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en_skoroszyt" defaultThemeVersion="124226"/>
  <mc:AlternateContent xmlns:mc="http://schemas.openxmlformats.org/markup-compatibility/2006">
    <mc:Choice Requires="x15">
      <x15ac:absPath xmlns:x15ac="http://schemas.microsoft.com/office/spreadsheetml/2010/11/ac" url="S:\USŁUGI PUBLICZNE I REWITALIZACJA\UCHWAŁY ZARZĄDU\2023\uchwała przyjmujaca regulamin przedszkola\Zmiana Regulaminu dla przedszkoli\"/>
    </mc:Choice>
  </mc:AlternateContent>
  <xr:revisionPtr revIDLastSave="0" documentId="13_ncr:1_{B7CB3337-DAEA-4983-9436-BEFA313989DB}" xr6:coauthVersionLast="47" xr6:coauthVersionMax="47" xr10:uidLastSave="{00000000-0000-0000-0000-000000000000}"/>
  <workbookProtection workbookAlgorithmName="SHA-512" workbookHashValue="sB5+lVoRbPpCxraMU/XQEdF/uGjZhXHba7wXEJvkf9V2uTDqmRRpWfYuOAeSI5EUFrR6I5CIp/E5fOuf5sz0VA==" workbookSaltValue="BmRjO6TMLBMlVaKIKsYXzA==" workbookSpinCount="100000" lockStructure="1"/>
  <bookViews>
    <workbookView xWindow="-120" yWindow="-120" windowWidth="29040" windowHeight="15720" tabRatio="745" firstSheet="9" activeTab="15" xr2:uid="{00000000-000D-0000-FFFF-FFFF00000000}"/>
  </bookViews>
  <sheets>
    <sheet name="słownie" sheetId="65" state="hidden" r:id="rId1"/>
    <sheet name="Ustawienia" sheetId="70" r:id="rId2"/>
    <sheet name="Karta tytułowa" sheetId="49" r:id="rId3"/>
    <sheet name="A. Kryteria Formalne" sheetId="52" r:id="rId4"/>
    <sheet name="A. Kryteria Formalne Pom" sheetId="59" state="hidden" r:id="rId5"/>
    <sheet name="B. Kryteria merytoryczne ogólne" sheetId="53" r:id="rId6"/>
    <sheet name="B. Krt_Meryt_Ogólne_Pom " sheetId="60" state="hidden" r:id="rId7"/>
    <sheet name="C. Kryteria meryt. specyficzne" sheetId="62" r:id="rId8"/>
    <sheet name="C. Krt_Meryt_Specyficzne_Pom" sheetId="63" state="hidden" r:id="rId9"/>
    <sheet name="Instr.dokonywania oceny punkt" sheetId="51" r:id="rId10"/>
    <sheet name="D. Kryteria punktowe" sheetId="55" r:id="rId11"/>
    <sheet name="D. Kryteria_Punktowe_Pom" sheetId="61" state="hidden" r:id="rId12"/>
    <sheet name="Wynik oceny" sheetId="56" r:id="rId13"/>
    <sheet name="Wynik Oceny dla Wnioskodawcy" sheetId="69" r:id="rId14"/>
    <sheet name="Karta Wynikowa_Strona_1z2" sheetId="64" r:id="rId15"/>
    <sheet name="Karta Wynikowa_Strona_2z2" sheetId="68" r:id="rId16"/>
  </sheets>
  <definedNames>
    <definedName name="_ftn1" localSheetId="2">'Karta tytułowa'!#REF!</definedName>
    <definedName name="_ftnref1" localSheetId="2">'Karta tytułowa'!#REF!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KwotaDofinansProp" comment="Proponowana_kwota_dofinansowania_PLN" localSheetId="13">'Wynik Oceny dla Wnioskodawcy'!$B$6</definedName>
    <definedName name="KwotaDofinansProp" comment="Proponowana_kwota_dofinansowania_PLN">'Wynik oceny'!$B$6</definedName>
    <definedName name="_xlnm.Print_Area" localSheetId="3">'A. Kryteria Formalne'!$A$1:$H$45</definedName>
    <definedName name="_xlnm.Print_Area" localSheetId="4">'A. Kryteria Formalne Pom'!$A$1:$E$23</definedName>
    <definedName name="_xlnm.Print_Area" localSheetId="6">'B. Krt_Meryt_Ogólne_Pom '!$A$1:$I$38</definedName>
    <definedName name="_xlnm.Print_Area" localSheetId="5">'B. Kryteria merytoryczne ogólne'!$A$1:$H$44</definedName>
    <definedName name="_xlnm.Print_Area" localSheetId="8">'C. Krt_Meryt_Specyficzne_Pom'!$A$1:$I$34</definedName>
    <definedName name="_xlnm.Print_Area" localSheetId="7">'C. Kryteria meryt. specyficzne'!$A$1:$H$39</definedName>
    <definedName name="_xlnm.Print_Area" localSheetId="10">'D. Kryteria punktowe'!$A$1:$H$30</definedName>
    <definedName name="_xlnm.Print_Area" localSheetId="11">'D. Kryteria_Punktowe_Pom'!$A$1:$G$17</definedName>
    <definedName name="_xlnm.Print_Area" localSheetId="9">'Instr.dokonywania oceny punkt'!$A$1:$F$28</definedName>
    <definedName name="_xlnm.Print_Area" localSheetId="2">'Karta tytułowa'!$A$1:$E$15</definedName>
    <definedName name="_xlnm.Print_Area" localSheetId="14">'Karta Wynikowa_Strona_1z2'!$A$1:$C$16</definedName>
    <definedName name="_xlnm.Print_Area" localSheetId="12">'Wynik oceny'!$A$1:$G$21</definedName>
    <definedName name="_xlnm.Print_Area" localSheetId="13">'Wynik Oceny dla Wnioskodawcy'!$A$1:$G$22</definedName>
    <definedName name="OcenaData" comment="Data Oceny" localSheetId="13">'Wynik Oceny dla Wnioskodawcy'!$B$18</definedName>
    <definedName name="OcenaData" comment="Data Oceny">'Wynik oceny'!$B$18</definedName>
    <definedName name="OLE_LINK1" localSheetId="2">'Karta tytułowa'!#REF!</definedName>
    <definedName name="slownie" localSheetId="2">#REF!</definedName>
    <definedName name="slownie">#REF!</definedName>
    <definedName name="_xlnm.Print_Titles" localSheetId="3">'A. Kryteria Formalne'!$1:$5</definedName>
    <definedName name="_xlnm.Print_Titles" localSheetId="5">'B. Kryteria merytoryczne ogólne'!$1:$5</definedName>
    <definedName name="_xlnm.Print_Titles" localSheetId="7">'C. Kryteria meryt. specyficzne'!$1:$5</definedName>
    <definedName name="_xlnm.Print_Titles" localSheetId="10">'D. Kryteria punktowe'!$1:$5</definedName>
    <definedName name="_xlnm.Print_Titles" localSheetId="9">'Instr.dokonywania oceny punkt'!$1:$5</definedName>
    <definedName name="XX">#REF!</definedName>
  </definedNames>
  <calcPr calcId="191029"/>
</workbook>
</file>

<file path=xl/calcChain.xml><?xml version="1.0" encoding="utf-8"?>
<calcChain xmlns="http://schemas.openxmlformats.org/spreadsheetml/2006/main">
  <c r="B6" i="69" l="1"/>
  <c r="A11" i="56"/>
  <c r="A10" i="56"/>
  <c r="A9" i="56"/>
  <c r="A11" i="69"/>
  <c r="A10" i="69"/>
  <c r="A9" i="69"/>
  <c r="B9" i="70"/>
  <c r="A15" i="55"/>
  <c r="A15" i="51"/>
  <c r="A11" i="62"/>
  <c r="B28" i="53"/>
  <c r="A16" i="53"/>
  <c r="A25" i="52"/>
  <c r="B16" i="69"/>
  <c r="A16" i="69"/>
  <c r="B15" i="69"/>
  <c r="A15" i="69"/>
  <c r="B14" i="69"/>
  <c r="A14" i="69"/>
  <c r="B1" i="69"/>
  <c r="A1" i="69"/>
  <c r="D1" i="68"/>
  <c r="A1" i="68"/>
  <c r="A3" i="64"/>
  <c r="E35" i="52" l="1"/>
  <c r="H22" i="59"/>
  <c r="F22" i="59"/>
  <c r="D22" i="59"/>
  <c r="A23" i="59"/>
  <c r="B23" i="59"/>
  <c r="C23" i="59"/>
  <c r="A22" i="59"/>
  <c r="B22" i="59"/>
  <c r="C22" i="59"/>
  <c r="F17" i="62"/>
  <c r="F35" i="52"/>
  <c r="A16" i="56"/>
  <c r="A15" i="56"/>
  <c r="A14" i="56" l="1"/>
  <c r="A2" i="65"/>
  <c r="A3" i="65" s="1"/>
  <c r="A4963" i="65"/>
  <c r="A4971" i="65" s="1"/>
  <c r="A4947" i="65"/>
  <c r="A4955" i="65" s="1"/>
  <c r="A4931" i="65"/>
  <c r="A4915" i="65"/>
  <c r="A4899" i="65"/>
  <c r="A4905" i="65" s="1"/>
  <c r="A4883" i="65"/>
  <c r="A4892" i="65" s="1"/>
  <c r="A4867" i="65"/>
  <c r="A4856" i="65"/>
  <c r="A4851" i="65"/>
  <c r="A4853" i="65" s="1"/>
  <c r="A4835" i="65"/>
  <c r="A4819" i="65"/>
  <c r="A4803" i="65"/>
  <c r="A4787" i="65"/>
  <c r="A4790" i="65" s="1"/>
  <c r="A4771" i="65"/>
  <c r="A4755" i="65"/>
  <c r="A4765" i="65" s="1"/>
  <c r="A4739" i="65"/>
  <c r="A4750" i="65" s="1"/>
  <c r="A4723" i="65"/>
  <c r="A4732" i="65" s="1"/>
  <c r="A4707" i="65"/>
  <c r="A4691" i="65"/>
  <c r="A4675" i="65"/>
  <c r="A4684" i="65" s="1"/>
  <c r="A4659" i="65"/>
  <c r="A4668" i="65" s="1"/>
  <c r="A4648" i="65"/>
  <c r="A4643" i="65"/>
  <c r="A4644" i="65" s="1"/>
  <c r="B4644" i="65" s="1"/>
  <c r="A4627" i="65"/>
  <c r="A4611" i="65"/>
  <c r="A4595" i="65"/>
  <c r="A4605" i="65" s="1"/>
  <c r="A4579" i="65"/>
  <c r="A4580" i="65" s="1"/>
  <c r="B4580" i="65" s="1"/>
  <c r="A4563" i="65"/>
  <c r="A4564" i="65" s="1"/>
  <c r="B4564" i="65" s="1"/>
  <c r="A4547" i="65"/>
  <c r="A4531" i="65"/>
  <c r="A4515" i="65"/>
  <c r="A4525" i="65" s="1"/>
  <c r="A4499" i="65"/>
  <c r="A4483" i="65"/>
  <c r="A4491" i="65" s="1"/>
  <c r="A4467" i="65"/>
  <c r="A4475" i="65" s="1"/>
  <c r="A4451" i="65"/>
  <c r="A4460" i="65" s="1"/>
  <c r="A4435" i="65"/>
  <c r="A4439" i="65" s="1"/>
  <c r="A4419" i="65"/>
  <c r="A4431" i="65" s="1"/>
  <c r="A4403" i="65"/>
  <c r="A4415" i="65" s="1"/>
  <c r="A4387" i="65"/>
  <c r="A4396" i="65" s="1"/>
  <c r="A4371" i="65"/>
  <c r="A4380" i="65" s="1"/>
  <c r="A4355" i="65"/>
  <c r="A4364" i="65" s="1"/>
  <c r="A4341" i="65"/>
  <c r="A4339" i="65"/>
  <c r="A4348" i="65" s="1"/>
  <c r="A4335" i="65"/>
  <c r="A4323" i="65"/>
  <c r="A4332" i="65" s="1"/>
  <c r="A4309" i="65"/>
  <c r="A4307" i="65"/>
  <c r="A4316" i="65" s="1"/>
  <c r="A4291" i="65"/>
  <c r="A4300" i="65" s="1"/>
  <c r="A4275" i="65"/>
  <c r="A4277" i="65" s="1"/>
  <c r="A4259" i="65"/>
  <c r="A4271" i="65" s="1"/>
  <c r="A4243" i="65"/>
  <c r="A4251" i="65" s="1"/>
  <c r="A4227" i="65"/>
  <c r="A4231" i="65" s="1"/>
  <c r="A4211" i="65"/>
  <c r="A4195" i="65"/>
  <c r="A4179" i="65"/>
  <c r="A4186" i="65" s="1"/>
  <c r="A4163" i="65"/>
  <c r="A4167" i="65" s="1"/>
  <c r="A4147" i="65"/>
  <c r="A4131" i="65"/>
  <c r="A4135" i="65" s="1"/>
  <c r="A4115" i="65"/>
  <c r="A4099" i="65"/>
  <c r="A4083" i="65"/>
  <c r="A4067" i="65"/>
  <c r="A4074" i="65" s="1"/>
  <c r="A4051" i="65"/>
  <c r="A4035" i="65"/>
  <c r="A4043" i="65" s="1"/>
  <c r="A4019" i="65"/>
  <c r="A4009" i="65"/>
  <c r="A4003" i="65"/>
  <c r="A3987" i="65"/>
  <c r="A3996" i="65" s="1"/>
  <c r="A3971" i="65"/>
  <c r="A3975" i="65" s="1"/>
  <c r="A3955" i="65"/>
  <c r="A3967" i="65" s="1"/>
  <c r="B3939" i="65"/>
  <c r="D3939" i="65" s="1"/>
  <c r="E3939" i="65" s="1"/>
  <c r="A3939" i="65"/>
  <c r="A3950" i="65" s="1"/>
  <c r="A3930" i="65"/>
  <c r="A3923" i="65"/>
  <c r="A3915" i="65"/>
  <c r="A3907" i="65"/>
  <c r="A3900" i="65"/>
  <c r="A3891" i="65"/>
  <c r="A3887" i="65"/>
  <c r="A3875" i="65"/>
  <c r="A3859" i="65"/>
  <c r="A3864" i="65" s="1"/>
  <c r="A3843" i="65"/>
  <c r="A3848" i="65" s="1"/>
  <c r="A3827" i="65"/>
  <c r="A3831" i="65" s="1"/>
  <c r="A3811" i="65"/>
  <c r="A3823" i="65" s="1"/>
  <c r="A3795" i="65"/>
  <c r="A3806" i="65" s="1"/>
  <c r="A3784" i="65"/>
  <c r="A3779" i="65"/>
  <c r="A3763" i="65"/>
  <c r="A3747" i="65"/>
  <c r="A3758" i="65" s="1"/>
  <c r="A3731" i="65"/>
  <c r="A3742" i="65" s="1"/>
  <c r="A3715" i="65"/>
  <c r="A3699" i="65"/>
  <c r="A3703" i="65" s="1"/>
  <c r="A3691" i="65"/>
  <c r="A3683" i="65"/>
  <c r="A3694" i="65" s="1"/>
  <c r="A3667" i="65"/>
  <c r="A3669" i="65" s="1"/>
  <c r="A3651" i="65"/>
  <c r="A3635" i="65"/>
  <c r="A3640" i="65" s="1"/>
  <c r="A3619" i="65"/>
  <c r="A3603" i="65"/>
  <c r="A3611" i="65" s="1"/>
  <c r="A3587" i="65"/>
  <c r="A3591" i="65" s="1"/>
  <c r="A3571" i="65"/>
  <c r="A3578" i="65" s="1"/>
  <c r="A3555" i="65"/>
  <c r="A3547" i="65"/>
  <c r="A3539" i="65"/>
  <c r="A3551" i="65" s="1"/>
  <c r="A3523" i="65"/>
  <c r="A3507" i="65"/>
  <c r="A3511" i="65" s="1"/>
  <c r="B3491" i="65"/>
  <c r="D3491" i="65" s="1"/>
  <c r="E3491" i="65" s="1"/>
  <c r="A3491" i="65"/>
  <c r="A3498" i="65" s="1"/>
  <c r="A3475" i="65"/>
  <c r="A3483" i="65" s="1"/>
  <c r="A3468" i="65"/>
  <c r="A3459" i="65"/>
  <c r="A3443" i="65"/>
  <c r="A3427" i="65"/>
  <c r="A3434" i="65" s="1"/>
  <c r="B3411" i="65"/>
  <c r="D3411" i="65" s="1"/>
  <c r="E3411" i="65" s="1"/>
  <c r="A3411" i="65"/>
  <c r="A3423" i="65" s="1"/>
  <c r="A3395" i="65"/>
  <c r="A3407" i="65" s="1"/>
  <c r="A3379" i="65"/>
  <c r="A3391" i="65" s="1"/>
  <c r="A3363" i="65"/>
  <c r="A3375" i="65" s="1"/>
  <c r="A3356" i="65"/>
  <c r="B3347" i="65"/>
  <c r="D3347" i="65" s="1"/>
  <c r="E3347" i="65" s="1"/>
  <c r="A3347" i="65"/>
  <c r="A3359" i="65" s="1"/>
  <c r="A3331" i="65"/>
  <c r="B3315" i="65"/>
  <c r="D3315" i="65" s="1"/>
  <c r="E3315" i="65" s="1"/>
  <c r="A3315" i="65"/>
  <c r="A3327" i="65" s="1"/>
  <c r="A3299" i="65"/>
  <c r="A3311" i="65" s="1"/>
  <c r="A3287" i="65"/>
  <c r="A3283" i="65"/>
  <c r="A3295" i="65" s="1"/>
  <c r="A3267" i="65"/>
  <c r="A3279" i="65" s="1"/>
  <c r="A3251" i="65"/>
  <c r="A3263" i="65" s="1"/>
  <c r="A3235" i="65"/>
  <c r="A3247" i="65" s="1"/>
  <c r="A3219" i="65"/>
  <c r="A3226" i="65" s="1"/>
  <c r="A3203" i="65"/>
  <c r="A3212" i="65" s="1"/>
  <c r="A3187" i="65"/>
  <c r="A3178" i="65"/>
  <c r="A3171" i="65"/>
  <c r="A3155" i="65"/>
  <c r="A3167" i="65" s="1"/>
  <c r="A3139" i="65"/>
  <c r="A3151" i="65" s="1"/>
  <c r="A3123" i="65"/>
  <c r="A3127" i="65" s="1"/>
  <c r="A3107" i="65"/>
  <c r="A3091" i="65"/>
  <c r="A3102" i="65" s="1"/>
  <c r="A3075" i="65"/>
  <c r="A3086" i="65" s="1"/>
  <c r="A3059" i="65"/>
  <c r="A3064" i="65" s="1"/>
  <c r="A3043" i="65"/>
  <c r="A3027" i="65"/>
  <c r="A3011" i="65"/>
  <c r="A3019" i="65" s="1"/>
  <c r="A3002" i="65"/>
  <c r="A2995" i="65"/>
  <c r="A3006" i="65" s="1"/>
  <c r="A2979" i="65"/>
  <c r="A2965" i="65"/>
  <c r="A2963" i="65"/>
  <c r="A2974" i="65" s="1"/>
  <c r="A2947" i="65"/>
  <c r="A2931" i="65"/>
  <c r="A2942" i="65" s="1"/>
  <c r="A2924" i="65"/>
  <c r="A2915" i="65"/>
  <c r="A2919" i="65" s="1"/>
  <c r="A2899" i="65"/>
  <c r="A2907" i="65" s="1"/>
  <c r="A2890" i="65"/>
  <c r="A2883" i="65"/>
  <c r="A2895" i="65" s="1"/>
  <c r="A2867" i="65"/>
  <c r="A2878" i="65" s="1"/>
  <c r="A2851" i="65"/>
  <c r="A2855" i="65" s="1"/>
  <c r="A2835" i="65"/>
  <c r="A2844" i="65" s="1"/>
  <c r="A2819" i="65"/>
  <c r="A2803" i="65"/>
  <c r="A2814" i="65" s="1"/>
  <c r="A2787" i="65"/>
  <c r="A2791" i="65" s="1"/>
  <c r="A2771" i="65"/>
  <c r="A2775" i="65" s="1"/>
  <c r="A2755" i="65"/>
  <c r="A2766" i="65" s="1"/>
  <c r="A2739" i="65"/>
  <c r="A2751" i="65" s="1"/>
  <c r="A2723" i="65"/>
  <c r="A2728" i="65" s="1"/>
  <c r="A2707" i="65"/>
  <c r="A2709" i="65" s="1"/>
  <c r="A2698" i="65"/>
  <c r="A2691" i="65"/>
  <c r="A2703" i="65" s="1"/>
  <c r="A2675" i="65"/>
  <c r="A2683" i="65" s="1"/>
  <c r="A2659" i="65"/>
  <c r="B2659" i="65" s="1"/>
  <c r="D2659" i="65" s="1"/>
  <c r="E2659" i="65" s="1"/>
  <c r="A2647" i="65"/>
  <c r="A2643" i="65"/>
  <c r="A2627" i="65"/>
  <c r="A2638" i="65" s="1"/>
  <c r="A2616" i="65"/>
  <c r="A2611" i="65"/>
  <c r="A2622" i="65" s="1"/>
  <c r="A2595" i="65"/>
  <c r="A2607" i="65" s="1"/>
  <c r="A2579" i="65"/>
  <c r="A2591" i="65" s="1"/>
  <c r="A2575" i="65"/>
  <c r="A2563" i="65"/>
  <c r="A2572" i="65" s="1"/>
  <c r="A2547" i="65"/>
  <c r="A2556" i="65" s="1"/>
  <c r="A2531" i="65"/>
  <c r="A2539" i="65" s="1"/>
  <c r="A2515" i="65"/>
  <c r="A2524" i="65" s="1"/>
  <c r="A2499" i="65"/>
  <c r="A2504" i="65" s="1"/>
  <c r="A2483" i="65"/>
  <c r="A2467" i="65"/>
  <c r="A2479" i="65" s="1"/>
  <c r="A2451" i="65"/>
  <c r="A2460" i="65" s="1"/>
  <c r="A2435" i="65"/>
  <c r="A2440" i="65" s="1"/>
  <c r="A2421" i="65"/>
  <c r="A2419" i="65"/>
  <c r="A2403" i="65"/>
  <c r="A2414" i="65" s="1"/>
  <c r="A2387" i="65"/>
  <c r="A2396" i="65" s="1"/>
  <c r="A2371" i="65"/>
  <c r="A2376" i="65" s="1"/>
  <c r="A2355" i="65"/>
  <c r="A2366" i="65" s="1"/>
  <c r="A2339" i="65"/>
  <c r="A2350" i="65" s="1"/>
  <c r="A2323" i="65"/>
  <c r="A2332" i="65" s="1"/>
  <c r="A2307" i="65"/>
  <c r="A2303" i="65"/>
  <c r="A2291" i="65"/>
  <c r="A2302" i="65" s="1"/>
  <c r="A2275" i="65"/>
  <c r="A2287" i="65" s="1"/>
  <c r="A2259" i="65"/>
  <c r="A2268" i="65" s="1"/>
  <c r="A2243" i="65"/>
  <c r="A2248" i="65" s="1"/>
  <c r="A2227" i="65"/>
  <c r="A2238" i="65" s="1"/>
  <c r="A2211" i="65"/>
  <c r="A2218" i="65" s="1"/>
  <c r="A2199" i="65"/>
  <c r="A2195" i="65"/>
  <c r="A2200" i="65" s="1"/>
  <c r="A2187" i="65"/>
  <c r="A2183" i="65"/>
  <c r="A2179" i="65"/>
  <c r="A2181" i="65" s="1"/>
  <c r="A2163" i="65"/>
  <c r="A2175" i="65" s="1"/>
  <c r="A2159" i="65"/>
  <c r="A2147" i="65"/>
  <c r="A2158" i="65" s="1"/>
  <c r="B2131" i="65"/>
  <c r="D2131" i="65" s="1"/>
  <c r="E2131" i="65" s="1"/>
  <c r="A2131" i="65"/>
  <c r="A2115" i="65"/>
  <c r="A2117" i="65" s="1"/>
  <c r="A2099" i="65"/>
  <c r="A2110" i="65" s="1"/>
  <c r="A2083" i="65"/>
  <c r="A2090" i="65" s="1"/>
  <c r="A2067" i="65"/>
  <c r="A2072" i="65" s="1"/>
  <c r="A2051" i="65"/>
  <c r="A2059" i="65" s="1"/>
  <c r="A2035" i="65"/>
  <c r="A2047" i="65" s="1"/>
  <c r="A2019" i="65"/>
  <c r="A2030" i="65" s="1"/>
  <c r="B2003" i="65"/>
  <c r="D2003" i="65" s="1"/>
  <c r="E2003" i="65" s="1"/>
  <c r="A2003" i="65"/>
  <c r="A1987" i="65"/>
  <c r="A1989" i="65" s="1"/>
  <c r="A1973" i="65"/>
  <c r="A1971" i="65"/>
  <c r="A1982" i="65" s="1"/>
  <c r="A1955" i="65"/>
  <c r="A1967" i="65" s="1"/>
  <c r="A1939" i="65"/>
  <c r="A1947" i="65" s="1"/>
  <c r="A1923" i="65"/>
  <c r="A1932" i="65" s="1"/>
  <c r="A1907" i="65"/>
  <c r="A1891" i="65"/>
  <c r="A1875" i="65"/>
  <c r="A1861" i="65"/>
  <c r="A1859" i="65"/>
  <c r="A1870" i="65" s="1"/>
  <c r="A1843" i="65"/>
  <c r="A1827" i="65"/>
  <c r="B1827" i="65" s="1"/>
  <c r="D1827" i="65" s="1"/>
  <c r="E1827" i="65" s="1"/>
  <c r="A1813" i="65"/>
  <c r="B1811" i="65"/>
  <c r="D1811" i="65" s="1"/>
  <c r="E1811" i="65" s="1"/>
  <c r="A1811" i="65"/>
  <c r="A1822" i="65" s="1"/>
  <c r="A1803" i="65"/>
  <c r="A1799" i="65"/>
  <c r="A1797" i="65"/>
  <c r="A1795" i="65"/>
  <c r="A1806" i="65" s="1"/>
  <c r="A1779" i="65"/>
  <c r="A1788" i="65" s="1"/>
  <c r="B1763" i="65"/>
  <c r="D1763" i="65" s="1"/>
  <c r="E1763" i="65" s="1"/>
  <c r="A1763" i="65"/>
  <c r="A1770" i="65" s="1"/>
  <c r="A1747" i="65"/>
  <c r="A1758" i="65" s="1"/>
  <c r="A1731" i="65"/>
  <c r="A1740" i="65" s="1"/>
  <c r="A1715" i="65"/>
  <c r="A1724" i="65" s="1"/>
  <c r="A1699" i="65"/>
  <c r="B1699" i="65" s="1"/>
  <c r="D1699" i="65" s="1"/>
  <c r="E1699" i="65" s="1"/>
  <c r="A1683" i="65"/>
  <c r="A1667" i="65"/>
  <c r="A1669" i="65" s="1"/>
  <c r="A1651" i="65"/>
  <c r="A1662" i="65" s="1"/>
  <c r="A1635" i="65"/>
  <c r="A1643" i="65" s="1"/>
  <c r="A1619" i="65"/>
  <c r="A1603" i="65"/>
  <c r="A1615" i="65" s="1"/>
  <c r="A1595" i="65"/>
  <c r="A1594" i="65"/>
  <c r="A1587" i="65"/>
  <c r="A1571" i="65"/>
  <c r="A1582" i="65" s="1"/>
  <c r="A1555" i="65"/>
  <c r="A1567" i="65" s="1"/>
  <c r="A1539" i="65"/>
  <c r="A1550" i="65" s="1"/>
  <c r="A1531" i="65"/>
  <c r="A1525" i="65"/>
  <c r="A1523" i="65"/>
  <c r="A1534" i="65" s="1"/>
  <c r="A1507" i="65"/>
  <c r="A1491" i="65"/>
  <c r="A1494" i="65" s="1"/>
  <c r="D1494" i="65" s="1"/>
  <c r="A1475" i="65"/>
  <c r="A1487" i="65" s="1"/>
  <c r="A1459" i="65"/>
  <c r="A1443" i="65"/>
  <c r="A1452" i="65" s="1"/>
  <c r="A1427" i="65"/>
  <c r="A1438" i="65" s="1"/>
  <c r="A1411" i="65"/>
  <c r="A1422" i="65" s="1"/>
  <c r="A1395" i="65"/>
  <c r="A1379" i="65"/>
  <c r="A1388" i="65" s="1"/>
  <c r="A1363" i="65"/>
  <c r="A1374" i="65" s="1"/>
  <c r="A1351" i="65"/>
  <c r="B1347" i="65"/>
  <c r="D1347" i="65" s="1"/>
  <c r="E1347" i="65" s="1"/>
  <c r="A1347" i="65"/>
  <c r="A1358" i="65" s="1"/>
  <c r="A1331" i="65"/>
  <c r="A1315" i="65"/>
  <c r="A1324" i="65" s="1"/>
  <c r="A1299" i="65"/>
  <c r="A1310" i="65" s="1"/>
  <c r="A1283" i="65"/>
  <c r="A1267" i="65"/>
  <c r="A1278" i="65" s="1"/>
  <c r="A1255" i="65"/>
  <c r="A1251" i="65"/>
  <c r="A1262" i="65" s="1"/>
  <c r="A1235" i="65"/>
  <c r="A1246" i="65" s="1"/>
  <c r="A1219" i="65"/>
  <c r="A1230" i="65" s="1"/>
  <c r="A1203" i="65"/>
  <c r="A1214" i="65" s="1"/>
  <c r="A1187" i="65"/>
  <c r="A1198" i="65" s="1"/>
  <c r="A1171" i="65"/>
  <c r="A1182" i="65" s="1"/>
  <c r="A1155" i="65"/>
  <c r="A1164" i="65" s="1"/>
  <c r="A1139" i="65"/>
  <c r="A1150" i="65" s="1"/>
  <c r="A1123" i="65"/>
  <c r="A1107" i="65"/>
  <c r="A1118" i="65" s="1"/>
  <c r="A1091" i="65"/>
  <c r="B1091" i="65" s="1"/>
  <c r="D1091" i="65" s="1"/>
  <c r="E1091" i="65" s="1"/>
  <c r="A1075" i="65"/>
  <c r="A1086" i="65" s="1"/>
  <c r="A1059" i="65"/>
  <c r="A1067" i="65" s="1"/>
  <c r="A1050" i="65"/>
  <c r="A1043" i="65"/>
  <c r="A1054" i="65" s="1"/>
  <c r="A1027" i="65"/>
  <c r="A1036" i="65" s="1"/>
  <c r="A1011" i="65"/>
  <c r="A1018" i="65" s="1"/>
  <c r="A995" i="65"/>
  <c r="A1006" i="65" s="1"/>
  <c r="A979" i="65"/>
  <c r="A987" i="65" s="1"/>
  <c r="A970" i="65"/>
  <c r="A963" i="65"/>
  <c r="A974" i="65" s="1"/>
  <c r="A947" i="65"/>
  <c r="A954" i="65" s="1"/>
  <c r="A931" i="65"/>
  <c r="A940" i="65" s="1"/>
  <c r="A915" i="65"/>
  <c r="A924" i="65" s="1"/>
  <c r="A899" i="65"/>
  <c r="A908" i="65" s="1"/>
  <c r="A883" i="65"/>
  <c r="A892" i="65" s="1"/>
  <c r="A867" i="65"/>
  <c r="A876" i="65" s="1"/>
  <c r="A851" i="65"/>
  <c r="A860" i="65" s="1"/>
  <c r="A835" i="65"/>
  <c r="A844" i="65" s="1"/>
  <c r="A819" i="65"/>
  <c r="A828" i="65" s="1"/>
  <c r="A803" i="65"/>
  <c r="A787" i="65"/>
  <c r="A795" i="65" s="1"/>
  <c r="A771" i="65"/>
  <c r="A779" i="65" s="1"/>
  <c r="A755" i="65"/>
  <c r="A763" i="65" s="1"/>
  <c r="A739" i="65"/>
  <c r="A747" i="65" s="1"/>
  <c r="A723" i="65"/>
  <c r="A731" i="65" s="1"/>
  <c r="A707" i="65"/>
  <c r="A715" i="65" s="1"/>
  <c r="A691" i="65"/>
  <c r="A699" i="65" s="1"/>
  <c r="A675" i="65"/>
  <c r="A659" i="65"/>
  <c r="A667" i="65" s="1"/>
  <c r="A643" i="65"/>
  <c r="A651" i="65" s="1"/>
  <c r="A627" i="65"/>
  <c r="A635" i="65" s="1"/>
  <c r="A611" i="65"/>
  <c r="A619" i="65" s="1"/>
  <c r="A595" i="65"/>
  <c r="A603" i="65" s="1"/>
  <c r="A579" i="65"/>
  <c r="A563" i="65"/>
  <c r="A571" i="65" s="1"/>
  <c r="A547" i="65"/>
  <c r="A555" i="65" s="1"/>
  <c r="A531" i="65"/>
  <c r="A539" i="65" s="1"/>
  <c r="A515" i="65"/>
  <c r="A499" i="65"/>
  <c r="A503" i="65" s="1"/>
  <c r="A483" i="65"/>
  <c r="A467" i="65"/>
  <c r="A471" i="65" s="1"/>
  <c r="A451" i="65"/>
  <c r="A460" i="65" s="1"/>
  <c r="A435" i="65"/>
  <c r="A444" i="65" s="1"/>
  <c r="A419" i="65"/>
  <c r="A428" i="65" s="1"/>
  <c r="A403" i="65"/>
  <c r="A410" i="65" s="1"/>
  <c r="A387" i="65"/>
  <c r="A395" i="65" s="1"/>
  <c r="A371" i="65"/>
  <c r="A380" i="65" s="1"/>
  <c r="A355" i="65"/>
  <c r="A364" i="65" s="1"/>
  <c r="A339" i="65"/>
  <c r="A346" i="65" s="1"/>
  <c r="A323" i="65"/>
  <c r="A334" i="65" s="1"/>
  <c r="A307" i="65"/>
  <c r="A318" i="65" s="1"/>
  <c r="A291" i="65"/>
  <c r="A302" i="65" s="1"/>
  <c r="A275" i="65"/>
  <c r="A286" i="65" s="1"/>
  <c r="A259" i="65"/>
  <c r="A270" i="65" s="1"/>
  <c r="A243" i="65"/>
  <c r="A254" i="65" s="1"/>
  <c r="A227" i="65"/>
  <c r="A238" i="65" s="1"/>
  <c r="A211" i="65"/>
  <c r="A222" i="65" s="1"/>
  <c r="A195" i="65"/>
  <c r="A206" i="65" s="1"/>
  <c r="A179" i="65"/>
  <c r="A190" i="65" s="1"/>
  <c r="A163" i="65"/>
  <c r="A174" i="65" s="1"/>
  <c r="A147" i="65"/>
  <c r="A158" i="65" s="1"/>
  <c r="A131" i="65"/>
  <c r="A142" i="65" s="1"/>
  <c r="A115" i="65"/>
  <c r="A126" i="65" s="1"/>
  <c r="A99" i="65"/>
  <c r="A83" i="65"/>
  <c r="A95" i="65" s="1"/>
  <c r="A67" i="65"/>
  <c r="A51" i="65"/>
  <c r="A35" i="65"/>
  <c r="A1191" i="65" l="1"/>
  <c r="A1228" i="65"/>
  <c r="A423" i="65"/>
  <c r="B531" i="65"/>
  <c r="D531" i="65" s="1"/>
  <c r="E531" i="65" s="1"/>
  <c r="B979" i="65"/>
  <c r="D979" i="65" s="1"/>
  <c r="E979" i="65" s="1"/>
  <c r="B1027" i="65"/>
  <c r="D1027" i="65" s="1"/>
  <c r="E1027" i="65" s="1"/>
  <c r="A1068" i="65"/>
  <c r="A1111" i="65"/>
  <c r="A1274" i="65"/>
  <c r="B1411" i="65"/>
  <c r="D1411" i="65" s="1"/>
  <c r="E1411" i="65" s="1"/>
  <c r="A1580" i="65"/>
  <c r="A1704" i="65"/>
  <c r="A1720" i="65"/>
  <c r="A1754" i="65"/>
  <c r="A1784" i="65"/>
  <c r="A1925" i="65"/>
  <c r="B1955" i="65"/>
  <c r="D1955" i="65" s="1"/>
  <c r="E1955" i="65" s="1"/>
  <c r="B2019" i="65"/>
  <c r="D2019" i="65" s="1"/>
  <c r="E2019" i="65" s="1"/>
  <c r="A2053" i="65"/>
  <c r="B2067" i="65"/>
  <c r="D2067" i="65" s="1"/>
  <c r="E2067" i="65" s="1"/>
  <c r="A2101" i="65"/>
  <c r="B2403" i="65"/>
  <c r="D2403" i="65" s="1"/>
  <c r="E2403" i="65" s="1"/>
  <c r="A2437" i="65"/>
  <c r="A2552" i="65"/>
  <c r="A2618" i="65"/>
  <c r="A2757" i="65"/>
  <c r="A2810" i="65"/>
  <c r="B2931" i="65"/>
  <c r="D2931" i="65" s="1"/>
  <c r="E2931" i="65" s="1"/>
  <c r="B3075" i="65"/>
  <c r="D3075" i="65" s="1"/>
  <c r="E3075" i="65" s="1"/>
  <c r="A3164" i="65"/>
  <c r="B3299" i="65"/>
  <c r="D3299" i="65" s="1"/>
  <c r="E3299" i="65" s="1"/>
  <c r="A3402" i="65"/>
  <c r="A3515" i="65"/>
  <c r="A3749" i="65"/>
  <c r="A3947" i="65"/>
  <c r="A4071" i="65"/>
  <c r="A4250" i="65"/>
  <c r="A4276" i="65"/>
  <c r="B4276" i="65" s="1"/>
  <c r="A4389" i="65"/>
  <c r="A4437" i="65"/>
  <c r="A1210" i="65"/>
  <c r="A1415" i="65"/>
  <c r="B1523" i="65"/>
  <c r="D1523" i="65" s="1"/>
  <c r="E1523" i="65" s="1"/>
  <c r="A1547" i="65"/>
  <c r="A1706" i="65"/>
  <c r="A1962" i="65"/>
  <c r="A2031" i="65"/>
  <c r="A2055" i="65"/>
  <c r="A2071" i="65"/>
  <c r="B2147" i="65"/>
  <c r="D2147" i="65" s="1"/>
  <c r="E2147" i="65" s="1"/>
  <c r="B2195" i="65"/>
  <c r="D2195" i="65" s="1"/>
  <c r="E2195" i="65" s="1"/>
  <c r="A2229" i="65"/>
  <c r="A2373" i="65"/>
  <c r="A2602" i="65"/>
  <c r="A2874" i="65"/>
  <c r="A3082" i="65"/>
  <c r="B3123" i="65"/>
  <c r="D3123" i="65" s="1"/>
  <c r="E3123" i="65" s="1"/>
  <c r="A3308" i="65"/>
  <c r="B3363" i="65"/>
  <c r="D3363" i="65" s="1"/>
  <c r="E3363" i="65" s="1"/>
  <c r="B3795" i="65"/>
  <c r="D3795" i="65" s="1"/>
  <c r="E3795" i="65" s="1"/>
  <c r="A3867" i="65"/>
  <c r="A3991" i="65"/>
  <c r="A4444" i="65"/>
  <c r="A3803" i="65"/>
  <c r="A3829" i="65"/>
  <c r="A3959" i="65"/>
  <c r="A4373" i="65"/>
  <c r="A359" i="65"/>
  <c r="A1143" i="65"/>
  <c r="A1719" i="65"/>
  <c r="B1747" i="65"/>
  <c r="D1747" i="65" s="1"/>
  <c r="E1747" i="65" s="1"/>
  <c r="A4527" i="65"/>
  <c r="A4681" i="65"/>
  <c r="B371" i="65"/>
  <c r="D371" i="65" s="1"/>
  <c r="E371" i="65" s="1"/>
  <c r="A439" i="65"/>
  <c r="A1002" i="65"/>
  <c r="A1035" i="65"/>
  <c r="A1306" i="65"/>
  <c r="A1370" i="65"/>
  <c r="A1434" i="65"/>
  <c r="A1535" i="65"/>
  <c r="A1608" i="65"/>
  <c r="B1635" i="65"/>
  <c r="D1635" i="65" s="1"/>
  <c r="E1635" i="65" s="1"/>
  <c r="B1651" i="65"/>
  <c r="D1651" i="65" s="1"/>
  <c r="E1651" i="65" s="1"/>
  <c r="A1739" i="65"/>
  <c r="A1749" i="65"/>
  <c r="A1768" i="65"/>
  <c r="A1863" i="65"/>
  <c r="A1946" i="65"/>
  <c r="A1960" i="65"/>
  <c r="A1978" i="65"/>
  <c r="A2088" i="65"/>
  <c r="A2106" i="65"/>
  <c r="A2216" i="65"/>
  <c r="A2234" i="65"/>
  <c r="B2339" i="65"/>
  <c r="D2339" i="65" s="1"/>
  <c r="E2339" i="65" s="1"/>
  <c r="A2357" i="65"/>
  <c r="B2467" i="65"/>
  <c r="D2467" i="65" s="1"/>
  <c r="E2467" i="65" s="1"/>
  <c r="A2501" i="65"/>
  <c r="A2536" i="65"/>
  <c r="A2554" i="65"/>
  <c r="B2627" i="65"/>
  <c r="D2627" i="65" s="1"/>
  <c r="E2627" i="65" s="1"/>
  <c r="A2680" i="65"/>
  <c r="A2741" i="65"/>
  <c r="A2763" i="65"/>
  <c r="A2792" i="65"/>
  <c r="A2856" i="65"/>
  <c r="B2856" i="65" s="1"/>
  <c r="A2938" i="65"/>
  <c r="A3087" i="65"/>
  <c r="A3146" i="65"/>
  <c r="A3239" i="65"/>
  <c r="B3267" i="65"/>
  <c r="D3267" i="65" s="1"/>
  <c r="E3267" i="65" s="1"/>
  <c r="B3379" i="65"/>
  <c r="D3379" i="65" s="1"/>
  <c r="E3379" i="65" s="1"/>
  <c r="A3495" i="65"/>
  <c r="B3603" i="65"/>
  <c r="D3603" i="65" s="1"/>
  <c r="E3603" i="65" s="1"/>
  <c r="B3731" i="65"/>
  <c r="D3731" i="65" s="1"/>
  <c r="E3731" i="65" s="1"/>
  <c r="A3800" i="65"/>
  <c r="B3843" i="65"/>
  <c r="D3843" i="65" s="1"/>
  <c r="E3843" i="65" s="1"/>
  <c r="A3973" i="65"/>
  <c r="A4133" i="65"/>
  <c r="A4293" i="65"/>
  <c r="A4319" i="65"/>
  <c r="A4357" i="65"/>
  <c r="A4383" i="65"/>
  <c r="A4399" i="65"/>
  <c r="A4423" i="65"/>
  <c r="A4472" i="65"/>
  <c r="A4652" i="65"/>
  <c r="B4675" i="65"/>
  <c r="D4675" i="65" s="1"/>
  <c r="E4675" i="65" s="1"/>
  <c r="A4686" i="65"/>
  <c r="B4723" i="65"/>
  <c r="D4723" i="65" s="1"/>
  <c r="E4723" i="65" s="1"/>
  <c r="A4757" i="65"/>
  <c r="A3743" i="65"/>
  <c r="A375" i="65"/>
  <c r="A442" i="65"/>
  <c r="A2367" i="65"/>
  <c r="A2629" i="65"/>
  <c r="A2746" i="65"/>
  <c r="A3276" i="65"/>
  <c r="A3388" i="65"/>
  <c r="A3607" i="65"/>
  <c r="A3733" i="65"/>
  <c r="A3980" i="65"/>
  <c r="A4138" i="65"/>
  <c r="A4303" i="65"/>
  <c r="A4367" i="65"/>
  <c r="A4676" i="65"/>
  <c r="B4676" i="65" s="1"/>
  <c r="A4731" i="65"/>
  <c r="A4758" i="65"/>
  <c r="A2639" i="65"/>
  <c r="A1642" i="65"/>
  <c r="B1643" i="65" s="1"/>
  <c r="A1653" i="65"/>
  <c r="A362" i="65"/>
  <c r="A426" i="65"/>
  <c r="A967" i="65"/>
  <c r="A986" i="65"/>
  <c r="A1047" i="65"/>
  <c r="A1114" i="65"/>
  <c r="A1146" i="65"/>
  <c r="B1187" i="65"/>
  <c r="D1187" i="65" s="1"/>
  <c r="E1187" i="65" s="1"/>
  <c r="B1251" i="65"/>
  <c r="D1251" i="65" s="1"/>
  <c r="E1251" i="65" s="1"/>
  <c r="A1541" i="65"/>
  <c r="A1575" i="65"/>
  <c r="A1783" i="65"/>
  <c r="A2293" i="65"/>
  <c r="A2348" i="65"/>
  <c r="A2568" i="65"/>
  <c r="A2597" i="65"/>
  <c r="A2635" i="65"/>
  <c r="B2803" i="65"/>
  <c r="D2803" i="65" s="1"/>
  <c r="E2803" i="65" s="1"/>
  <c r="A2843" i="65"/>
  <c r="B2844" i="65" s="1"/>
  <c r="B2867" i="65"/>
  <c r="D2867" i="65" s="1"/>
  <c r="E2867" i="65" s="1"/>
  <c r="B2995" i="65"/>
  <c r="D2995" i="65" s="1"/>
  <c r="E2995" i="65" s="1"/>
  <c r="A3077" i="65"/>
  <c r="A3093" i="65"/>
  <c r="A3132" i="65"/>
  <c r="B3155" i="65"/>
  <c r="D3155" i="65" s="1"/>
  <c r="E3155" i="65" s="1"/>
  <c r="A3258" i="65"/>
  <c r="A3303" i="65"/>
  <c r="A3322" i="65"/>
  <c r="A3351" i="65"/>
  <c r="A3372" i="65"/>
  <c r="A3420" i="65"/>
  <c r="B3507" i="65"/>
  <c r="D3507" i="65" s="1"/>
  <c r="E3507" i="65" s="1"/>
  <c r="A3541" i="65"/>
  <c r="A3612" i="65"/>
  <c r="A3685" i="65"/>
  <c r="A3738" i="65"/>
  <c r="A3755" i="65"/>
  <c r="A3835" i="65"/>
  <c r="A3944" i="65"/>
  <c r="A4280" i="65"/>
  <c r="A4325" i="65"/>
  <c r="A4351" i="65"/>
  <c r="B4387" i="65"/>
  <c r="D4387" i="65" s="1"/>
  <c r="E4387" i="65" s="1"/>
  <c r="A4410" i="65"/>
  <c r="A4455" i="65"/>
  <c r="A4660" i="65"/>
  <c r="B4660" i="65" s="1"/>
  <c r="A4677" i="65"/>
  <c r="A4761" i="65"/>
  <c r="A1694" i="65"/>
  <c r="A1685" i="65"/>
  <c r="B1683" i="65"/>
  <c r="D1683" i="65" s="1"/>
  <c r="E1683" i="65" s="1"/>
  <c r="A1175" i="65"/>
  <c r="A1294" i="65"/>
  <c r="A1292" i="65"/>
  <c r="A1512" i="65"/>
  <c r="A1515" i="65"/>
  <c r="A1690" i="65"/>
  <c r="A1886" i="65"/>
  <c r="A1882" i="65"/>
  <c r="A1877" i="65"/>
  <c r="A2043" i="65"/>
  <c r="A2171" i="65"/>
  <c r="A2494" i="65"/>
  <c r="A2495" i="65"/>
  <c r="A2485" i="65"/>
  <c r="A2958" i="65"/>
  <c r="A2949" i="65"/>
  <c r="A2955" i="65"/>
  <c r="A2959" i="65"/>
  <c r="A4055" i="65"/>
  <c r="A4058" i="65"/>
  <c r="A4063" i="65"/>
  <c r="A4056" i="65"/>
  <c r="A4108" i="65"/>
  <c r="A4111" i="65"/>
  <c r="A4101" i="65"/>
  <c r="A4104" i="65"/>
  <c r="A4107" i="65"/>
  <c r="A327" i="65"/>
  <c r="A347" i="65"/>
  <c r="B347" i="65" s="1"/>
  <c r="B387" i="65"/>
  <c r="D387" i="65" s="1"/>
  <c r="E387" i="65" s="1"/>
  <c r="A411" i="65"/>
  <c r="B411" i="65" s="1"/>
  <c r="B451" i="65"/>
  <c r="D451" i="65" s="1"/>
  <c r="E451" i="65" s="1"/>
  <c r="B995" i="65"/>
  <c r="D995" i="65" s="1"/>
  <c r="E995" i="65" s="1"/>
  <c r="B1059" i="65"/>
  <c r="D1059" i="65" s="1"/>
  <c r="E1059" i="65" s="1"/>
  <c r="A1079" i="65"/>
  <c r="B1155" i="65"/>
  <c r="D1155" i="65" s="1"/>
  <c r="E1155" i="65" s="1"/>
  <c r="A1178" i="65"/>
  <c r="A1196" i="65"/>
  <c r="B1219" i="65"/>
  <c r="D1219" i="65" s="1"/>
  <c r="E1219" i="65" s="1"/>
  <c r="A1242" i="65"/>
  <c r="A1260" i="65"/>
  <c r="B1283" i="65"/>
  <c r="D1283" i="65" s="1"/>
  <c r="E1283" i="65" s="1"/>
  <c r="A1326" i="65"/>
  <c r="A1319" i="65"/>
  <c r="B1315" i="65"/>
  <c r="D1315" i="65" s="1"/>
  <c r="E1315" i="65" s="1"/>
  <c r="A1390" i="65"/>
  <c r="A1383" i="65"/>
  <c r="B1379" i="65"/>
  <c r="D1379" i="65" s="1"/>
  <c r="E1379" i="65" s="1"/>
  <c r="A1454" i="65"/>
  <c r="A1447" i="65"/>
  <c r="B1443" i="65"/>
  <c r="D1443" i="65" s="1"/>
  <c r="E1443" i="65" s="1"/>
  <c r="A1480" i="65"/>
  <c r="B1507" i="65"/>
  <c r="D1507" i="65" s="1"/>
  <c r="E1507" i="65" s="1"/>
  <c r="A1646" i="65"/>
  <c r="A1639" i="65"/>
  <c r="A1644" i="65"/>
  <c r="A1637" i="65"/>
  <c r="A1691" i="65"/>
  <c r="A1742" i="65"/>
  <c r="A1735" i="65"/>
  <c r="A1733" i="65"/>
  <c r="A1834" i="65"/>
  <c r="A1832" i="65"/>
  <c r="B1875" i="65"/>
  <c r="D1875" i="65" s="1"/>
  <c r="E1875" i="65" s="1"/>
  <c r="A1916" i="65"/>
  <c r="A1912" i="65"/>
  <c r="A1911" i="65"/>
  <c r="A1950" i="65"/>
  <c r="A1941" i="65"/>
  <c r="B1939" i="65"/>
  <c r="D1939" i="65" s="1"/>
  <c r="E1939" i="65" s="1"/>
  <c r="A2008" i="65"/>
  <c r="A2007" i="65"/>
  <c r="A2094" i="65"/>
  <c r="A2095" i="65"/>
  <c r="B2083" i="65"/>
  <c r="D2083" i="65" s="1"/>
  <c r="E2083" i="65" s="1"/>
  <c r="A2136" i="65"/>
  <c r="A2135" i="65"/>
  <c r="A2222" i="65"/>
  <c r="A2223" i="65"/>
  <c r="B2211" i="65"/>
  <c r="D2211" i="65" s="1"/>
  <c r="E2211" i="65" s="1"/>
  <c r="A2312" i="65"/>
  <c r="A2309" i="65"/>
  <c r="A2478" i="65"/>
  <c r="A2476" i="65"/>
  <c r="A2540" i="65"/>
  <c r="A2535" i="65"/>
  <c r="A2543" i="65"/>
  <c r="A2533" i="65"/>
  <c r="A2954" i="65"/>
  <c r="A3720" i="65"/>
  <c r="B3715" i="65"/>
  <c r="D3715" i="65" s="1"/>
  <c r="E3715" i="65" s="1"/>
  <c r="A3719" i="65"/>
  <c r="A4026" i="65"/>
  <c r="A4020" i="65"/>
  <c r="B4020" i="65" s="1"/>
  <c r="A4031" i="65"/>
  <c r="A4023" i="65"/>
  <c r="A4103" i="65"/>
  <c r="A4505" i="65"/>
  <c r="B4499" i="65"/>
  <c r="D4499" i="65" s="1"/>
  <c r="E4499" i="65" s="1"/>
  <c r="A1342" i="65"/>
  <c r="A1338" i="65"/>
  <c r="A1406" i="65"/>
  <c r="A1402" i="65"/>
  <c r="A1470" i="65"/>
  <c r="A1468" i="65"/>
  <c r="A1463" i="65"/>
  <c r="A1852" i="65"/>
  <c r="A1848" i="65"/>
  <c r="A1896" i="65"/>
  <c r="B1891" i="65"/>
  <c r="D1891" i="65" s="1"/>
  <c r="E1891" i="65" s="1"/>
  <c r="A1995" i="65"/>
  <c r="A1991" i="65"/>
  <c r="A2046" i="65"/>
  <c r="A2042" i="65"/>
  <c r="A2037" i="65"/>
  <c r="A2123" i="65"/>
  <c r="A2119" i="65"/>
  <c r="A2174" i="65"/>
  <c r="A2170" i="65"/>
  <c r="A2165" i="65"/>
  <c r="A2286" i="65"/>
  <c r="B2275" i="65"/>
  <c r="D2275" i="65" s="1"/>
  <c r="E2275" i="65" s="1"/>
  <c r="A2830" i="65"/>
  <c r="A2827" i="65"/>
  <c r="A2821" i="65"/>
  <c r="A2831" i="65"/>
  <c r="A2826" i="65"/>
  <c r="A3575" i="65"/>
  <c r="A3580" i="65"/>
  <c r="B3571" i="65"/>
  <c r="D3571" i="65" s="1"/>
  <c r="E3571" i="65" s="1"/>
  <c r="A4172" i="65"/>
  <c r="A4175" i="65"/>
  <c r="A4165" i="65"/>
  <c r="A4168" i="65"/>
  <c r="A4171" i="65"/>
  <c r="B323" i="65"/>
  <c r="D323" i="65" s="1"/>
  <c r="E323" i="65" s="1"/>
  <c r="A1004" i="65"/>
  <c r="A1100" i="65"/>
  <c r="A1630" i="65"/>
  <c r="A1628" i="65"/>
  <c r="A1623" i="65"/>
  <c r="A1678" i="65"/>
  <c r="A1675" i="65"/>
  <c r="A1671" i="65"/>
  <c r="A1847" i="65"/>
  <c r="A1898" i="65"/>
  <c r="A2245" i="65"/>
  <c r="A2284" i="65"/>
  <c r="A2664" i="65"/>
  <c r="A2663" i="65"/>
  <c r="A3022" i="65"/>
  <c r="A3023" i="65"/>
  <c r="A3013" i="65"/>
  <c r="A3018" i="65"/>
  <c r="B3011" i="65"/>
  <c r="D3011" i="65" s="1"/>
  <c r="E3011" i="65" s="1"/>
  <c r="A3016" i="65"/>
  <c r="A3070" i="65"/>
  <c r="A3066" i="65"/>
  <c r="B3059" i="65"/>
  <c r="D3059" i="65" s="1"/>
  <c r="E3059" i="65" s="1"/>
  <c r="A3071" i="65"/>
  <c r="A332" i="65"/>
  <c r="A455" i="65"/>
  <c r="A999" i="65"/>
  <c r="B1036" i="65"/>
  <c r="A1082" i="65"/>
  <c r="A1163" i="65"/>
  <c r="A1223" i="65"/>
  <c r="A1287" i="65"/>
  <c r="A1598" i="65"/>
  <c r="A1589" i="65"/>
  <c r="B1587" i="65"/>
  <c r="D1587" i="65" s="1"/>
  <c r="E1587" i="65" s="1"/>
  <c r="A1676" i="65"/>
  <c r="A1883" i="65"/>
  <c r="B1883" i="65" s="1"/>
  <c r="A1934" i="65"/>
  <c r="A1931" i="65"/>
  <c r="A1927" i="65"/>
  <c r="A2430" i="65"/>
  <c r="A2431" i="65"/>
  <c r="A3038" i="65"/>
  <c r="A3029" i="65"/>
  <c r="A3035" i="65"/>
  <c r="A3528" i="65"/>
  <c r="B3523" i="65"/>
  <c r="D3523" i="65" s="1"/>
  <c r="E3523" i="65" s="1"/>
  <c r="A3531" i="65"/>
  <c r="A3535" i="65"/>
  <c r="A3525" i="65"/>
  <c r="A3678" i="65"/>
  <c r="A3675" i="65"/>
  <c r="B3667" i="65"/>
  <c r="D3667" i="65" s="1"/>
  <c r="E3667" i="65" s="1"/>
  <c r="A3672" i="65"/>
  <c r="A3679" i="65"/>
  <c r="A3674" i="65"/>
  <c r="A4508" i="65"/>
  <c r="A4838" i="65"/>
  <c r="A4846" i="65"/>
  <c r="A4841" i="65"/>
  <c r="A1356" i="65"/>
  <c r="A1420" i="65"/>
  <c r="A1527" i="65"/>
  <c r="A1658" i="65"/>
  <c r="A1755" i="65"/>
  <c r="B1755" i="65" s="1"/>
  <c r="A1804" i="65"/>
  <c r="A1818" i="65"/>
  <c r="A1867" i="65"/>
  <c r="A1979" i="65"/>
  <c r="B1979" i="65" s="1"/>
  <c r="A2024" i="65"/>
  <c r="B2072" i="65"/>
  <c r="A2107" i="65"/>
  <c r="B2107" i="65" s="1"/>
  <c r="A2152" i="65"/>
  <c r="B2200" i="65"/>
  <c r="A2235" i="65"/>
  <c r="B2235" i="65" s="1"/>
  <c r="A2351" i="65"/>
  <c r="A2412" i="65"/>
  <c r="A2559" i="65"/>
  <c r="D2559" i="65" s="1"/>
  <c r="F2559" i="65" s="1"/>
  <c r="A2623" i="65"/>
  <c r="A2632" i="65"/>
  <c r="A2686" i="65"/>
  <c r="A2687" i="65"/>
  <c r="A2677" i="65"/>
  <c r="A2682" i="65"/>
  <c r="B2675" i="65"/>
  <c r="D2675" i="65" s="1"/>
  <c r="E2675" i="65" s="1"/>
  <c r="A2702" i="65"/>
  <c r="A2699" i="65"/>
  <c r="A2693" i="65"/>
  <c r="A2779" i="65"/>
  <c r="A2773" i="65"/>
  <c r="A3215" i="65"/>
  <c r="B3203" i="65"/>
  <c r="D3203" i="65" s="1"/>
  <c r="E3203" i="65" s="1"/>
  <c r="A3210" i="65"/>
  <c r="A3471" i="65"/>
  <c r="B3459" i="65"/>
  <c r="D3459" i="65" s="1"/>
  <c r="E3459" i="65" s="1"/>
  <c r="A3466" i="65"/>
  <c r="A3822" i="65"/>
  <c r="A3819" i="65"/>
  <c r="A3813" i="65"/>
  <c r="A3870" i="65"/>
  <c r="A3871" i="65"/>
  <c r="A3861" i="65"/>
  <c r="A3866" i="65"/>
  <c r="B3859" i="65"/>
  <c r="D3859" i="65" s="1"/>
  <c r="E3859" i="65" s="1"/>
  <c r="A3886" i="65"/>
  <c r="A3883" i="65"/>
  <c r="A3877" i="65"/>
  <c r="A4085" i="65"/>
  <c r="A4095" i="65"/>
  <c r="A4628" i="65"/>
  <c r="B4628" i="65" s="1"/>
  <c r="A4636" i="65"/>
  <c r="A4894" i="65"/>
  <c r="B4883" i="65"/>
  <c r="D4883" i="65" s="1"/>
  <c r="E4883" i="65" s="1"/>
  <c r="A4890" i="65"/>
  <c r="A4923" i="65"/>
  <c r="A4916" i="65"/>
  <c r="B4916" i="65" s="1"/>
  <c r="A1530" i="65"/>
  <c r="A1659" i="65"/>
  <c r="A1819" i="65"/>
  <c r="A1868" i="65"/>
  <c r="A1983" i="65"/>
  <c r="A2026" i="65"/>
  <c r="A2111" i="65"/>
  <c r="A2154" i="65"/>
  <c r="A2239" i="65"/>
  <c r="A2415" i="65"/>
  <c r="A2634" i="65"/>
  <c r="A2750" i="65"/>
  <c r="A2744" i="65"/>
  <c r="A2747" i="65"/>
  <c r="B2739" i="65"/>
  <c r="D2739" i="65" s="1"/>
  <c r="E2739" i="65" s="1"/>
  <c r="A2894" i="65"/>
  <c r="A2891" i="65"/>
  <c r="A2885" i="65"/>
  <c r="A3207" i="65"/>
  <c r="A3463" i="65"/>
  <c r="A3596" i="65"/>
  <c r="A3701" i="65"/>
  <c r="A3707" i="65"/>
  <c r="A3818" i="65"/>
  <c r="A3882" i="65"/>
  <c r="A3957" i="65"/>
  <c r="A3964" i="65"/>
  <c r="A4015" i="65"/>
  <c r="A4006" i="65"/>
  <c r="A4011" i="65"/>
  <c r="A4038" i="65"/>
  <c r="A4046" i="65"/>
  <c r="A4091" i="65"/>
  <c r="A4234" i="65"/>
  <c r="A4428" i="65"/>
  <c r="A4421" i="65"/>
  <c r="A4478" i="65"/>
  <c r="A4479" i="65"/>
  <c r="A4469" i="65"/>
  <c r="A4474" i="65"/>
  <c r="B4475" i="65" s="1"/>
  <c r="B4467" i="65"/>
  <c r="D4467" i="65" s="1"/>
  <c r="E4467" i="65" s="1"/>
  <c r="A4654" i="65"/>
  <c r="A4645" i="65"/>
  <c r="B4645" i="65" s="1"/>
  <c r="A4649" i="65"/>
  <c r="B4643" i="65"/>
  <c r="D4643" i="65" s="1"/>
  <c r="E4643" i="65" s="1"/>
  <c r="A4700" i="65"/>
  <c r="A4692" i="65"/>
  <c r="B4692" i="65" s="1"/>
  <c r="A4887" i="65"/>
  <c r="A2762" i="65"/>
  <c r="B2763" i="65" s="1"/>
  <c r="A2808" i="65"/>
  <c r="A2872" i="65"/>
  <c r="A2943" i="65"/>
  <c r="A2971" i="65"/>
  <c r="A3000" i="65"/>
  <c r="A3080" i="65"/>
  <c r="A3163" i="65"/>
  <c r="A3324" i="65"/>
  <c r="B3375" i="65"/>
  <c r="A3419" i="65"/>
  <c r="A3516" i="65"/>
  <c r="A3546" i="65"/>
  <c r="A3605" i="65"/>
  <c r="A3615" i="65"/>
  <c r="A3695" i="65"/>
  <c r="A3736" i="65"/>
  <c r="A3759" i="65"/>
  <c r="A3802" i="65"/>
  <c r="A3941" i="65"/>
  <c r="A3951" i="65"/>
  <c r="A4296" i="65"/>
  <c r="A4312" i="65"/>
  <c r="A4328" i="65"/>
  <c r="A4344" i="65"/>
  <c r="A4360" i="65"/>
  <c r="A4376" i="65"/>
  <c r="A4680" i="65"/>
  <c r="A4766" i="65"/>
  <c r="A4970" i="65"/>
  <c r="B4971" i="65" s="1"/>
  <c r="A2767" i="65"/>
  <c r="A2815" i="65"/>
  <c r="A2879" i="65"/>
  <c r="A2936" i="65"/>
  <c r="A3007" i="65"/>
  <c r="A3083" i="65"/>
  <c r="A3099" i="65"/>
  <c r="A3126" i="65"/>
  <c r="D3126" i="65" s="1"/>
  <c r="E3126" i="65" s="1"/>
  <c r="E3127" i="65" s="1"/>
  <c r="A3271" i="65"/>
  <c r="A3307" i="65"/>
  <c r="A3319" i="65"/>
  <c r="A3355" i="65"/>
  <c r="A3371" i="65"/>
  <c r="A3383" i="65"/>
  <c r="A3509" i="65"/>
  <c r="A3690" i="65"/>
  <c r="B3691" i="65" s="1"/>
  <c r="A3739" i="65"/>
  <c r="A3754" i="65"/>
  <c r="A3797" i="65"/>
  <c r="A3807" i="65"/>
  <c r="A3847" i="65"/>
  <c r="B3848" i="65" s="1"/>
  <c r="A3946" i="65"/>
  <c r="A4392" i="65"/>
  <c r="A4735" i="65"/>
  <c r="B4735" i="65" s="1"/>
  <c r="A1134" i="65"/>
  <c r="A1130" i="65"/>
  <c r="A1127" i="65"/>
  <c r="A588" i="65"/>
  <c r="A586" i="65"/>
  <c r="A583" i="65"/>
  <c r="A684" i="65"/>
  <c r="A682" i="65"/>
  <c r="A679" i="65"/>
  <c r="A812" i="65"/>
  <c r="A810" i="65"/>
  <c r="A807" i="65"/>
  <c r="A1015" i="65"/>
  <c r="B1068" i="65"/>
  <c r="B1123" i="65"/>
  <c r="D1123" i="65" s="1"/>
  <c r="E1123" i="65" s="1"/>
  <c r="A1560" i="65"/>
  <c r="A348" i="65"/>
  <c r="B348" i="65" s="1"/>
  <c r="A343" i="65"/>
  <c r="B339" i="65"/>
  <c r="D339" i="65" s="1"/>
  <c r="E339" i="65" s="1"/>
  <c r="A412" i="65"/>
  <c r="A407" i="65"/>
  <c r="B403" i="65"/>
  <c r="D403" i="65" s="1"/>
  <c r="E403" i="65" s="1"/>
  <c r="A476" i="65"/>
  <c r="A475" i="65"/>
  <c r="A474" i="65"/>
  <c r="A508" i="65"/>
  <c r="B508" i="65" s="1"/>
  <c r="A507" i="65"/>
  <c r="A506" i="65"/>
  <c r="A540" i="65"/>
  <c r="B540" i="65" s="1"/>
  <c r="A538" i="65"/>
  <c r="B539" i="65" s="1"/>
  <c r="A535" i="65"/>
  <c r="A587" i="65"/>
  <c r="A683" i="65"/>
  <c r="A811" i="65"/>
  <c r="B811" i="65" s="1"/>
  <c r="A1070" i="65"/>
  <c r="A1066" i="65"/>
  <c r="B1067" i="65" s="1"/>
  <c r="A1063" i="65"/>
  <c r="A1131" i="65"/>
  <c r="A492" i="65"/>
  <c r="A491" i="65"/>
  <c r="A490" i="65"/>
  <c r="A524" i="65"/>
  <c r="B524" i="65" s="1"/>
  <c r="A523" i="65"/>
  <c r="A522" i="65"/>
  <c r="A1022" i="65"/>
  <c r="A1020" i="65"/>
  <c r="A1019" i="65"/>
  <c r="B1019" i="65" s="1"/>
  <c r="B1011" i="65"/>
  <c r="D1011" i="65" s="1"/>
  <c r="E1011" i="65" s="1"/>
  <c r="A1566" i="65"/>
  <c r="A1564" i="65"/>
  <c r="A1559" i="65"/>
  <c r="A1563" i="65"/>
  <c r="B1563" i="65" s="1"/>
  <c r="A1557" i="65"/>
  <c r="A1562" i="65"/>
  <c r="B1555" i="65"/>
  <c r="D1555" i="65" s="1"/>
  <c r="E1555" i="65" s="1"/>
  <c r="B332" i="65"/>
  <c r="A487" i="65"/>
  <c r="A519" i="65"/>
  <c r="A556" i="65"/>
  <c r="B556" i="65" s="1"/>
  <c r="A554" i="65"/>
  <c r="B555" i="65" s="1"/>
  <c r="A551" i="65"/>
  <c r="A620" i="65"/>
  <c r="A618" i="65"/>
  <c r="B619" i="65" s="1"/>
  <c r="A615" i="65"/>
  <c r="A652" i="65"/>
  <c r="B652" i="65" s="1"/>
  <c r="A650" i="65"/>
  <c r="B651" i="65" s="1"/>
  <c r="A647" i="65"/>
  <c r="A716" i="65"/>
  <c r="B716" i="65" s="1"/>
  <c r="A714" i="65"/>
  <c r="B715" i="65" s="1"/>
  <c r="A711" i="65"/>
  <c r="A748" i="65"/>
  <c r="B748" i="65" s="1"/>
  <c r="A746" i="65"/>
  <c r="B747" i="65" s="1"/>
  <c r="A743" i="65"/>
  <c r="A780" i="65"/>
  <c r="A778" i="65"/>
  <c r="B779" i="65" s="1"/>
  <c r="A775" i="65"/>
  <c r="A1102" i="65"/>
  <c r="A1098" i="65"/>
  <c r="A1095" i="65"/>
  <c r="A396" i="65"/>
  <c r="B396" i="65" s="1"/>
  <c r="A394" i="65"/>
  <c r="B395" i="65" s="1"/>
  <c r="A391" i="65"/>
  <c r="A572" i="65"/>
  <c r="A570" i="65"/>
  <c r="B571" i="65" s="1"/>
  <c r="A567" i="65"/>
  <c r="A604" i="65"/>
  <c r="B604" i="65" s="1"/>
  <c r="A602" i="65"/>
  <c r="B603" i="65" s="1"/>
  <c r="A599" i="65"/>
  <c r="A636" i="65"/>
  <c r="B636" i="65" s="1"/>
  <c r="A634" i="65"/>
  <c r="B635" i="65" s="1"/>
  <c r="A631" i="65"/>
  <c r="A668" i="65"/>
  <c r="B668" i="65" s="1"/>
  <c r="A666" i="65"/>
  <c r="B667" i="65" s="1"/>
  <c r="A663" i="65"/>
  <c r="A700" i="65"/>
  <c r="A698" i="65"/>
  <c r="B699" i="65" s="1"/>
  <c r="A695" i="65"/>
  <c r="A732" i="65"/>
  <c r="B732" i="65" s="1"/>
  <c r="A730" i="65"/>
  <c r="B731" i="65" s="1"/>
  <c r="A727" i="65"/>
  <c r="A764" i="65"/>
  <c r="B764" i="65" s="1"/>
  <c r="A762" i="65"/>
  <c r="B763" i="65" s="1"/>
  <c r="A759" i="65"/>
  <c r="A796" i="65"/>
  <c r="B796" i="65" s="1"/>
  <c r="A794" i="65"/>
  <c r="B795" i="65" s="1"/>
  <c r="A791" i="65"/>
  <c r="A990" i="65"/>
  <c r="A983" i="65"/>
  <c r="A988" i="65"/>
  <c r="B988" i="65" s="1"/>
  <c r="A1038" i="65"/>
  <c r="A1034" i="65"/>
  <c r="B1035" i="65" s="1"/>
  <c r="A1031" i="65"/>
  <c r="A1099" i="65"/>
  <c r="B1100" i="65" s="1"/>
  <c r="A1132" i="65"/>
  <c r="A1166" i="65"/>
  <c r="A1162" i="65"/>
  <c r="B1163" i="65" s="1"/>
  <c r="A1159" i="65"/>
  <c r="A1500" i="65"/>
  <c r="A1493" i="65"/>
  <c r="A1502" i="65"/>
  <c r="A1497" i="65"/>
  <c r="D1497" i="65" s="1"/>
  <c r="I1498" i="65" s="1"/>
  <c r="A1492" i="65"/>
  <c r="B1492" i="65" s="1"/>
  <c r="A1496" i="65"/>
  <c r="B1491" i="65"/>
  <c r="D1491" i="65" s="1"/>
  <c r="E1491" i="65" s="1"/>
  <c r="A1614" i="65"/>
  <c r="A1612" i="65"/>
  <c r="A1607" i="65"/>
  <c r="B1608" i="65" s="1"/>
  <c r="A1611" i="65"/>
  <c r="B1612" i="65" s="1"/>
  <c r="A1605" i="65"/>
  <c r="A1610" i="65"/>
  <c r="B1603" i="65"/>
  <c r="D1603" i="65" s="1"/>
  <c r="E1603" i="65" s="1"/>
  <c r="A3116" i="65"/>
  <c r="A3109" i="65"/>
  <c r="A3114" i="65"/>
  <c r="A3118" i="65"/>
  <c r="A3113" i="65"/>
  <c r="B3107" i="65"/>
  <c r="D3107" i="65" s="1"/>
  <c r="E3107" i="65" s="1"/>
  <c r="A3117" i="65"/>
  <c r="A3111" i="65"/>
  <c r="A330" i="65"/>
  <c r="A363" i="65"/>
  <c r="B363" i="65" s="1"/>
  <c r="A378" i="65"/>
  <c r="A427" i="65"/>
  <c r="B427" i="65" s="1"/>
  <c r="A443" i="65"/>
  <c r="A458" i="65"/>
  <c r="A971" i="65"/>
  <c r="A1051" i="65"/>
  <c r="B1051" i="65" s="1"/>
  <c r="A1083" i="65"/>
  <c r="B1083" i="65" s="1"/>
  <c r="A1115" i="65"/>
  <c r="B1115" i="65" s="1"/>
  <c r="A1147" i="65"/>
  <c r="A1179" i="65"/>
  <c r="B1179" i="65" s="1"/>
  <c r="A1211" i="65"/>
  <c r="A1243" i="65"/>
  <c r="B1243" i="65" s="1"/>
  <c r="A1275" i="65"/>
  <c r="B1275" i="65" s="1"/>
  <c r="A1307" i="65"/>
  <c r="B1307" i="65" s="1"/>
  <c r="A1339" i="65"/>
  <c r="A1371" i="65"/>
  <c r="B1371" i="65" s="1"/>
  <c r="A1403" i="65"/>
  <c r="B1403" i="65" s="1"/>
  <c r="A1435" i="65"/>
  <c r="B1435" i="65" s="1"/>
  <c r="A1464" i="65"/>
  <c r="A1484" i="65"/>
  <c r="D1487" i="65" s="1"/>
  <c r="A1508" i="65"/>
  <c r="B1508" i="65" s="1"/>
  <c r="A1519" i="65"/>
  <c r="B1531" i="65"/>
  <c r="A1543" i="65"/>
  <c r="A1548" i="65"/>
  <c r="B1548" i="65" s="1"/>
  <c r="A1576" i="65"/>
  <c r="B1576" i="65" s="1"/>
  <c r="B1595" i="65"/>
  <c r="A1624" i="65"/>
  <c r="A1631" i="65"/>
  <c r="B1659" i="65"/>
  <c r="B1691" i="65"/>
  <c r="B1720" i="65"/>
  <c r="B1784" i="65"/>
  <c r="B1819" i="65"/>
  <c r="B1912" i="65"/>
  <c r="B1947" i="65"/>
  <c r="A2270" i="65"/>
  <c r="A2261" i="65"/>
  <c r="A2271" i="65"/>
  <c r="A2334" i="65"/>
  <c r="A2325" i="65"/>
  <c r="A2335" i="65"/>
  <c r="D2335" i="65" s="1"/>
  <c r="A2398" i="65"/>
  <c r="A2389" i="65"/>
  <c r="A2399" i="65"/>
  <c r="A2462" i="65"/>
  <c r="A2453" i="65"/>
  <c r="A2463" i="65"/>
  <c r="B2463" i="65" s="1"/>
  <c r="A2526" i="65"/>
  <c r="A2517" i="65"/>
  <c r="A2527" i="65"/>
  <c r="B2559" i="65"/>
  <c r="A2654" i="65"/>
  <c r="A2655" i="65"/>
  <c r="A2650" i="65"/>
  <c r="A2648" i="65"/>
  <c r="A2651" i="65"/>
  <c r="A2734" i="65"/>
  <c r="A2731" i="65"/>
  <c r="A2725" i="65"/>
  <c r="A2735" i="65"/>
  <c r="A2730" i="65"/>
  <c r="A2732" i="65"/>
  <c r="B2732" i="65" s="1"/>
  <c r="B2792" i="65"/>
  <c r="A3199" i="65"/>
  <c r="A3194" i="65"/>
  <c r="A3191" i="65"/>
  <c r="A3196" i="65"/>
  <c r="B3187" i="65"/>
  <c r="D3187" i="65" s="1"/>
  <c r="E3187" i="65" s="1"/>
  <c r="A3455" i="65"/>
  <c r="A3450" i="65"/>
  <c r="A3447" i="65"/>
  <c r="A3452" i="65"/>
  <c r="B3443" i="65"/>
  <c r="D3443" i="65" s="1"/>
  <c r="E3443" i="65" s="1"/>
  <c r="A3451" i="65"/>
  <c r="B3451" i="65" s="1"/>
  <c r="A2590" i="65"/>
  <c r="A2584" i="65"/>
  <c r="A2588" i="65"/>
  <c r="A2583" i="65"/>
  <c r="B2579" i="65"/>
  <c r="D2579" i="65" s="1"/>
  <c r="E2579" i="65" s="1"/>
  <c r="A2587" i="65"/>
  <c r="A2718" i="65"/>
  <c r="A2719" i="65"/>
  <c r="A2714" i="65"/>
  <c r="A2712" i="65"/>
  <c r="B2707" i="65"/>
  <c r="D2707" i="65" s="1"/>
  <c r="E2707" i="65" s="1"/>
  <c r="A2716" i="65"/>
  <c r="A2910" i="65"/>
  <c r="A2911" i="65"/>
  <c r="A2906" i="65"/>
  <c r="B2907" i="65" s="1"/>
  <c r="A2904" i="65"/>
  <c r="B2899" i="65"/>
  <c r="D2899" i="65" s="1"/>
  <c r="E2899" i="65" s="1"/>
  <c r="A2903" i="65"/>
  <c r="A2901" i="65"/>
  <c r="A2990" i="65"/>
  <c r="A2987" i="65"/>
  <c r="A2981" i="65"/>
  <c r="A2991" i="65"/>
  <c r="A2986" i="65"/>
  <c r="A2984" i="65"/>
  <c r="B2979" i="65"/>
  <c r="D2979" i="65" s="1"/>
  <c r="E2979" i="65" s="1"/>
  <c r="A2988" i="65"/>
  <c r="A2983" i="65"/>
  <c r="A3566" i="65"/>
  <c r="A3567" i="65"/>
  <c r="A3562" i="65"/>
  <c r="B3555" i="65"/>
  <c r="D3555" i="65" s="1"/>
  <c r="E3555" i="65" s="1"/>
  <c r="A3560" i="65"/>
  <c r="B3560" i="65" s="1"/>
  <c r="A3559" i="65"/>
  <c r="A3564" i="65"/>
  <c r="A3557" i="65"/>
  <c r="A3563" i="65"/>
  <c r="A331" i="65"/>
  <c r="B355" i="65"/>
  <c r="D355" i="65" s="1"/>
  <c r="E355" i="65" s="1"/>
  <c r="A379" i="65"/>
  <c r="B419" i="65"/>
  <c r="D419" i="65" s="1"/>
  <c r="E419" i="65" s="1"/>
  <c r="A459" i="65"/>
  <c r="B459" i="65" s="1"/>
  <c r="B963" i="65"/>
  <c r="D963" i="65" s="1"/>
  <c r="E963" i="65" s="1"/>
  <c r="A972" i="65"/>
  <c r="B972" i="65" s="1"/>
  <c r="A1003" i="65"/>
  <c r="B1003" i="65" s="1"/>
  <c r="B1043" i="65"/>
  <c r="D1043" i="65" s="1"/>
  <c r="E1043" i="65" s="1"/>
  <c r="A1052" i="65"/>
  <c r="B1075" i="65"/>
  <c r="D1075" i="65" s="1"/>
  <c r="E1075" i="65" s="1"/>
  <c r="A1084" i="65"/>
  <c r="B1107" i="65"/>
  <c r="D1107" i="65" s="1"/>
  <c r="E1107" i="65" s="1"/>
  <c r="A1116" i="65"/>
  <c r="B1139" i="65"/>
  <c r="D1139" i="65" s="1"/>
  <c r="E1139" i="65" s="1"/>
  <c r="A1148" i="65"/>
  <c r="B1148" i="65" s="1"/>
  <c r="B1171" i="65"/>
  <c r="D1171" i="65" s="1"/>
  <c r="E1171" i="65" s="1"/>
  <c r="A1180" i="65"/>
  <c r="A1194" i="65"/>
  <c r="B1203" i="65"/>
  <c r="D1203" i="65" s="1"/>
  <c r="E1203" i="65" s="1"/>
  <c r="A1212" i="65"/>
  <c r="A1226" i="65"/>
  <c r="B1235" i="65"/>
  <c r="D1235" i="65" s="1"/>
  <c r="E1235" i="65" s="1"/>
  <c r="A1244" i="65"/>
  <c r="B1244" i="65" s="1"/>
  <c r="A1258" i="65"/>
  <c r="B1267" i="65"/>
  <c r="D1267" i="65" s="1"/>
  <c r="E1267" i="65" s="1"/>
  <c r="A1276" i="65"/>
  <c r="B1276" i="65" s="1"/>
  <c r="A1290" i="65"/>
  <c r="B1299" i="65"/>
  <c r="D1299" i="65" s="1"/>
  <c r="E1299" i="65" s="1"/>
  <c r="A1308" i="65"/>
  <c r="A1322" i="65"/>
  <c r="B1331" i="65"/>
  <c r="D1331" i="65" s="1"/>
  <c r="E1331" i="65" s="1"/>
  <c r="A1340" i="65"/>
  <c r="A1354" i="65"/>
  <c r="B1363" i="65"/>
  <c r="D1363" i="65" s="1"/>
  <c r="E1363" i="65" s="1"/>
  <c r="A1372" i="65"/>
  <c r="A1386" i="65"/>
  <c r="B1395" i="65"/>
  <c r="D1395" i="65" s="1"/>
  <c r="E1395" i="65" s="1"/>
  <c r="A1404" i="65"/>
  <c r="B1404" i="65" s="1"/>
  <c r="A1418" i="65"/>
  <c r="B1427" i="65"/>
  <c r="D1427" i="65" s="1"/>
  <c r="E1427" i="65" s="1"/>
  <c r="A1436" i="65"/>
  <c r="A1450" i="65"/>
  <c r="B1459" i="65"/>
  <c r="D1459" i="65" s="1"/>
  <c r="E1459" i="65" s="1"/>
  <c r="A1466" i="65"/>
  <c r="B1475" i="65"/>
  <c r="D1475" i="65" s="1"/>
  <c r="E1475" i="65" s="1"/>
  <c r="A1485" i="65"/>
  <c r="B1485" i="65" s="1"/>
  <c r="A1509" i="65"/>
  <c r="B1509" i="65" s="1"/>
  <c r="A1528" i="65"/>
  <c r="B1528" i="65" s="1"/>
  <c r="A1532" i="65"/>
  <c r="B1535" i="65" s="1"/>
  <c r="B1539" i="65"/>
  <c r="D1539" i="65" s="1"/>
  <c r="E1539" i="65" s="1"/>
  <c r="A1544" i="65"/>
  <c r="B1544" i="65" s="1"/>
  <c r="B1571" i="65"/>
  <c r="D1571" i="65" s="1"/>
  <c r="E1571" i="65" s="1"/>
  <c r="A1578" i="65"/>
  <c r="A1583" i="65"/>
  <c r="A1591" i="65"/>
  <c r="A1596" i="65"/>
  <c r="B1619" i="65"/>
  <c r="D1619" i="65" s="1"/>
  <c r="E1619" i="65" s="1"/>
  <c r="A1626" i="65"/>
  <c r="A1640" i="65"/>
  <c r="B1640" i="65" s="1"/>
  <c r="A1647" i="65"/>
  <c r="A1655" i="65"/>
  <c r="A1660" i="65"/>
  <c r="B1660" i="65" s="1"/>
  <c r="A1710" i="65"/>
  <c r="A1708" i="65"/>
  <c r="A1703" i="65"/>
  <c r="B1704" i="65" s="1"/>
  <c r="A1707" i="65"/>
  <c r="A1701" i="65"/>
  <c r="A1711" i="65"/>
  <c r="A1774" i="65"/>
  <c r="A1772" i="65"/>
  <c r="A1767" i="65"/>
  <c r="B1768" i="65" s="1"/>
  <c r="A1771" i="65"/>
  <c r="B1771" i="65" s="1"/>
  <c r="A1765" i="65"/>
  <c r="A1775" i="65"/>
  <c r="A1838" i="65"/>
  <c r="A1836" i="65"/>
  <c r="A1831" i="65"/>
  <c r="B1832" i="65" s="1"/>
  <c r="A1835" i="65"/>
  <c r="A1829" i="65"/>
  <c r="A1839" i="65"/>
  <c r="A1902" i="65"/>
  <c r="A1900" i="65"/>
  <c r="A1895" i="65"/>
  <c r="B1896" i="65" s="1"/>
  <c r="A1899" i="65"/>
  <c r="B1899" i="65" s="1"/>
  <c r="A1893" i="65"/>
  <c r="A1903" i="65"/>
  <c r="B1903" i="65" s="1"/>
  <c r="A1966" i="65"/>
  <c r="A1964" i="65"/>
  <c r="A1959" i="65"/>
  <c r="B1960" i="65" s="1"/>
  <c r="A1963" i="65"/>
  <c r="B1963" i="65" s="1"/>
  <c r="A1957" i="65"/>
  <c r="A1998" i="65"/>
  <c r="A1999" i="65"/>
  <c r="A1994" i="65"/>
  <c r="B1995" i="65" s="1"/>
  <c r="A1992" i="65"/>
  <c r="B1992" i="65" s="1"/>
  <c r="B1987" i="65"/>
  <c r="D1987" i="65" s="1"/>
  <c r="E1987" i="65" s="1"/>
  <c r="A1996" i="65"/>
  <c r="B1996" i="65" s="1"/>
  <c r="A2062" i="65"/>
  <c r="A2063" i="65"/>
  <c r="A2058" i="65"/>
  <c r="B2059" i="65" s="1"/>
  <c r="A2056" i="65"/>
  <c r="B2056" i="65" s="1"/>
  <c r="B2051" i="65"/>
  <c r="D2051" i="65" s="1"/>
  <c r="E2051" i="65" s="1"/>
  <c r="A2060" i="65"/>
  <c r="B2060" i="65" s="1"/>
  <c r="A2126" i="65"/>
  <c r="A2127" i="65"/>
  <c r="A2122" i="65"/>
  <c r="B2123" i="65" s="1"/>
  <c r="A2120" i="65"/>
  <c r="B2120" i="65" s="1"/>
  <c r="B2115" i="65"/>
  <c r="D2115" i="65" s="1"/>
  <c r="E2115" i="65" s="1"/>
  <c r="A2124" i="65"/>
  <c r="B2124" i="65" s="1"/>
  <c r="A2190" i="65"/>
  <c r="A2191" i="65"/>
  <c r="A2186" i="65"/>
  <c r="B2187" i="65" s="1"/>
  <c r="A2184" i="65"/>
  <c r="B2184" i="65" s="1"/>
  <c r="B2179" i="65"/>
  <c r="D2179" i="65" s="1"/>
  <c r="E2179" i="65" s="1"/>
  <c r="A2188" i="65"/>
  <c r="B2188" i="65" s="1"/>
  <c r="A2254" i="65"/>
  <c r="A2255" i="65"/>
  <c r="A2252" i="65"/>
  <c r="B2243" i="65"/>
  <c r="D2243" i="65" s="1"/>
  <c r="E2243" i="65" s="1"/>
  <c r="B2259" i="65"/>
  <c r="D2259" i="65" s="1"/>
  <c r="E2259" i="65" s="1"/>
  <c r="A2318" i="65"/>
  <c r="A2319" i="65"/>
  <c r="A2316" i="65"/>
  <c r="B2307" i="65"/>
  <c r="D2307" i="65" s="1"/>
  <c r="E2307" i="65" s="1"/>
  <c r="B2323" i="65"/>
  <c r="D2323" i="65" s="1"/>
  <c r="E2323" i="65" s="1"/>
  <c r="A2382" i="65"/>
  <c r="A2383" i="65"/>
  <c r="A2380" i="65"/>
  <c r="B2371" i="65"/>
  <c r="D2371" i="65" s="1"/>
  <c r="E2371" i="65" s="1"/>
  <c r="B2387" i="65"/>
  <c r="D2387" i="65" s="1"/>
  <c r="E2387" i="65" s="1"/>
  <c r="A2446" i="65"/>
  <c r="A2447" i="65"/>
  <c r="A2444" i="65"/>
  <c r="B2435" i="65"/>
  <c r="D2435" i="65" s="1"/>
  <c r="E2435" i="65" s="1"/>
  <c r="B2451" i="65"/>
  <c r="D2451" i="65" s="1"/>
  <c r="E2451" i="65" s="1"/>
  <c r="A2510" i="65"/>
  <c r="A2511" i="65"/>
  <c r="A2508" i="65"/>
  <c r="D2511" i="65" s="1"/>
  <c r="B2499" i="65"/>
  <c r="D2499" i="65" s="1"/>
  <c r="E2499" i="65" s="1"/>
  <c r="B2515" i="65"/>
  <c r="D2515" i="65" s="1"/>
  <c r="E2515" i="65" s="1"/>
  <c r="A2581" i="65"/>
  <c r="A2606" i="65"/>
  <c r="A2600" i="65"/>
  <c r="A2604" i="65"/>
  <c r="D2607" i="65" s="1"/>
  <c r="A2599" i="65"/>
  <c r="B2595" i="65"/>
  <c r="D2595" i="65" s="1"/>
  <c r="E2595" i="65" s="1"/>
  <c r="A2603" i="65"/>
  <c r="B2603" i="65" s="1"/>
  <c r="B2643" i="65"/>
  <c r="D2643" i="65" s="1"/>
  <c r="E2643" i="65" s="1"/>
  <c r="A2652" i="65"/>
  <c r="B2699" i="65"/>
  <c r="A2711" i="65"/>
  <c r="B2723" i="65"/>
  <c r="D2723" i="65" s="1"/>
  <c r="E2723" i="65" s="1"/>
  <c r="A2782" i="65"/>
  <c r="A2783" i="65"/>
  <c r="A2778" i="65"/>
  <c r="B2779" i="65" s="1"/>
  <c r="A2776" i="65"/>
  <c r="B2776" i="65" s="1"/>
  <c r="B2771" i="65"/>
  <c r="D2771" i="65" s="1"/>
  <c r="E2771" i="65" s="1"/>
  <c r="A2780" i="65"/>
  <c r="B2780" i="65" s="1"/>
  <c r="A2846" i="65"/>
  <c r="A2847" i="65"/>
  <c r="A2842" i="65"/>
  <c r="B2843" i="65" s="1"/>
  <c r="A2840" i="65"/>
  <c r="B2835" i="65"/>
  <c r="D2835" i="65" s="1"/>
  <c r="E2835" i="65" s="1"/>
  <c r="A2839" i="65"/>
  <c r="A2837" i="65"/>
  <c r="A2908" i="65"/>
  <c r="B2908" i="65" s="1"/>
  <c r="A3054" i="65"/>
  <c r="A3051" i="65"/>
  <c r="A3045" i="65"/>
  <c r="A3055" i="65"/>
  <c r="A3050" i="65"/>
  <c r="A3048" i="65"/>
  <c r="B3043" i="65"/>
  <c r="D3043" i="65" s="1"/>
  <c r="E3043" i="65" s="1"/>
  <c r="A3052" i="65"/>
  <c r="A3047" i="65"/>
  <c r="A3195" i="65"/>
  <c r="A3343" i="65"/>
  <c r="A3338" i="65"/>
  <c r="A3335" i="65"/>
  <c r="A3340" i="65"/>
  <c r="B3331" i="65"/>
  <c r="D3331" i="65" s="1"/>
  <c r="E3331" i="65" s="1"/>
  <c r="A3339" i="65"/>
  <c r="A3662" i="65"/>
  <c r="A3659" i="65"/>
  <c r="A3653" i="65"/>
  <c r="A3663" i="65"/>
  <c r="A3658" i="65"/>
  <c r="A3655" i="65"/>
  <c r="A3660" i="65"/>
  <c r="B3651" i="65"/>
  <c r="D3651" i="65" s="1"/>
  <c r="E3651" i="65" s="1"/>
  <c r="A3656" i="65"/>
  <c r="A1195" i="65"/>
  <c r="A1207" i="65"/>
  <c r="A1227" i="65"/>
  <c r="B1227" i="65" s="1"/>
  <c r="A1239" i="65"/>
  <c r="A1259" i="65"/>
  <c r="B1259" i="65" s="1"/>
  <c r="A1271" i="65"/>
  <c r="A1291" i="65"/>
  <c r="A1303" i="65"/>
  <c r="A1323" i="65"/>
  <c r="A1335" i="65"/>
  <c r="A1355" i="65"/>
  <c r="B1355" i="65" s="1"/>
  <c r="A1367" i="65"/>
  <c r="A1387" i="65"/>
  <c r="B1387" i="65" s="1"/>
  <c r="A1399" i="65"/>
  <c r="A1419" i="65"/>
  <c r="A1431" i="65"/>
  <c r="A1451" i="65"/>
  <c r="A1461" i="65"/>
  <c r="A1467" i="65"/>
  <c r="B1467" i="65" s="1"/>
  <c r="A1477" i="65"/>
  <c r="A1546" i="65"/>
  <c r="B1547" i="65" s="1"/>
  <c r="A1551" i="65"/>
  <c r="A1573" i="65"/>
  <c r="A1579" i="65"/>
  <c r="B1579" i="65" s="1"/>
  <c r="A1592" i="65"/>
  <c r="A1599" i="65"/>
  <c r="A1621" i="65"/>
  <c r="A1627" i="65"/>
  <c r="A1656" i="65"/>
  <c r="B1656" i="65" s="1"/>
  <c r="A1663" i="65"/>
  <c r="A1726" i="65"/>
  <c r="A1723" i="65"/>
  <c r="B1723" i="65" s="1"/>
  <c r="A1717" i="65"/>
  <c r="A1722" i="65"/>
  <c r="B1715" i="65"/>
  <c r="D1715" i="65" s="1"/>
  <c r="E1715" i="65" s="1"/>
  <c r="A1727" i="65"/>
  <c r="B1727" i="65" s="1"/>
  <c r="A1790" i="65"/>
  <c r="A1787" i="65"/>
  <c r="A1781" i="65"/>
  <c r="A1786" i="65"/>
  <c r="B1779" i="65"/>
  <c r="D1779" i="65" s="1"/>
  <c r="E1779" i="65" s="1"/>
  <c r="A1791" i="65"/>
  <c r="A1854" i="65"/>
  <c r="A1851" i="65"/>
  <c r="A1845" i="65"/>
  <c r="A1850" i="65"/>
  <c r="B1843" i="65"/>
  <c r="D1843" i="65" s="1"/>
  <c r="E1843" i="65" s="1"/>
  <c r="A1855" i="65"/>
  <c r="A1918" i="65"/>
  <c r="A1915" i="65"/>
  <c r="A1909" i="65"/>
  <c r="A1914" i="65"/>
  <c r="B1907" i="65"/>
  <c r="D1907" i="65" s="1"/>
  <c r="E1907" i="65" s="1"/>
  <c r="A1919" i="65"/>
  <c r="A2014" i="65"/>
  <c r="A2011" i="65"/>
  <c r="A2005" i="65"/>
  <c r="A2015" i="65"/>
  <c r="A2010" i="65"/>
  <c r="A2012" i="65"/>
  <c r="B2012" i="65" s="1"/>
  <c r="A2078" i="65"/>
  <c r="A2075" i="65"/>
  <c r="A2069" i="65"/>
  <c r="A2079" i="65"/>
  <c r="A2074" i="65"/>
  <c r="A2076" i="65"/>
  <c r="B2076" i="65" s="1"/>
  <c r="A2142" i="65"/>
  <c r="A2139" i="65"/>
  <c r="A2133" i="65"/>
  <c r="A2143" i="65"/>
  <c r="A2138" i="65"/>
  <c r="A2140" i="65"/>
  <c r="B2140" i="65" s="1"/>
  <c r="A2206" i="65"/>
  <c r="A2203" i="65"/>
  <c r="A2197" i="65"/>
  <c r="A2207" i="65"/>
  <c r="D2207" i="65" s="1"/>
  <c r="A2202" i="65"/>
  <c r="A2204" i="65"/>
  <c r="B2204" i="65" s="1"/>
  <c r="A2264" i="65"/>
  <c r="A2328" i="65"/>
  <c r="A2392" i="65"/>
  <c r="A2456" i="65"/>
  <c r="A2520" i="65"/>
  <c r="A2586" i="65"/>
  <c r="B2587" i="65" s="1"/>
  <c r="A2645" i="65"/>
  <c r="A2670" i="65"/>
  <c r="A2667" i="65"/>
  <c r="A2661" i="65"/>
  <c r="A2671" i="65"/>
  <c r="A2666" i="65"/>
  <c r="A2668" i="65"/>
  <c r="B2668" i="65" s="1"/>
  <c r="A2715" i="65"/>
  <c r="A2727" i="65"/>
  <c r="B2728" i="65" s="1"/>
  <c r="A3487" i="65"/>
  <c r="A3482" i="65"/>
  <c r="A3479" i="65"/>
  <c r="A3484" i="65"/>
  <c r="B3484" i="65" s="1"/>
  <c r="B3475" i="65"/>
  <c r="D3475" i="65" s="1"/>
  <c r="E3475" i="65" s="1"/>
  <c r="A3630" i="65"/>
  <c r="A3624" i="65"/>
  <c r="B3619" i="65"/>
  <c r="D3619" i="65" s="1"/>
  <c r="E3619" i="65" s="1"/>
  <c r="A3631" i="65"/>
  <c r="A3623" i="65"/>
  <c r="A3628" i="65"/>
  <c r="A3621" i="65"/>
  <c r="A3627" i="65"/>
  <c r="A3626" i="65"/>
  <c r="A4124" i="65"/>
  <c r="A4123" i="65"/>
  <c r="A4117" i="65"/>
  <c r="A4122" i="65"/>
  <c r="A4120" i="65"/>
  <c r="A4127" i="65"/>
  <c r="A4119" i="65"/>
  <c r="A3774" i="65"/>
  <c r="A3775" i="65"/>
  <c r="A3770" i="65"/>
  <c r="A3768" i="65"/>
  <c r="B3763" i="65"/>
  <c r="D3763" i="65" s="1"/>
  <c r="E3763" i="65" s="1"/>
  <c r="A3771" i="65"/>
  <c r="A3767" i="65"/>
  <c r="A3765" i="65"/>
  <c r="A4716" i="65"/>
  <c r="A4709" i="65"/>
  <c r="A4708" i="65"/>
  <c r="B4708" i="65" s="1"/>
  <c r="A4715" i="65"/>
  <c r="B4707" i="65"/>
  <c r="D4707" i="65" s="1"/>
  <c r="E4707" i="65" s="1"/>
  <c r="A4710" i="65"/>
  <c r="D4710" i="65" s="1"/>
  <c r="A4712" i="65"/>
  <c r="A1672" i="65"/>
  <c r="B1672" i="65" s="1"/>
  <c r="A1679" i="65"/>
  <c r="B1679" i="65" s="1"/>
  <c r="A1687" i="65"/>
  <c r="A1692" i="65"/>
  <c r="A1736" i="65"/>
  <c r="B1736" i="65" s="1"/>
  <c r="A1743" i="65"/>
  <c r="A1751" i="65"/>
  <c r="A1756" i="65"/>
  <c r="A1800" i="65"/>
  <c r="B1800" i="65" s="1"/>
  <c r="A1807" i="65"/>
  <c r="A1815" i="65"/>
  <c r="A1820" i="65"/>
  <c r="B1820" i="65" s="1"/>
  <c r="A1864" i="65"/>
  <c r="B1864" i="65" s="1"/>
  <c r="A1871" i="65"/>
  <c r="D1871" i="65" s="1"/>
  <c r="A1879" i="65"/>
  <c r="A1884" i="65"/>
  <c r="B1884" i="65" s="1"/>
  <c r="A1928" i="65"/>
  <c r="B1928" i="65" s="1"/>
  <c r="A1935" i="65"/>
  <c r="B1935" i="65" s="1"/>
  <c r="A1943" i="65"/>
  <c r="A1948" i="65"/>
  <c r="A1975" i="65"/>
  <c r="A1980" i="65"/>
  <c r="A2021" i="65"/>
  <c r="A2027" i="65"/>
  <c r="B2027" i="65" s="1"/>
  <c r="A2039" i="65"/>
  <c r="A2044" i="65"/>
  <c r="D2047" i="65" s="1"/>
  <c r="A2085" i="65"/>
  <c r="A2091" i="65"/>
  <c r="B2091" i="65" s="1"/>
  <c r="A2103" i="65"/>
  <c r="A2108" i="65"/>
  <c r="A2149" i="65"/>
  <c r="A2155" i="65"/>
  <c r="B2155" i="65" s="1"/>
  <c r="A2167" i="65"/>
  <c r="A2172" i="65"/>
  <c r="A2213" i="65"/>
  <c r="A2219" i="65"/>
  <c r="B2219" i="65" s="1"/>
  <c r="A2231" i="65"/>
  <c r="A2236" i="65"/>
  <c r="B2239" i="65" s="1"/>
  <c r="A2277" i="65"/>
  <c r="A2296" i="65"/>
  <c r="A2341" i="65"/>
  <c r="A2360" i="65"/>
  <c r="A2405" i="65"/>
  <c r="A2424" i="65"/>
  <c r="A2469" i="65"/>
  <c r="A2488" i="65"/>
  <c r="A2549" i="65"/>
  <c r="A2555" i="65"/>
  <c r="B2556" i="65" s="1"/>
  <c r="B2575" i="65"/>
  <c r="A2565" i="65"/>
  <c r="A2570" i="65"/>
  <c r="A2613" i="65"/>
  <c r="A2619" i="65"/>
  <c r="B2683" i="65"/>
  <c r="A2695" i="65"/>
  <c r="A2700" i="65"/>
  <c r="B2700" i="65" s="1"/>
  <c r="B2747" i="65"/>
  <c r="A2759" i="65"/>
  <c r="A2764" i="65"/>
  <c r="B2764" i="65" s="1"/>
  <c r="A2798" i="65"/>
  <c r="A2795" i="65"/>
  <c r="A2789" i="65"/>
  <c r="A2799" i="65"/>
  <c r="A2794" i="65"/>
  <c r="A2796" i="65"/>
  <c r="A2862" i="65"/>
  <c r="A2859" i="65"/>
  <c r="A2853" i="65"/>
  <c r="A2863" i="65"/>
  <c r="A2858" i="65"/>
  <c r="A2860" i="65"/>
  <c r="B2860" i="65" s="1"/>
  <c r="A2926" i="65"/>
  <c r="A2923" i="65"/>
  <c r="A2917" i="65"/>
  <c r="A2927" i="65"/>
  <c r="D2927" i="65" s="1"/>
  <c r="A2922" i="65"/>
  <c r="A2920" i="65"/>
  <c r="B2920" i="65" s="1"/>
  <c r="A3183" i="65"/>
  <c r="A3175" i="65"/>
  <c r="A3180" i="65"/>
  <c r="B3180" i="65" s="1"/>
  <c r="A3179" i="65"/>
  <c r="B3171" i="65"/>
  <c r="D3171" i="65" s="1"/>
  <c r="E3171" i="65" s="1"/>
  <c r="B3516" i="65"/>
  <c r="A3772" i="65"/>
  <c r="A4270" i="65"/>
  <c r="A4266" i="65"/>
  <c r="A4261" i="65"/>
  <c r="A4267" i="65"/>
  <c r="B4259" i="65"/>
  <c r="D4259" i="65" s="1"/>
  <c r="E4259" i="65" s="1"/>
  <c r="A4268" i="65"/>
  <c r="B4271" i="65" s="1"/>
  <c r="A4264" i="65"/>
  <c r="A4263" i="65"/>
  <c r="B1667" i="65"/>
  <c r="D1667" i="65" s="1"/>
  <c r="E1667" i="65" s="1"/>
  <c r="A1674" i="65"/>
  <c r="B1675" i="65" s="1"/>
  <c r="A1688" i="65"/>
  <c r="B1688" i="65" s="1"/>
  <c r="A1695" i="65"/>
  <c r="B1731" i="65"/>
  <c r="D1731" i="65" s="1"/>
  <c r="E1731" i="65" s="1"/>
  <c r="A1738" i="65"/>
  <c r="B1739" i="65" s="1"/>
  <c r="A1752" i="65"/>
  <c r="B1752" i="65" s="1"/>
  <c r="A1759" i="65"/>
  <c r="B1795" i="65"/>
  <c r="D1795" i="65" s="1"/>
  <c r="E1795" i="65" s="1"/>
  <c r="A1802" i="65"/>
  <c r="B1803" i="65" s="1"/>
  <c r="A1816" i="65"/>
  <c r="B1816" i="65" s="1"/>
  <c r="A1823" i="65"/>
  <c r="B1859" i="65"/>
  <c r="D1859" i="65" s="1"/>
  <c r="E1859" i="65" s="1"/>
  <c r="A1866" i="65"/>
  <c r="B1867" i="65" s="1"/>
  <c r="A1880" i="65"/>
  <c r="B1880" i="65" s="1"/>
  <c r="A1887" i="65"/>
  <c r="B1923" i="65"/>
  <c r="D1923" i="65" s="1"/>
  <c r="E1923" i="65" s="1"/>
  <c r="A1930" i="65"/>
  <c r="B1931" i="65" s="1"/>
  <c r="A1944" i="65"/>
  <c r="B1944" i="65" s="1"/>
  <c r="A1951" i="65"/>
  <c r="B1971" i="65"/>
  <c r="D1971" i="65" s="1"/>
  <c r="E1971" i="65" s="1"/>
  <c r="A1976" i="65"/>
  <c r="B1976" i="65" s="1"/>
  <c r="A2023" i="65"/>
  <c r="B2024" i="65" s="1"/>
  <c r="A2028" i="65"/>
  <c r="B2035" i="65"/>
  <c r="D2035" i="65" s="1"/>
  <c r="E2035" i="65" s="1"/>
  <c r="A2040" i="65"/>
  <c r="B2040" i="65" s="1"/>
  <c r="A2087" i="65"/>
  <c r="B2088" i="65" s="1"/>
  <c r="A2092" i="65"/>
  <c r="B2099" i="65"/>
  <c r="D2099" i="65" s="1"/>
  <c r="E2099" i="65" s="1"/>
  <c r="A2104" i="65"/>
  <c r="B2104" i="65" s="1"/>
  <c r="A2151" i="65"/>
  <c r="B2152" i="65" s="1"/>
  <c r="A2156" i="65"/>
  <c r="B2163" i="65"/>
  <c r="D2163" i="65" s="1"/>
  <c r="E2163" i="65" s="1"/>
  <c r="A2168" i="65"/>
  <c r="B2168" i="65" s="1"/>
  <c r="A2215" i="65"/>
  <c r="B2216" i="65" s="1"/>
  <c r="A2220" i="65"/>
  <c r="B2227" i="65"/>
  <c r="D2227" i="65" s="1"/>
  <c r="E2227" i="65" s="1"/>
  <c r="A2232" i="65"/>
  <c r="B2232" i="65" s="1"/>
  <c r="A2280" i="65"/>
  <c r="B2291" i="65"/>
  <c r="D2291" i="65" s="1"/>
  <c r="E2291" i="65" s="1"/>
  <c r="A2300" i="65"/>
  <c r="A2344" i="65"/>
  <c r="B2355" i="65"/>
  <c r="D2355" i="65" s="1"/>
  <c r="E2355" i="65" s="1"/>
  <c r="A2364" i="65"/>
  <c r="B2367" i="65" s="1"/>
  <c r="A2408" i="65"/>
  <c r="B2419" i="65"/>
  <c r="D2419" i="65" s="1"/>
  <c r="E2419" i="65" s="1"/>
  <c r="A2428" i="65"/>
  <c r="D2431" i="65" s="1"/>
  <c r="A2472" i="65"/>
  <c r="B2483" i="65"/>
  <c r="D2483" i="65" s="1"/>
  <c r="E2483" i="65" s="1"/>
  <c r="A2492" i="65"/>
  <c r="D2495" i="65" s="1"/>
  <c r="A2538" i="65"/>
  <c r="B2539" i="65" s="1"/>
  <c r="B2547" i="65"/>
  <c r="D2547" i="65" s="1"/>
  <c r="E2547" i="65" s="1"/>
  <c r="A2551" i="65"/>
  <c r="B2563" i="65"/>
  <c r="D2563" i="65" s="1"/>
  <c r="E2563" i="65" s="1"/>
  <c r="A2567" i="65"/>
  <c r="B2568" i="65" s="1"/>
  <c r="A2571" i="65"/>
  <c r="B2611" i="65"/>
  <c r="D2611" i="65" s="1"/>
  <c r="E2611" i="65" s="1"/>
  <c r="A2615" i="65"/>
  <c r="B2616" i="65" s="1"/>
  <c r="A2620" i="65"/>
  <c r="B2623" i="65" s="1"/>
  <c r="A2631" i="65"/>
  <c r="B2632" i="65" s="1"/>
  <c r="A2636" i="65"/>
  <c r="B2639" i="65" s="1"/>
  <c r="A2679" i="65"/>
  <c r="B2680" i="65" s="1"/>
  <c r="A2684" i="65"/>
  <c r="B2684" i="65" s="1"/>
  <c r="B2691" i="65"/>
  <c r="D2691" i="65" s="1"/>
  <c r="E2691" i="65" s="1"/>
  <c r="A2696" i="65"/>
  <c r="A2743" i="65"/>
  <c r="B2744" i="65" s="1"/>
  <c r="A2748" i="65"/>
  <c r="B2748" i="65" s="1"/>
  <c r="B2755" i="65"/>
  <c r="D2755" i="65" s="1"/>
  <c r="E2755" i="65" s="1"/>
  <c r="A2760" i="65"/>
  <c r="B2787" i="65"/>
  <c r="D2787" i="65" s="1"/>
  <c r="E2787" i="65" s="1"/>
  <c r="B2827" i="65"/>
  <c r="B2851" i="65"/>
  <c r="D2851" i="65" s="1"/>
  <c r="E2851" i="65" s="1"/>
  <c r="B2891" i="65"/>
  <c r="B2915" i="65"/>
  <c r="D2915" i="65" s="1"/>
  <c r="E2915" i="65" s="1"/>
  <c r="A3231" i="65"/>
  <c r="A3223" i="65"/>
  <c r="A3228" i="65"/>
  <c r="A3227" i="65"/>
  <c r="B3219" i="65"/>
  <c r="D3219" i="65" s="1"/>
  <c r="E3219" i="65" s="1"/>
  <c r="B3308" i="65"/>
  <c r="B3311" i="65"/>
  <c r="A3439" i="65"/>
  <c r="A3431" i="65"/>
  <c r="A3436" i="65"/>
  <c r="A3435" i="65"/>
  <c r="B3427" i="65"/>
  <c r="D3427" i="65" s="1"/>
  <c r="E3427" i="65" s="1"/>
  <c r="A3598" i="65"/>
  <c r="A3599" i="65"/>
  <c r="D3599" i="65" s="1"/>
  <c r="A3595" i="65"/>
  <c r="A3589" i="65"/>
  <c r="A3594" i="65"/>
  <c r="A3592" i="65"/>
  <c r="B3592" i="65" s="1"/>
  <c r="B3587" i="65"/>
  <c r="D3587" i="65" s="1"/>
  <c r="E3587" i="65" s="1"/>
  <c r="A3646" i="65"/>
  <c r="A3647" i="65"/>
  <c r="A3642" i="65"/>
  <c r="A3639" i="65"/>
  <c r="B3640" i="65" s="1"/>
  <c r="A3644" i="65"/>
  <c r="A3637" i="65"/>
  <c r="A3643" i="65"/>
  <c r="B3635" i="65"/>
  <c r="D3635" i="65" s="1"/>
  <c r="E3635" i="65" s="1"/>
  <c r="A3902" i="65"/>
  <c r="A3903" i="65"/>
  <c r="A3898" i="65"/>
  <c r="A3896" i="65"/>
  <c r="B3891" i="65"/>
  <c r="D3891" i="65" s="1"/>
  <c r="E3891" i="65" s="1"/>
  <c r="A3899" i="65"/>
  <c r="A3895" i="65"/>
  <c r="A3893" i="65"/>
  <c r="A4207" i="65"/>
  <c r="A4203" i="65"/>
  <c r="A4202" i="65"/>
  <c r="A4199" i="65"/>
  <c r="B2955" i="65"/>
  <c r="A2967" i="65"/>
  <c r="A2972" i="65"/>
  <c r="B3019" i="65"/>
  <c r="A3031" i="65"/>
  <c r="A3036" i="65"/>
  <c r="B3036" i="65" s="1"/>
  <c r="B3083" i="65"/>
  <c r="A3095" i="65"/>
  <c r="A3100" i="65"/>
  <c r="B3100" i="65" s="1"/>
  <c r="A3147" i="65"/>
  <c r="A3242" i="65"/>
  <c r="A3259" i="65"/>
  <c r="A3290" i="65"/>
  <c r="B3372" i="65"/>
  <c r="A3403" i="65"/>
  <c r="D3615" i="65"/>
  <c r="F3615" i="65" s="1"/>
  <c r="B3615" i="65"/>
  <c r="A3790" i="65"/>
  <c r="A3787" i="65"/>
  <c r="B3787" i="65" s="1"/>
  <c r="A3781" i="65"/>
  <c r="A3791" i="65"/>
  <c r="A3786" i="65"/>
  <c r="A3788" i="65"/>
  <c r="B3788" i="65" s="1"/>
  <c r="A3918" i="65"/>
  <c r="A3919" i="65"/>
  <c r="A3914" i="65"/>
  <c r="B3915" i="65" s="1"/>
  <c r="A3911" i="65"/>
  <c r="A3916" i="65"/>
  <c r="B3916" i="65" s="1"/>
  <c r="A3909" i="65"/>
  <c r="A3934" i="65"/>
  <c r="A3931" i="65"/>
  <c r="B3931" i="65" s="1"/>
  <c r="A3925" i="65"/>
  <c r="A3927" i="65"/>
  <c r="A3932" i="65"/>
  <c r="A3935" i="65"/>
  <c r="B4104" i="65"/>
  <c r="A4156" i="65"/>
  <c r="A4152" i="65"/>
  <c r="A4151" i="65"/>
  <c r="A4159" i="65"/>
  <c r="A4149" i="65"/>
  <c r="A4223" i="65"/>
  <c r="A4219" i="65"/>
  <c r="A4218" i="65"/>
  <c r="A4622" i="65"/>
  <c r="A4616" i="65"/>
  <c r="A4613" i="65"/>
  <c r="A4617" i="65"/>
  <c r="A4612" i="65"/>
  <c r="B4612" i="65" s="1"/>
  <c r="B4611" i="65"/>
  <c r="D4611" i="65" s="1"/>
  <c r="E4611" i="65" s="1"/>
  <c r="A4614" i="65"/>
  <c r="D4614" i="65" s="1"/>
  <c r="A2805" i="65"/>
  <c r="A2811" i="65"/>
  <c r="B2811" i="65" s="1"/>
  <c r="A2823" i="65"/>
  <c r="A2828" i="65"/>
  <c r="A2869" i="65"/>
  <c r="A2875" i="65"/>
  <c r="B2875" i="65" s="1"/>
  <c r="A2887" i="65"/>
  <c r="A2892" i="65"/>
  <c r="A2933" i="65"/>
  <c r="A2939" i="65"/>
  <c r="B2939" i="65" s="1"/>
  <c r="A2951" i="65"/>
  <c r="A2956" i="65"/>
  <c r="B2963" i="65"/>
  <c r="D2963" i="65" s="1"/>
  <c r="E2963" i="65" s="1"/>
  <c r="A2968" i="65"/>
  <c r="A2997" i="65"/>
  <c r="A3003" i="65"/>
  <c r="B3003" i="65" s="1"/>
  <c r="A3015" i="65"/>
  <c r="B3016" i="65" s="1"/>
  <c r="A3020" i="65"/>
  <c r="B3020" i="65" s="1"/>
  <c r="B3027" i="65"/>
  <c r="D3027" i="65" s="1"/>
  <c r="E3027" i="65" s="1"/>
  <c r="A3032" i="65"/>
  <c r="A3061" i="65"/>
  <c r="A3067" i="65"/>
  <c r="B3067" i="65" s="1"/>
  <c r="A3079" i="65"/>
  <c r="B3080" i="65" s="1"/>
  <c r="A3084" i="65"/>
  <c r="B3091" i="65"/>
  <c r="D3091" i="65" s="1"/>
  <c r="E3091" i="65" s="1"/>
  <c r="A3096" i="65"/>
  <c r="F3126" i="65"/>
  <c r="B3139" i="65"/>
  <c r="D3139" i="65" s="1"/>
  <c r="E3139" i="65" s="1"/>
  <c r="A3148" i="65"/>
  <c r="D3151" i="65" s="1"/>
  <c r="A3159" i="65"/>
  <c r="A3211" i="65"/>
  <c r="B3235" i="65"/>
  <c r="D3235" i="65" s="1"/>
  <c r="E3235" i="65" s="1"/>
  <c r="A3243" i="65"/>
  <c r="B3251" i="65"/>
  <c r="D3251" i="65" s="1"/>
  <c r="E3251" i="65" s="1"/>
  <c r="A3260" i="65"/>
  <c r="B3263" i="65" s="1"/>
  <c r="A3274" i="65"/>
  <c r="B3283" i="65"/>
  <c r="D3283" i="65" s="1"/>
  <c r="E3283" i="65" s="1"/>
  <c r="A3291" i="65"/>
  <c r="A3306" i="65"/>
  <c r="A3323" i="65"/>
  <c r="D3359" i="65"/>
  <c r="A3354" i="65"/>
  <c r="A3367" i="65"/>
  <c r="A3386" i="65"/>
  <c r="B3395" i="65"/>
  <c r="D3395" i="65" s="1"/>
  <c r="E3395" i="65" s="1"/>
  <c r="A3404" i="65"/>
  <c r="A3415" i="65"/>
  <c r="D3471" i="65"/>
  <c r="A3467" i="65"/>
  <c r="B3468" i="65" s="1"/>
  <c r="A3500" i="65"/>
  <c r="A3543" i="65"/>
  <c r="A3614" i="65"/>
  <c r="A3610" i="65"/>
  <c r="A3608" i="65"/>
  <c r="B3608" i="65" s="1"/>
  <c r="A3710" i="65"/>
  <c r="A3711" i="65"/>
  <c r="A3706" i="65"/>
  <c r="B3707" i="65" s="1"/>
  <c r="A3704" i="65"/>
  <c r="B3704" i="65" s="1"/>
  <c r="B3699" i="65"/>
  <c r="D3699" i="65" s="1"/>
  <c r="E3699" i="65" s="1"/>
  <c r="A3708" i="65"/>
  <c r="B3708" i="65" s="1"/>
  <c r="B3755" i="65"/>
  <c r="B3779" i="65"/>
  <c r="D3779" i="65" s="1"/>
  <c r="E3779" i="65" s="1"/>
  <c r="A3838" i="65"/>
  <c r="A3839" i="65"/>
  <c r="A3834" i="65"/>
  <c r="B3835" i="65" s="1"/>
  <c r="A3832" i="65"/>
  <c r="B3832" i="65" s="1"/>
  <c r="B3827" i="65"/>
  <c r="D3827" i="65" s="1"/>
  <c r="E3827" i="65" s="1"/>
  <c r="A3836" i="65"/>
  <c r="B3836" i="65" s="1"/>
  <c r="B3883" i="65"/>
  <c r="B3907" i="65"/>
  <c r="D3907" i="65" s="1"/>
  <c r="E3907" i="65" s="1"/>
  <c r="B3923" i="65"/>
  <c r="D3923" i="65" s="1"/>
  <c r="E3923" i="65" s="1"/>
  <c r="A4092" i="65"/>
  <c r="A4088" i="65"/>
  <c r="A4090" i="65"/>
  <c r="B4091" i="65" s="1"/>
  <c r="A4087" i="65"/>
  <c r="A4154" i="65"/>
  <c r="A4191" i="65"/>
  <c r="A4187" i="65"/>
  <c r="A4181" i="65"/>
  <c r="A4184" i="65"/>
  <c r="A4183" i="65"/>
  <c r="A4215" i="65"/>
  <c r="A4494" i="65"/>
  <c r="A4488" i="65"/>
  <c r="B4483" i="65"/>
  <c r="D4483" i="65" s="1"/>
  <c r="E4483" i="65" s="1"/>
  <c r="A4495" i="65"/>
  <c r="A4487" i="65"/>
  <c r="A4492" i="65"/>
  <c r="B4492" i="65" s="1"/>
  <c r="A4485" i="65"/>
  <c r="A4490" i="65"/>
  <c r="B4491" i="65" s="1"/>
  <c r="A4536" i="65"/>
  <c r="A4540" i="65"/>
  <c r="A4532" i="65"/>
  <c r="B4532" i="65" s="1"/>
  <c r="A4537" i="65"/>
  <c r="B4531" i="65"/>
  <c r="D4531" i="65" s="1"/>
  <c r="E4531" i="65" s="1"/>
  <c r="A4542" i="65"/>
  <c r="A4533" i="65"/>
  <c r="B4533" i="65" s="1"/>
  <c r="A2807" i="65"/>
  <c r="B2808" i="65" s="1"/>
  <c r="A2812" i="65"/>
  <c r="B2819" i="65"/>
  <c r="D2819" i="65" s="1"/>
  <c r="E2819" i="65" s="1"/>
  <c r="A2824" i="65"/>
  <c r="A2871" i="65"/>
  <c r="B2872" i="65" s="1"/>
  <c r="A2876" i="65"/>
  <c r="B2883" i="65"/>
  <c r="D2883" i="65" s="1"/>
  <c r="E2883" i="65" s="1"/>
  <c r="A2888" i="65"/>
  <c r="A2935" i="65"/>
  <c r="B2936" i="65" s="1"/>
  <c r="A2940" i="65"/>
  <c r="B2947" i="65"/>
  <c r="D2947" i="65" s="1"/>
  <c r="E2947" i="65" s="1"/>
  <c r="A2952" i="65"/>
  <c r="A2970" i="65"/>
  <c r="B2971" i="65" s="1"/>
  <c r="A2975" i="65"/>
  <c r="A2999" i="65"/>
  <c r="B3000" i="65" s="1"/>
  <c r="A3004" i="65"/>
  <c r="A3034" i="65"/>
  <c r="B3035" i="65" s="1"/>
  <c r="A3039" i="65"/>
  <c r="A3063" i="65"/>
  <c r="B3064" i="65" s="1"/>
  <c r="A3068" i="65"/>
  <c r="A3098" i="65"/>
  <c r="B3099" i="65" s="1"/>
  <c r="A3103" i="65"/>
  <c r="B3127" i="65"/>
  <c r="A3143" i="65"/>
  <c r="D3167" i="65"/>
  <c r="A3162" i="65"/>
  <c r="B3163" i="65" s="1"/>
  <c r="A3244" i="65"/>
  <c r="A3255" i="65"/>
  <c r="A3275" i="65"/>
  <c r="A3292" i="65"/>
  <c r="A3370" i="65"/>
  <c r="B3371" i="65" s="1"/>
  <c r="A3387" i="65"/>
  <c r="A3399" i="65"/>
  <c r="D3423" i="65"/>
  <c r="A3418" i="65"/>
  <c r="B3419" i="65" s="1"/>
  <c r="A3518" i="65"/>
  <c r="A3519" i="65"/>
  <c r="B3519" i="65" s="1"/>
  <c r="A3514" i="65"/>
  <c r="A3512" i="65"/>
  <c r="B3512" i="65" s="1"/>
  <c r="A3534" i="65"/>
  <c r="A3532" i="65"/>
  <c r="A3527" i="65"/>
  <c r="B3528" i="65" s="1"/>
  <c r="A3530" i="65"/>
  <c r="A3550" i="65"/>
  <c r="A3548" i="65"/>
  <c r="A3544" i="65"/>
  <c r="B3544" i="65" s="1"/>
  <c r="B3539" i="65"/>
  <c r="D3539" i="65" s="1"/>
  <c r="E3539" i="65" s="1"/>
  <c r="A3582" i="65"/>
  <c r="A3579" i="65"/>
  <c r="B3580" i="65" s="1"/>
  <c r="A3573" i="65"/>
  <c r="A3576" i="65"/>
  <c r="B3576" i="65" s="1"/>
  <c r="A3583" i="65"/>
  <c r="B3612" i="65"/>
  <c r="A3726" i="65"/>
  <c r="A3723" i="65"/>
  <c r="A3717" i="65"/>
  <c r="A3727" i="65"/>
  <c r="A3722" i="65"/>
  <c r="A3724" i="65"/>
  <c r="B3724" i="65" s="1"/>
  <c r="A3783" i="65"/>
  <c r="B3784" i="65" s="1"/>
  <c r="A3854" i="65"/>
  <c r="A3851" i="65"/>
  <c r="A3845" i="65"/>
  <c r="A3855" i="65"/>
  <c r="A3850" i="65"/>
  <c r="A3852" i="65"/>
  <c r="B3852" i="65" s="1"/>
  <c r="A3912" i="65"/>
  <c r="A3928" i="65"/>
  <c r="A4155" i="65"/>
  <c r="A4412" i="65"/>
  <c r="D4415" i="65" s="1"/>
  <c r="A4408" i="65"/>
  <c r="B4403" i="65"/>
  <c r="D4403" i="65" s="1"/>
  <c r="E4403" i="65" s="1"/>
  <c r="A4407" i="65"/>
  <c r="A4405" i="65"/>
  <c r="A4534" i="65"/>
  <c r="A4620" i="65"/>
  <c r="A4504" i="65"/>
  <c r="A4878" i="65"/>
  <c r="B4867" i="65"/>
  <c r="D4867" i="65" s="1"/>
  <c r="E4867" i="65" s="1"/>
  <c r="A4939" i="65"/>
  <c r="A4932" i="65"/>
  <c r="B4932" i="65" s="1"/>
  <c r="A4907" i="65"/>
  <c r="A4910" i="65"/>
  <c r="A4901" i="65"/>
  <c r="A4909" i="65"/>
  <c r="B3675" i="65"/>
  <c r="A3687" i="65"/>
  <c r="A3692" i="65"/>
  <c r="B3692" i="65" s="1"/>
  <c r="B3739" i="65"/>
  <c r="A3751" i="65"/>
  <c r="A3756" i="65"/>
  <c r="B3803" i="65"/>
  <c r="A3815" i="65"/>
  <c r="A3820" i="65"/>
  <c r="B3820" i="65" s="1"/>
  <c r="B3867" i="65"/>
  <c r="A3879" i="65"/>
  <c r="A3884" i="65"/>
  <c r="B3884" i="65" s="1"/>
  <c r="A3966" i="65"/>
  <c r="A3960" i="65"/>
  <c r="B3960" i="65" s="1"/>
  <c r="B3955" i="65"/>
  <c r="D3955" i="65" s="1"/>
  <c r="E3955" i="65" s="1"/>
  <c r="A3962" i="65"/>
  <c r="A3982" i="65"/>
  <c r="A3983" i="65"/>
  <c r="A3978" i="65"/>
  <c r="A3976" i="65"/>
  <c r="B3976" i="65" s="1"/>
  <c r="A3998" i="65"/>
  <c r="A3995" i="65"/>
  <c r="A3989" i="65"/>
  <c r="A3992" i="65"/>
  <c r="B3992" i="65" s="1"/>
  <c r="A3999" i="65"/>
  <c r="D3999" i="65" s="1"/>
  <c r="A4076" i="65"/>
  <c r="D4079" i="65" s="1"/>
  <c r="A4079" i="65"/>
  <c r="A4072" i="65"/>
  <c r="A4075" i="65"/>
  <c r="B4075" i="65" s="1"/>
  <c r="B4168" i="65"/>
  <c r="B4251" i="65"/>
  <c r="A4430" i="65"/>
  <c r="A4424" i="65"/>
  <c r="B4424" i="65" s="1"/>
  <c r="B4419" i="65"/>
  <c r="D4419" i="65" s="1"/>
  <c r="E4419" i="65" s="1"/>
  <c r="A4426" i="65"/>
  <c r="A4446" i="65"/>
  <c r="A4447" i="65"/>
  <c r="A4442" i="65"/>
  <c r="A4440" i="65"/>
  <c r="B4440" i="65" s="1"/>
  <c r="A4462" i="65"/>
  <c r="A4459" i="65"/>
  <c r="B4460" i="65" s="1"/>
  <c r="A4453" i="65"/>
  <c r="A4456" i="65"/>
  <c r="B4456" i="65" s="1"/>
  <c r="A4463" i="65"/>
  <c r="A4501" i="65"/>
  <c r="A4510" i="65"/>
  <c r="B4677" i="65"/>
  <c r="A4727" i="65"/>
  <c r="A4798" i="65"/>
  <c r="A4871" i="65"/>
  <c r="B4899" i="65"/>
  <c r="D4899" i="65" s="1"/>
  <c r="E4899" i="65" s="1"/>
  <c r="A4948" i="65"/>
  <c r="B4948" i="65" s="1"/>
  <c r="A3671" i="65"/>
  <c r="B3672" i="65" s="1"/>
  <c r="A3676" i="65"/>
  <c r="B3676" i="65" s="1"/>
  <c r="B3683" i="65"/>
  <c r="D3683" i="65" s="1"/>
  <c r="E3683" i="65" s="1"/>
  <c r="A3688" i="65"/>
  <c r="A3735" i="65"/>
  <c r="B3736" i="65" s="1"/>
  <c r="A3740" i="65"/>
  <c r="B3740" i="65" s="1"/>
  <c r="B3747" i="65"/>
  <c r="D3747" i="65" s="1"/>
  <c r="E3747" i="65" s="1"/>
  <c r="A3752" i="65"/>
  <c r="A3799" i="65"/>
  <c r="B3800" i="65" s="1"/>
  <c r="A3804" i="65"/>
  <c r="B3804" i="65" s="1"/>
  <c r="B3811" i="65"/>
  <c r="D3811" i="65" s="1"/>
  <c r="E3811" i="65" s="1"/>
  <c r="A3816" i="65"/>
  <c r="B3816" i="65" s="1"/>
  <c r="A3863" i="65"/>
  <c r="B3864" i="65" s="1"/>
  <c r="A3868" i="65"/>
  <c r="B3868" i="65" s="1"/>
  <c r="B3875" i="65"/>
  <c r="D3875" i="65" s="1"/>
  <c r="E3875" i="65" s="1"/>
  <c r="A3880" i="65"/>
  <c r="B3880" i="65" s="1"/>
  <c r="B3947" i="65"/>
  <c r="A3963" i="65"/>
  <c r="B3971" i="65"/>
  <c r="D3971" i="65" s="1"/>
  <c r="E3971" i="65" s="1"/>
  <c r="A3979" i="65"/>
  <c r="B3987" i="65"/>
  <c r="D3987" i="65" s="1"/>
  <c r="E3987" i="65" s="1"/>
  <c r="A3994" i="65"/>
  <c r="A4047" i="65"/>
  <c r="A4041" i="65"/>
  <c r="A4060" i="65"/>
  <c r="A4059" i="65"/>
  <c r="A4053" i="65"/>
  <c r="A4069" i="65"/>
  <c r="A4140" i="65"/>
  <c r="A4143" i="65"/>
  <c r="A4136" i="65"/>
  <c r="A4139" i="65"/>
  <c r="B4139" i="65" s="1"/>
  <c r="A4239" i="65"/>
  <c r="A4235" i="65"/>
  <c r="A4247" i="65"/>
  <c r="A4427" i="65"/>
  <c r="B4427" i="65" s="1"/>
  <c r="B4435" i="65"/>
  <c r="D4435" i="65" s="1"/>
  <c r="E4435" i="65" s="1"/>
  <c r="A4443" i="65"/>
  <c r="B4451" i="65"/>
  <c r="D4451" i="65" s="1"/>
  <c r="E4451" i="65" s="1"/>
  <c r="A4458" i="65"/>
  <c r="A4503" i="65"/>
  <c r="A4729" i="65"/>
  <c r="D4732" i="65" s="1"/>
  <c r="A4734" i="65"/>
  <c r="A4730" i="65"/>
  <c r="A4725" i="65"/>
  <c r="A4728" i="65"/>
  <c r="A4733" i="65"/>
  <c r="B4733" i="65" s="1"/>
  <c r="A4876" i="65"/>
  <c r="A4903" i="65"/>
  <c r="A4975" i="65"/>
  <c r="A4967" i="65"/>
  <c r="A3943" i="65"/>
  <c r="B3944" i="65" s="1"/>
  <c r="A3948" i="65"/>
  <c r="B3948" i="65" s="1"/>
  <c r="A4014" i="65"/>
  <c r="B4111" i="65"/>
  <c r="A4106" i="65"/>
  <c r="B4175" i="65"/>
  <c r="A4170" i="65"/>
  <c r="A4391" i="65"/>
  <c r="B4392" i="65" s="1"/>
  <c r="A4471" i="65"/>
  <c r="B4472" i="65" s="1"/>
  <c r="A4476" i="65"/>
  <c r="B4476" i="65" s="1"/>
  <c r="A4646" i="65"/>
  <c r="D4646" i="65" s="1"/>
  <c r="A4678" i="65"/>
  <c r="A4891" i="65"/>
  <c r="B4891" i="65" s="1"/>
  <c r="A314" i="65"/>
  <c r="A315" i="65"/>
  <c r="B307" i="65"/>
  <c r="D307" i="65" s="1"/>
  <c r="E307" i="65" s="1"/>
  <c r="A316" i="65"/>
  <c r="A311" i="65"/>
  <c r="B291" i="65"/>
  <c r="D291" i="65" s="1"/>
  <c r="E291" i="65" s="1"/>
  <c r="A300" i="65"/>
  <c r="A295" i="65"/>
  <c r="A298" i="65"/>
  <c r="A299" i="65"/>
  <c r="A282" i="65"/>
  <c r="A283" i="65"/>
  <c r="B275" i="65"/>
  <c r="D275" i="65" s="1"/>
  <c r="E275" i="65" s="1"/>
  <c r="A284" i="65"/>
  <c r="A279" i="65"/>
  <c r="B259" i="65"/>
  <c r="D259" i="65" s="1"/>
  <c r="E259" i="65" s="1"/>
  <c r="A268" i="65"/>
  <c r="A263" i="65"/>
  <c r="A266" i="65"/>
  <c r="A267" i="65"/>
  <c r="A250" i="65"/>
  <c r="A251" i="65"/>
  <c r="B243" i="65"/>
  <c r="D243" i="65" s="1"/>
  <c r="E243" i="65" s="1"/>
  <c r="A252" i="65"/>
  <c r="A247" i="65"/>
  <c r="B227" i="65"/>
  <c r="D227" i="65" s="1"/>
  <c r="E227" i="65" s="1"/>
  <c r="A236" i="65"/>
  <c r="A231" i="65"/>
  <c r="A234" i="65"/>
  <c r="A235" i="65"/>
  <c r="A218" i="65"/>
  <c r="A219" i="65"/>
  <c r="B211" i="65"/>
  <c r="D211" i="65" s="1"/>
  <c r="E211" i="65" s="1"/>
  <c r="A220" i="65"/>
  <c r="A215" i="65"/>
  <c r="B195" i="65"/>
  <c r="D195" i="65" s="1"/>
  <c r="E195" i="65" s="1"/>
  <c r="A204" i="65"/>
  <c r="A199" i="65"/>
  <c r="A202" i="65"/>
  <c r="A203" i="65"/>
  <c r="A186" i="65"/>
  <c r="A187" i="65"/>
  <c r="B179" i="65"/>
  <c r="D179" i="65" s="1"/>
  <c r="E179" i="65" s="1"/>
  <c r="A188" i="65"/>
  <c r="A183" i="65"/>
  <c r="B163" i="65"/>
  <c r="D163" i="65" s="1"/>
  <c r="E163" i="65" s="1"/>
  <c r="A172" i="65"/>
  <c r="A167" i="65"/>
  <c r="A170" i="65"/>
  <c r="A171" i="65"/>
  <c r="A154" i="65"/>
  <c r="A155" i="65"/>
  <c r="B147" i="65"/>
  <c r="D147" i="65" s="1"/>
  <c r="E147" i="65" s="1"/>
  <c r="A156" i="65"/>
  <c r="A151" i="65"/>
  <c r="B131" i="65"/>
  <c r="D131" i="65" s="1"/>
  <c r="E131" i="65" s="1"/>
  <c r="A140" i="65"/>
  <c r="A135" i="65"/>
  <c r="A138" i="65"/>
  <c r="A139" i="65"/>
  <c r="A122" i="65"/>
  <c r="A123" i="65"/>
  <c r="B115" i="65"/>
  <c r="D115" i="65" s="1"/>
  <c r="E115" i="65" s="1"/>
  <c r="A124" i="65"/>
  <c r="A119" i="65"/>
  <c r="A19" i="65"/>
  <c r="A31" i="65" s="1"/>
  <c r="B83" i="65"/>
  <c r="D83" i="65" s="1"/>
  <c r="E83" i="65" s="1"/>
  <c r="A57" i="65"/>
  <c r="A54" i="65"/>
  <c r="A63" i="65"/>
  <c r="A59" i="65"/>
  <c r="A58" i="65"/>
  <c r="B58" i="65" s="1"/>
  <c r="A55" i="65"/>
  <c r="B55" i="65" s="1"/>
  <c r="A56" i="65"/>
  <c r="A53" i="65"/>
  <c r="A60" i="65"/>
  <c r="A62" i="65"/>
  <c r="A61" i="65"/>
  <c r="A52" i="65"/>
  <c r="B52" i="65" s="1"/>
  <c r="A44" i="65"/>
  <c r="B35" i="65"/>
  <c r="D35" i="65" s="1"/>
  <c r="E35" i="65" s="1"/>
  <c r="A43" i="65"/>
  <c r="A39" i="65"/>
  <c r="A46" i="65"/>
  <c r="A45" i="65"/>
  <c r="A41" i="65"/>
  <c r="A38" i="65"/>
  <c r="A36" i="65"/>
  <c r="B36" i="65" s="1"/>
  <c r="A42" i="65"/>
  <c r="A47" i="65"/>
  <c r="A40" i="65"/>
  <c r="B40" i="65" s="1"/>
  <c r="A37" i="65"/>
  <c r="B37" i="65" s="1"/>
  <c r="B460" i="65"/>
  <c r="A108" i="65"/>
  <c r="B99" i="65"/>
  <c r="D99" i="65" s="1"/>
  <c r="E99" i="65" s="1"/>
  <c r="A103" i="65"/>
  <c r="A110" i="65"/>
  <c r="A109" i="65"/>
  <c r="B109" i="65" s="1"/>
  <c r="A105" i="65"/>
  <c r="A102" i="65"/>
  <c r="A100" i="65"/>
  <c r="B100" i="65" s="1"/>
  <c r="A107" i="65"/>
  <c r="A111" i="65"/>
  <c r="A104" i="65"/>
  <c r="B104" i="65" s="1"/>
  <c r="A101" i="65"/>
  <c r="B101" i="65" s="1"/>
  <c r="A106" i="65"/>
  <c r="B476" i="65"/>
  <c r="B492" i="65"/>
  <c r="A75" i="65"/>
  <c r="A71" i="65"/>
  <c r="A76" i="65"/>
  <c r="A79" i="65"/>
  <c r="A72" i="65"/>
  <c r="A69" i="65"/>
  <c r="B67" i="65"/>
  <c r="D67" i="65" s="1"/>
  <c r="E67" i="65" s="1"/>
  <c r="A78" i="65"/>
  <c r="A77" i="65"/>
  <c r="A73" i="65"/>
  <c r="A70" i="65"/>
  <c r="A68" i="65"/>
  <c r="B68" i="65" s="1"/>
  <c r="A74" i="65"/>
  <c r="B412" i="65"/>
  <c r="B572" i="65"/>
  <c r="B588" i="65"/>
  <c r="B620" i="65"/>
  <c r="B684" i="65"/>
  <c r="B700" i="65"/>
  <c r="B780" i="65"/>
  <c r="A11" i="65"/>
  <c r="A10" i="65"/>
  <c r="A7" i="65"/>
  <c r="A15" i="65"/>
  <c r="A8" i="65"/>
  <c r="A5" i="65"/>
  <c r="B3" i="65"/>
  <c r="D3" i="65" s="1"/>
  <c r="E3" i="65" s="1"/>
  <c r="A12" i="65"/>
  <c r="A14" i="65"/>
  <c r="A13" i="65"/>
  <c r="A9" i="65"/>
  <c r="A6" i="65"/>
  <c r="A4" i="65"/>
  <c r="B4" i="65" s="1"/>
  <c r="B364" i="65"/>
  <c r="B428" i="65"/>
  <c r="A88" i="65"/>
  <c r="B51" i="65"/>
  <c r="D51" i="65" s="1"/>
  <c r="E51" i="65" s="1"/>
  <c r="A87" i="65"/>
  <c r="A90" i="65"/>
  <c r="A91" i="65"/>
  <c r="A117" i="65"/>
  <c r="A120" i="65"/>
  <c r="A127" i="65"/>
  <c r="A133" i="65"/>
  <c r="A136" i="65"/>
  <c r="A143" i="65"/>
  <c r="A149" i="65"/>
  <c r="A152" i="65"/>
  <c r="A159" i="65"/>
  <c r="A165" i="65"/>
  <c r="A168" i="65"/>
  <c r="A175" i="65"/>
  <c r="A181" i="65"/>
  <c r="A184" i="65"/>
  <c r="A191" i="65"/>
  <c r="A197" i="65"/>
  <c r="A200" i="65"/>
  <c r="A207" i="65"/>
  <c r="A213" i="65"/>
  <c r="A216" i="65"/>
  <c r="A223" i="65"/>
  <c r="A229" i="65"/>
  <c r="A232" i="65"/>
  <c r="A239" i="65"/>
  <c r="A245" i="65"/>
  <c r="A248" i="65"/>
  <c r="A255" i="65"/>
  <c r="A261" i="65"/>
  <c r="A264" i="65"/>
  <c r="A271" i="65"/>
  <c r="A277" i="65"/>
  <c r="A280" i="65"/>
  <c r="A287" i="65"/>
  <c r="A293" i="65"/>
  <c r="A296" i="65"/>
  <c r="A303" i="65"/>
  <c r="A309" i="65"/>
  <c r="A312" i="65"/>
  <c r="A319" i="65"/>
  <c r="A325" i="65"/>
  <c r="A328" i="65"/>
  <c r="B328" i="65" s="1"/>
  <c r="A335" i="65"/>
  <c r="A341" i="65"/>
  <c r="A344" i="65"/>
  <c r="A351" i="65"/>
  <c r="A357" i="65"/>
  <c r="A360" i="65"/>
  <c r="B360" i="65" s="1"/>
  <c r="A367" i="65"/>
  <c r="A373" i="65"/>
  <c r="A376" i="65"/>
  <c r="B376" i="65" s="1"/>
  <c r="A383" i="65"/>
  <c r="A389" i="65"/>
  <c r="A392" i="65"/>
  <c r="B392" i="65" s="1"/>
  <c r="A399" i="65"/>
  <c r="A405" i="65"/>
  <c r="A408" i="65"/>
  <c r="A415" i="65"/>
  <c r="A421" i="65"/>
  <c r="A424" i="65"/>
  <c r="B424" i="65" s="1"/>
  <c r="A431" i="65"/>
  <c r="A437" i="65"/>
  <c r="A440" i="65"/>
  <c r="B440" i="65" s="1"/>
  <c r="A447" i="65"/>
  <c r="A453" i="65"/>
  <c r="A456" i="65"/>
  <c r="B456" i="65" s="1"/>
  <c r="A463" i="65"/>
  <c r="A469" i="65"/>
  <c r="A472" i="65"/>
  <c r="B472" i="65" s="1"/>
  <c r="A479" i="65"/>
  <c r="A485" i="65"/>
  <c r="A488" i="65"/>
  <c r="A495" i="65"/>
  <c r="A501" i="65"/>
  <c r="A504" i="65"/>
  <c r="B504" i="65" s="1"/>
  <c r="A511" i="65"/>
  <c r="A517" i="65"/>
  <c r="A520" i="65"/>
  <c r="B520" i="65" s="1"/>
  <c r="A527" i="65"/>
  <c r="A533" i="65"/>
  <c r="A536" i="65"/>
  <c r="B536" i="65" s="1"/>
  <c r="A543" i="65"/>
  <c r="A549" i="65"/>
  <c r="A552" i="65"/>
  <c r="A559" i="65"/>
  <c r="A565" i="65"/>
  <c r="A568" i="65"/>
  <c r="B568" i="65" s="1"/>
  <c r="A575" i="65"/>
  <c r="A581" i="65"/>
  <c r="A584" i="65"/>
  <c r="B584" i="65" s="1"/>
  <c r="A591" i="65"/>
  <c r="A597" i="65"/>
  <c r="A600" i="65"/>
  <c r="B600" i="65" s="1"/>
  <c r="A607" i="65"/>
  <c r="A613" i="65"/>
  <c r="A616" i="65"/>
  <c r="A623" i="65"/>
  <c r="A629" i="65"/>
  <c r="A632" i="65"/>
  <c r="B632" i="65" s="1"/>
  <c r="A639" i="65"/>
  <c r="A645" i="65"/>
  <c r="A648" i="65"/>
  <c r="A655" i="65"/>
  <c r="A661" i="65"/>
  <c r="A664" i="65"/>
  <c r="A671" i="65"/>
  <c r="A677" i="65"/>
  <c r="A680" i="65"/>
  <c r="A687" i="65"/>
  <c r="A693" i="65"/>
  <c r="A696" i="65"/>
  <c r="B696" i="65" s="1"/>
  <c r="A703" i="65"/>
  <c r="A709" i="65"/>
  <c r="A712" i="65"/>
  <c r="B712" i="65" s="1"/>
  <c r="A719" i="65"/>
  <c r="A725" i="65"/>
  <c r="A728" i="65"/>
  <c r="B728" i="65" s="1"/>
  <c r="A735" i="65"/>
  <c r="A741" i="65"/>
  <c r="A744" i="65"/>
  <c r="A751" i="65"/>
  <c r="A757" i="65"/>
  <c r="A760" i="65"/>
  <c r="B760" i="65" s="1"/>
  <c r="A767" i="65"/>
  <c r="A773" i="65"/>
  <c r="A776" i="65"/>
  <c r="A783" i="65"/>
  <c r="A789" i="65"/>
  <c r="A792" i="65"/>
  <c r="A799" i="65"/>
  <c r="A805" i="65"/>
  <c r="A808" i="65"/>
  <c r="B808" i="65" s="1"/>
  <c r="A815" i="65"/>
  <c r="A821" i="65"/>
  <c r="A824" i="65"/>
  <c r="A831" i="65"/>
  <c r="A837" i="65"/>
  <c r="A840" i="65"/>
  <c r="A847" i="65"/>
  <c r="A853" i="65"/>
  <c r="A856" i="65"/>
  <c r="A863" i="65"/>
  <c r="A869" i="65"/>
  <c r="A872" i="65"/>
  <c r="A879" i="65"/>
  <c r="A885" i="65"/>
  <c r="A888" i="65"/>
  <c r="A895" i="65"/>
  <c r="A901" i="65"/>
  <c r="A904" i="65"/>
  <c r="A911" i="65"/>
  <c r="A917" i="65"/>
  <c r="A920" i="65"/>
  <c r="A927" i="65"/>
  <c r="A933" i="65"/>
  <c r="A936" i="65"/>
  <c r="A943" i="65"/>
  <c r="A949" i="65"/>
  <c r="A952" i="65"/>
  <c r="B987" i="65"/>
  <c r="F1497" i="65"/>
  <c r="A86" i="65"/>
  <c r="A89" i="65"/>
  <c r="A823" i="65"/>
  <c r="A826" i="65"/>
  <c r="A827" i="65"/>
  <c r="A839" i="65"/>
  <c r="A842" i="65"/>
  <c r="A843" i="65"/>
  <c r="A855" i="65"/>
  <c r="A858" i="65"/>
  <c r="A859" i="65"/>
  <c r="B860" i="65" s="1"/>
  <c r="A871" i="65"/>
  <c r="A874" i="65"/>
  <c r="A875" i="65"/>
  <c r="B876" i="65" s="1"/>
  <c r="A887" i="65"/>
  <c r="A890" i="65"/>
  <c r="A891" i="65"/>
  <c r="A903" i="65"/>
  <c r="A906" i="65"/>
  <c r="A907" i="65"/>
  <c r="B908" i="65" s="1"/>
  <c r="A919" i="65"/>
  <c r="A922" i="65"/>
  <c r="A923" i="65"/>
  <c r="A935" i="65"/>
  <c r="A938" i="65"/>
  <c r="A939" i="65"/>
  <c r="B940" i="65" s="1"/>
  <c r="A951" i="65"/>
  <c r="A93" i="65"/>
  <c r="A92" i="65"/>
  <c r="D95" i="65" s="1"/>
  <c r="A116" i="65"/>
  <c r="B116" i="65" s="1"/>
  <c r="A118" i="65"/>
  <c r="A121" i="65"/>
  <c r="A125" i="65"/>
  <c r="A132" i="65"/>
  <c r="B132" i="65" s="1"/>
  <c r="A134" i="65"/>
  <c r="A137" i="65"/>
  <c r="A141" i="65"/>
  <c r="B141" i="65" s="1"/>
  <c r="A148" i="65"/>
  <c r="B148" i="65" s="1"/>
  <c r="A150" i="65"/>
  <c r="A153" i="65"/>
  <c r="A157" i="65"/>
  <c r="A164" i="65"/>
  <c r="B164" i="65" s="1"/>
  <c r="A166" i="65"/>
  <c r="A169" i="65"/>
  <c r="A173" i="65"/>
  <c r="A180" i="65"/>
  <c r="B180" i="65" s="1"/>
  <c r="A182" i="65"/>
  <c r="A185" i="65"/>
  <c r="A189" i="65"/>
  <c r="A196" i="65"/>
  <c r="B196" i="65" s="1"/>
  <c r="A198" i="65"/>
  <c r="A201" i="65"/>
  <c r="A205" i="65"/>
  <c r="B205" i="65" s="1"/>
  <c r="A212" i="65"/>
  <c r="B212" i="65" s="1"/>
  <c r="A214" i="65"/>
  <c r="A217" i="65"/>
  <c r="A221" i="65"/>
  <c r="A228" i="65"/>
  <c r="B228" i="65" s="1"/>
  <c r="A230" i="65"/>
  <c r="A233" i="65"/>
  <c r="A237" i="65"/>
  <c r="A244" i="65"/>
  <c r="B244" i="65" s="1"/>
  <c r="A246" i="65"/>
  <c r="A249" i="65"/>
  <c r="A253" i="65"/>
  <c r="A260" i="65"/>
  <c r="B260" i="65" s="1"/>
  <c r="A262" i="65"/>
  <c r="A265" i="65"/>
  <c r="A269" i="65"/>
  <c r="B269" i="65" s="1"/>
  <c r="A276" i="65"/>
  <c r="B276" i="65" s="1"/>
  <c r="A278" i="65"/>
  <c r="A281" i="65"/>
  <c r="A285" i="65"/>
  <c r="A292" i="65"/>
  <c r="B292" i="65" s="1"/>
  <c r="A294" i="65"/>
  <c r="A297" i="65"/>
  <c r="A301" i="65"/>
  <c r="A308" i="65"/>
  <c r="B308" i="65" s="1"/>
  <c r="A310" i="65"/>
  <c r="A313" i="65"/>
  <c r="A317" i="65"/>
  <c r="A324" i="65"/>
  <c r="B324" i="65" s="1"/>
  <c r="A326" i="65"/>
  <c r="A329" i="65"/>
  <c r="A333" i="65"/>
  <c r="B333" i="65" s="1"/>
  <c r="A340" i="65"/>
  <c r="B340" i="65" s="1"/>
  <c r="A342" i="65"/>
  <c r="A345" i="65"/>
  <c r="B346" i="65" s="1"/>
  <c r="A349" i="65"/>
  <c r="A350" i="65"/>
  <c r="A356" i="65"/>
  <c r="B356" i="65" s="1"/>
  <c r="A358" i="65"/>
  <c r="B359" i="65" s="1"/>
  <c r="A361" i="65"/>
  <c r="B362" i="65" s="1"/>
  <c r="A365" i="65"/>
  <c r="B365" i="65" s="1"/>
  <c r="A366" i="65"/>
  <c r="A372" i="65"/>
  <c r="B372" i="65" s="1"/>
  <c r="A374" i="65"/>
  <c r="A377" i="65"/>
  <c r="A381" i="65"/>
  <c r="B381" i="65" s="1"/>
  <c r="A382" i="65"/>
  <c r="A388" i="65"/>
  <c r="B388" i="65" s="1"/>
  <c r="A390" i="65"/>
  <c r="A393" i="65"/>
  <c r="A397" i="65"/>
  <c r="A398" i="65"/>
  <c r="A404" i="65"/>
  <c r="B404" i="65" s="1"/>
  <c r="A406" i="65"/>
  <c r="A409" i="65"/>
  <c r="B410" i="65" s="1"/>
  <c r="A413" i="65"/>
  <c r="B413" i="65" s="1"/>
  <c r="A414" i="65"/>
  <c r="A420" i="65"/>
  <c r="B420" i="65" s="1"/>
  <c r="A422" i="65"/>
  <c r="B423" i="65" s="1"/>
  <c r="A425" i="65"/>
  <c r="B426" i="65" s="1"/>
  <c r="A429" i="65"/>
  <c r="B429" i="65" s="1"/>
  <c r="A430" i="65"/>
  <c r="A436" i="65"/>
  <c r="B436" i="65" s="1"/>
  <c r="A438" i="65"/>
  <c r="B439" i="65" s="1"/>
  <c r="A441" i="65"/>
  <c r="D444" i="65" s="1"/>
  <c r="A445" i="65"/>
  <c r="B445" i="65" s="1"/>
  <c r="A446" i="65"/>
  <c r="A452" i="65"/>
  <c r="B452" i="65" s="1"/>
  <c r="A454" i="65"/>
  <c r="A457" i="65"/>
  <c r="A461" i="65"/>
  <c r="B461" i="65" s="1"/>
  <c r="A462" i="65"/>
  <c r="A468" i="65"/>
  <c r="B468" i="65" s="1"/>
  <c r="A470" i="65"/>
  <c r="A473" i="65"/>
  <c r="A477" i="65"/>
  <c r="B477" i="65" s="1"/>
  <c r="A478" i="65"/>
  <c r="A484" i="65"/>
  <c r="B484" i="65" s="1"/>
  <c r="A486" i="65"/>
  <c r="A489" i="65"/>
  <c r="D492" i="65" s="1"/>
  <c r="A493" i="65"/>
  <c r="B493" i="65" s="1"/>
  <c r="A494" i="65"/>
  <c r="A500" i="65"/>
  <c r="B500" i="65" s="1"/>
  <c r="A502" i="65"/>
  <c r="A505" i="65"/>
  <c r="A509" i="65"/>
  <c r="A510" i="65"/>
  <c r="A516" i="65"/>
  <c r="B516" i="65" s="1"/>
  <c r="A518" i="65"/>
  <c r="A521" i="65"/>
  <c r="A525" i="65"/>
  <c r="A526" i="65"/>
  <c r="A532" i="65"/>
  <c r="B532" i="65" s="1"/>
  <c r="A534" i="65"/>
  <c r="A537" i="65"/>
  <c r="A541" i="65"/>
  <c r="A542" i="65"/>
  <c r="A548" i="65"/>
  <c r="B548" i="65" s="1"/>
  <c r="A550" i="65"/>
  <c r="A553" i="65"/>
  <c r="A557" i="65"/>
  <c r="A558" i="65"/>
  <c r="A564" i="65"/>
  <c r="B564" i="65" s="1"/>
  <c r="A566" i="65"/>
  <c r="A569" i="65"/>
  <c r="A573" i="65"/>
  <c r="B573" i="65" s="1"/>
  <c r="A574" i="65"/>
  <c r="A580" i="65"/>
  <c r="B580" i="65" s="1"/>
  <c r="A582" i="65"/>
  <c r="A585" i="65"/>
  <c r="A589" i="65"/>
  <c r="B589" i="65" s="1"/>
  <c r="A590" i="65"/>
  <c r="A596" i="65"/>
  <c r="B596" i="65" s="1"/>
  <c r="A598" i="65"/>
  <c r="A601" i="65"/>
  <c r="B602" i="65" s="1"/>
  <c r="A605" i="65"/>
  <c r="B605" i="65" s="1"/>
  <c r="A606" i="65"/>
  <c r="A612" i="65"/>
  <c r="B612" i="65" s="1"/>
  <c r="A614" i="65"/>
  <c r="A617" i="65"/>
  <c r="D620" i="65" s="1"/>
  <c r="A621" i="65"/>
  <c r="B621" i="65" s="1"/>
  <c r="A622" i="65"/>
  <c r="A628" i="65"/>
  <c r="B628" i="65" s="1"/>
  <c r="A630" i="65"/>
  <c r="A633" i="65"/>
  <c r="A637" i="65"/>
  <c r="A638" i="65"/>
  <c r="A644" i="65"/>
  <c r="B644" i="65" s="1"/>
  <c r="A646" i="65"/>
  <c r="A649" i="65"/>
  <c r="A653" i="65"/>
  <c r="A654" i="65"/>
  <c r="A660" i="65"/>
  <c r="B660" i="65" s="1"/>
  <c r="A662" i="65"/>
  <c r="A665" i="65"/>
  <c r="A669" i="65"/>
  <c r="B669" i="65" s="1"/>
  <c r="A670" i="65"/>
  <c r="A676" i="65"/>
  <c r="B676" i="65" s="1"/>
  <c r="A678" i="65"/>
  <c r="A681" i="65"/>
  <c r="D684" i="65" s="1"/>
  <c r="A685" i="65"/>
  <c r="A686" i="65"/>
  <c r="A692" i="65"/>
  <c r="B692" i="65" s="1"/>
  <c r="A694" i="65"/>
  <c r="A697" i="65"/>
  <c r="A701" i="65"/>
  <c r="B701" i="65" s="1"/>
  <c r="A702" i="65"/>
  <c r="A708" i="65"/>
  <c r="B708" i="65" s="1"/>
  <c r="A710" i="65"/>
  <c r="A713" i="65"/>
  <c r="A717" i="65"/>
  <c r="A718" i="65"/>
  <c r="A724" i="65"/>
  <c r="B724" i="65" s="1"/>
  <c r="A726" i="65"/>
  <c r="A729" i="65"/>
  <c r="B730" i="65" s="1"/>
  <c r="A733" i="65"/>
  <c r="B733" i="65" s="1"/>
  <c r="A734" i="65"/>
  <c r="A740" i="65"/>
  <c r="B740" i="65" s="1"/>
  <c r="A742" i="65"/>
  <c r="A745" i="65"/>
  <c r="A749" i="65"/>
  <c r="A750" i="65"/>
  <c r="A756" i="65"/>
  <c r="B756" i="65" s="1"/>
  <c r="A758" i="65"/>
  <c r="A761" i="65"/>
  <c r="A765" i="65"/>
  <c r="A766" i="65"/>
  <c r="A772" i="65"/>
  <c r="B772" i="65" s="1"/>
  <c r="A774" i="65"/>
  <c r="A777" i="65"/>
  <c r="A781" i="65"/>
  <c r="B781" i="65" s="1"/>
  <c r="A782" i="65"/>
  <c r="A788" i="65"/>
  <c r="B788" i="65" s="1"/>
  <c r="A790" i="65"/>
  <c r="A793" i="65"/>
  <c r="A797" i="65"/>
  <c r="B797" i="65" s="1"/>
  <c r="A798" i="65"/>
  <c r="A804" i="65"/>
  <c r="B804" i="65" s="1"/>
  <c r="A806" i="65"/>
  <c r="B807" i="65" s="1"/>
  <c r="A809" i="65"/>
  <c r="D812" i="65" s="1"/>
  <c r="A813" i="65"/>
  <c r="A814" i="65"/>
  <c r="A820" i="65"/>
  <c r="B820" i="65" s="1"/>
  <c r="A822" i="65"/>
  <c r="A825" i="65"/>
  <c r="A829" i="65"/>
  <c r="B829" i="65" s="1"/>
  <c r="A830" i="65"/>
  <c r="A836" i="65"/>
  <c r="B836" i="65" s="1"/>
  <c r="A838" i="65"/>
  <c r="A841" i="65"/>
  <c r="A845" i="65"/>
  <c r="B845" i="65" s="1"/>
  <c r="A846" i="65"/>
  <c r="A852" i="65"/>
  <c r="B852" i="65" s="1"/>
  <c r="A854" i="65"/>
  <c r="A857" i="65"/>
  <c r="D860" i="65" s="1"/>
  <c r="A861" i="65"/>
  <c r="B861" i="65" s="1"/>
  <c r="A862" i="65"/>
  <c r="A868" i="65"/>
  <c r="B868" i="65" s="1"/>
  <c r="A870" i="65"/>
  <c r="A873" i="65"/>
  <c r="D876" i="65" s="1"/>
  <c r="A877" i="65"/>
  <c r="B877" i="65" s="1"/>
  <c r="A878" i="65"/>
  <c r="A884" i="65"/>
  <c r="B884" i="65" s="1"/>
  <c r="A886" i="65"/>
  <c r="A889" i="65"/>
  <c r="A893" i="65"/>
  <c r="B893" i="65" s="1"/>
  <c r="A894" i="65"/>
  <c r="A900" i="65"/>
  <c r="B900" i="65" s="1"/>
  <c r="A902" i="65"/>
  <c r="A905" i="65"/>
  <c r="A909" i="65"/>
  <c r="B909" i="65" s="1"/>
  <c r="A910" i="65"/>
  <c r="A916" i="65"/>
  <c r="B916" i="65" s="1"/>
  <c r="A918" i="65"/>
  <c r="A921" i="65"/>
  <c r="D924" i="65" s="1"/>
  <c r="A925" i="65"/>
  <c r="B925" i="65" s="1"/>
  <c r="A926" i="65"/>
  <c r="A932" i="65"/>
  <c r="B932" i="65" s="1"/>
  <c r="A934" i="65"/>
  <c r="A937" i="65"/>
  <c r="A941" i="65"/>
  <c r="B941" i="65" s="1"/>
  <c r="A942" i="65"/>
  <c r="A958" i="65"/>
  <c r="A957" i="65"/>
  <c r="A959" i="65"/>
  <c r="A948" i="65"/>
  <c r="B948" i="65" s="1"/>
  <c r="A950" i="65"/>
  <c r="A953" i="65"/>
  <c r="A955" i="65"/>
  <c r="B955" i="65" s="1"/>
  <c r="E1494" i="65"/>
  <c r="E1495" i="65" s="1"/>
  <c r="F1494" i="65"/>
  <c r="A30" i="65"/>
  <c r="A84" i="65"/>
  <c r="B84" i="65" s="1"/>
  <c r="A94" i="65"/>
  <c r="A85" i="65"/>
  <c r="B435" i="65"/>
  <c r="D435" i="65" s="1"/>
  <c r="E435" i="65" s="1"/>
  <c r="B467" i="65"/>
  <c r="D467" i="65" s="1"/>
  <c r="E467" i="65" s="1"/>
  <c r="B483" i="65"/>
  <c r="D483" i="65" s="1"/>
  <c r="E483" i="65" s="1"/>
  <c r="B499" i="65"/>
  <c r="D499" i="65" s="1"/>
  <c r="E499" i="65" s="1"/>
  <c r="B515" i="65"/>
  <c r="D515" i="65" s="1"/>
  <c r="E515" i="65" s="1"/>
  <c r="B547" i="65"/>
  <c r="D547" i="65" s="1"/>
  <c r="E547" i="65" s="1"/>
  <c r="B563" i="65"/>
  <c r="D563" i="65" s="1"/>
  <c r="E563" i="65" s="1"/>
  <c r="B579" i="65"/>
  <c r="D579" i="65" s="1"/>
  <c r="E579" i="65" s="1"/>
  <c r="B595" i="65"/>
  <c r="D595" i="65" s="1"/>
  <c r="E595" i="65" s="1"/>
  <c r="B611" i="65"/>
  <c r="D611" i="65" s="1"/>
  <c r="E611" i="65" s="1"/>
  <c r="B627" i="65"/>
  <c r="D627" i="65" s="1"/>
  <c r="E627" i="65" s="1"/>
  <c r="B643" i="65"/>
  <c r="D643" i="65" s="1"/>
  <c r="E643" i="65" s="1"/>
  <c r="B659" i="65"/>
  <c r="D659" i="65" s="1"/>
  <c r="E659" i="65" s="1"/>
  <c r="B675" i="65"/>
  <c r="D675" i="65" s="1"/>
  <c r="E675" i="65" s="1"/>
  <c r="B691" i="65"/>
  <c r="D691" i="65" s="1"/>
  <c r="E691" i="65" s="1"/>
  <c r="B707" i="65"/>
  <c r="D707" i="65" s="1"/>
  <c r="E707" i="65" s="1"/>
  <c r="B723" i="65"/>
  <c r="D723" i="65" s="1"/>
  <c r="E723" i="65" s="1"/>
  <c r="B739" i="65"/>
  <c r="D739" i="65" s="1"/>
  <c r="E739" i="65" s="1"/>
  <c r="B755" i="65"/>
  <c r="D755" i="65" s="1"/>
  <c r="E755" i="65" s="1"/>
  <c r="B771" i="65"/>
  <c r="D771" i="65" s="1"/>
  <c r="E771" i="65" s="1"/>
  <c r="B787" i="65"/>
  <c r="D787" i="65" s="1"/>
  <c r="E787" i="65" s="1"/>
  <c r="B803" i="65"/>
  <c r="D803" i="65" s="1"/>
  <c r="E803" i="65" s="1"/>
  <c r="B819" i="65"/>
  <c r="D819" i="65" s="1"/>
  <c r="E819" i="65" s="1"/>
  <c r="B835" i="65"/>
  <c r="D835" i="65" s="1"/>
  <c r="E835" i="65" s="1"/>
  <c r="B851" i="65"/>
  <c r="D851" i="65" s="1"/>
  <c r="E851" i="65" s="1"/>
  <c r="B867" i="65"/>
  <c r="D867" i="65" s="1"/>
  <c r="E867" i="65" s="1"/>
  <c r="B883" i="65"/>
  <c r="D883" i="65" s="1"/>
  <c r="E883" i="65" s="1"/>
  <c r="B899" i="65"/>
  <c r="D899" i="65" s="1"/>
  <c r="E899" i="65" s="1"/>
  <c r="B915" i="65"/>
  <c r="D915" i="65" s="1"/>
  <c r="E915" i="65" s="1"/>
  <c r="B931" i="65"/>
  <c r="D931" i="65" s="1"/>
  <c r="E931" i="65" s="1"/>
  <c r="B947" i="65"/>
  <c r="D947" i="65" s="1"/>
  <c r="E947" i="65" s="1"/>
  <c r="A956" i="65"/>
  <c r="B971" i="65"/>
  <c r="F1487" i="65"/>
  <c r="E1487" i="65"/>
  <c r="E1488" i="65" s="1"/>
  <c r="I1488" i="65"/>
  <c r="A965" i="65"/>
  <c r="A968" i="65"/>
  <c r="B968" i="65" s="1"/>
  <c r="A975" i="65"/>
  <c r="A981" i="65"/>
  <c r="A984" i="65"/>
  <c r="A991" i="65"/>
  <c r="A997" i="65"/>
  <c r="A1000" i="65"/>
  <c r="B1000" i="65" s="1"/>
  <c r="A1007" i="65"/>
  <c r="A1013" i="65"/>
  <c r="A1016" i="65"/>
  <c r="B1016" i="65" s="1"/>
  <c r="A1023" i="65"/>
  <c r="A1029" i="65"/>
  <c r="A1032" i="65"/>
  <c r="B1032" i="65" s="1"/>
  <c r="A1039" i="65"/>
  <c r="A1045" i="65"/>
  <c r="A1048" i="65"/>
  <c r="B1048" i="65" s="1"/>
  <c r="A1055" i="65"/>
  <c r="A1061" i="65"/>
  <c r="A1064" i="65"/>
  <c r="B1064" i="65" s="1"/>
  <c r="A1071" i="65"/>
  <c r="A1077" i="65"/>
  <c r="A1080" i="65"/>
  <c r="B1080" i="65" s="1"/>
  <c r="A1087" i="65"/>
  <c r="A1093" i="65"/>
  <c r="A1096" i="65"/>
  <c r="B1096" i="65" s="1"/>
  <c r="A1103" i="65"/>
  <c r="A1109" i="65"/>
  <c r="A1112" i="65"/>
  <c r="B1112" i="65" s="1"/>
  <c r="B1116" i="65"/>
  <c r="A1119" i="65"/>
  <c r="A1125" i="65"/>
  <c r="A1128" i="65"/>
  <c r="B1128" i="65" s="1"/>
  <c r="A1135" i="65"/>
  <c r="A1141" i="65"/>
  <c r="A1144" i="65"/>
  <c r="B1144" i="65" s="1"/>
  <c r="A1151" i="65"/>
  <c r="A1157" i="65"/>
  <c r="A1160" i="65"/>
  <c r="B1160" i="65" s="1"/>
  <c r="B1164" i="65"/>
  <c r="A1167" i="65"/>
  <c r="A1173" i="65"/>
  <c r="A1176" i="65"/>
  <c r="B1176" i="65" s="1"/>
  <c r="A1183" i="65"/>
  <c r="A1189" i="65"/>
  <c r="A1192" i="65"/>
  <c r="B1192" i="65" s="1"/>
  <c r="B1196" i="65"/>
  <c r="A1199" i="65"/>
  <c r="A1205" i="65"/>
  <c r="A1208" i="65"/>
  <c r="A1215" i="65"/>
  <c r="A1221" i="65"/>
  <c r="A1224" i="65"/>
  <c r="B1224" i="65" s="1"/>
  <c r="B1228" i="65"/>
  <c r="A1231" i="65"/>
  <c r="A1237" i="65"/>
  <c r="A1240" i="65"/>
  <c r="B1240" i="65" s="1"/>
  <c r="A1247" i="65"/>
  <c r="A1253" i="65"/>
  <c r="A1256" i="65"/>
  <c r="B1256" i="65" s="1"/>
  <c r="B1260" i="65"/>
  <c r="A1263" i="65"/>
  <c r="A1269" i="65"/>
  <c r="A1272" i="65"/>
  <c r="A1279" i="65"/>
  <c r="A1285" i="65"/>
  <c r="A1288" i="65"/>
  <c r="B1288" i="65" s="1"/>
  <c r="B1292" i="65"/>
  <c r="A1295" i="65"/>
  <c r="A1301" i="65"/>
  <c r="A1304" i="65"/>
  <c r="B1304" i="65" s="1"/>
  <c r="B1308" i="65"/>
  <c r="A1311" i="65"/>
  <c r="A1317" i="65"/>
  <c r="A1320" i="65"/>
  <c r="B1320" i="65" s="1"/>
  <c r="B1324" i="65"/>
  <c r="A1327" i="65"/>
  <c r="A1333" i="65"/>
  <c r="A1336" i="65"/>
  <c r="A1343" i="65"/>
  <c r="A1349" i="65"/>
  <c r="A1352" i="65"/>
  <c r="B1352" i="65" s="1"/>
  <c r="B1356" i="65"/>
  <c r="A1359" i="65"/>
  <c r="A1365" i="65"/>
  <c r="A1368" i="65"/>
  <c r="B1372" i="65"/>
  <c r="A1375" i="65"/>
  <c r="A1381" i="65"/>
  <c r="A1384" i="65"/>
  <c r="B1384" i="65" s="1"/>
  <c r="B1388" i="65"/>
  <c r="A1391" i="65"/>
  <c r="A1397" i="65"/>
  <c r="A1400" i="65"/>
  <c r="A1407" i="65"/>
  <c r="A1413" i="65"/>
  <c r="A1416" i="65"/>
  <c r="B1416" i="65" s="1"/>
  <c r="B1420" i="65"/>
  <c r="A1423" i="65"/>
  <c r="A1429" i="65"/>
  <c r="A1432" i="65"/>
  <c r="A1439" i="65"/>
  <c r="A1445" i="65"/>
  <c r="A1448" i="65"/>
  <c r="B1448" i="65" s="1"/>
  <c r="B1452" i="65"/>
  <c r="A1455" i="65"/>
  <c r="B1468" i="65"/>
  <c r="A1471" i="65"/>
  <c r="B1487" i="65"/>
  <c r="A1518" i="65"/>
  <c r="A1517" i="65"/>
  <c r="A1516" i="65"/>
  <c r="A1514" i="65"/>
  <c r="A1511" i="65"/>
  <c r="D1599" i="65"/>
  <c r="B1644" i="65"/>
  <c r="B1464" i="65"/>
  <c r="B1494" i="65"/>
  <c r="B1515" i="65"/>
  <c r="B1676" i="65"/>
  <c r="B1692" i="65"/>
  <c r="B1740" i="65"/>
  <c r="B1756" i="65"/>
  <c r="B1788" i="65"/>
  <c r="B1804" i="65"/>
  <c r="B1852" i="65"/>
  <c r="B1868" i="65"/>
  <c r="B1932" i="65"/>
  <c r="B1948" i="65"/>
  <c r="A964" i="65"/>
  <c r="B964" i="65" s="1"/>
  <c r="A966" i="65"/>
  <c r="A969" i="65"/>
  <c r="B970" i="65" s="1"/>
  <c r="A973" i="65"/>
  <c r="A980" i="65"/>
  <c r="B980" i="65" s="1"/>
  <c r="A982" i="65"/>
  <c r="A985" i="65"/>
  <c r="B986" i="65" s="1"/>
  <c r="A989" i="65"/>
  <c r="B989" i="65" s="1"/>
  <c r="A996" i="65"/>
  <c r="B996" i="65" s="1"/>
  <c r="A998" i="65"/>
  <c r="A1001" i="65"/>
  <c r="A1005" i="65"/>
  <c r="B1005" i="65" s="1"/>
  <c r="A1012" i="65"/>
  <c r="B1012" i="65" s="1"/>
  <c r="A1014" i="65"/>
  <c r="A1017" i="65"/>
  <c r="B1018" i="65" s="1"/>
  <c r="A1021" i="65"/>
  <c r="B1021" i="65" s="1"/>
  <c r="A1028" i="65"/>
  <c r="B1028" i="65" s="1"/>
  <c r="A1030" i="65"/>
  <c r="A1033" i="65"/>
  <c r="A1037" i="65"/>
  <c r="B1037" i="65" s="1"/>
  <c r="A1044" i="65"/>
  <c r="B1044" i="65" s="1"/>
  <c r="A1046" i="65"/>
  <c r="A1049" i="65"/>
  <c r="B1050" i="65" s="1"/>
  <c r="A1053" i="65"/>
  <c r="B1053" i="65" s="1"/>
  <c r="A1060" i="65"/>
  <c r="B1060" i="65" s="1"/>
  <c r="A1062" i="65"/>
  <c r="A1065" i="65"/>
  <c r="B1066" i="65" s="1"/>
  <c r="A1069" i="65"/>
  <c r="B1069" i="65" s="1"/>
  <c r="A1076" i="65"/>
  <c r="B1076" i="65" s="1"/>
  <c r="A1078" i="65"/>
  <c r="A1081" i="65"/>
  <c r="A1085" i="65"/>
  <c r="B1085" i="65" s="1"/>
  <c r="A1092" i="65"/>
  <c r="B1092" i="65" s="1"/>
  <c r="A1094" i="65"/>
  <c r="A1097" i="65"/>
  <c r="A1101" i="65"/>
  <c r="B1101" i="65" s="1"/>
  <c r="A1108" i="65"/>
  <c r="B1108" i="65" s="1"/>
  <c r="A1110" i="65"/>
  <c r="A1113" i="65"/>
  <c r="B1114" i="65" s="1"/>
  <c r="A1117" i="65"/>
  <c r="B1117" i="65" s="1"/>
  <c r="A1124" i="65"/>
  <c r="B1124" i="65" s="1"/>
  <c r="A1126" i="65"/>
  <c r="A1129" i="65"/>
  <c r="A1133" i="65"/>
  <c r="A1140" i="65"/>
  <c r="B1140" i="65" s="1"/>
  <c r="A1142" i="65"/>
  <c r="A1145" i="65"/>
  <c r="A1149" i="65"/>
  <c r="B1149" i="65" s="1"/>
  <c r="A1156" i="65"/>
  <c r="B1156" i="65" s="1"/>
  <c r="A1158" i="65"/>
  <c r="A1161" i="65"/>
  <c r="A1165" i="65"/>
  <c r="B1165" i="65" s="1"/>
  <c r="A1172" i="65"/>
  <c r="B1172" i="65" s="1"/>
  <c r="A1174" i="65"/>
  <c r="A1177" i="65"/>
  <c r="B1178" i="65" s="1"/>
  <c r="A1181" i="65"/>
  <c r="B1181" i="65" s="1"/>
  <c r="A1188" i="65"/>
  <c r="B1188" i="65" s="1"/>
  <c r="A1190" i="65"/>
  <c r="A1193" i="65"/>
  <c r="D1196" i="65" s="1"/>
  <c r="A1197" i="65"/>
  <c r="B1197" i="65" s="1"/>
  <c r="A1204" i="65"/>
  <c r="B1204" i="65" s="1"/>
  <c r="A1206" i="65"/>
  <c r="A1209" i="65"/>
  <c r="D1212" i="65" s="1"/>
  <c r="A1213" i="65"/>
  <c r="B1213" i="65" s="1"/>
  <c r="A1220" i="65"/>
  <c r="B1220" i="65" s="1"/>
  <c r="A1222" i="65"/>
  <c r="A1225" i="65"/>
  <c r="B1226" i="65" s="1"/>
  <c r="A1229" i="65"/>
  <c r="B1229" i="65" s="1"/>
  <c r="A1236" i="65"/>
  <c r="B1236" i="65" s="1"/>
  <c r="A1238" i="65"/>
  <c r="A1241" i="65"/>
  <c r="B1242" i="65" s="1"/>
  <c r="A1245" i="65"/>
  <c r="B1245" i="65" s="1"/>
  <c r="A1252" i="65"/>
  <c r="B1252" i="65" s="1"/>
  <c r="A1254" i="65"/>
  <c r="A1257" i="65"/>
  <c r="D1260" i="65" s="1"/>
  <c r="A1261" i="65"/>
  <c r="B1261" i="65" s="1"/>
  <c r="A1268" i="65"/>
  <c r="B1268" i="65" s="1"/>
  <c r="A1270" i="65"/>
  <c r="A1273" i="65"/>
  <c r="A1277" i="65"/>
  <c r="A1284" i="65"/>
  <c r="B1284" i="65" s="1"/>
  <c r="A1286" i="65"/>
  <c r="A1289" i="65"/>
  <c r="A1293" i="65"/>
  <c r="B1293" i="65" s="1"/>
  <c r="A1300" i="65"/>
  <c r="B1300" i="65" s="1"/>
  <c r="A1302" i="65"/>
  <c r="A1305" i="65"/>
  <c r="B1306" i="65" s="1"/>
  <c r="A1309" i="65"/>
  <c r="B1309" i="65" s="1"/>
  <c r="A1316" i="65"/>
  <c r="B1316" i="65" s="1"/>
  <c r="A1318" i="65"/>
  <c r="A1321" i="65"/>
  <c r="D1324" i="65" s="1"/>
  <c r="A1325" i="65"/>
  <c r="B1325" i="65" s="1"/>
  <c r="A1332" i="65"/>
  <c r="B1332" i="65" s="1"/>
  <c r="A1334" i="65"/>
  <c r="A1337" i="65"/>
  <c r="D1340" i="65" s="1"/>
  <c r="A1341" i="65"/>
  <c r="B1341" i="65" s="1"/>
  <c r="A1348" i="65"/>
  <c r="B1348" i="65" s="1"/>
  <c r="A1350" i="65"/>
  <c r="A1353" i="65"/>
  <c r="B1354" i="65" s="1"/>
  <c r="A1357" i="65"/>
  <c r="B1357" i="65" s="1"/>
  <c r="A1364" i="65"/>
  <c r="B1364" i="65" s="1"/>
  <c r="A1366" i="65"/>
  <c r="A1369" i="65"/>
  <c r="B1370" i="65" s="1"/>
  <c r="A1373" i="65"/>
  <c r="B1373" i="65" s="1"/>
  <c r="A1380" i="65"/>
  <c r="B1380" i="65" s="1"/>
  <c r="A1382" i="65"/>
  <c r="A1385" i="65"/>
  <c r="D1388" i="65" s="1"/>
  <c r="A1389" i="65"/>
  <c r="B1389" i="65" s="1"/>
  <c r="A1396" i="65"/>
  <c r="B1396" i="65" s="1"/>
  <c r="A1398" i="65"/>
  <c r="A1401" i="65"/>
  <c r="B1402" i="65" s="1"/>
  <c r="A1405" i="65"/>
  <c r="A1412" i="65"/>
  <c r="B1412" i="65" s="1"/>
  <c r="A1414" i="65"/>
  <c r="A1417" i="65"/>
  <c r="A1421" i="65"/>
  <c r="B1421" i="65" s="1"/>
  <c r="A1428" i="65"/>
  <c r="B1428" i="65" s="1"/>
  <c r="A1430" i="65"/>
  <c r="A1433" i="65"/>
  <c r="B1434" i="65" s="1"/>
  <c r="A1437" i="65"/>
  <c r="B1437" i="65" s="1"/>
  <c r="A1444" i="65"/>
  <c r="B1444" i="65" s="1"/>
  <c r="A1446" i="65"/>
  <c r="A1449" i="65"/>
  <c r="D1452" i="65" s="1"/>
  <c r="A1453" i="65"/>
  <c r="B1453" i="65" s="1"/>
  <c r="A1460" i="65"/>
  <c r="A1462" i="65"/>
  <c r="A1465" i="65"/>
  <c r="B1466" i="65" s="1"/>
  <c r="A1469" i="65"/>
  <c r="B1469" i="65" s="1"/>
  <c r="A1483" i="65"/>
  <c r="A1482" i="65"/>
  <c r="A1479" i="65"/>
  <c r="B1480" i="65" s="1"/>
  <c r="A1476" i="65"/>
  <c r="A1478" i="65"/>
  <c r="A1481" i="65"/>
  <c r="A1486" i="65"/>
  <c r="A1499" i="65"/>
  <c r="A1498" i="65"/>
  <c r="B1498" i="65" s="1"/>
  <c r="A1495" i="65"/>
  <c r="B1495" i="65" s="1"/>
  <c r="A1501" i="65"/>
  <c r="A1503" i="65"/>
  <c r="A1510" i="65"/>
  <c r="A1513" i="65"/>
  <c r="B1532" i="65"/>
  <c r="D1567" i="65"/>
  <c r="B1567" i="65"/>
  <c r="B1596" i="65"/>
  <c r="D1519" i="65"/>
  <c r="B1628" i="65"/>
  <c r="D2271" i="65"/>
  <c r="B2271" i="65"/>
  <c r="D2399" i="65"/>
  <c r="B2399" i="65"/>
  <c r="D2463" i="65"/>
  <c r="D2287" i="65"/>
  <c r="B2287" i="65"/>
  <c r="D2351" i="65"/>
  <c r="B2351" i="65"/>
  <c r="D2415" i="65"/>
  <c r="B2415" i="65"/>
  <c r="D2479" i="65"/>
  <c r="B2479" i="65"/>
  <c r="B2543" i="65"/>
  <c r="B2540" i="65"/>
  <c r="D2591" i="65"/>
  <c r="B2591" i="65"/>
  <c r="D1615" i="65"/>
  <c r="B1615" i="65"/>
  <c r="D1631" i="65"/>
  <c r="B1631" i="65"/>
  <c r="D1647" i="65"/>
  <c r="B1647" i="65"/>
  <c r="D1711" i="65"/>
  <c r="B1711" i="65"/>
  <c r="D1727" i="65"/>
  <c r="D1791" i="65"/>
  <c r="B1791" i="65"/>
  <c r="D1839" i="65"/>
  <c r="B1839" i="65"/>
  <c r="D1855" i="65"/>
  <c r="B1855" i="65"/>
  <c r="B1871" i="65"/>
  <c r="D1903" i="65"/>
  <c r="D1967" i="65"/>
  <c r="B1967" i="65"/>
  <c r="D1999" i="65"/>
  <c r="B1999" i="65"/>
  <c r="D2015" i="65"/>
  <c r="B2015" i="65"/>
  <c r="B2063" i="65"/>
  <c r="D2079" i="65"/>
  <c r="B2079" i="65"/>
  <c r="D2127" i="65"/>
  <c r="B2127" i="65"/>
  <c r="D2143" i="65"/>
  <c r="B2143" i="65"/>
  <c r="B2191" i="65"/>
  <c r="B2207" i="65"/>
  <c r="D2303" i="65"/>
  <c r="B2303" i="65"/>
  <c r="B2431" i="65"/>
  <c r="B2495" i="65"/>
  <c r="B2536" i="65"/>
  <c r="H2559" i="65"/>
  <c r="H2560" i="65" s="1"/>
  <c r="F2560" i="65"/>
  <c r="G2559" i="65"/>
  <c r="G2560" i="65" s="1"/>
  <c r="D1535" i="65"/>
  <c r="B2383" i="65"/>
  <c r="D2447" i="65"/>
  <c r="B2447" i="65"/>
  <c r="B2511" i="65"/>
  <c r="D2527" i="65"/>
  <c r="B2527" i="65"/>
  <c r="B2619" i="65"/>
  <c r="D2671" i="65"/>
  <c r="B2671" i="65"/>
  <c r="D2687" i="65"/>
  <c r="B2687" i="65"/>
  <c r="D2703" i="65"/>
  <c r="B2703" i="65"/>
  <c r="B2719" i="65"/>
  <c r="B2735" i="65"/>
  <c r="D2751" i="65"/>
  <c r="B2767" i="65"/>
  <c r="D2783" i="65"/>
  <c r="B2783" i="65"/>
  <c r="D2815" i="65"/>
  <c r="B2815" i="65"/>
  <c r="D2847" i="65"/>
  <c r="B2847" i="65"/>
  <c r="D2879" i="65"/>
  <c r="B2879" i="65"/>
  <c r="D2911" i="65"/>
  <c r="B2911" i="65"/>
  <c r="D2943" i="65"/>
  <c r="B2943" i="65"/>
  <c r="D2991" i="65"/>
  <c r="B2991" i="65"/>
  <c r="D3023" i="65"/>
  <c r="B3023" i="65"/>
  <c r="B3039" i="65"/>
  <c r="D3055" i="65"/>
  <c r="B3055" i="65"/>
  <c r="D3071" i="65"/>
  <c r="B3071" i="65"/>
  <c r="B3103" i="65"/>
  <c r="A2247" i="65"/>
  <c r="B2248" i="65" s="1"/>
  <c r="A2250" i="65"/>
  <c r="A2251" i="65"/>
  <c r="A2263" i="65"/>
  <c r="B2264" i="65" s="1"/>
  <c r="A2266" i="65"/>
  <c r="A2267" i="65"/>
  <c r="A2279" i="65"/>
  <c r="B2280" i="65" s="1"/>
  <c r="A2282" i="65"/>
  <c r="A2283" i="65"/>
  <c r="A2295" i="65"/>
  <c r="A2298" i="65"/>
  <c r="A2299" i="65"/>
  <c r="A2311" i="65"/>
  <c r="A2314" i="65"/>
  <c r="A2315" i="65"/>
  <c r="A2327" i="65"/>
  <c r="A2330" i="65"/>
  <c r="A2331" i="65"/>
  <c r="A2343" i="65"/>
  <c r="B2344" i="65" s="1"/>
  <c r="A2346" i="65"/>
  <c r="A2347" i="65"/>
  <c r="A2359" i="65"/>
  <c r="A2362" i="65"/>
  <c r="A2363" i="65"/>
  <c r="A2375" i="65"/>
  <c r="B2376" i="65" s="1"/>
  <c r="A2378" i="65"/>
  <c r="A2379" i="65"/>
  <c r="A2391" i="65"/>
  <c r="A2394" i="65"/>
  <c r="A2395" i="65"/>
  <c r="A2407" i="65"/>
  <c r="B2408" i="65" s="1"/>
  <c r="A2410" i="65"/>
  <c r="A2411" i="65"/>
  <c r="A2423" i="65"/>
  <c r="A2426" i="65"/>
  <c r="A2427" i="65"/>
  <c r="A2439" i="65"/>
  <c r="A2442" i="65"/>
  <c r="A2443" i="65"/>
  <c r="A2455" i="65"/>
  <c r="A2458" i="65"/>
  <c r="A2459" i="65"/>
  <c r="A2471" i="65"/>
  <c r="A2474" i="65"/>
  <c r="A2475" i="65"/>
  <c r="A2487" i="65"/>
  <c r="A2490" i="65"/>
  <c r="A2491" i="65"/>
  <c r="A2503" i="65"/>
  <c r="B2504" i="65" s="1"/>
  <c r="A2506" i="65"/>
  <c r="A2507" i="65"/>
  <c r="A2519" i="65"/>
  <c r="B2520" i="65" s="1"/>
  <c r="A2522" i="65"/>
  <c r="A2523" i="65"/>
  <c r="D2543" i="65"/>
  <c r="D2575" i="65"/>
  <c r="B3147" i="65"/>
  <c r="B3211" i="65"/>
  <c r="B3339" i="65"/>
  <c r="B3403" i="65"/>
  <c r="D3743" i="65"/>
  <c r="B3743" i="65"/>
  <c r="D3871" i="65"/>
  <c r="B3999" i="65"/>
  <c r="A1524" i="65"/>
  <c r="A1526" i="65"/>
  <c r="A1529" i="65"/>
  <c r="A1533" i="65"/>
  <c r="A1540" i="65"/>
  <c r="A1542" i="65"/>
  <c r="A1545" i="65"/>
  <c r="A1549" i="65"/>
  <c r="B1549" i="65" s="1"/>
  <c r="A1556" i="65"/>
  <c r="B1556" i="65" s="1"/>
  <c r="A1558" i="65"/>
  <c r="A1561" i="65"/>
  <c r="A1565" i="65"/>
  <c r="A1572" i="65"/>
  <c r="B1572" i="65" s="1"/>
  <c r="A1574" i="65"/>
  <c r="A1577" i="65"/>
  <c r="A1581" i="65"/>
  <c r="B1581" i="65" s="1"/>
  <c r="A1588" i="65"/>
  <c r="B1588" i="65" s="1"/>
  <c r="A1590" i="65"/>
  <c r="A1593" i="65"/>
  <c r="A1597" i="65"/>
  <c r="A1604" i="65"/>
  <c r="B1604" i="65" s="1"/>
  <c r="A1606" i="65"/>
  <c r="A1609" i="65"/>
  <c r="A1613" i="65"/>
  <c r="B1613" i="65" s="1"/>
  <c r="A1620" i="65"/>
  <c r="B1620" i="65" s="1"/>
  <c r="A1622" i="65"/>
  <c r="B1623" i="65" s="1"/>
  <c r="A1625" i="65"/>
  <c r="A1629" i="65"/>
  <c r="B1629" i="65" s="1"/>
  <c r="A1636" i="65"/>
  <c r="B1636" i="65" s="1"/>
  <c r="A1638" i="65"/>
  <c r="A1641" i="65"/>
  <c r="A1645" i="65"/>
  <c r="A1652" i="65"/>
  <c r="B1652" i="65" s="1"/>
  <c r="A1654" i="65"/>
  <c r="A1657" i="65"/>
  <c r="A1661" i="65"/>
  <c r="A1668" i="65"/>
  <c r="B1668" i="65" s="1"/>
  <c r="A1670" i="65"/>
  <c r="A1673" i="65"/>
  <c r="A1677" i="65"/>
  <c r="A1684" i="65"/>
  <c r="B1684" i="65" s="1"/>
  <c r="A1686" i="65"/>
  <c r="B1687" i="65" s="1"/>
  <c r="A1689" i="65"/>
  <c r="A1693" i="65"/>
  <c r="A1700" i="65"/>
  <c r="B1700" i="65" s="1"/>
  <c r="A1702" i="65"/>
  <c r="A1705" i="65"/>
  <c r="A1709" i="65"/>
  <c r="A1716" i="65"/>
  <c r="B1716" i="65" s="1"/>
  <c r="A1718" i="65"/>
  <c r="A1721" i="65"/>
  <c r="A1725" i="65"/>
  <c r="A1732" i="65"/>
  <c r="B1732" i="65" s="1"/>
  <c r="A1734" i="65"/>
  <c r="A1737" i="65"/>
  <c r="A1741" i="65"/>
  <c r="A1748" i="65"/>
  <c r="B1748" i="65" s="1"/>
  <c r="A1750" i="65"/>
  <c r="B1751" i="65" s="1"/>
  <c r="A1753" i="65"/>
  <c r="A1757" i="65"/>
  <c r="A1764" i="65"/>
  <c r="B1764" i="65" s="1"/>
  <c r="A1766" i="65"/>
  <c r="A1769" i="65"/>
  <c r="A1773" i="65"/>
  <c r="A1780" i="65"/>
  <c r="B1780" i="65" s="1"/>
  <c r="A1782" i="65"/>
  <c r="A1785" i="65"/>
  <c r="A1789" i="65"/>
  <c r="A1796" i="65"/>
  <c r="B1796" i="65" s="1"/>
  <c r="A1798" i="65"/>
  <c r="A1801" i="65"/>
  <c r="A1805" i="65"/>
  <c r="A1812" i="65"/>
  <c r="B1812" i="65" s="1"/>
  <c r="A1814" i="65"/>
  <c r="B1815" i="65" s="1"/>
  <c r="A1817" i="65"/>
  <c r="A1821" i="65"/>
  <c r="A1828" i="65"/>
  <c r="B1828" i="65" s="1"/>
  <c r="A1830" i="65"/>
  <c r="A1833" i="65"/>
  <c r="A1837" i="65"/>
  <c r="A1844" i="65"/>
  <c r="B1844" i="65" s="1"/>
  <c r="A1846" i="65"/>
  <c r="A1849" i="65"/>
  <c r="A1853" i="65"/>
  <c r="A1860" i="65"/>
  <c r="B1860" i="65" s="1"/>
  <c r="A1862" i="65"/>
  <c r="A1865" i="65"/>
  <c r="A1869" i="65"/>
  <c r="A1876" i="65"/>
  <c r="B1876" i="65" s="1"/>
  <c r="A1878" i="65"/>
  <c r="B1879" i="65" s="1"/>
  <c r="A1881" i="65"/>
  <c r="A1885" i="65"/>
  <c r="A1892" i="65"/>
  <c r="B1892" i="65" s="1"/>
  <c r="A1894" i="65"/>
  <c r="A1897" i="65"/>
  <c r="A1901" i="65"/>
  <c r="A1908" i="65"/>
  <c r="B1908" i="65" s="1"/>
  <c r="A1910" i="65"/>
  <c r="A1913" i="65"/>
  <c r="A1917" i="65"/>
  <c r="A1924" i="65"/>
  <c r="B1924" i="65" s="1"/>
  <c r="A1926" i="65"/>
  <c r="A1929" i="65"/>
  <c r="A1933" i="65"/>
  <c r="A1940" i="65"/>
  <c r="B1940" i="65" s="1"/>
  <c r="A1942" i="65"/>
  <c r="B1943" i="65" s="1"/>
  <c r="A1945" i="65"/>
  <c r="A1949" i="65"/>
  <c r="A1956" i="65"/>
  <c r="B1956" i="65" s="1"/>
  <c r="A1958" i="65"/>
  <c r="A1961" i="65"/>
  <c r="A1965" i="65"/>
  <c r="A1972" i="65"/>
  <c r="B1972" i="65" s="1"/>
  <c r="A1974" i="65"/>
  <c r="A1977" i="65"/>
  <c r="A1981" i="65"/>
  <c r="A1988" i="65"/>
  <c r="B1988" i="65" s="1"/>
  <c r="A1990" i="65"/>
  <c r="A1993" i="65"/>
  <c r="A1997" i="65"/>
  <c r="B1997" i="65" s="1"/>
  <c r="A2004" i="65"/>
  <c r="B2004" i="65" s="1"/>
  <c r="A2006" i="65"/>
  <c r="B2007" i="65" s="1"/>
  <c r="A2009" i="65"/>
  <c r="A2013" i="65"/>
  <c r="A2020" i="65"/>
  <c r="B2020" i="65" s="1"/>
  <c r="A2022" i="65"/>
  <c r="A2025" i="65"/>
  <c r="A2029" i="65"/>
  <c r="A2036" i="65"/>
  <c r="B2036" i="65" s="1"/>
  <c r="A2038" i="65"/>
  <c r="A2041" i="65"/>
  <c r="A2045" i="65"/>
  <c r="A2052" i="65"/>
  <c r="B2052" i="65" s="1"/>
  <c r="A2054" i="65"/>
  <c r="A2057" i="65"/>
  <c r="A2061" i="65"/>
  <c r="B2061" i="65" s="1"/>
  <c r="A2068" i="65"/>
  <c r="B2068" i="65" s="1"/>
  <c r="A2070" i="65"/>
  <c r="B2071" i="65" s="1"/>
  <c r="A2073" i="65"/>
  <c r="A2077" i="65"/>
  <c r="B2077" i="65" s="1"/>
  <c r="A2084" i="65"/>
  <c r="B2084" i="65" s="1"/>
  <c r="A2086" i="65"/>
  <c r="A2089" i="65"/>
  <c r="A2093" i="65"/>
  <c r="A2100" i="65"/>
  <c r="B2100" i="65" s="1"/>
  <c r="A2102" i="65"/>
  <c r="A2105" i="65"/>
  <c r="A2109" i="65"/>
  <c r="A2116" i="65"/>
  <c r="B2116" i="65" s="1"/>
  <c r="A2118" i="65"/>
  <c r="A2121" i="65"/>
  <c r="A2125" i="65"/>
  <c r="B2125" i="65" s="1"/>
  <c r="A2132" i="65"/>
  <c r="B2132" i="65" s="1"/>
  <c r="A2134" i="65"/>
  <c r="B2135" i="65" s="1"/>
  <c r="A2137" i="65"/>
  <c r="A2141" i="65"/>
  <c r="A2148" i="65"/>
  <c r="B2148" i="65" s="1"/>
  <c r="A2150" i="65"/>
  <c r="A2153" i="65"/>
  <c r="A2157" i="65"/>
  <c r="A2164" i="65"/>
  <c r="B2164" i="65" s="1"/>
  <c r="A2166" i="65"/>
  <c r="A2169" i="65"/>
  <c r="A2173" i="65"/>
  <c r="A2180" i="65"/>
  <c r="B2180" i="65" s="1"/>
  <c r="A2182" i="65"/>
  <c r="A2185" i="65"/>
  <c r="A2189" i="65"/>
  <c r="B2189" i="65" s="1"/>
  <c r="A2196" i="65"/>
  <c r="B2196" i="65" s="1"/>
  <c r="A2198" i="65"/>
  <c r="B2199" i="65" s="1"/>
  <c r="A2201" i="65"/>
  <c r="A2205" i="65"/>
  <c r="B2205" i="65" s="1"/>
  <c r="A2212" i="65"/>
  <c r="B2212" i="65" s="1"/>
  <c r="A2214" i="65"/>
  <c r="A2217" i="65"/>
  <c r="A2221" i="65"/>
  <c r="A2228" i="65"/>
  <c r="B2228" i="65" s="1"/>
  <c r="A2230" i="65"/>
  <c r="A2233" i="65"/>
  <c r="A2237" i="65"/>
  <c r="A2244" i="65"/>
  <c r="B2244" i="65" s="1"/>
  <c r="A2246" i="65"/>
  <c r="A2249" i="65"/>
  <c r="A2253" i="65"/>
  <c r="B2253" i="65" s="1"/>
  <c r="A2260" i="65"/>
  <c r="B2260" i="65" s="1"/>
  <c r="A2262" i="65"/>
  <c r="A2265" i="65"/>
  <c r="A2269" i="65"/>
  <c r="B2269" i="65" s="1"/>
  <c r="A2276" i="65"/>
  <c r="B2276" i="65" s="1"/>
  <c r="A2278" i="65"/>
  <c r="A2281" i="65"/>
  <c r="A2285" i="65"/>
  <c r="B2285" i="65" s="1"/>
  <c r="A2292" i="65"/>
  <c r="B2292" i="65" s="1"/>
  <c r="A2294" i="65"/>
  <c r="A2297" i="65"/>
  <c r="A2301" i="65"/>
  <c r="B2301" i="65" s="1"/>
  <c r="A2308" i="65"/>
  <c r="B2308" i="65" s="1"/>
  <c r="A2310" i="65"/>
  <c r="A2313" i="65"/>
  <c r="A2317" i="65"/>
  <c r="B2317" i="65" s="1"/>
  <c r="A2324" i="65"/>
  <c r="B2324" i="65" s="1"/>
  <c r="A2326" i="65"/>
  <c r="A2329" i="65"/>
  <c r="A2333" i="65"/>
  <c r="B2333" i="65" s="1"/>
  <c r="A2340" i="65"/>
  <c r="B2340" i="65" s="1"/>
  <c r="A2342" i="65"/>
  <c r="A2345" i="65"/>
  <c r="A2349" i="65"/>
  <c r="B2349" i="65" s="1"/>
  <c r="A2356" i="65"/>
  <c r="B2356" i="65" s="1"/>
  <c r="A2358" i="65"/>
  <c r="A2361" i="65"/>
  <c r="A2365" i="65"/>
  <c r="A2372" i="65"/>
  <c r="B2372" i="65" s="1"/>
  <c r="A2374" i="65"/>
  <c r="A2377" i="65"/>
  <c r="A2381" i="65"/>
  <c r="B2381" i="65" s="1"/>
  <c r="A2388" i="65"/>
  <c r="B2388" i="65" s="1"/>
  <c r="A2390" i="65"/>
  <c r="A2393" i="65"/>
  <c r="A2397" i="65"/>
  <c r="B2397" i="65" s="1"/>
  <c r="A2404" i="65"/>
  <c r="B2404" i="65" s="1"/>
  <c r="A2406" i="65"/>
  <c r="A2409" i="65"/>
  <c r="A2413" i="65"/>
  <c r="B2413" i="65" s="1"/>
  <c r="A2420" i="65"/>
  <c r="B2420" i="65" s="1"/>
  <c r="A2422" i="65"/>
  <c r="A2425" i="65"/>
  <c r="A2429" i="65"/>
  <c r="B2429" i="65" s="1"/>
  <c r="A2436" i="65"/>
  <c r="B2436" i="65" s="1"/>
  <c r="A2438" i="65"/>
  <c r="A2441" i="65"/>
  <c r="A2445" i="65"/>
  <c r="B2445" i="65" s="1"/>
  <c r="A2452" i="65"/>
  <c r="B2452" i="65" s="1"/>
  <c r="A2454" i="65"/>
  <c r="A2457" i="65"/>
  <c r="A2461" i="65"/>
  <c r="B2461" i="65" s="1"/>
  <c r="A2468" i="65"/>
  <c r="B2468" i="65" s="1"/>
  <c r="A2470" i="65"/>
  <c r="A2473" i="65"/>
  <c r="A2477" i="65"/>
  <c r="B2477" i="65" s="1"/>
  <c r="A2484" i="65"/>
  <c r="B2484" i="65" s="1"/>
  <c r="A2486" i="65"/>
  <c r="A2489" i="65"/>
  <c r="A2493" i="65"/>
  <c r="B2493" i="65" s="1"/>
  <c r="A2500" i="65"/>
  <c r="B2500" i="65" s="1"/>
  <c r="A2502" i="65"/>
  <c r="A2505" i="65"/>
  <c r="A2509" i="65"/>
  <c r="B2509" i="65" s="1"/>
  <c r="A2516" i="65"/>
  <c r="B2516" i="65" s="1"/>
  <c r="A2518" i="65"/>
  <c r="A2521" i="65"/>
  <c r="D2524" i="65" s="1"/>
  <c r="A2525" i="65"/>
  <c r="B2525" i="65" s="1"/>
  <c r="B2552" i="65"/>
  <c r="B2620" i="65"/>
  <c r="B2648" i="65"/>
  <c r="I2560" i="65"/>
  <c r="E2559" i="65"/>
  <c r="E2560" i="65" s="1"/>
  <c r="B2635" i="65"/>
  <c r="D3116" i="65"/>
  <c r="F3127" i="65"/>
  <c r="H3126" i="65"/>
  <c r="H3127" i="65" s="1"/>
  <c r="G3126" i="65"/>
  <c r="G3127" i="65" s="1"/>
  <c r="B3151" i="65"/>
  <c r="B3196" i="65"/>
  <c r="D3215" i="65"/>
  <c r="B3215" i="65"/>
  <c r="B3260" i="65"/>
  <c r="D3279" i="65"/>
  <c r="B3279" i="65"/>
  <c r="B3327" i="65"/>
  <c r="B3388" i="65"/>
  <c r="B3391" i="65"/>
  <c r="D3407" i="65"/>
  <c r="B3407" i="65"/>
  <c r="B3455" i="65"/>
  <c r="E3471" i="65"/>
  <c r="E3472" i="65" s="1"/>
  <c r="B3471" i="65"/>
  <c r="D3679" i="65"/>
  <c r="B3679" i="65"/>
  <c r="D3807" i="65"/>
  <c r="B3935" i="65"/>
  <c r="B3148" i="65"/>
  <c r="B3212" i="65"/>
  <c r="B3276" i="65"/>
  <c r="B3291" i="65"/>
  <c r="B3340" i="65"/>
  <c r="B3355" i="65"/>
  <c r="B3404" i="65"/>
  <c r="D3567" i="65"/>
  <c r="B3567" i="65"/>
  <c r="D3631" i="65"/>
  <c r="B3631" i="65"/>
  <c r="D3695" i="65"/>
  <c r="B3695" i="65"/>
  <c r="B3823" i="65"/>
  <c r="D3887" i="65"/>
  <c r="B3887" i="65"/>
  <c r="B3951" i="65"/>
  <c r="A2532" i="65"/>
  <c r="A2534" i="65"/>
  <c r="A2537" i="65"/>
  <c r="A2541" i="65"/>
  <c r="B2541" i="65" s="1"/>
  <c r="A2542" i="65"/>
  <c r="A2548" i="65"/>
  <c r="A2550" i="65"/>
  <c r="A2553" i="65"/>
  <c r="A2557" i="65"/>
  <c r="B2557" i="65" s="1"/>
  <c r="A2558" i="65"/>
  <c r="A2564" i="65"/>
  <c r="A2566" i="65"/>
  <c r="B2567" i="65" s="1"/>
  <c r="A2569" i="65"/>
  <c r="D2572" i="65" s="1"/>
  <c r="A2573" i="65"/>
  <c r="B2573" i="65" s="1"/>
  <c r="A2574" i="65"/>
  <c r="A2580" i="65"/>
  <c r="A2582" i="65"/>
  <c r="B2583" i="65" s="1"/>
  <c r="A2585" i="65"/>
  <c r="A2589" i="65"/>
  <c r="B2589" i="65" s="1"/>
  <c r="A2596" i="65"/>
  <c r="B2596" i="65" s="1"/>
  <c r="A2598" i="65"/>
  <c r="A2601" i="65"/>
  <c r="A2605" i="65"/>
  <c r="B2605" i="65" s="1"/>
  <c r="A2612" i="65"/>
  <c r="A2614" i="65"/>
  <c r="A2617" i="65"/>
  <c r="B2618" i="65" s="1"/>
  <c r="A2621" i="65"/>
  <c r="B2621" i="65" s="1"/>
  <c r="A2628" i="65"/>
  <c r="A2630" i="65"/>
  <c r="A2633" i="65"/>
  <c r="A2637" i="65"/>
  <c r="B2637" i="65" s="1"/>
  <c r="A2644" i="65"/>
  <c r="A2646" i="65"/>
  <c r="A2649" i="65"/>
  <c r="A2653" i="65"/>
  <c r="A2660" i="65"/>
  <c r="B2660" i="65" s="1"/>
  <c r="A2662" i="65"/>
  <c r="A2665" i="65"/>
  <c r="A2669" i="65"/>
  <c r="B2669" i="65" s="1"/>
  <c r="A2676" i="65"/>
  <c r="B2676" i="65" s="1"/>
  <c r="A2678" i="65"/>
  <c r="A2681" i="65"/>
  <c r="A2685" i="65"/>
  <c r="B2685" i="65" s="1"/>
  <c r="A2692" i="65"/>
  <c r="B2692" i="65" s="1"/>
  <c r="A2694" i="65"/>
  <c r="B2695" i="65" s="1"/>
  <c r="A2697" i="65"/>
  <c r="B2698" i="65" s="1"/>
  <c r="A2701" i="65"/>
  <c r="B2701" i="65" s="1"/>
  <c r="A2708" i="65"/>
  <c r="B2708" i="65" s="1"/>
  <c r="A2710" i="65"/>
  <c r="B2711" i="65" s="1"/>
  <c r="A2713" i="65"/>
  <c r="A2717" i="65"/>
  <c r="A2724" i="65"/>
  <c r="B2724" i="65" s="1"/>
  <c r="A2726" i="65"/>
  <c r="A2729" i="65"/>
  <c r="A2733" i="65"/>
  <c r="B2733" i="65" s="1"/>
  <c r="A2740" i="65"/>
  <c r="B2740" i="65" s="1"/>
  <c r="A2742" i="65"/>
  <c r="A2745" i="65"/>
  <c r="A2749" i="65"/>
  <c r="B2749" i="65" s="1"/>
  <c r="A2756" i="65"/>
  <c r="B2756" i="65" s="1"/>
  <c r="A2758" i="65"/>
  <c r="B2759" i="65" s="1"/>
  <c r="A2761" i="65"/>
  <c r="B2762" i="65" s="1"/>
  <c r="A2765" i="65"/>
  <c r="A2772" i="65"/>
  <c r="B2772" i="65" s="1"/>
  <c r="A2774" i="65"/>
  <c r="B2775" i="65" s="1"/>
  <c r="A2777" i="65"/>
  <c r="A2781" i="65"/>
  <c r="B2781" i="65" s="1"/>
  <c r="A2788" i="65"/>
  <c r="B2788" i="65" s="1"/>
  <c r="A2790" i="65"/>
  <c r="A2793" i="65"/>
  <c r="B2794" i="65" s="1"/>
  <c r="A2797" i="65"/>
  <c r="A2804" i="65"/>
  <c r="B2804" i="65" s="1"/>
  <c r="A2806" i="65"/>
  <c r="A2809" i="65"/>
  <c r="A2813" i="65"/>
  <c r="B2813" i="65" s="1"/>
  <c r="A2820" i="65"/>
  <c r="B2820" i="65" s="1"/>
  <c r="A2822" i="65"/>
  <c r="B2823" i="65" s="1"/>
  <c r="A2825" i="65"/>
  <c r="B2826" i="65" s="1"/>
  <c r="A2829" i="65"/>
  <c r="A2836" i="65"/>
  <c r="B2836" i="65" s="1"/>
  <c r="A2838" i="65"/>
  <c r="B2839" i="65" s="1"/>
  <c r="A2841" i="65"/>
  <c r="A2845" i="65"/>
  <c r="B2845" i="65" s="1"/>
  <c r="A2852" i="65"/>
  <c r="B2852" i="65" s="1"/>
  <c r="A2854" i="65"/>
  <c r="A2857" i="65"/>
  <c r="B2858" i="65" s="1"/>
  <c r="A2861" i="65"/>
  <c r="A2868" i="65"/>
  <c r="B2868" i="65" s="1"/>
  <c r="A2870" i="65"/>
  <c r="A2873" i="65"/>
  <c r="A2877" i="65"/>
  <c r="B2877" i="65" s="1"/>
  <c r="A2884" i="65"/>
  <c r="B2884" i="65" s="1"/>
  <c r="A2886" i="65"/>
  <c r="B2887" i="65" s="1"/>
  <c r="A2889" i="65"/>
  <c r="B2890" i="65" s="1"/>
  <c r="A2893" i="65"/>
  <c r="A2900" i="65"/>
  <c r="B2900" i="65" s="1"/>
  <c r="A2902" i="65"/>
  <c r="B2903" i="65" s="1"/>
  <c r="A2905" i="65"/>
  <c r="A2909" i="65"/>
  <c r="B2909" i="65" s="1"/>
  <c r="A2916" i="65"/>
  <c r="B2916" i="65" s="1"/>
  <c r="A2918" i="65"/>
  <c r="A2921" i="65"/>
  <c r="B2922" i="65" s="1"/>
  <c r="A2925" i="65"/>
  <c r="B2925" i="65" s="1"/>
  <c r="A2932" i="65"/>
  <c r="B2932" i="65" s="1"/>
  <c r="A2934" i="65"/>
  <c r="A2937" i="65"/>
  <c r="A2941" i="65"/>
  <c r="B2941" i="65" s="1"/>
  <c r="A2948" i="65"/>
  <c r="B2948" i="65" s="1"/>
  <c r="A2950" i="65"/>
  <c r="B2951" i="65" s="1"/>
  <c r="A2953" i="65"/>
  <c r="B2954" i="65" s="1"/>
  <c r="A2957" i="65"/>
  <c r="A2964" i="65"/>
  <c r="B2964" i="65" s="1"/>
  <c r="A2966" i="65"/>
  <c r="B2967" i="65" s="1"/>
  <c r="A2969" i="65"/>
  <c r="A2973" i="65"/>
  <c r="A2980" i="65"/>
  <c r="B2980" i="65" s="1"/>
  <c r="A2982" i="65"/>
  <c r="A2985" i="65"/>
  <c r="A2989" i="65"/>
  <c r="B2989" i="65" s="1"/>
  <c r="A2996" i="65"/>
  <c r="B2996" i="65" s="1"/>
  <c r="A2998" i="65"/>
  <c r="A3001" i="65"/>
  <c r="A3005" i="65"/>
  <c r="A3012" i="65"/>
  <c r="B3012" i="65" s="1"/>
  <c r="A3014" i="65"/>
  <c r="B3015" i="65" s="1"/>
  <c r="A3017" i="65"/>
  <c r="B3018" i="65" s="1"/>
  <c r="A3021" i="65"/>
  <c r="B3021" i="65" s="1"/>
  <c r="A3028" i="65"/>
  <c r="B3028" i="65" s="1"/>
  <c r="A3030" i="65"/>
  <c r="B3031" i="65" s="1"/>
  <c r="A3033" i="65"/>
  <c r="A3037" i="65"/>
  <c r="B3037" i="65" s="1"/>
  <c r="A3044" i="65"/>
  <c r="B3044" i="65" s="1"/>
  <c r="A3046" i="65"/>
  <c r="A3049" i="65"/>
  <c r="B3050" i="65" s="1"/>
  <c r="A3053" i="65"/>
  <c r="B3053" i="65" s="1"/>
  <c r="A3060" i="65"/>
  <c r="B3060" i="65" s="1"/>
  <c r="A3062" i="65"/>
  <c r="A3065" i="65"/>
  <c r="A3069" i="65"/>
  <c r="B3069" i="65" s="1"/>
  <c r="A3076" i="65"/>
  <c r="B3076" i="65" s="1"/>
  <c r="A3078" i="65"/>
  <c r="B3079" i="65" s="1"/>
  <c r="A3081" i="65"/>
  <c r="B3082" i="65" s="1"/>
  <c r="A3085" i="65"/>
  <c r="A3092" i="65"/>
  <c r="B3092" i="65" s="1"/>
  <c r="A3094" i="65"/>
  <c r="B3095" i="65" s="1"/>
  <c r="A3097" i="65"/>
  <c r="A3101" i="65"/>
  <c r="A3119" i="65"/>
  <c r="A3112" i="65"/>
  <c r="A3108" i="65"/>
  <c r="B3108" i="65" s="1"/>
  <c r="A3110" i="65"/>
  <c r="D3113" i="65" s="1"/>
  <c r="A3115" i="65"/>
  <c r="B3115" i="65" s="1"/>
  <c r="A3124" i="65"/>
  <c r="B3124" i="65" s="1"/>
  <c r="B3164" i="65"/>
  <c r="D3183" i="65"/>
  <c r="B3179" i="65"/>
  <c r="D3247" i="65"/>
  <c r="D3311" i="65"/>
  <c r="B3307" i="65"/>
  <c r="B3356" i="65"/>
  <c r="D3375" i="65"/>
  <c r="B3420" i="65"/>
  <c r="B3435" i="65"/>
  <c r="B3467" i="65"/>
  <c r="D3647" i="65"/>
  <c r="D3711" i="65"/>
  <c r="D3839" i="65"/>
  <c r="D3903" i="65"/>
  <c r="B3903" i="65"/>
  <c r="D3967" i="65"/>
  <c r="B3967" i="65"/>
  <c r="B2531" i="65"/>
  <c r="D2531" i="65" s="1"/>
  <c r="E2531" i="65" s="1"/>
  <c r="A3135" i="65"/>
  <c r="A3128" i="65"/>
  <c r="B3128" i="65" s="1"/>
  <c r="A3125" i="65"/>
  <c r="B3125" i="65" s="1"/>
  <c r="A3134" i="65"/>
  <c r="A3133" i="65"/>
  <c r="B3133" i="65" s="1"/>
  <c r="A3129" i="65"/>
  <c r="D3132" i="65" s="1"/>
  <c r="A3130" i="65"/>
  <c r="A3131" i="65"/>
  <c r="B3167" i="65"/>
  <c r="D3199" i="65"/>
  <c r="B3195" i="65"/>
  <c r="B3231" i="65"/>
  <c r="D3263" i="65"/>
  <c r="B3259" i="65"/>
  <c r="D3327" i="65"/>
  <c r="B3359" i="65"/>
  <c r="D3391" i="65"/>
  <c r="B3387" i="65"/>
  <c r="B3423" i="65"/>
  <c r="D3455" i="65"/>
  <c r="B3483" i="65"/>
  <c r="D3519" i="65"/>
  <c r="B3547" i="65"/>
  <c r="B3595" i="65"/>
  <c r="B3596" i="65"/>
  <c r="B3727" i="65"/>
  <c r="D3791" i="65"/>
  <c r="B3791" i="65"/>
  <c r="B3855" i="65"/>
  <c r="D3919" i="65"/>
  <c r="B3919" i="65"/>
  <c r="A3140" i="65"/>
  <c r="B3140" i="65" s="1"/>
  <c r="A3142" i="65"/>
  <c r="A3145" i="65"/>
  <c r="D3148" i="65" s="1"/>
  <c r="A3149" i="65"/>
  <c r="B3149" i="65" s="1"/>
  <c r="A3150" i="65"/>
  <c r="A3156" i="65"/>
  <c r="B3156" i="65" s="1"/>
  <c r="A3158" i="65"/>
  <c r="A3161" i="65"/>
  <c r="A3165" i="65"/>
  <c r="B3165" i="65" s="1"/>
  <c r="A3166" i="65"/>
  <c r="A3172" i="65"/>
  <c r="B3172" i="65" s="1"/>
  <c r="A3174" i="65"/>
  <c r="A3177" i="65"/>
  <c r="B3178" i="65" s="1"/>
  <c r="A3181" i="65"/>
  <c r="B3181" i="65" s="1"/>
  <c r="A3182" i="65"/>
  <c r="A3188" i="65"/>
  <c r="B3188" i="65" s="1"/>
  <c r="A3190" i="65"/>
  <c r="B3191" i="65" s="1"/>
  <c r="A3193" i="65"/>
  <c r="A3197" i="65"/>
  <c r="B3197" i="65" s="1"/>
  <c r="A3198" i="65"/>
  <c r="A3204" i="65"/>
  <c r="B3204" i="65" s="1"/>
  <c r="A3206" i="65"/>
  <c r="A3209" i="65"/>
  <c r="B3210" i="65" s="1"/>
  <c r="A3213" i="65"/>
  <c r="B3213" i="65" s="1"/>
  <c r="A3214" i="65"/>
  <c r="A3220" i="65"/>
  <c r="B3220" i="65" s="1"/>
  <c r="A3222" i="65"/>
  <c r="A3225" i="65"/>
  <c r="A3229" i="65"/>
  <c r="B3229" i="65" s="1"/>
  <c r="A3230" i="65"/>
  <c r="A3236" i="65"/>
  <c r="B3236" i="65" s="1"/>
  <c r="A3238" i="65"/>
  <c r="A3241" i="65"/>
  <c r="A3245" i="65"/>
  <c r="A3246" i="65"/>
  <c r="A3252" i="65"/>
  <c r="B3252" i="65" s="1"/>
  <c r="A3254" i="65"/>
  <c r="B3255" i="65" s="1"/>
  <c r="A3257" i="65"/>
  <c r="B3258" i="65" s="1"/>
  <c r="A3261" i="65"/>
  <c r="B3261" i="65" s="1"/>
  <c r="A3262" i="65"/>
  <c r="A3268" i="65"/>
  <c r="B3268" i="65" s="1"/>
  <c r="A3270" i="65"/>
  <c r="B3271" i="65" s="1"/>
  <c r="A3273" i="65"/>
  <c r="D3276" i="65" s="1"/>
  <c r="A3277" i="65"/>
  <c r="B3277" i="65" s="1"/>
  <c r="A3278" i="65"/>
  <c r="A3284" i="65"/>
  <c r="B3284" i="65" s="1"/>
  <c r="A3286" i="65"/>
  <c r="A3289" i="65"/>
  <c r="A3293" i="65"/>
  <c r="A3294" i="65"/>
  <c r="A3300" i="65"/>
  <c r="B3300" i="65" s="1"/>
  <c r="A3302" i="65"/>
  <c r="A3305" i="65"/>
  <c r="A3309" i="65"/>
  <c r="B3309" i="65" s="1"/>
  <c r="A3310" i="65"/>
  <c r="A3316" i="65"/>
  <c r="B3316" i="65" s="1"/>
  <c r="A3318" i="65"/>
  <c r="B3319" i="65" s="1"/>
  <c r="A3321" i="65"/>
  <c r="D3324" i="65" s="1"/>
  <c r="A3325" i="65"/>
  <c r="B3325" i="65" s="1"/>
  <c r="A3326" i="65"/>
  <c r="A3332" i="65"/>
  <c r="B3332" i="65" s="1"/>
  <c r="A3334" i="65"/>
  <c r="B3335" i="65" s="1"/>
  <c r="A3337" i="65"/>
  <c r="A3341" i="65"/>
  <c r="B3341" i="65" s="1"/>
  <c r="A3342" i="65"/>
  <c r="A3348" i="65"/>
  <c r="B3348" i="65" s="1"/>
  <c r="A3350" i="65"/>
  <c r="A3353" i="65"/>
  <c r="A3357" i="65"/>
  <c r="B3357" i="65" s="1"/>
  <c r="A3358" i="65"/>
  <c r="A3364" i="65"/>
  <c r="B3364" i="65" s="1"/>
  <c r="A3366" i="65"/>
  <c r="A3369" i="65"/>
  <c r="B3370" i="65" s="1"/>
  <c r="A3373" i="65"/>
  <c r="B3373" i="65" s="1"/>
  <c r="A3374" i="65"/>
  <c r="B3374" i="65" s="1"/>
  <c r="A3380" i="65"/>
  <c r="B3380" i="65" s="1"/>
  <c r="A3382" i="65"/>
  <c r="B3383" i="65" s="1"/>
  <c r="A3385" i="65"/>
  <c r="D3388" i="65" s="1"/>
  <c r="A3389" i="65"/>
  <c r="B3389" i="65" s="1"/>
  <c r="A3390" i="65"/>
  <c r="A3396" i="65"/>
  <c r="B3396" i="65" s="1"/>
  <c r="A3398" i="65"/>
  <c r="A3401" i="65"/>
  <c r="D3404" i="65" s="1"/>
  <c r="A3405" i="65"/>
  <c r="B3405" i="65" s="1"/>
  <c r="A3406" i="65"/>
  <c r="A3412" i="65"/>
  <c r="B3412" i="65" s="1"/>
  <c r="A3414" i="65"/>
  <c r="A3417" i="65"/>
  <c r="A3421" i="65"/>
  <c r="B3421" i="65" s="1"/>
  <c r="A3422" i="65"/>
  <c r="A3428" i="65"/>
  <c r="B3428" i="65" s="1"/>
  <c r="A3430" i="65"/>
  <c r="A3433" i="65"/>
  <c r="B3434" i="65" s="1"/>
  <c r="A3437" i="65"/>
  <c r="B3437" i="65" s="1"/>
  <c r="A3438" i="65"/>
  <c r="B3438" i="65" s="1"/>
  <c r="A3444" i="65"/>
  <c r="B3444" i="65" s="1"/>
  <c r="A3446" i="65"/>
  <c r="B3447" i="65" s="1"/>
  <c r="A3449" i="65"/>
  <c r="A3453" i="65"/>
  <c r="B3453" i="65" s="1"/>
  <c r="A3454" i="65"/>
  <c r="A3460" i="65"/>
  <c r="B3460" i="65" s="1"/>
  <c r="A3462" i="65"/>
  <c r="A3465" i="65"/>
  <c r="A3469" i="65"/>
  <c r="B3469" i="65" s="1"/>
  <c r="A3470" i="65"/>
  <c r="A3476" i="65"/>
  <c r="B3476" i="65" s="1"/>
  <c r="A3478" i="65"/>
  <c r="A3481" i="65"/>
  <c r="A3485" i="65"/>
  <c r="A3486" i="65"/>
  <c r="A3502" i="65"/>
  <c r="A3501" i="65"/>
  <c r="B3501" i="65" s="1"/>
  <c r="A3492" i="65"/>
  <c r="B3492" i="65" s="1"/>
  <c r="A3494" i="65"/>
  <c r="B3495" i="65" s="1"/>
  <c r="A3497" i="65"/>
  <c r="D3500" i="65" s="1"/>
  <c r="A3503" i="65"/>
  <c r="B3531" i="65"/>
  <c r="B3579" i="65"/>
  <c r="I3616" i="65"/>
  <c r="E3615" i="65"/>
  <c r="E3616" i="65" s="1"/>
  <c r="B4092" i="65"/>
  <c r="B4156" i="65"/>
  <c r="B3515" i="65"/>
  <c r="A3141" i="65"/>
  <c r="A3144" i="65"/>
  <c r="B3144" i="65" s="1"/>
  <c r="A3157" i="65"/>
  <c r="B3157" i="65" s="1"/>
  <c r="A3160" i="65"/>
  <c r="B3160" i="65" s="1"/>
  <c r="A3173" i="65"/>
  <c r="A3176" i="65"/>
  <c r="A3189" i="65"/>
  <c r="A3192" i="65"/>
  <c r="A3205" i="65"/>
  <c r="A3208" i="65"/>
  <c r="B3208" i="65" s="1"/>
  <c r="A3221" i="65"/>
  <c r="B3221" i="65" s="1"/>
  <c r="A3224" i="65"/>
  <c r="B3224" i="65" s="1"/>
  <c r="A3237" i="65"/>
  <c r="A3240" i="65"/>
  <c r="B3240" i="65" s="1"/>
  <c r="A3253" i="65"/>
  <c r="A3256" i="65"/>
  <c r="B3256" i="65" s="1"/>
  <c r="A3269" i="65"/>
  <c r="A3272" i="65"/>
  <c r="B3272" i="65" s="1"/>
  <c r="A3285" i="65"/>
  <c r="B3285" i="65" s="1"/>
  <c r="A3288" i="65"/>
  <c r="B3288" i="65" s="1"/>
  <c r="A3301" i="65"/>
  <c r="A3304" i="65"/>
  <c r="B3304" i="65" s="1"/>
  <c r="A3317" i="65"/>
  <c r="A3320" i="65"/>
  <c r="B3320" i="65" s="1"/>
  <c r="A3333" i="65"/>
  <c r="A3336" i="65"/>
  <c r="A3349" i="65"/>
  <c r="B3349" i="65" s="1"/>
  <c r="A3352" i="65"/>
  <c r="B3352" i="65" s="1"/>
  <c r="A3365" i="65"/>
  <c r="A3368" i="65"/>
  <c r="A3381" i="65"/>
  <c r="A3384" i="65"/>
  <c r="B3384" i="65" s="1"/>
  <c r="A3397" i="65"/>
  <c r="A3400" i="65"/>
  <c r="B3400" i="65" s="1"/>
  <c r="A3413" i="65"/>
  <c r="B3413" i="65" s="1"/>
  <c r="A3416" i="65"/>
  <c r="B3416" i="65" s="1"/>
  <c r="A3429" i="65"/>
  <c r="A3432" i="65"/>
  <c r="B3432" i="65" s="1"/>
  <c r="A3445" i="65"/>
  <c r="A3448" i="65"/>
  <c r="B3448" i="65" s="1"/>
  <c r="A3461" i="65"/>
  <c r="A3464" i="65"/>
  <c r="B3464" i="65" s="1"/>
  <c r="A3477" i="65"/>
  <c r="B3477" i="65" s="1"/>
  <c r="A3480" i="65"/>
  <c r="B3480" i="65" s="1"/>
  <c r="A3493" i="65"/>
  <c r="A3496" i="65"/>
  <c r="B3496" i="65" s="1"/>
  <c r="A3499" i="65"/>
  <c r="B3499" i="65" s="1"/>
  <c r="D3535" i="65"/>
  <c r="B3611" i="65"/>
  <c r="H3615" i="65"/>
  <c r="H3616" i="65" s="1"/>
  <c r="B4143" i="65"/>
  <c r="A4028" i="65"/>
  <c r="B4031" i="65" s="1"/>
  <c r="B4019" i="65"/>
  <c r="D4019" i="65" s="1"/>
  <c r="E4019" i="65" s="1"/>
  <c r="A4021" i="65"/>
  <c r="B4021" i="65" s="1"/>
  <c r="A4024" i="65"/>
  <c r="B4024" i="65" s="1"/>
  <c r="A4029" i="65"/>
  <c r="B4029" i="65" s="1"/>
  <c r="D4095" i="65"/>
  <c r="B4107" i="65"/>
  <c r="D4159" i="65"/>
  <c r="B4171" i="65"/>
  <c r="D4303" i="65"/>
  <c r="B4303" i="65"/>
  <c r="A3508" i="65"/>
  <c r="A3510" i="65"/>
  <c r="B3511" i="65" s="1"/>
  <c r="A3513" i="65"/>
  <c r="D3516" i="65" s="1"/>
  <c r="A3517" i="65"/>
  <c r="B3517" i="65" s="1"/>
  <c r="A3524" i="65"/>
  <c r="B3524" i="65" s="1"/>
  <c r="A3526" i="65"/>
  <c r="B3527" i="65" s="1"/>
  <c r="A3529" i="65"/>
  <c r="A3533" i="65"/>
  <c r="A3540" i="65"/>
  <c r="A3542" i="65"/>
  <c r="B3543" i="65" s="1"/>
  <c r="A3545" i="65"/>
  <c r="B3546" i="65" s="1"/>
  <c r="A3549" i="65"/>
  <c r="B3549" i="65" s="1"/>
  <c r="A3556" i="65"/>
  <c r="B3556" i="65" s="1"/>
  <c r="A3558" i="65"/>
  <c r="B3559" i="65" s="1"/>
  <c r="A3561" i="65"/>
  <c r="A3565" i="65"/>
  <c r="B3565" i="65" s="1"/>
  <c r="A3572" i="65"/>
  <c r="B3572" i="65" s="1"/>
  <c r="A3574" i="65"/>
  <c r="B3575" i="65" s="1"/>
  <c r="A3577" i="65"/>
  <c r="B3578" i="65" s="1"/>
  <c r="A3581" i="65"/>
  <c r="B3581" i="65" s="1"/>
  <c r="A3588" i="65"/>
  <c r="A3590" i="65"/>
  <c r="B3591" i="65" s="1"/>
  <c r="A3593" i="65"/>
  <c r="B3594" i="65" s="1"/>
  <c r="A3597" i="65"/>
  <c r="B3597" i="65" s="1"/>
  <c r="A3604" i="65"/>
  <c r="B3604" i="65" s="1"/>
  <c r="A3606" i="65"/>
  <c r="B3607" i="65" s="1"/>
  <c r="A3609" i="65"/>
  <c r="A3613" i="65"/>
  <c r="B3613" i="65" s="1"/>
  <c r="A3620" i="65"/>
  <c r="B3620" i="65" s="1"/>
  <c r="A3622" i="65"/>
  <c r="B3623" i="65" s="1"/>
  <c r="A3625" i="65"/>
  <c r="A3629" i="65"/>
  <c r="A3636" i="65"/>
  <c r="B3636" i="65" s="1"/>
  <c r="A3638" i="65"/>
  <c r="A3641" i="65"/>
  <c r="B3642" i="65" s="1"/>
  <c r="A3645" i="65"/>
  <c r="A3652" i="65"/>
  <c r="B3652" i="65" s="1"/>
  <c r="A3654" i="65"/>
  <c r="B3655" i="65" s="1"/>
  <c r="A3657" i="65"/>
  <c r="A3661" i="65"/>
  <c r="B3661" i="65" s="1"/>
  <c r="A3668" i="65"/>
  <c r="B3668" i="65" s="1"/>
  <c r="A3670" i="65"/>
  <c r="A3673" i="65"/>
  <c r="B3674" i="65" s="1"/>
  <c r="A3677" i="65"/>
  <c r="A3684" i="65"/>
  <c r="B3684" i="65" s="1"/>
  <c r="A3686" i="65"/>
  <c r="A3689" i="65"/>
  <c r="A3693" i="65"/>
  <c r="B3693" i="65" s="1"/>
  <c r="A3700" i="65"/>
  <c r="B3700" i="65" s="1"/>
  <c r="A3702" i="65"/>
  <c r="A3705" i="65"/>
  <c r="B3706" i="65" s="1"/>
  <c r="A3709" i="65"/>
  <c r="A3716" i="65"/>
  <c r="B3716" i="65" s="1"/>
  <c r="A3718" i="65"/>
  <c r="B3719" i="65" s="1"/>
  <c r="A3721" i="65"/>
  <c r="A3725" i="65"/>
  <c r="B3725" i="65" s="1"/>
  <c r="A3732" i="65"/>
  <c r="B3732" i="65" s="1"/>
  <c r="A3734" i="65"/>
  <c r="B3735" i="65" s="1"/>
  <c r="A3737" i="65"/>
  <c r="B3738" i="65" s="1"/>
  <c r="A3741" i="65"/>
  <c r="A3748" i="65"/>
  <c r="B3748" i="65" s="1"/>
  <c r="A3750" i="65"/>
  <c r="B3751" i="65" s="1"/>
  <c r="A3753" i="65"/>
  <c r="A3757" i="65"/>
  <c r="B3757" i="65" s="1"/>
  <c r="A3764" i="65"/>
  <c r="B3764" i="65" s="1"/>
  <c r="A3766" i="65"/>
  <c r="A3769" i="65"/>
  <c r="B3770" i="65" s="1"/>
  <c r="A3773" i="65"/>
  <c r="B3773" i="65" s="1"/>
  <c r="A3780" i="65"/>
  <c r="B3780" i="65" s="1"/>
  <c r="A3782" i="65"/>
  <c r="A3785" i="65"/>
  <c r="A3789" i="65"/>
  <c r="A3796" i="65"/>
  <c r="B3796" i="65" s="1"/>
  <c r="A3798" i="65"/>
  <c r="B3799" i="65" s="1"/>
  <c r="A3801" i="65"/>
  <c r="B3802" i="65" s="1"/>
  <c r="A3805" i="65"/>
  <c r="A3812" i="65"/>
  <c r="B3812" i="65" s="1"/>
  <c r="A3814" i="65"/>
  <c r="B3815" i="65" s="1"/>
  <c r="A3817" i="65"/>
  <c r="A3821" i="65"/>
  <c r="A3828" i="65"/>
  <c r="B3828" i="65" s="1"/>
  <c r="A3830" i="65"/>
  <c r="A3833" i="65"/>
  <c r="B3834" i="65" s="1"/>
  <c r="A3837" i="65"/>
  <c r="B3837" i="65" s="1"/>
  <c r="A3844" i="65"/>
  <c r="B3844" i="65" s="1"/>
  <c r="A3846" i="65"/>
  <c r="B3847" i="65" s="1"/>
  <c r="A3849" i="65"/>
  <c r="A3853" i="65"/>
  <c r="A3860" i="65"/>
  <c r="B3860" i="65" s="1"/>
  <c r="A3862" i="65"/>
  <c r="B3863" i="65" s="1"/>
  <c r="A3865" i="65"/>
  <c r="B3866" i="65" s="1"/>
  <c r="A3869" i="65"/>
  <c r="A3876" i="65"/>
  <c r="B3876" i="65" s="1"/>
  <c r="A3878" i="65"/>
  <c r="B3879" i="65" s="1"/>
  <c r="A3881" i="65"/>
  <c r="A3885" i="65"/>
  <c r="B3885" i="65" s="1"/>
  <c r="A3892" i="65"/>
  <c r="B3892" i="65" s="1"/>
  <c r="A3894" i="65"/>
  <c r="A3897" i="65"/>
  <c r="A3901" i="65"/>
  <c r="B3901" i="65" s="1"/>
  <c r="A3908" i="65"/>
  <c r="B3908" i="65" s="1"/>
  <c r="A3910" i="65"/>
  <c r="B3911" i="65" s="1"/>
  <c r="A3913" i="65"/>
  <c r="A3917" i="65"/>
  <c r="B3917" i="65" s="1"/>
  <c r="A3924" i="65"/>
  <c r="B3924" i="65" s="1"/>
  <c r="A3926" i="65"/>
  <c r="B3927" i="65" s="1"/>
  <c r="A3929" i="65"/>
  <c r="B3930" i="65" s="1"/>
  <c r="A3933" i="65"/>
  <c r="B3933" i="65" s="1"/>
  <c r="A3940" i="65"/>
  <c r="B3940" i="65" s="1"/>
  <c r="A3942" i="65"/>
  <c r="B3943" i="65" s="1"/>
  <c r="A3945" i="65"/>
  <c r="A3949" i="65"/>
  <c r="A3956" i="65"/>
  <c r="B3956" i="65" s="1"/>
  <c r="A3958" i="65"/>
  <c r="A3961" i="65"/>
  <c r="B3962" i="65" s="1"/>
  <c r="A3965" i="65"/>
  <c r="B3965" i="65" s="1"/>
  <c r="A3972" i="65"/>
  <c r="B3972" i="65" s="1"/>
  <c r="A3974" i="65"/>
  <c r="B3975" i="65" s="1"/>
  <c r="A3977" i="65"/>
  <c r="A3981" i="65"/>
  <c r="B3981" i="65" s="1"/>
  <c r="A3988" i="65"/>
  <c r="B3988" i="65" s="1"/>
  <c r="A3990" i="65"/>
  <c r="B3991" i="65" s="1"/>
  <c r="A3993" i="65"/>
  <c r="B3994" i="65" s="1"/>
  <c r="A3997" i="65"/>
  <c r="B3997" i="65" s="1"/>
  <c r="A4004" i="65"/>
  <c r="B4004" i="65" s="1"/>
  <c r="D4006" i="65"/>
  <c r="A4007" i="65"/>
  <c r="B4007" i="65" s="1"/>
  <c r="D4009" i="65"/>
  <c r="A4010" i="65"/>
  <c r="B4010" i="65" s="1"/>
  <c r="A4027" i="65"/>
  <c r="B4027" i="65" s="1"/>
  <c r="A4036" i="65"/>
  <c r="B4036" i="65" s="1"/>
  <c r="D4038" i="65"/>
  <c r="A4039" i="65"/>
  <c r="B4039" i="65" s="1"/>
  <c r="A4042" i="65"/>
  <c r="B4059" i="65"/>
  <c r="B4095" i="65"/>
  <c r="B4108" i="65"/>
  <c r="D4111" i="65"/>
  <c r="B4123" i="65"/>
  <c r="B4159" i="65"/>
  <c r="B4172" i="65"/>
  <c r="D4175" i="65"/>
  <c r="B4187" i="65"/>
  <c r="B4235" i="65"/>
  <c r="A4012" i="65"/>
  <c r="B4003" i="65"/>
  <c r="D4003" i="65" s="1"/>
  <c r="E4003" i="65" s="1"/>
  <c r="A4005" i="65"/>
  <c r="B4006" i="65" s="1"/>
  <c r="A4008" i="65"/>
  <c r="A4013" i="65"/>
  <c r="B4013" i="65" s="1"/>
  <c r="A4022" i="65"/>
  <c r="B4023" i="65" s="1"/>
  <c r="A4025" i="65"/>
  <c r="A4030" i="65"/>
  <c r="A4044" i="65"/>
  <c r="B4035" i="65"/>
  <c r="D4035" i="65" s="1"/>
  <c r="E4035" i="65" s="1"/>
  <c r="A4037" i="65"/>
  <c r="A4040" i="65"/>
  <c r="A4045" i="65"/>
  <c r="B4045" i="65" s="1"/>
  <c r="B4072" i="65"/>
  <c r="B4136" i="65"/>
  <c r="A4052" i="65"/>
  <c r="B4052" i="65" s="1"/>
  <c r="A4054" i="65"/>
  <c r="B4055" i="65" s="1"/>
  <c r="A4057" i="65"/>
  <c r="B4058" i="65" s="1"/>
  <c r="A4061" i="65"/>
  <c r="B4061" i="65" s="1"/>
  <c r="A4062" i="65"/>
  <c r="A4068" i="65"/>
  <c r="A4070" i="65"/>
  <c r="B4071" i="65" s="1"/>
  <c r="A4073" i="65"/>
  <c r="A4077" i="65"/>
  <c r="A4078" i="65"/>
  <c r="A4084" i="65"/>
  <c r="A4086" i="65"/>
  <c r="A4089" i="65"/>
  <c r="B4090" i="65" s="1"/>
  <c r="A4093" i="65"/>
  <c r="B4093" i="65" s="1"/>
  <c r="A4094" i="65"/>
  <c r="A4100" i="65"/>
  <c r="B4100" i="65" s="1"/>
  <c r="A4102" i="65"/>
  <c r="A4105" i="65"/>
  <c r="A4109" i="65"/>
  <c r="B4109" i="65" s="1"/>
  <c r="A4110" i="65"/>
  <c r="A4116" i="65"/>
  <c r="B4116" i="65" s="1"/>
  <c r="A4118" i="65"/>
  <c r="B4119" i="65" s="1"/>
  <c r="A4121" i="65"/>
  <c r="B4122" i="65" s="1"/>
  <c r="A4125" i="65"/>
  <c r="A4126" i="65"/>
  <c r="A4132" i="65"/>
  <c r="A4134" i="65"/>
  <c r="B4135" i="65" s="1"/>
  <c r="A4137" i="65"/>
  <c r="A4141" i="65"/>
  <c r="B4141" i="65" s="1"/>
  <c r="A4142" i="65"/>
  <c r="A4148" i="65"/>
  <c r="A4150" i="65"/>
  <c r="A4153" i="65"/>
  <c r="A4157" i="65"/>
  <c r="B4157" i="65" s="1"/>
  <c r="A4158" i="65"/>
  <c r="A4164" i="65"/>
  <c r="B4164" i="65" s="1"/>
  <c r="A4166" i="65"/>
  <c r="B4167" i="65" s="1"/>
  <c r="A4169" i="65"/>
  <c r="B4170" i="65" s="1"/>
  <c r="A4173" i="65"/>
  <c r="B4173" i="65" s="1"/>
  <c r="A4174" i="65"/>
  <c r="A4180" i="65"/>
  <c r="B4180" i="65" s="1"/>
  <c r="A4182" i="65"/>
  <c r="B4183" i="65" s="1"/>
  <c r="A4185" i="65"/>
  <c r="B4186" i="65" s="1"/>
  <c r="A4189" i="65"/>
  <c r="A4190" i="65"/>
  <c r="A4196" i="65"/>
  <c r="B4196" i="65" s="1"/>
  <c r="A4198" i="65"/>
  <c r="B4199" i="65" s="1"/>
  <c r="A4201" i="65"/>
  <c r="A4205" i="65"/>
  <c r="A4206" i="65"/>
  <c r="A4212" i="65"/>
  <c r="B4212" i="65" s="1"/>
  <c r="A4214" i="65"/>
  <c r="A4217" i="65"/>
  <c r="B4218" i="65" s="1"/>
  <c r="A4221" i="65"/>
  <c r="A4222" i="65"/>
  <c r="A4228" i="65"/>
  <c r="B4228" i="65" s="1"/>
  <c r="A4230" i="65"/>
  <c r="A4233" i="65"/>
  <c r="B4234" i="65" s="1"/>
  <c r="A4237" i="65"/>
  <c r="A4238" i="65"/>
  <c r="A4254" i="65"/>
  <c r="A4253" i="65"/>
  <c r="A4244" i="65"/>
  <c r="B4244" i="65" s="1"/>
  <c r="A4246" i="65"/>
  <c r="A4249" i="65"/>
  <c r="B4250" i="65" s="1"/>
  <c r="B4277" i="65"/>
  <c r="B4415" i="65"/>
  <c r="D4431" i="65"/>
  <c r="B4431" i="65"/>
  <c r="D4463" i="65"/>
  <c r="B4463" i="65"/>
  <c r="D4479" i="65"/>
  <c r="B4479" i="65"/>
  <c r="D4495" i="65"/>
  <c r="B4051" i="65"/>
  <c r="D4051" i="65" s="1"/>
  <c r="E4051" i="65" s="1"/>
  <c r="B4067" i="65"/>
  <c r="D4067" i="65" s="1"/>
  <c r="E4067" i="65" s="1"/>
  <c r="B4083" i="65"/>
  <c r="D4083" i="65" s="1"/>
  <c r="E4083" i="65" s="1"/>
  <c r="B4099" i="65"/>
  <c r="D4099" i="65" s="1"/>
  <c r="E4099" i="65" s="1"/>
  <c r="B4115" i="65"/>
  <c r="D4115" i="65" s="1"/>
  <c r="E4115" i="65" s="1"/>
  <c r="B4131" i="65"/>
  <c r="D4131" i="65" s="1"/>
  <c r="E4131" i="65" s="1"/>
  <c r="B4147" i="65"/>
  <c r="D4147" i="65" s="1"/>
  <c r="E4147" i="65" s="1"/>
  <c r="B4163" i="65"/>
  <c r="D4163" i="65" s="1"/>
  <c r="E4163" i="65" s="1"/>
  <c r="B4179" i="65"/>
  <c r="D4179" i="65" s="1"/>
  <c r="E4179" i="65" s="1"/>
  <c r="A4188" i="65"/>
  <c r="B4195" i="65"/>
  <c r="D4195" i="65" s="1"/>
  <c r="E4195" i="65" s="1"/>
  <c r="A4204" i="65"/>
  <c r="B4211" i="65"/>
  <c r="D4211" i="65" s="1"/>
  <c r="E4211" i="65" s="1"/>
  <c r="A4220" i="65"/>
  <c r="B4227" i="65"/>
  <c r="D4227" i="65" s="1"/>
  <c r="E4227" i="65" s="1"/>
  <c r="A4236" i="65"/>
  <c r="B4243" i="65"/>
  <c r="D4243" i="65" s="1"/>
  <c r="E4243" i="65" s="1"/>
  <c r="A4252" i="65"/>
  <c r="B4268" i="65"/>
  <c r="D4271" i="65"/>
  <c r="D4367" i="65"/>
  <c r="B4367" i="65"/>
  <c r="A4197" i="65"/>
  <c r="A4200" i="65"/>
  <c r="B4200" i="65" s="1"/>
  <c r="A4213" i="65"/>
  <c r="B4213" i="65" s="1"/>
  <c r="A4216" i="65"/>
  <c r="B4216" i="65" s="1"/>
  <c r="A4229" i="65"/>
  <c r="A4232" i="65"/>
  <c r="B4232" i="65" s="1"/>
  <c r="A4245" i="65"/>
  <c r="B4245" i="65" s="1"/>
  <c r="A4248" i="65"/>
  <c r="B4248" i="65" s="1"/>
  <c r="A4255" i="65"/>
  <c r="D4335" i="65"/>
  <c r="B4335" i="65"/>
  <c r="D4399" i="65"/>
  <c r="B4399" i="65"/>
  <c r="A4555" i="65"/>
  <c r="B4555" i="65" s="1"/>
  <c r="A4554" i="65"/>
  <c r="A4551" i="65"/>
  <c r="A4556" i="65"/>
  <c r="A4548" i="65"/>
  <c r="B4548" i="65" s="1"/>
  <c r="A4558" i="65"/>
  <c r="A4553" i="65"/>
  <c r="A4550" i="65"/>
  <c r="A4552" i="65"/>
  <c r="A4549" i="65"/>
  <c r="B4547" i="65"/>
  <c r="D4547" i="65" s="1"/>
  <c r="E4547" i="65" s="1"/>
  <c r="A4559" i="65"/>
  <c r="A4557" i="65"/>
  <c r="B4557" i="65" s="1"/>
  <c r="D4319" i="65"/>
  <c r="B4319" i="65"/>
  <c r="D4383" i="65"/>
  <c r="B4383" i="65"/>
  <c r="B4505" i="65"/>
  <c r="E4646" i="65"/>
  <c r="E4647" i="65" s="1"/>
  <c r="F4646" i="65"/>
  <c r="D4790" i="65"/>
  <c r="E4710" i="65"/>
  <c r="E4711" i="65" s="1"/>
  <c r="F4710" i="65"/>
  <c r="A4260" i="65"/>
  <c r="A4262" i="65"/>
  <c r="B4263" i="65" s="1"/>
  <c r="A4265" i="65"/>
  <c r="A4269" i="65"/>
  <c r="A4284" i="65"/>
  <c r="B4275" i="65"/>
  <c r="D4275" i="65" s="1"/>
  <c r="E4275" i="65" s="1"/>
  <c r="A4286" i="65"/>
  <c r="A4285" i="65"/>
  <c r="A4283" i="65"/>
  <c r="A4282" i="65"/>
  <c r="A4279" i="65"/>
  <c r="B4280" i="65" s="1"/>
  <c r="A4278" i="65"/>
  <c r="A4281" i="65"/>
  <c r="A4287" i="65"/>
  <c r="D4351" i="65"/>
  <c r="B4351" i="65"/>
  <c r="A4523" i="65"/>
  <c r="A4522" i="65"/>
  <c r="A4519" i="65"/>
  <c r="A4524" i="65"/>
  <c r="B4527" i="65" s="1"/>
  <c r="A4516" i="65"/>
  <c r="B4516" i="65" s="1"/>
  <c r="A4526" i="65"/>
  <c r="B4526" i="65" s="1"/>
  <c r="A4521" i="65"/>
  <c r="A4518" i="65"/>
  <c r="A4520" i="65"/>
  <c r="A4517" i="65"/>
  <c r="B4515" i="65"/>
  <c r="D4515" i="65" s="1"/>
  <c r="E4515" i="65" s="1"/>
  <c r="A4603" i="65"/>
  <c r="A4602" i="65"/>
  <c r="A4599" i="65"/>
  <c r="A4607" i="65"/>
  <c r="A4600" i="65"/>
  <c r="A4597" i="65"/>
  <c r="A4604" i="65"/>
  <c r="B4595" i="65"/>
  <c r="D4595" i="65" s="1"/>
  <c r="E4595" i="65" s="1"/>
  <c r="A4606" i="65"/>
  <c r="B4606" i="65" s="1"/>
  <c r="A4601" i="65"/>
  <c r="A4598" i="65"/>
  <c r="A4596" i="65"/>
  <c r="B4596" i="65" s="1"/>
  <c r="B4803" i="65"/>
  <c r="D4803" i="65" s="1"/>
  <c r="E4803" i="65" s="1"/>
  <c r="A4804" i="65"/>
  <c r="A4295" i="65"/>
  <c r="A4298" i="65"/>
  <c r="A4299" i="65"/>
  <c r="A4311" i="65"/>
  <c r="A4314" i="65"/>
  <c r="A4315" i="65"/>
  <c r="A4327" i="65"/>
  <c r="A4330" i="65"/>
  <c r="A4331" i="65"/>
  <c r="A4343" i="65"/>
  <c r="B4344" i="65" s="1"/>
  <c r="A4346" i="65"/>
  <c r="A4347" i="65"/>
  <c r="A4359" i="65"/>
  <c r="A4362" i="65"/>
  <c r="A4363" i="65"/>
  <c r="A4375" i="65"/>
  <c r="B4376" i="65" s="1"/>
  <c r="A4378" i="65"/>
  <c r="A4379" i="65"/>
  <c r="A4394" i="65"/>
  <c r="A4395" i="65"/>
  <c r="A4411" i="65"/>
  <c r="B4411" i="65" s="1"/>
  <c r="D4508" i="65"/>
  <c r="A4571" i="65"/>
  <c r="A4570" i="65"/>
  <c r="A4567" i="65"/>
  <c r="A4575" i="65"/>
  <c r="A4568" i="65"/>
  <c r="A4565" i="65"/>
  <c r="B4565" i="65" s="1"/>
  <c r="A4566" i="65"/>
  <c r="A4569" i="65"/>
  <c r="A4573" i="65"/>
  <c r="A4574" i="65"/>
  <c r="A4587" i="65"/>
  <c r="A4586" i="65"/>
  <c r="A4583" i="65"/>
  <c r="A4591" i="65"/>
  <c r="A4584" i="65"/>
  <c r="A4581" i="65"/>
  <c r="B4581" i="65" s="1"/>
  <c r="A4582" i="65"/>
  <c r="A4585" i="65"/>
  <c r="A4589" i="65"/>
  <c r="A4590" i="65"/>
  <c r="A4292" i="65"/>
  <c r="B4292" i="65" s="1"/>
  <c r="A4294" i="65"/>
  <c r="A4297" i="65"/>
  <c r="D4300" i="65" s="1"/>
  <c r="A4301" i="65"/>
  <c r="B4301" i="65" s="1"/>
  <c r="A4302" i="65"/>
  <c r="B4302" i="65" s="1"/>
  <c r="A4308" i="65"/>
  <c r="B4308" i="65" s="1"/>
  <c r="A4310" i="65"/>
  <c r="A4313" i="65"/>
  <c r="D4316" i="65" s="1"/>
  <c r="A4317" i="65"/>
  <c r="B4317" i="65" s="1"/>
  <c r="A4318" i="65"/>
  <c r="A4324" i="65"/>
  <c r="B4324" i="65" s="1"/>
  <c r="A4326" i="65"/>
  <c r="A4329" i="65"/>
  <c r="A4333" i="65"/>
  <c r="B4333" i="65" s="1"/>
  <c r="A4334" i="65"/>
  <c r="A4340" i="65"/>
  <c r="B4340" i="65" s="1"/>
  <c r="A4342" i="65"/>
  <c r="A4345" i="65"/>
  <c r="A4349" i="65"/>
  <c r="B4349" i="65" s="1"/>
  <c r="A4350" i="65"/>
  <c r="A4356" i="65"/>
  <c r="B4356" i="65" s="1"/>
  <c r="A4358" i="65"/>
  <c r="A4361" i="65"/>
  <c r="D4364" i="65" s="1"/>
  <c r="A4365" i="65"/>
  <c r="B4365" i="65" s="1"/>
  <c r="A4366" i="65"/>
  <c r="B4366" i="65" s="1"/>
  <c r="A4372" i="65"/>
  <c r="B4372" i="65" s="1"/>
  <c r="A4374" i="65"/>
  <c r="A4377" i="65"/>
  <c r="D4380" i="65" s="1"/>
  <c r="A4381" i="65"/>
  <c r="B4381" i="65" s="1"/>
  <c r="A4382" i="65"/>
  <c r="A4388" i="65"/>
  <c r="B4388" i="65" s="1"/>
  <c r="A4390" i="65"/>
  <c r="A4393" i="65"/>
  <c r="A4397" i="65"/>
  <c r="B4397" i="65" s="1"/>
  <c r="A4398" i="65"/>
  <c r="A4404" i="65"/>
  <c r="B4404" i="65" s="1"/>
  <c r="A4406" i="65"/>
  <c r="A4409" i="65"/>
  <c r="B4410" i="65" s="1"/>
  <c r="A4413" i="65"/>
  <c r="A4414" i="65"/>
  <c r="A4420" i="65"/>
  <c r="B4420" i="65" s="1"/>
  <c r="A4422" i="65"/>
  <c r="A4425" i="65"/>
  <c r="B4426" i="65" s="1"/>
  <c r="A4429" i="65"/>
  <c r="B4429" i="65" s="1"/>
  <c r="A4436" i="65"/>
  <c r="B4436" i="65" s="1"/>
  <c r="A4438" i="65"/>
  <c r="A4441" i="65"/>
  <c r="D4444" i="65" s="1"/>
  <c r="A4445" i="65"/>
  <c r="B4445" i="65" s="1"/>
  <c r="A4452" i="65"/>
  <c r="A4454" i="65"/>
  <c r="A4457" i="65"/>
  <c r="D4460" i="65" s="1"/>
  <c r="A4461" i="65"/>
  <c r="B4461" i="65" s="1"/>
  <c r="A4468" i="65"/>
  <c r="A4470" i="65"/>
  <c r="A4473" i="65"/>
  <c r="B4474" i="65" s="1"/>
  <c r="A4477" i="65"/>
  <c r="B4477" i="65" s="1"/>
  <c r="A4484" i="65"/>
  <c r="B4484" i="65" s="1"/>
  <c r="A4486" i="65"/>
  <c r="A4489" i="65"/>
  <c r="A4493" i="65"/>
  <c r="B4493" i="65" s="1"/>
  <c r="A4507" i="65"/>
  <c r="A4506" i="65"/>
  <c r="B4506" i="65" s="1"/>
  <c r="A4500" i="65"/>
  <c r="B4500" i="65" s="1"/>
  <c r="A4502" i="65"/>
  <c r="B4508" i="65"/>
  <c r="A4509" i="65"/>
  <c r="B4509" i="65" s="1"/>
  <c r="A4511" i="65"/>
  <c r="A4539" i="65"/>
  <c r="B4540" i="65" s="1"/>
  <c r="A4538" i="65"/>
  <c r="B4538" i="65" s="1"/>
  <c r="A4535" i="65"/>
  <c r="A4541" i="65"/>
  <c r="B4541" i="65" s="1"/>
  <c r="A4543" i="65"/>
  <c r="B4563" i="65"/>
  <c r="D4563" i="65" s="1"/>
  <c r="E4563" i="65" s="1"/>
  <c r="A4572" i="65"/>
  <c r="B4579" i="65"/>
  <c r="D4579" i="65" s="1"/>
  <c r="E4579" i="65" s="1"/>
  <c r="A4588" i="65"/>
  <c r="B4291" i="65"/>
  <c r="D4291" i="65" s="1"/>
  <c r="E4291" i="65" s="1"/>
  <c r="B4307" i="65"/>
  <c r="D4307" i="65" s="1"/>
  <c r="E4307" i="65" s="1"/>
  <c r="B4323" i="65"/>
  <c r="D4323" i="65" s="1"/>
  <c r="E4323" i="65" s="1"/>
  <c r="B4339" i="65"/>
  <c r="D4339" i="65" s="1"/>
  <c r="E4339" i="65" s="1"/>
  <c r="B4355" i="65"/>
  <c r="D4355" i="65" s="1"/>
  <c r="E4355" i="65" s="1"/>
  <c r="B4371" i="65"/>
  <c r="D4371" i="65" s="1"/>
  <c r="E4371" i="65" s="1"/>
  <c r="B4504" i="65"/>
  <c r="D4761" i="65"/>
  <c r="A4635" i="65"/>
  <c r="A4634" i="65"/>
  <c r="A4631" i="65"/>
  <c r="A4637" i="65"/>
  <c r="B4637" i="65" s="1"/>
  <c r="A4639" i="65"/>
  <c r="A4667" i="65"/>
  <c r="B4668" i="65" s="1"/>
  <c r="A4666" i="65"/>
  <c r="A4663" i="65"/>
  <c r="A4669" i="65"/>
  <c r="B4669" i="65" s="1"/>
  <c r="A4671" i="65"/>
  <c r="A4699" i="65"/>
  <c r="B4700" i="65" s="1"/>
  <c r="A4698" i="65"/>
  <c r="A4695" i="65"/>
  <c r="A4701" i="65"/>
  <c r="B4701" i="65" s="1"/>
  <c r="A4703" i="65"/>
  <c r="B4758" i="65"/>
  <c r="D4758" i="65"/>
  <c r="A4780" i="65"/>
  <c r="B4771" i="65"/>
  <c r="D4771" i="65" s="1"/>
  <c r="E4771" i="65" s="1"/>
  <c r="A4779" i="65"/>
  <c r="A4778" i="65"/>
  <c r="A4775" i="65"/>
  <c r="A4772" i="65"/>
  <c r="B4772" i="65" s="1"/>
  <c r="A4783" i="65"/>
  <c r="A4776" i="65"/>
  <c r="A4773" i="65"/>
  <c r="A4777" i="65"/>
  <c r="A4828" i="65"/>
  <c r="B4819" i="65"/>
  <c r="D4819" i="65" s="1"/>
  <c r="E4819" i="65" s="1"/>
  <c r="A4827" i="65"/>
  <c r="A4826" i="65"/>
  <c r="A4823" i="65"/>
  <c r="A4820" i="65"/>
  <c r="B4820" i="65" s="1"/>
  <c r="A4831" i="65"/>
  <c r="A4830" i="65"/>
  <c r="A4824" i="65"/>
  <c r="B4824" i="65" s="1"/>
  <c r="D4841" i="65"/>
  <c r="B4614" i="65"/>
  <c r="D4620" i="65"/>
  <c r="B4627" i="65"/>
  <c r="D4627" i="65" s="1"/>
  <c r="E4627" i="65" s="1"/>
  <c r="A4629" i="65"/>
  <c r="B4629" i="65" s="1"/>
  <c r="A4632" i="65"/>
  <c r="B4646" i="65"/>
  <c r="B4649" i="65"/>
  <c r="D4652" i="65"/>
  <c r="B4659" i="65"/>
  <c r="D4659" i="65" s="1"/>
  <c r="E4659" i="65" s="1"/>
  <c r="A4661" i="65"/>
  <c r="B4661" i="65" s="1"/>
  <c r="A4664" i="65"/>
  <c r="B4664" i="65" s="1"/>
  <c r="B4681" i="65"/>
  <c r="D4684" i="65"/>
  <c r="B4691" i="65"/>
  <c r="D4691" i="65" s="1"/>
  <c r="E4691" i="65" s="1"/>
  <c r="A4693" i="65"/>
  <c r="B4693" i="65" s="1"/>
  <c r="A4696" i="65"/>
  <c r="B4710" i="65"/>
  <c r="B4732" i="65"/>
  <c r="A4748" i="65"/>
  <c r="B4739" i="65"/>
  <c r="D4739" i="65" s="1"/>
  <c r="E4739" i="65" s="1"/>
  <c r="A4747" i="65"/>
  <c r="A4746" i="65"/>
  <c r="A4743" i="65"/>
  <c r="A4740" i="65"/>
  <c r="B4740" i="65" s="1"/>
  <c r="A4751" i="65"/>
  <c r="A4744" i="65"/>
  <c r="A4741" i="65"/>
  <c r="A4745" i="65"/>
  <c r="B4766" i="65"/>
  <c r="A4774" i="65"/>
  <c r="A4781" i="65"/>
  <c r="A4796" i="65"/>
  <c r="B4787" i="65"/>
  <c r="D4787" i="65" s="1"/>
  <c r="E4787" i="65" s="1"/>
  <c r="A4795" i="65"/>
  <c r="A4794" i="65"/>
  <c r="A4791" i="65"/>
  <c r="B4791" i="65" s="1"/>
  <c r="A4788" i="65"/>
  <c r="B4788" i="65" s="1"/>
  <c r="A4799" i="65"/>
  <c r="A4792" i="65"/>
  <c r="A4821" i="65"/>
  <c r="B4821" i="65" s="1"/>
  <c r="A4825" i="65"/>
  <c r="A4829" i="65"/>
  <c r="A4619" i="65"/>
  <c r="A4618" i="65"/>
  <c r="B4618" i="65" s="1"/>
  <c r="A4615" i="65"/>
  <c r="A4621" i="65"/>
  <c r="B4621" i="65" s="1"/>
  <c r="A4623" i="65"/>
  <c r="A4630" i="65"/>
  <c r="A4633" i="65"/>
  <c r="A4638" i="65"/>
  <c r="A4651" i="65"/>
  <c r="A4650" i="65"/>
  <c r="B4650" i="65" s="1"/>
  <c r="A4647" i="65"/>
  <c r="B4647" i="65" s="1"/>
  <c r="A4653" i="65"/>
  <c r="B4653" i="65" s="1"/>
  <c r="A4655" i="65"/>
  <c r="A4662" i="65"/>
  <c r="A4665" i="65"/>
  <c r="D4668" i="65" s="1"/>
  <c r="A4670" i="65"/>
  <c r="A4683" i="65"/>
  <c r="A4682" i="65"/>
  <c r="B4682" i="65" s="1"/>
  <c r="A4679" i="65"/>
  <c r="A4685" i="65"/>
  <c r="B4685" i="65" s="1"/>
  <c r="A4687" i="65"/>
  <c r="A4694" i="65"/>
  <c r="A4697" i="65"/>
  <c r="D4700" i="65" s="1"/>
  <c r="A4702" i="65"/>
  <c r="B4702" i="65" s="1"/>
  <c r="A4718" i="65"/>
  <c r="A4717" i="65"/>
  <c r="A4713" i="65"/>
  <c r="A4719" i="65"/>
  <c r="A4714" i="65"/>
  <c r="A4711" i="65"/>
  <c r="B4711" i="65" s="1"/>
  <c r="B4728" i="65"/>
  <c r="A4742" i="65"/>
  <c r="A4749" i="65"/>
  <c r="A4764" i="65"/>
  <c r="B4755" i="65"/>
  <c r="D4755" i="65" s="1"/>
  <c r="E4755" i="65" s="1"/>
  <c r="A4763" i="65"/>
  <c r="A4762" i="65"/>
  <c r="B4762" i="65" s="1"/>
  <c r="A4759" i="65"/>
  <c r="B4759" i="65" s="1"/>
  <c r="A4756" i="65"/>
  <c r="B4756" i="65" s="1"/>
  <c r="A4767" i="65"/>
  <c r="A4760" i="65"/>
  <c r="A4782" i="65"/>
  <c r="A4789" i="65"/>
  <c r="B4789" i="65" s="1"/>
  <c r="A4793" i="65"/>
  <c r="A4797" i="65"/>
  <c r="A4822" i="65"/>
  <c r="D4838" i="65"/>
  <c r="A4862" i="65"/>
  <c r="A4863" i="65"/>
  <c r="A4860" i="65"/>
  <c r="B4851" i="65"/>
  <c r="D4851" i="65" s="1"/>
  <c r="E4851" i="65" s="1"/>
  <c r="A4861" i="65"/>
  <c r="A4859" i="65"/>
  <c r="A4858" i="65"/>
  <c r="A4855" i="65"/>
  <c r="B4856" i="65" s="1"/>
  <c r="A4852" i="65"/>
  <c r="A4857" i="65"/>
  <c r="A4854" i="65"/>
  <c r="A4844" i="65"/>
  <c r="B4835" i="65"/>
  <c r="D4835" i="65" s="1"/>
  <c r="E4835" i="65" s="1"/>
  <c r="A4843" i="65"/>
  <c r="A4842" i="65"/>
  <c r="B4842" i="65" s="1"/>
  <c r="A4839" i="65"/>
  <c r="B4839" i="65" s="1"/>
  <c r="A4836" i="65"/>
  <c r="B4836" i="65" s="1"/>
  <c r="A4847" i="65"/>
  <c r="A4845" i="65"/>
  <c r="B4731" i="65"/>
  <c r="A4837" i="65"/>
  <c r="B4838" i="65" s="1"/>
  <c r="A4840" i="65"/>
  <c r="A4724" i="65"/>
  <c r="A4726" i="65"/>
  <c r="B4727" i="65" s="1"/>
  <c r="D4735" i="65"/>
  <c r="B4892" i="65"/>
  <c r="A4869" i="65"/>
  <c r="A4872" i="65"/>
  <c r="B4872" i="65" s="1"/>
  <c r="A4879" i="65"/>
  <c r="A4885" i="65"/>
  <c r="A4888" i="65"/>
  <c r="B4888" i="65" s="1"/>
  <c r="A4895" i="65"/>
  <c r="A4906" i="65"/>
  <c r="B4906" i="65" s="1"/>
  <c r="A4919" i="65"/>
  <c r="A4922" i="65"/>
  <c r="A4935" i="65"/>
  <c r="A4938" i="65"/>
  <c r="B4939" i="65" s="1"/>
  <c r="A4951" i="65"/>
  <c r="A4954" i="65"/>
  <c r="A4874" i="65"/>
  <c r="A4875" i="65"/>
  <c r="B4876" i="65" s="1"/>
  <c r="B4910" i="65"/>
  <c r="A4927" i="65"/>
  <c r="A4920" i="65"/>
  <c r="B4920" i="65" s="1"/>
  <c r="A4917" i="65"/>
  <c r="B4917" i="65" s="1"/>
  <c r="A4924" i="65"/>
  <c r="B4915" i="65"/>
  <c r="D4915" i="65" s="1"/>
  <c r="E4915" i="65" s="1"/>
  <c r="A4918" i="65"/>
  <c r="A4921" i="65"/>
  <c r="A4925" i="65"/>
  <c r="A4926" i="65"/>
  <c r="B4926" i="65" s="1"/>
  <c r="A4943" i="65"/>
  <c r="A4936" i="65"/>
  <c r="A4933" i="65"/>
  <c r="B4933" i="65" s="1"/>
  <c r="A4940" i="65"/>
  <c r="B4931" i="65"/>
  <c r="D4931" i="65" s="1"/>
  <c r="E4931" i="65" s="1"/>
  <c r="A4934" i="65"/>
  <c r="A4937" i="65"/>
  <c r="A4941" i="65"/>
  <c r="B4941" i="65" s="1"/>
  <c r="A4942" i="65"/>
  <c r="A4959" i="65"/>
  <c r="A4952" i="65"/>
  <c r="B4952" i="65" s="1"/>
  <c r="A4949" i="65"/>
  <c r="B4949" i="65" s="1"/>
  <c r="A4956" i="65"/>
  <c r="B4947" i="65"/>
  <c r="D4947" i="65" s="1"/>
  <c r="E4947" i="65" s="1"/>
  <c r="A4950" i="65"/>
  <c r="A4953" i="65"/>
  <c r="A4957" i="65"/>
  <c r="B4957" i="65" s="1"/>
  <c r="A4958" i="65"/>
  <c r="B4958" i="65" s="1"/>
  <c r="A4868" i="65"/>
  <c r="B4868" i="65" s="1"/>
  <c r="A4870" i="65"/>
  <c r="B4871" i="65" s="1"/>
  <c r="A4873" i="65"/>
  <c r="A4877" i="65"/>
  <c r="B4877" i="65" s="1"/>
  <c r="A4884" i="65"/>
  <c r="B4884" i="65" s="1"/>
  <c r="A4886" i="65"/>
  <c r="B4887" i="65" s="1"/>
  <c r="A4889" i="65"/>
  <c r="B4890" i="65" s="1"/>
  <c r="A4893" i="65"/>
  <c r="A4911" i="65"/>
  <c r="A4904" i="65"/>
  <c r="B4904" i="65" s="1"/>
  <c r="A4908" i="65"/>
  <c r="B4909" i="65" s="1"/>
  <c r="A4900" i="65"/>
  <c r="A4902" i="65"/>
  <c r="A4964" i="65"/>
  <c r="B4964" i="65" s="1"/>
  <c r="A4966" i="65"/>
  <c r="A4969" i="65"/>
  <c r="A4973" i="65"/>
  <c r="A4974" i="65"/>
  <c r="B4963" i="65"/>
  <c r="D4963" i="65" s="1"/>
  <c r="E4963" i="65" s="1"/>
  <c r="A4972" i="65"/>
  <c r="A4965" i="65"/>
  <c r="A4968" i="65"/>
  <c r="B4968" i="65" s="1"/>
  <c r="B4574" i="65" l="1"/>
  <c r="B4494" i="65"/>
  <c r="B1517" i="65"/>
  <c r="B296" i="65"/>
  <c r="B232" i="65"/>
  <c r="B3928" i="65"/>
  <c r="B1848" i="65"/>
  <c r="B3077" i="65"/>
  <c r="B4238" i="65"/>
  <c r="B4174" i="65"/>
  <c r="B4110" i="65"/>
  <c r="B3454" i="65"/>
  <c r="B3390" i="65"/>
  <c r="B3326" i="65"/>
  <c r="B3130" i="65"/>
  <c r="B2821" i="65"/>
  <c r="B910" i="65"/>
  <c r="B846" i="65"/>
  <c r="B782" i="65"/>
  <c r="B718" i="65"/>
  <c r="B590" i="65"/>
  <c r="B526" i="65"/>
  <c r="B462" i="65"/>
  <c r="B398" i="65"/>
  <c r="B3851" i="65"/>
  <c r="D3103" i="65"/>
  <c r="B2940" i="65"/>
  <c r="B2876" i="65"/>
  <c r="B2812" i="65"/>
  <c r="B3624" i="65"/>
  <c r="D2383" i="65"/>
  <c r="B2319" i="65"/>
  <c r="B3720" i="65"/>
  <c r="B4635" i="65"/>
  <c r="B4781" i="65"/>
  <c r="B4525" i="65"/>
  <c r="B4190" i="65"/>
  <c r="B4126" i="65"/>
  <c r="B4062" i="65"/>
  <c r="B3869" i="65"/>
  <c r="B3805" i="65"/>
  <c r="B3741" i="65"/>
  <c r="B3677" i="65"/>
  <c r="B3245" i="65"/>
  <c r="D3727" i="65"/>
  <c r="B2757" i="65"/>
  <c r="B3871" i="65"/>
  <c r="B2927" i="65"/>
  <c r="B2751" i="65"/>
  <c r="A22" i="65"/>
  <c r="B541" i="65"/>
  <c r="B349" i="65"/>
  <c r="A25" i="65"/>
  <c r="E1497" i="65"/>
  <c r="E1498" i="65" s="1"/>
  <c r="B264" i="65"/>
  <c r="B200" i="65"/>
  <c r="B136" i="65"/>
  <c r="A29" i="65"/>
  <c r="B30" i="65" s="1"/>
  <c r="D4143" i="65"/>
  <c r="B4060" i="65"/>
  <c r="B4798" i="65"/>
  <c r="D3039" i="65"/>
  <c r="B4219" i="65"/>
  <c r="B3647" i="65"/>
  <c r="B794" i="65"/>
  <c r="B743" i="65"/>
  <c r="B679" i="65"/>
  <c r="B666" i="65"/>
  <c r="B653" i="65"/>
  <c r="B551" i="65"/>
  <c r="D540" i="65"/>
  <c r="E540" i="65" s="1"/>
  <c r="E541" i="65" s="1"/>
  <c r="B487" i="65"/>
  <c r="B474" i="65"/>
  <c r="A28" i="65"/>
  <c r="D31" i="65" s="1"/>
  <c r="A20" i="65"/>
  <c r="B20" i="65" s="1"/>
  <c r="D1180" i="65"/>
  <c r="I1181" i="65" s="1"/>
  <c r="B408" i="65"/>
  <c r="A27" i="65"/>
  <c r="B124" i="65"/>
  <c r="B188" i="65"/>
  <c r="B252" i="65"/>
  <c r="B316" i="65"/>
  <c r="B4730" i="65"/>
  <c r="B4617" i="65"/>
  <c r="B2760" i="65"/>
  <c r="B3627" i="65"/>
  <c r="B1147" i="65"/>
  <c r="B507" i="65"/>
  <c r="B4056" i="65"/>
  <c r="B2043" i="65"/>
  <c r="B3493" i="65"/>
  <c r="B3461" i="65"/>
  <c r="B3397" i="65"/>
  <c r="B3333" i="65"/>
  <c r="B3269" i="65"/>
  <c r="B3205" i="65"/>
  <c r="B3141" i="65"/>
  <c r="B3262" i="65"/>
  <c r="B3198" i="65"/>
  <c r="B3013" i="65"/>
  <c r="B2487" i="65"/>
  <c r="B2423" i="65"/>
  <c r="B2359" i="65"/>
  <c r="B2295" i="65"/>
  <c r="B765" i="65"/>
  <c r="B637" i="65"/>
  <c r="B744" i="65"/>
  <c r="B680" i="65"/>
  <c r="B552" i="65"/>
  <c r="B488" i="65"/>
  <c r="A23" i="65"/>
  <c r="B4267" i="65"/>
  <c r="D1759" i="65"/>
  <c r="B3452" i="65"/>
  <c r="B3199" i="65"/>
  <c r="D2735" i="65"/>
  <c r="I2736" i="65" s="1"/>
  <c r="B2651" i="65"/>
  <c r="B1624" i="65"/>
  <c r="B1131" i="65"/>
  <c r="B1102" i="65"/>
  <c r="D2191" i="65"/>
  <c r="D2063" i="65"/>
  <c r="B3807" i="65"/>
  <c r="B2008" i="65"/>
  <c r="E4732" i="65"/>
  <c r="E4733" i="65" s="1"/>
  <c r="F4732" i="65"/>
  <c r="I4733" i="65"/>
  <c r="F2607" i="65"/>
  <c r="E2607" i="65"/>
  <c r="E2608" i="65" s="1"/>
  <c r="I2608" i="65"/>
  <c r="B4874" i="65"/>
  <c r="B4651" i="65"/>
  <c r="B4285" i="65"/>
  <c r="B4670" i="65"/>
  <c r="B4638" i="65"/>
  <c r="B4776" i="65"/>
  <c r="B2949" i="65"/>
  <c r="B2693" i="65"/>
  <c r="D2767" i="65"/>
  <c r="B2335" i="65"/>
  <c r="B1418" i="65"/>
  <c r="B1290" i="65"/>
  <c r="B1162" i="65"/>
  <c r="D1148" i="65"/>
  <c r="F1148" i="65" s="1"/>
  <c r="B1765" i="65"/>
  <c r="B1436" i="65"/>
  <c r="B1368" i="65"/>
  <c r="B1180" i="65"/>
  <c r="B984" i="65"/>
  <c r="B1210" i="65"/>
  <c r="B4973" i="65"/>
  <c r="B4858" i="65"/>
  <c r="B4632" i="65"/>
  <c r="B4830" i="65"/>
  <c r="B4413" i="65"/>
  <c r="B4398" i="65"/>
  <c r="B4334" i="65"/>
  <c r="B4517" i="65"/>
  <c r="B4282" i="65"/>
  <c r="D4239" i="65"/>
  <c r="F4239" i="65" s="1"/>
  <c r="D4207" i="65"/>
  <c r="B4008" i="65"/>
  <c r="B3949" i="65"/>
  <c r="B3853" i="65"/>
  <c r="B3821" i="65"/>
  <c r="B3645" i="65"/>
  <c r="B3368" i="65"/>
  <c r="B3336" i="65"/>
  <c r="B3671" i="65"/>
  <c r="B3485" i="65"/>
  <c r="B3306" i="65"/>
  <c r="B3293" i="65"/>
  <c r="D3855" i="65"/>
  <c r="B3131" i="65"/>
  <c r="B3134" i="65"/>
  <c r="B3101" i="65"/>
  <c r="B2861" i="65"/>
  <c r="B2765" i="65"/>
  <c r="D3951" i="65"/>
  <c r="I3952" i="65" s="1"/>
  <c r="D3823" i="65"/>
  <c r="I3824" i="65" s="1"/>
  <c r="B2885" i="65"/>
  <c r="B2555" i="65"/>
  <c r="B2021" i="65"/>
  <c r="B1724" i="65"/>
  <c r="B1432" i="65"/>
  <c r="B685" i="65"/>
  <c r="B1358" i="65"/>
  <c r="D1436" i="65"/>
  <c r="E1436" i="65" s="1"/>
  <c r="E1437" i="65" s="1"/>
  <c r="B904" i="65"/>
  <c r="B885" i="65"/>
  <c r="B840" i="65"/>
  <c r="B821" i="65"/>
  <c r="B776" i="65"/>
  <c r="B757" i="65"/>
  <c r="B693" i="65"/>
  <c r="B629" i="65"/>
  <c r="B123" i="65"/>
  <c r="B187" i="65"/>
  <c r="B251" i="65"/>
  <c r="B315" i="65"/>
  <c r="B3963" i="65"/>
  <c r="B3687" i="65"/>
  <c r="B4408" i="65"/>
  <c r="B3912" i="65"/>
  <c r="B3723" i="65"/>
  <c r="B2952" i="65"/>
  <c r="B2888" i="65"/>
  <c r="B2824" i="65"/>
  <c r="B4495" i="65"/>
  <c r="B4428" i="65"/>
  <c r="B4088" i="65"/>
  <c r="B4063" i="65"/>
  <c r="B3386" i="65"/>
  <c r="B3275" i="65"/>
  <c r="B3032" i="65"/>
  <c r="B4613" i="65"/>
  <c r="B4152" i="65"/>
  <c r="D4063" i="65"/>
  <c r="E4063" i="65" s="1"/>
  <c r="E4064" i="65" s="1"/>
  <c r="D3231" i="65"/>
  <c r="F3231" i="65" s="1"/>
  <c r="B2139" i="65"/>
  <c r="B2011" i="65"/>
  <c r="B1592" i="65"/>
  <c r="B3659" i="65"/>
  <c r="B3048" i="65"/>
  <c r="B3051" i="65"/>
  <c r="B2558" i="65"/>
  <c r="B2664" i="65"/>
  <c r="B2171" i="65"/>
  <c r="B4683" i="65"/>
  <c r="B717" i="65"/>
  <c r="B615" i="65"/>
  <c r="B525" i="65"/>
  <c r="B397" i="65"/>
  <c r="B314" i="65"/>
  <c r="B250" i="65"/>
  <c r="B186" i="65"/>
  <c r="B1004" i="65"/>
  <c r="B616" i="65"/>
  <c r="B3752" i="65"/>
  <c r="B2696" i="65"/>
  <c r="B3183" i="65"/>
  <c r="B4709" i="65"/>
  <c r="B3771" i="65"/>
  <c r="B4120" i="65"/>
  <c r="B4124" i="65"/>
  <c r="B3628" i="65"/>
  <c r="B1419" i="65"/>
  <c r="B1291" i="65"/>
  <c r="D2319" i="65"/>
  <c r="B1900" i="65"/>
  <c r="B1772" i="65"/>
  <c r="B2904" i="65"/>
  <c r="B2716" i="65"/>
  <c r="B2584" i="65"/>
  <c r="B3117" i="65"/>
  <c r="B3114" i="65"/>
  <c r="B1497" i="65"/>
  <c r="B683" i="65"/>
  <c r="B312" i="65"/>
  <c r="B248" i="65"/>
  <c r="B184" i="65"/>
  <c r="B120" i="65"/>
  <c r="B4734" i="65"/>
  <c r="B3068" i="65"/>
  <c r="B4184" i="65"/>
  <c r="B3243" i="65"/>
  <c r="B4202" i="65"/>
  <c r="B3898" i="65"/>
  <c r="B2472" i="65"/>
  <c r="D1951" i="65"/>
  <c r="B1759" i="65"/>
  <c r="D1695" i="65"/>
  <c r="F1695" i="65" s="1"/>
  <c r="B2923" i="65"/>
  <c r="B2795" i="65"/>
  <c r="B2636" i="65"/>
  <c r="B4716" i="65"/>
  <c r="B2715" i="65"/>
  <c r="B2392" i="65"/>
  <c r="B2206" i="65"/>
  <c r="B2078" i="65"/>
  <c r="B1599" i="65"/>
  <c r="B3045" i="65"/>
  <c r="B2655" i="65"/>
  <c r="B1052" i="65"/>
  <c r="B3564" i="65"/>
  <c r="B2988" i="65"/>
  <c r="B2588" i="65"/>
  <c r="D1500" i="65"/>
  <c r="F1500" i="65" s="1"/>
  <c r="B1038" i="65"/>
  <c r="B491" i="65"/>
  <c r="B1580" i="65"/>
  <c r="B3819" i="65"/>
  <c r="B2136" i="65"/>
  <c r="B3789" i="65"/>
  <c r="B3790" i="65"/>
  <c r="B3709" i="65"/>
  <c r="B3710" i="65"/>
  <c r="B3629" i="65"/>
  <c r="B3630" i="65"/>
  <c r="B1429" i="65"/>
  <c r="B1205" i="65"/>
  <c r="B1173" i="65"/>
  <c r="B1141" i="65"/>
  <c r="B2972" i="65"/>
  <c r="D2975" i="65"/>
  <c r="I2976" i="65" s="1"/>
  <c r="B3643" i="65"/>
  <c r="F3599" i="65"/>
  <c r="I3600" i="65"/>
  <c r="E3599" i="65"/>
  <c r="E3600" i="65" s="1"/>
  <c r="B2156" i="65"/>
  <c r="B2159" i="65"/>
  <c r="D1551" i="65"/>
  <c r="I1552" i="65" s="1"/>
  <c r="B1551" i="65"/>
  <c r="D3343" i="65"/>
  <c r="B3343" i="65"/>
  <c r="B4965" i="65"/>
  <c r="B4907" i="65"/>
  <c r="B4845" i="65"/>
  <c r="D4716" i="65"/>
  <c r="I4717" i="65" s="1"/>
  <c r="B2975" i="65"/>
  <c r="B1951" i="65"/>
  <c r="B1695" i="65"/>
  <c r="B1269" i="65"/>
  <c r="B1253" i="65"/>
  <c r="B1237" i="65"/>
  <c r="B1221" i="65"/>
  <c r="D748" i="65"/>
  <c r="F748" i="65" s="1"/>
  <c r="D556" i="65"/>
  <c r="F556" i="65" s="1"/>
  <c r="B301" i="65"/>
  <c r="B237" i="65"/>
  <c r="B173" i="65"/>
  <c r="B648" i="65"/>
  <c r="B4076" i="65"/>
  <c r="B4079" i="65"/>
  <c r="B3995" i="65"/>
  <c r="B3996" i="65"/>
  <c r="D3983" i="65"/>
  <c r="I3984" i="65" s="1"/>
  <c r="B3983" i="65"/>
  <c r="B3756" i="65"/>
  <c r="D3759" i="65"/>
  <c r="E3759" i="65" s="1"/>
  <c r="E3760" i="65" s="1"/>
  <c r="B3759" i="65"/>
  <c r="D4534" i="65"/>
  <c r="B4534" i="65"/>
  <c r="B3004" i="65"/>
  <c r="D3007" i="65"/>
  <c r="E3007" i="65" s="1"/>
  <c r="E3008" i="65" s="1"/>
  <c r="D4540" i="65"/>
  <c r="D4537" i="65"/>
  <c r="I4538" i="65" s="1"/>
  <c r="B4537" i="65"/>
  <c r="B3839" i="65"/>
  <c r="B3711" i="65"/>
  <c r="F3471" i="65"/>
  <c r="I3472" i="65"/>
  <c r="B3324" i="65"/>
  <c r="B3323" i="65"/>
  <c r="B3084" i="65"/>
  <c r="D3087" i="65"/>
  <c r="F3087" i="65" s="1"/>
  <c r="B3087" i="65"/>
  <c r="B2956" i="65"/>
  <c r="D2959" i="65"/>
  <c r="B2959" i="65"/>
  <c r="B2892" i="65"/>
  <c r="D2895" i="65"/>
  <c r="B2895" i="65"/>
  <c r="B2828" i="65"/>
  <c r="D2831" i="65"/>
  <c r="E2831" i="65" s="1"/>
  <c r="E2832" i="65" s="1"/>
  <c r="B2831" i="65"/>
  <c r="E4614" i="65"/>
  <c r="E4615" i="65" s="1"/>
  <c r="F4614" i="65"/>
  <c r="F4063" i="65"/>
  <c r="I4064" i="65"/>
  <c r="D3487" i="65"/>
  <c r="I3488" i="65" s="1"/>
  <c r="B3487" i="65"/>
  <c r="B1132" i="65"/>
  <c r="B812" i="65"/>
  <c r="D4678" i="65"/>
  <c r="D4681" i="65"/>
  <c r="B2220" i="65"/>
  <c r="D2223" i="65"/>
  <c r="I2224" i="65" s="1"/>
  <c r="B2223" i="65"/>
  <c r="B2092" i="65"/>
  <c r="D2095" i="65"/>
  <c r="F2095" i="65" s="1"/>
  <c r="B2028" i="65"/>
  <c r="D2031" i="65"/>
  <c r="B2031" i="65"/>
  <c r="D1887" i="65"/>
  <c r="F1887" i="65" s="1"/>
  <c r="B1887" i="65"/>
  <c r="D1823" i="65"/>
  <c r="B1823" i="65"/>
  <c r="D2863" i="65"/>
  <c r="I2864" i="65" s="1"/>
  <c r="B2863" i="65"/>
  <c r="B2796" i="65"/>
  <c r="D2799" i="65"/>
  <c r="B2799" i="65"/>
  <c r="B2236" i="65"/>
  <c r="D2239" i="65"/>
  <c r="B2108" i="65"/>
  <c r="D2111" i="65"/>
  <c r="I2112" i="65" s="1"/>
  <c r="B2111" i="65"/>
  <c r="B1980" i="65"/>
  <c r="D1983" i="65"/>
  <c r="D1807" i="65"/>
  <c r="F1807" i="65" s="1"/>
  <c r="B1807" i="65"/>
  <c r="D1743" i="65"/>
  <c r="B1743" i="65"/>
  <c r="D1663" i="65"/>
  <c r="I1664" i="65" s="1"/>
  <c r="B1663" i="65"/>
  <c r="B4795" i="65"/>
  <c r="B4468" i="65"/>
  <c r="B4469" i="65"/>
  <c r="B4106" i="65"/>
  <c r="D4108" i="65"/>
  <c r="B4936" i="65"/>
  <c r="B4954" i="65"/>
  <c r="B4837" i="65"/>
  <c r="B4782" i="65"/>
  <c r="B4717" i="65"/>
  <c r="B4679" i="65"/>
  <c r="B4680" i="65"/>
  <c r="B4615" i="65"/>
  <c r="B4616" i="65"/>
  <c r="B4747" i="65"/>
  <c r="B3242" i="65"/>
  <c r="B3007" i="65"/>
  <c r="D2367" i="65"/>
  <c r="D2159" i="65"/>
  <c r="E2159" i="65" s="1"/>
  <c r="E2160" i="65" s="1"/>
  <c r="B1983" i="65"/>
  <c r="D1935" i="65"/>
  <c r="D1679" i="65"/>
  <c r="B1333" i="65"/>
  <c r="B1317" i="65"/>
  <c r="B1301" i="65"/>
  <c r="B1285" i="65"/>
  <c r="B4459" i="65"/>
  <c r="D4447" i="65"/>
  <c r="I4448" i="65" s="1"/>
  <c r="B4447" i="65"/>
  <c r="F3423" i="65"/>
  <c r="I3424" i="65"/>
  <c r="E3423" i="65"/>
  <c r="E3424" i="65" s="1"/>
  <c r="B3292" i="65"/>
  <c r="D3295" i="65"/>
  <c r="B3295" i="65"/>
  <c r="B3439" i="65"/>
  <c r="D3439" i="65"/>
  <c r="B3228" i="65"/>
  <c r="B3227" i="65"/>
  <c r="B2666" i="65"/>
  <c r="B2730" i="65"/>
  <c r="B1339" i="65"/>
  <c r="B1340" i="65"/>
  <c r="B1211" i="65"/>
  <c r="B1212" i="65"/>
  <c r="B443" i="65"/>
  <c r="B444" i="65"/>
  <c r="B1445" i="65"/>
  <c r="B1413" i="65"/>
  <c r="B1189" i="65"/>
  <c r="B1157" i="65"/>
  <c r="B2571" i="65"/>
  <c r="B2572" i="65"/>
  <c r="B2172" i="65"/>
  <c r="D2175" i="65"/>
  <c r="I2176" i="65" s="1"/>
  <c r="B2175" i="65"/>
  <c r="B2044" i="65"/>
  <c r="B2047" i="65"/>
  <c r="B3660" i="65"/>
  <c r="D3663" i="65"/>
  <c r="I3664" i="65" s="1"/>
  <c r="B3663" i="65"/>
  <c r="B2652" i="65"/>
  <c r="D2655" i="65"/>
  <c r="I2656" i="65" s="1"/>
  <c r="B4925" i="65"/>
  <c r="B4840" i="65"/>
  <c r="B4684" i="65"/>
  <c r="B4744" i="65"/>
  <c r="B4678" i="65"/>
  <c r="B4452" i="65"/>
  <c r="B4453" i="65"/>
  <c r="B4942" i="65"/>
  <c r="B4905" i="65"/>
  <c r="B4852" i="65"/>
  <c r="B4853" i="65"/>
  <c r="B4749" i="65"/>
  <c r="B4750" i="65"/>
  <c r="B4823" i="65"/>
  <c r="B4778" i="65"/>
  <c r="B4648" i="65"/>
  <c r="D4172" i="65"/>
  <c r="I4173" i="65" s="1"/>
  <c r="B4037" i="65"/>
  <c r="B4038" i="65"/>
  <c r="B3599" i="65"/>
  <c r="B3966" i="65"/>
  <c r="B2365" i="65"/>
  <c r="B2237" i="65"/>
  <c r="B2221" i="65"/>
  <c r="B2173" i="65"/>
  <c r="B2157" i="65"/>
  <c r="B2141" i="65"/>
  <c r="B2142" i="65"/>
  <c r="B2109" i="65"/>
  <c r="B2093" i="65"/>
  <c r="B2045" i="65"/>
  <c r="B2029" i="65"/>
  <c r="B2013" i="65"/>
  <c r="B2014" i="65"/>
  <c r="B1981" i="65"/>
  <c r="B1965" i="65"/>
  <c r="B1966" i="65"/>
  <c r="B2095" i="65"/>
  <c r="B1397" i="65"/>
  <c r="B1381" i="65"/>
  <c r="B1365" i="65"/>
  <c r="B1349" i="65"/>
  <c r="B1125" i="65"/>
  <c r="B1109" i="65"/>
  <c r="B1045" i="65"/>
  <c r="B981" i="65"/>
  <c r="B1630" i="65"/>
  <c r="B4041" i="65"/>
  <c r="D4041" i="65"/>
  <c r="F4041" i="65" s="1"/>
  <c r="B3979" i="65"/>
  <c r="B3980" i="65"/>
  <c r="B3688" i="65"/>
  <c r="D3551" i="65"/>
  <c r="B3551" i="65"/>
  <c r="B3548" i="65"/>
  <c r="B3532" i="65"/>
  <c r="B3535" i="65"/>
  <c r="B3932" i="65"/>
  <c r="D3935" i="65"/>
  <c r="I3936" i="65" s="1"/>
  <c r="D3775" i="65"/>
  <c r="E3775" i="65" s="1"/>
  <c r="E3776" i="65" s="1"/>
  <c r="B3775" i="65"/>
  <c r="D1919" i="65"/>
  <c r="B1919" i="65"/>
  <c r="B1915" i="65"/>
  <c r="B1916" i="65"/>
  <c r="D2255" i="65"/>
  <c r="B2255" i="65"/>
  <c r="B1835" i="65"/>
  <c r="B1836" i="65"/>
  <c r="D1775" i="65"/>
  <c r="B1775" i="65"/>
  <c r="B1707" i="65"/>
  <c r="B1708" i="65"/>
  <c r="D1583" i="65"/>
  <c r="B1583" i="65"/>
  <c r="B379" i="65"/>
  <c r="B380" i="65"/>
  <c r="B2986" i="65"/>
  <c r="D2719" i="65"/>
  <c r="I2720" i="65" s="1"/>
  <c r="B2924" i="65"/>
  <c r="B4570" i="65"/>
  <c r="B4378" i="65"/>
  <c r="B4359" i="65"/>
  <c r="B4314" i="65"/>
  <c r="B4295" i="65"/>
  <c r="B4405" i="65"/>
  <c r="B4478" i="65"/>
  <c r="B4197" i="65"/>
  <c r="B4254" i="65"/>
  <c r="B4205" i="65"/>
  <c r="B4077" i="65"/>
  <c r="B4042" i="65"/>
  <c r="B4009" i="65"/>
  <c r="B3192" i="65"/>
  <c r="B4239" i="65"/>
  <c r="B4043" i="65"/>
  <c r="B3498" i="65"/>
  <c r="B2229" i="65"/>
  <c r="B1405" i="65"/>
  <c r="B1277" i="65"/>
  <c r="B1133" i="65"/>
  <c r="B2101" i="65"/>
  <c r="B1957" i="65"/>
  <c r="B1701" i="65"/>
  <c r="B1518" i="65"/>
  <c r="B1146" i="65"/>
  <c r="B330" i="65"/>
  <c r="B154" i="65"/>
  <c r="B1294" i="65"/>
  <c r="D1372" i="65"/>
  <c r="D1116" i="65"/>
  <c r="F1116" i="65" s="1"/>
  <c r="B792" i="65"/>
  <c r="B664" i="65"/>
  <c r="B344" i="65"/>
  <c r="B280" i="65"/>
  <c r="B216" i="65"/>
  <c r="B152" i="65"/>
  <c r="B156" i="65"/>
  <c r="B220" i="65"/>
  <c r="B284" i="65"/>
  <c r="B4729" i="65"/>
  <c r="D3583" i="65"/>
  <c r="B3583" i="65"/>
  <c r="F3167" i="65"/>
  <c r="I3168" i="65"/>
  <c r="E3167" i="65"/>
  <c r="E3168" i="65" s="1"/>
  <c r="B3964" i="65"/>
  <c r="B4203" i="65"/>
  <c r="B3899" i="65"/>
  <c r="B1451" i="65"/>
  <c r="B1323" i="65"/>
  <c r="B1195" i="65"/>
  <c r="B3900" i="65"/>
  <c r="B1611" i="65"/>
  <c r="B1099" i="65"/>
  <c r="B1564" i="65"/>
  <c r="B1020" i="65"/>
  <c r="B523" i="65"/>
  <c r="B1560" i="65"/>
  <c r="B4695" i="65"/>
  <c r="B4490" i="65"/>
  <c r="B4568" i="65"/>
  <c r="B4347" i="65"/>
  <c r="B4330" i="65"/>
  <c r="B4542" i="65"/>
  <c r="B4552" i="65"/>
  <c r="B4430" i="65"/>
  <c r="B4151" i="65"/>
  <c r="B4125" i="65"/>
  <c r="B4087" i="65"/>
  <c r="B3783" i="65"/>
  <c r="B4101" i="65"/>
  <c r="B3310" i="65"/>
  <c r="B3246" i="65"/>
  <c r="B3182" i="65"/>
  <c r="B3116" i="65"/>
  <c r="B2981" i="65"/>
  <c r="B2917" i="65"/>
  <c r="B2853" i="65"/>
  <c r="B2789" i="65"/>
  <c r="B2725" i="65"/>
  <c r="B2661" i="65"/>
  <c r="B1486" i="65"/>
  <c r="D1404" i="65"/>
  <c r="F1404" i="65" s="1"/>
  <c r="D1276" i="65"/>
  <c r="F1276" i="65" s="1"/>
  <c r="D1132" i="65"/>
  <c r="B1098" i="65"/>
  <c r="D972" i="65"/>
  <c r="F972" i="65" s="1"/>
  <c r="B1973" i="65"/>
  <c r="B1893" i="65"/>
  <c r="B1514" i="65"/>
  <c r="B1338" i="65"/>
  <c r="B942" i="65"/>
  <c r="B878" i="65"/>
  <c r="B814" i="65"/>
  <c r="B750" i="65"/>
  <c r="B686" i="65"/>
  <c r="B622" i="65"/>
  <c r="B558" i="65"/>
  <c r="B509" i="65"/>
  <c r="B494" i="65"/>
  <c r="B430" i="65"/>
  <c r="B366" i="65"/>
  <c r="B1230" i="65"/>
  <c r="B938" i="65"/>
  <c r="B891" i="65"/>
  <c r="B874" i="65"/>
  <c r="B827" i="65"/>
  <c r="D1308" i="65"/>
  <c r="F1308" i="65" s="1"/>
  <c r="B936" i="65"/>
  <c r="B872" i="65"/>
  <c r="B168" i="65"/>
  <c r="A26" i="65"/>
  <c r="B26" i="65" s="1"/>
  <c r="B42" i="65"/>
  <c r="B62" i="65"/>
  <c r="B4443" i="65"/>
  <c r="B4444" i="65"/>
  <c r="D4649" i="65"/>
  <c r="B4155" i="65"/>
  <c r="B4488" i="65"/>
  <c r="B3096" i="65"/>
  <c r="B2968" i="65"/>
  <c r="F3616" i="65"/>
  <c r="G3615" i="65"/>
  <c r="G3616" i="65" s="1"/>
  <c r="J3616" i="65" s="1"/>
  <c r="B3644" i="65"/>
  <c r="B3436" i="65"/>
  <c r="B4264" i="65"/>
  <c r="B3772" i="65"/>
  <c r="B2859" i="65"/>
  <c r="B3768" i="65"/>
  <c r="D2639" i="65"/>
  <c r="B1787" i="65"/>
  <c r="B1627" i="65"/>
  <c r="B3656" i="65"/>
  <c r="D2623" i="65"/>
  <c r="B2604" i="65"/>
  <c r="B2607" i="65"/>
  <c r="B1964" i="65"/>
  <c r="B331" i="65"/>
  <c r="B2712" i="65"/>
  <c r="B3118" i="65"/>
  <c r="B587" i="65"/>
  <c r="B475" i="65"/>
  <c r="B4663" i="65"/>
  <c r="B4535" i="65"/>
  <c r="B4382" i="65"/>
  <c r="B4318" i="65"/>
  <c r="B4590" i="65"/>
  <c r="B4519" i="65"/>
  <c r="D4527" i="65"/>
  <c r="B4348" i="65"/>
  <c r="B4222" i="65"/>
  <c r="B4158" i="65"/>
  <c r="B4030" i="65"/>
  <c r="B4165" i="65"/>
  <c r="B3176" i="65"/>
  <c r="B3486" i="65"/>
  <c r="B3422" i="65"/>
  <c r="B3358" i="65"/>
  <c r="B3294" i="65"/>
  <c r="B3230" i="65"/>
  <c r="B3166" i="65"/>
  <c r="B3085" i="65"/>
  <c r="B3005" i="65"/>
  <c r="B2973" i="65"/>
  <c r="B2957" i="65"/>
  <c r="B2893" i="65"/>
  <c r="B2829" i="65"/>
  <c r="B2797" i="65"/>
  <c r="B2717" i="65"/>
  <c r="B2653" i="65"/>
  <c r="B2574" i="65"/>
  <c r="B2149" i="65"/>
  <c r="B1829" i="65"/>
  <c r="B1400" i="65"/>
  <c r="B1336" i="65"/>
  <c r="B1272" i="65"/>
  <c r="B1208" i="65"/>
  <c r="B1274" i="65"/>
  <c r="B813" i="65"/>
  <c r="B749" i="65"/>
  <c r="B557" i="65"/>
  <c r="B1422" i="65"/>
  <c r="B1166" i="65"/>
  <c r="D1244" i="65"/>
  <c r="F1244" i="65" s="1"/>
  <c r="B155" i="65"/>
  <c r="B219" i="65"/>
  <c r="B283" i="65"/>
  <c r="B4140" i="65"/>
  <c r="B3244" i="65"/>
  <c r="B3247" i="65"/>
  <c r="F3359" i="65"/>
  <c r="I3360" i="65"/>
  <c r="E3359" i="65"/>
  <c r="E3360" i="65" s="1"/>
  <c r="D4617" i="65"/>
  <c r="B3896" i="65"/>
  <c r="I3232" i="65"/>
  <c r="D4127" i="65"/>
  <c r="B4127" i="65"/>
  <c r="B2667" i="65"/>
  <c r="B2203" i="65"/>
  <c r="B2075" i="65"/>
  <c r="B1851" i="65"/>
  <c r="B3052" i="65"/>
  <c r="B2840" i="65"/>
  <c r="B2600" i="65"/>
  <c r="B1084" i="65"/>
  <c r="B3563" i="65"/>
  <c r="B2984" i="65"/>
  <c r="B2987" i="65"/>
  <c r="B2731" i="65"/>
  <c r="B1493" i="65"/>
  <c r="B317" i="65"/>
  <c r="B300" i="65"/>
  <c r="B298" i="65"/>
  <c r="B299" i="65"/>
  <c r="B285" i="65"/>
  <c r="B268" i="65"/>
  <c r="B267" i="65"/>
  <c r="B253" i="65"/>
  <c r="B236" i="65"/>
  <c r="B235" i="65"/>
  <c r="B221" i="65"/>
  <c r="B202" i="65"/>
  <c r="B204" i="65"/>
  <c r="B203" i="65"/>
  <c r="B189" i="65"/>
  <c r="B172" i="65"/>
  <c r="B170" i="65"/>
  <c r="B171" i="65"/>
  <c r="B157" i="65"/>
  <c r="B138" i="65"/>
  <c r="B140" i="65"/>
  <c r="B139" i="65"/>
  <c r="B125" i="65"/>
  <c r="B106" i="65"/>
  <c r="B46" i="65"/>
  <c r="A24" i="65"/>
  <c r="B25" i="65" s="1"/>
  <c r="A21" i="65"/>
  <c r="B10" i="65"/>
  <c r="B93" i="65"/>
  <c r="B14" i="65"/>
  <c r="B8" i="65"/>
  <c r="B11" i="65"/>
  <c r="B74" i="65"/>
  <c r="B72" i="65"/>
  <c r="B110" i="65"/>
  <c r="B78" i="65"/>
  <c r="B19" i="65"/>
  <c r="D19" i="65" s="1"/>
  <c r="E19" i="65" s="1"/>
  <c r="F4460" i="65"/>
  <c r="E4460" i="65"/>
  <c r="E4461" i="65" s="1"/>
  <c r="I4461" i="65"/>
  <c r="F4444" i="65"/>
  <c r="E4444" i="65"/>
  <c r="E4445" i="65" s="1"/>
  <c r="I4445" i="65"/>
  <c r="F4364" i="65"/>
  <c r="E4364" i="65"/>
  <c r="E4365" i="65" s="1"/>
  <c r="I4365" i="65"/>
  <c r="F4300" i="65"/>
  <c r="E4300" i="65"/>
  <c r="E4301" i="65" s="1"/>
  <c r="I4301" i="65"/>
  <c r="E3500" i="65"/>
  <c r="E3501" i="65" s="1"/>
  <c r="F3500" i="65"/>
  <c r="I3501" i="65"/>
  <c r="F1452" i="65"/>
  <c r="E1452" i="65"/>
  <c r="E1453" i="65" s="1"/>
  <c r="I1453" i="65"/>
  <c r="F1388" i="65"/>
  <c r="E1388" i="65"/>
  <c r="E1389" i="65" s="1"/>
  <c r="I1389" i="65"/>
  <c r="F1340" i="65"/>
  <c r="E1340" i="65"/>
  <c r="E1341" i="65" s="1"/>
  <c r="I1341" i="65"/>
  <c r="F1324" i="65"/>
  <c r="E1324" i="65"/>
  <c r="E1325" i="65" s="1"/>
  <c r="I1325" i="65"/>
  <c r="F1260" i="65"/>
  <c r="E1260" i="65"/>
  <c r="E1261" i="65" s="1"/>
  <c r="I1261" i="65"/>
  <c r="F1212" i="65"/>
  <c r="E1212" i="65"/>
  <c r="E1213" i="65" s="1"/>
  <c r="I1213" i="65"/>
  <c r="F1196" i="65"/>
  <c r="E1196" i="65"/>
  <c r="E1197" i="65" s="1"/>
  <c r="I1197" i="65"/>
  <c r="F1132" i="65"/>
  <c r="E1132" i="65"/>
  <c r="E1133" i="65" s="1"/>
  <c r="I1133" i="65"/>
  <c r="I973" i="65"/>
  <c r="I3325" i="65"/>
  <c r="E3324" i="65"/>
  <c r="E3325" i="65" s="1"/>
  <c r="F3324" i="65"/>
  <c r="F444" i="65"/>
  <c r="E444" i="65"/>
  <c r="E445" i="65" s="1"/>
  <c r="I445" i="65"/>
  <c r="F4700" i="65"/>
  <c r="I4701" i="65"/>
  <c r="E4700" i="65"/>
  <c r="E4701" i="65" s="1"/>
  <c r="J3127" i="65"/>
  <c r="F876" i="65"/>
  <c r="E876" i="65"/>
  <c r="E877" i="65" s="1"/>
  <c r="I877" i="65"/>
  <c r="F812" i="65"/>
  <c r="E812" i="65"/>
  <c r="E813" i="65" s="1"/>
  <c r="I813" i="65"/>
  <c r="I749" i="65"/>
  <c r="F684" i="65"/>
  <c r="E684" i="65"/>
  <c r="E685" i="65" s="1"/>
  <c r="I685" i="65"/>
  <c r="F620" i="65"/>
  <c r="E620" i="65"/>
  <c r="E621" i="65" s="1"/>
  <c r="I621" i="65"/>
  <c r="I557" i="65"/>
  <c r="F492" i="65"/>
  <c r="E492" i="65"/>
  <c r="E493" i="65" s="1"/>
  <c r="I493" i="65"/>
  <c r="I96" i="65"/>
  <c r="E95" i="65"/>
  <c r="E96" i="65" s="1"/>
  <c r="F95" i="65"/>
  <c r="E4716" i="65"/>
  <c r="E4717" i="65" s="1"/>
  <c r="F4716" i="65"/>
  <c r="F4668" i="65"/>
  <c r="I4669" i="65"/>
  <c r="E4668" i="65"/>
  <c r="E4669" i="65" s="1"/>
  <c r="F4207" i="65"/>
  <c r="I4208" i="65"/>
  <c r="E4207" i="65"/>
  <c r="E4208" i="65" s="1"/>
  <c r="F2524" i="65"/>
  <c r="I2525" i="65"/>
  <c r="E2524" i="65"/>
  <c r="E2525" i="65" s="1"/>
  <c r="F924" i="65"/>
  <c r="E924" i="65"/>
  <c r="E925" i="65" s="1"/>
  <c r="I925" i="65"/>
  <c r="F860" i="65"/>
  <c r="E860" i="65"/>
  <c r="E861" i="65" s="1"/>
  <c r="I861" i="65"/>
  <c r="F540" i="65"/>
  <c r="I32" i="65"/>
  <c r="E31" i="65"/>
  <c r="E32" i="65" s="1"/>
  <c r="F31" i="65"/>
  <c r="D4902" i="65"/>
  <c r="B4902" i="65"/>
  <c r="B4903" i="65"/>
  <c r="B4278" i="65"/>
  <c r="D4278" i="65"/>
  <c r="H4710" i="65"/>
  <c r="H4711" i="65" s="1"/>
  <c r="G4710" i="65"/>
  <c r="G4711" i="65" s="1"/>
  <c r="F4711" i="65"/>
  <c r="B4153" i="65"/>
  <c r="D4153" i="65"/>
  <c r="B4102" i="65"/>
  <c r="D4102" i="65"/>
  <c r="E4172" i="65"/>
  <c r="E4173" i="65" s="1"/>
  <c r="D4044" i="65"/>
  <c r="B4044" i="65"/>
  <c r="D4012" i="65"/>
  <c r="B4012" i="65"/>
  <c r="I4176" i="65"/>
  <c r="E4175" i="65"/>
  <c r="E4176" i="65" s="1"/>
  <c r="F4175" i="65"/>
  <c r="B3588" i="65"/>
  <c r="B3589" i="65"/>
  <c r="B3540" i="65"/>
  <c r="B3541" i="65"/>
  <c r="B3509" i="65"/>
  <c r="B3508" i="65"/>
  <c r="I4096" i="65"/>
  <c r="E4095" i="65"/>
  <c r="E4096" i="65" s="1"/>
  <c r="F4095" i="65"/>
  <c r="B4047" i="65"/>
  <c r="B4053" i="65"/>
  <c r="D3503" i="65"/>
  <c r="B3503" i="65"/>
  <c r="D3481" i="65"/>
  <c r="B3481" i="65"/>
  <c r="D3484" i="65"/>
  <c r="D3430" i="65"/>
  <c r="B3430" i="65"/>
  <c r="D3417" i="65"/>
  <c r="D3420" i="65"/>
  <c r="B3417" i="65"/>
  <c r="D3366" i="65"/>
  <c r="B3366" i="65"/>
  <c r="D3353" i="65"/>
  <c r="D3356" i="65"/>
  <c r="B3353" i="65"/>
  <c r="D3302" i="65"/>
  <c r="B3302" i="65"/>
  <c r="D3289" i="65"/>
  <c r="D3292" i="65"/>
  <c r="B3289" i="65"/>
  <c r="D3238" i="65"/>
  <c r="B3238" i="65"/>
  <c r="D3225" i="65"/>
  <c r="D3228" i="65"/>
  <c r="B3225" i="65"/>
  <c r="D3174" i="65"/>
  <c r="B3174" i="65"/>
  <c r="D3161" i="65"/>
  <c r="D3164" i="65"/>
  <c r="B3161" i="65"/>
  <c r="I3856" i="65"/>
  <c r="E3855" i="65"/>
  <c r="E3856" i="65" s="1"/>
  <c r="F3855" i="65"/>
  <c r="E3516" i="65"/>
  <c r="E3517" i="65" s="1"/>
  <c r="F3516" i="65"/>
  <c r="I3517" i="65"/>
  <c r="F3113" i="65"/>
  <c r="I3114" i="65"/>
  <c r="E3113" i="65"/>
  <c r="E3114" i="65" s="1"/>
  <c r="I3776" i="65"/>
  <c r="I3405" i="65"/>
  <c r="E3404" i="65"/>
  <c r="E3405" i="65" s="1"/>
  <c r="F3404" i="65"/>
  <c r="F3375" i="65"/>
  <c r="I3376" i="65"/>
  <c r="E3375" i="65"/>
  <c r="E3376" i="65" s="1"/>
  <c r="I3277" i="65"/>
  <c r="E3276" i="65"/>
  <c r="E3277" i="65" s="1"/>
  <c r="F3276" i="65"/>
  <c r="F3247" i="65"/>
  <c r="I3248" i="65"/>
  <c r="E3247" i="65"/>
  <c r="E3248" i="65" s="1"/>
  <c r="I3149" i="65"/>
  <c r="E3148" i="65"/>
  <c r="E3149" i="65" s="1"/>
  <c r="F3148" i="65"/>
  <c r="B3110" i="65"/>
  <c r="D3110" i="65"/>
  <c r="B2564" i="65"/>
  <c r="B2565" i="65"/>
  <c r="B2550" i="65"/>
  <c r="D2550" i="65"/>
  <c r="B2537" i="65"/>
  <c r="D2537" i="65"/>
  <c r="E3951" i="65"/>
  <c r="E3952" i="65" s="1"/>
  <c r="F3951" i="65"/>
  <c r="B3886" i="65"/>
  <c r="I3696" i="65"/>
  <c r="E3695" i="65"/>
  <c r="E3696" i="65" s="1"/>
  <c r="F3695" i="65"/>
  <c r="F3935" i="65"/>
  <c r="B3806" i="65"/>
  <c r="I3389" i="65"/>
  <c r="E3388" i="65"/>
  <c r="E3389" i="65" s="1"/>
  <c r="F3388" i="65"/>
  <c r="F3343" i="65"/>
  <c r="I3344" i="65"/>
  <c r="E3343" i="65"/>
  <c r="E3344" i="65" s="1"/>
  <c r="I3133" i="65"/>
  <c r="E3132" i="65"/>
  <c r="E3133" i="65" s="1"/>
  <c r="F3132" i="65"/>
  <c r="J2560" i="65"/>
  <c r="B2638" i="65"/>
  <c r="B2518" i="65"/>
  <c r="D2518" i="65"/>
  <c r="B2505" i="65"/>
  <c r="D2505" i="65"/>
  <c r="B2489" i="65"/>
  <c r="D2489" i="65"/>
  <c r="B2473" i="65"/>
  <c r="D2473" i="65"/>
  <c r="B2457" i="65"/>
  <c r="D2457" i="65"/>
  <c r="B2441" i="65"/>
  <c r="D2441" i="65"/>
  <c r="B2425" i="65"/>
  <c r="D2425" i="65"/>
  <c r="B2409" i="65"/>
  <c r="D2409" i="65"/>
  <c r="B2393" i="65"/>
  <c r="D2393" i="65"/>
  <c r="B2377" i="65"/>
  <c r="D2377" i="65"/>
  <c r="B2361" i="65"/>
  <c r="D2361" i="65"/>
  <c r="B2345" i="65"/>
  <c r="D2345" i="65"/>
  <c r="B2329" i="65"/>
  <c r="D2329" i="65"/>
  <c r="B2313" i="65"/>
  <c r="D2313" i="65"/>
  <c r="B2297" i="65"/>
  <c r="D2297" i="65"/>
  <c r="B2281" i="65"/>
  <c r="D2281" i="65"/>
  <c r="B2265" i="65"/>
  <c r="D2265" i="65"/>
  <c r="B2249" i="65"/>
  <c r="D2249" i="65"/>
  <c r="B2233" i="65"/>
  <c r="D2233" i="65"/>
  <c r="B2217" i="65"/>
  <c r="D2217" i="65"/>
  <c r="B2201" i="65"/>
  <c r="D2201" i="65"/>
  <c r="B2185" i="65"/>
  <c r="D2185" i="65"/>
  <c r="B2169" i="65"/>
  <c r="D2169" i="65"/>
  <c r="B2153" i="65"/>
  <c r="D2153" i="65"/>
  <c r="B2137" i="65"/>
  <c r="D2137" i="65"/>
  <c r="B2121" i="65"/>
  <c r="D2121" i="65"/>
  <c r="B2105" i="65"/>
  <c r="D2105" i="65"/>
  <c r="B2089" i="65"/>
  <c r="D2089" i="65"/>
  <c r="B2073" i="65"/>
  <c r="D2073" i="65"/>
  <c r="B2057" i="65"/>
  <c r="D2057" i="65"/>
  <c r="B2041" i="65"/>
  <c r="D2041" i="65"/>
  <c r="B2025" i="65"/>
  <c r="D2025" i="65"/>
  <c r="B2009" i="65"/>
  <c r="D2009" i="65"/>
  <c r="B1993" i="65"/>
  <c r="D1993" i="65"/>
  <c r="B1977" i="65"/>
  <c r="D1977" i="65"/>
  <c r="B1961" i="65"/>
  <c r="D1961" i="65"/>
  <c r="B1945" i="65"/>
  <c r="D1945" i="65"/>
  <c r="B1929" i="65"/>
  <c r="D1929" i="65"/>
  <c r="B1913" i="65"/>
  <c r="D1913" i="65"/>
  <c r="B1897" i="65"/>
  <c r="D1897" i="65"/>
  <c r="B1881" i="65"/>
  <c r="D1881" i="65"/>
  <c r="B1865" i="65"/>
  <c r="D1865" i="65"/>
  <c r="B1849" i="65"/>
  <c r="D1849" i="65"/>
  <c r="B1833" i="65"/>
  <c r="D1833" i="65"/>
  <c r="B1817" i="65"/>
  <c r="D1817" i="65"/>
  <c r="B1801" i="65"/>
  <c r="D1801" i="65"/>
  <c r="B1785" i="65"/>
  <c r="D1785" i="65"/>
  <c r="B1769" i="65"/>
  <c r="D1769" i="65"/>
  <c r="B1753" i="65"/>
  <c r="D1753" i="65"/>
  <c r="B1737" i="65"/>
  <c r="D1737" i="65"/>
  <c r="B1721" i="65"/>
  <c r="D1721" i="65"/>
  <c r="B1705" i="65"/>
  <c r="D1705" i="65"/>
  <c r="B1689" i="65"/>
  <c r="D1689" i="65"/>
  <c r="B1673" i="65"/>
  <c r="D1673" i="65"/>
  <c r="B1657" i="65"/>
  <c r="D1657" i="65"/>
  <c r="B1641" i="65"/>
  <c r="D1641" i="65"/>
  <c r="B1625" i="65"/>
  <c r="D1625" i="65"/>
  <c r="B1609" i="65"/>
  <c r="D1609" i="65"/>
  <c r="B1593" i="65"/>
  <c r="D1593" i="65"/>
  <c r="B1577" i="65"/>
  <c r="D1577" i="65"/>
  <c r="B1561" i="65"/>
  <c r="D1561" i="65"/>
  <c r="B1545" i="65"/>
  <c r="D1545" i="65"/>
  <c r="D1529" i="65"/>
  <c r="D1532" i="65"/>
  <c r="B1529" i="65"/>
  <c r="I4000" i="65"/>
  <c r="E3999" i="65"/>
  <c r="E4000" i="65" s="1"/>
  <c r="F3999" i="65"/>
  <c r="B3870" i="65"/>
  <c r="B2654" i="65"/>
  <c r="B2590" i="65"/>
  <c r="B2523" i="65"/>
  <c r="B2524" i="65"/>
  <c r="B2506" i="65"/>
  <c r="B2459" i="65"/>
  <c r="B2460" i="65"/>
  <c r="B2442" i="65"/>
  <c r="B2395" i="65"/>
  <c r="B2396" i="65"/>
  <c r="B2378" i="65"/>
  <c r="B2331" i="65"/>
  <c r="B2332" i="65"/>
  <c r="B2314" i="65"/>
  <c r="B2267" i="65"/>
  <c r="B2268" i="65"/>
  <c r="B2250" i="65"/>
  <c r="F3487" i="65"/>
  <c r="I3104" i="65"/>
  <c r="E3103" i="65"/>
  <c r="E3104" i="65" s="1"/>
  <c r="F3103" i="65"/>
  <c r="B3086" i="65"/>
  <c r="I3040" i="65"/>
  <c r="E3039" i="65"/>
  <c r="E3040" i="65" s="1"/>
  <c r="F3039" i="65"/>
  <c r="B3022" i="65"/>
  <c r="F2975" i="65"/>
  <c r="B2958" i="65"/>
  <c r="I2912" i="65"/>
  <c r="E2911" i="65"/>
  <c r="E2912" i="65" s="1"/>
  <c r="F2911" i="65"/>
  <c r="B2894" i="65"/>
  <c r="I2848" i="65"/>
  <c r="E2847" i="65"/>
  <c r="E2848" i="65" s="1"/>
  <c r="F2847" i="65"/>
  <c r="B2830" i="65"/>
  <c r="I2784" i="65"/>
  <c r="E2783" i="65"/>
  <c r="E2784" i="65" s="1"/>
  <c r="F2783" i="65"/>
  <c r="B2766" i="65"/>
  <c r="F2719" i="65"/>
  <c r="B2702" i="65"/>
  <c r="B2606" i="65"/>
  <c r="I2528" i="65"/>
  <c r="E2527" i="65"/>
  <c r="E2528" i="65" s="1"/>
  <c r="F2527" i="65"/>
  <c r="D2396" i="65"/>
  <c r="D2268" i="65"/>
  <c r="B1962" i="65"/>
  <c r="B1898" i="65"/>
  <c r="B1834" i="65"/>
  <c r="B1770" i="65"/>
  <c r="B1706" i="65"/>
  <c r="B1642" i="65"/>
  <c r="B1578" i="65"/>
  <c r="B1530" i="65"/>
  <c r="D2444" i="65"/>
  <c r="D2316" i="65"/>
  <c r="I2160" i="65"/>
  <c r="E2095" i="65"/>
  <c r="E2096" i="65" s="1"/>
  <c r="I2032" i="65"/>
  <c r="E2031" i="65"/>
  <c r="E2032" i="65" s="1"/>
  <c r="F2031" i="65"/>
  <c r="I1968" i="65"/>
  <c r="E1967" i="65"/>
  <c r="E1968" i="65" s="1"/>
  <c r="F1967" i="65"/>
  <c r="I1904" i="65"/>
  <c r="E1903" i="65"/>
  <c r="E1904" i="65" s="1"/>
  <c r="F1903" i="65"/>
  <c r="I1840" i="65"/>
  <c r="E1839" i="65"/>
  <c r="E1840" i="65" s="1"/>
  <c r="F1839" i="65"/>
  <c r="I1776" i="65"/>
  <c r="E1775" i="65"/>
  <c r="E1776" i="65" s="1"/>
  <c r="F1775" i="65"/>
  <c r="I1712" i="65"/>
  <c r="E1711" i="65"/>
  <c r="E1712" i="65" s="1"/>
  <c r="F1711" i="65"/>
  <c r="I1648" i="65"/>
  <c r="E1647" i="65"/>
  <c r="E1648" i="65" s="1"/>
  <c r="F1647" i="65"/>
  <c r="I2592" i="65"/>
  <c r="E2591" i="65"/>
  <c r="E2592" i="65" s="1"/>
  <c r="F2591" i="65"/>
  <c r="D2428" i="65"/>
  <c r="D2300" i="65"/>
  <c r="D2204" i="65"/>
  <c r="B2186" i="65"/>
  <c r="D2476" i="65"/>
  <c r="B2424" i="65"/>
  <c r="D2348" i="65"/>
  <c r="B2296" i="65"/>
  <c r="D2108" i="65"/>
  <c r="B2058" i="65"/>
  <c r="D1980" i="65"/>
  <c r="D1564" i="65"/>
  <c r="F1551" i="65"/>
  <c r="B1510" i="65"/>
  <c r="D1510" i="65"/>
  <c r="B1481" i="65"/>
  <c r="D1481" i="65"/>
  <c r="B1482" i="65"/>
  <c r="B1462" i="65"/>
  <c r="D1462" i="65"/>
  <c r="B1446" i="65"/>
  <c r="D1446" i="65"/>
  <c r="B1430" i="65"/>
  <c r="D1430" i="65"/>
  <c r="B1414" i="65"/>
  <c r="D1414" i="65"/>
  <c r="B1398" i="65"/>
  <c r="D1398" i="65"/>
  <c r="B1382" i="65"/>
  <c r="D1382" i="65"/>
  <c r="B1366" i="65"/>
  <c r="D1366" i="65"/>
  <c r="B1350" i="65"/>
  <c r="D1350" i="65"/>
  <c r="B1334" i="65"/>
  <c r="D1334" i="65"/>
  <c r="B1318" i="65"/>
  <c r="D1318" i="65"/>
  <c r="B1302" i="65"/>
  <c r="D1302" i="65"/>
  <c r="B1286" i="65"/>
  <c r="D1286" i="65"/>
  <c r="B1270" i="65"/>
  <c r="D1270" i="65"/>
  <c r="B1254" i="65"/>
  <c r="D1254" i="65"/>
  <c r="B1238" i="65"/>
  <c r="D1238" i="65"/>
  <c r="B1222" i="65"/>
  <c r="D1222" i="65"/>
  <c r="B1206" i="65"/>
  <c r="D1206" i="65"/>
  <c r="B1190" i="65"/>
  <c r="D1190" i="65"/>
  <c r="B1174" i="65"/>
  <c r="D1174" i="65"/>
  <c r="B1158" i="65"/>
  <c r="D1158" i="65"/>
  <c r="B1142" i="65"/>
  <c r="D1142" i="65"/>
  <c r="B1126" i="65"/>
  <c r="D1126" i="65"/>
  <c r="B1110" i="65"/>
  <c r="D1110" i="65"/>
  <c r="B1094" i="65"/>
  <c r="D1094" i="65"/>
  <c r="B1078" i="65"/>
  <c r="D1078" i="65"/>
  <c r="B1062" i="65"/>
  <c r="D1062" i="65"/>
  <c r="B1046" i="65"/>
  <c r="D1046" i="65"/>
  <c r="B1030" i="65"/>
  <c r="D1030" i="65"/>
  <c r="B1014" i="65"/>
  <c r="D1014" i="65"/>
  <c r="B998" i="65"/>
  <c r="D998" i="65"/>
  <c r="D982" i="65"/>
  <c r="B982" i="65"/>
  <c r="D966" i="65"/>
  <c r="B966" i="65"/>
  <c r="B2138" i="65"/>
  <c r="D2060" i="65"/>
  <c r="B2010" i="65"/>
  <c r="D1596" i="65"/>
  <c r="I1584" i="65"/>
  <c r="E1583" i="65"/>
  <c r="E1584" i="65" s="1"/>
  <c r="F1583" i="65"/>
  <c r="B1511" i="65"/>
  <c r="D1087" i="65"/>
  <c r="B1087" i="65"/>
  <c r="D1023" i="65"/>
  <c r="B1023" i="65"/>
  <c r="B1447" i="65"/>
  <c r="B1383" i="65"/>
  <c r="B1319" i="65"/>
  <c r="B1255" i="65"/>
  <c r="B1191" i="65"/>
  <c r="B1127" i="65"/>
  <c r="B1063" i="65"/>
  <c r="B1463" i="65"/>
  <c r="B999" i="65"/>
  <c r="B918" i="65"/>
  <c r="D918" i="65"/>
  <c r="B905" i="65"/>
  <c r="D905" i="65"/>
  <c r="B854" i="65"/>
  <c r="D854" i="65"/>
  <c r="B841" i="65"/>
  <c r="D841" i="65"/>
  <c r="B790" i="65"/>
  <c r="D790" i="65"/>
  <c r="B777" i="65"/>
  <c r="D777" i="65"/>
  <c r="B726" i="65"/>
  <c r="D726" i="65"/>
  <c r="B713" i="65"/>
  <c r="D713" i="65"/>
  <c r="B662" i="65"/>
  <c r="D662" i="65"/>
  <c r="B649" i="65"/>
  <c r="D649" i="65"/>
  <c r="B598" i="65"/>
  <c r="D598" i="65"/>
  <c r="B585" i="65"/>
  <c r="D585" i="65"/>
  <c r="B534" i="65"/>
  <c r="D534" i="65"/>
  <c r="B521" i="65"/>
  <c r="D521" i="65"/>
  <c r="B470" i="65"/>
  <c r="D470" i="65"/>
  <c r="B457" i="65"/>
  <c r="D457" i="65"/>
  <c r="B406" i="65"/>
  <c r="D406" i="65"/>
  <c r="B393" i="65"/>
  <c r="D393" i="65"/>
  <c r="B342" i="65"/>
  <c r="D342" i="65"/>
  <c r="B326" i="65"/>
  <c r="D326" i="65"/>
  <c r="B310" i="65"/>
  <c r="D310" i="65"/>
  <c r="B294" i="65"/>
  <c r="D294" i="65"/>
  <c r="B278" i="65"/>
  <c r="D278" i="65"/>
  <c r="B262" i="65"/>
  <c r="D262" i="65"/>
  <c r="B246" i="65"/>
  <c r="D246" i="65"/>
  <c r="B230" i="65"/>
  <c r="D230" i="65"/>
  <c r="B214" i="65"/>
  <c r="D214" i="65"/>
  <c r="B198" i="65"/>
  <c r="D198" i="65"/>
  <c r="B182" i="65"/>
  <c r="D182" i="65"/>
  <c r="B166" i="65"/>
  <c r="D166" i="65"/>
  <c r="B150" i="65"/>
  <c r="D150" i="65"/>
  <c r="B134" i="65"/>
  <c r="D134" i="65"/>
  <c r="B118" i="65"/>
  <c r="D118" i="65"/>
  <c r="B919" i="65"/>
  <c r="B855" i="65"/>
  <c r="B86" i="65"/>
  <c r="D86" i="65"/>
  <c r="H1497" i="65"/>
  <c r="H1498" i="65" s="1"/>
  <c r="F1498" i="65"/>
  <c r="G1497" i="65"/>
  <c r="G1498" i="65" s="1"/>
  <c r="F1436" i="65"/>
  <c r="F1372" i="65"/>
  <c r="E1372" i="65"/>
  <c r="E1373" i="65" s="1"/>
  <c r="I1373" i="65"/>
  <c r="I1309" i="65"/>
  <c r="E1180" i="65"/>
  <c r="E1181" i="65" s="1"/>
  <c r="E1116" i="65"/>
  <c r="E1117" i="65" s="1"/>
  <c r="I1117" i="65"/>
  <c r="B949" i="65"/>
  <c r="D927" i="65"/>
  <c r="B927" i="65"/>
  <c r="D863" i="65"/>
  <c r="B863" i="65"/>
  <c r="D799" i="65"/>
  <c r="B799" i="65"/>
  <c r="D735" i="65"/>
  <c r="B735" i="65"/>
  <c r="D671" i="65"/>
  <c r="B671" i="65"/>
  <c r="D607" i="65"/>
  <c r="B607" i="65"/>
  <c r="B565" i="65"/>
  <c r="D543" i="65"/>
  <c r="B543" i="65"/>
  <c r="B501" i="65"/>
  <c r="B479" i="65"/>
  <c r="D479" i="65"/>
  <c r="B437" i="65"/>
  <c r="D415" i="65"/>
  <c r="B415" i="65"/>
  <c r="B373" i="65"/>
  <c r="B351" i="65"/>
  <c r="D351" i="65"/>
  <c r="B309" i="65"/>
  <c r="D287" i="65"/>
  <c r="B287" i="65"/>
  <c r="B245" i="65"/>
  <c r="B223" i="65"/>
  <c r="D223" i="65"/>
  <c r="B181" i="65"/>
  <c r="D159" i="65"/>
  <c r="B159" i="65"/>
  <c r="B117" i="65"/>
  <c r="B88" i="65"/>
  <c r="B490" i="65"/>
  <c r="D428" i="65"/>
  <c r="D364" i="65"/>
  <c r="B31" i="65"/>
  <c r="B9" i="65"/>
  <c r="D9" i="65"/>
  <c r="B7" i="65"/>
  <c r="B892" i="65"/>
  <c r="B318" i="65"/>
  <c r="B254" i="65"/>
  <c r="B190" i="65"/>
  <c r="B126" i="65"/>
  <c r="D73" i="65"/>
  <c r="B73" i="65"/>
  <c r="B69" i="65"/>
  <c r="B71" i="65"/>
  <c r="D396" i="65"/>
  <c r="B102" i="65"/>
  <c r="D102" i="65"/>
  <c r="B103" i="65"/>
  <c r="B538" i="65"/>
  <c r="B302" i="65"/>
  <c r="B238" i="65"/>
  <c r="B174" i="65"/>
  <c r="B95" i="65"/>
  <c r="D47" i="65"/>
  <c r="B47" i="65"/>
  <c r="B41" i="65"/>
  <c r="D41" i="65"/>
  <c r="B43" i="65"/>
  <c r="B53" i="65"/>
  <c r="B59" i="65"/>
  <c r="B4859" i="65"/>
  <c r="D4764" i="65"/>
  <c r="B4764" i="65"/>
  <c r="B4698" i="65"/>
  <c r="B4486" i="65"/>
  <c r="D4486" i="65"/>
  <c r="B4470" i="65"/>
  <c r="D4470" i="65"/>
  <c r="B4454" i="65"/>
  <c r="D4454" i="65"/>
  <c r="B4438" i="65"/>
  <c r="D4438" i="65"/>
  <c r="B4422" i="65"/>
  <c r="D4422" i="65"/>
  <c r="B4409" i="65"/>
  <c r="D4409" i="65"/>
  <c r="B4358" i="65"/>
  <c r="D4358" i="65"/>
  <c r="B4345" i="65"/>
  <c r="D4345" i="65"/>
  <c r="B4294" i="65"/>
  <c r="D4294" i="65"/>
  <c r="D4582" i="65"/>
  <c r="B4582" i="65"/>
  <c r="B4583" i="65"/>
  <c r="B4573" i="65"/>
  <c r="B4571" i="65"/>
  <c r="B4395" i="65"/>
  <c r="B4396" i="65"/>
  <c r="B4375" i="65"/>
  <c r="B4311" i="65"/>
  <c r="B4765" i="65"/>
  <c r="D4598" i="65"/>
  <c r="B4598" i="65"/>
  <c r="D4604" i="65"/>
  <c r="B4604" i="65"/>
  <c r="B4599" i="65"/>
  <c r="B4522" i="65"/>
  <c r="B4279" i="65"/>
  <c r="B4286" i="65"/>
  <c r="D4265" i="65"/>
  <c r="B4265" i="65"/>
  <c r="B4360" i="65"/>
  <c r="I4320" i="65"/>
  <c r="E4319" i="65"/>
  <c r="E4320" i="65" s="1"/>
  <c r="F4319" i="65"/>
  <c r="B4559" i="65"/>
  <c r="D4559" i="65"/>
  <c r="B4550" i="65"/>
  <c r="D4550" i="65"/>
  <c r="D4556" i="65"/>
  <c r="B4556" i="65"/>
  <c r="F4527" i="65"/>
  <c r="E4527" i="65"/>
  <c r="E4528" i="65" s="1"/>
  <c r="I4528" i="65"/>
  <c r="B4412" i="65"/>
  <c r="D4268" i="65"/>
  <c r="I4368" i="65"/>
  <c r="E4367" i="65"/>
  <c r="E4368" i="65" s="1"/>
  <c r="F4367" i="65"/>
  <c r="I4272" i="65"/>
  <c r="F4271" i="65"/>
  <c r="E4271" i="65"/>
  <c r="E4272" i="65" s="1"/>
  <c r="B4252" i="65"/>
  <c r="D4252" i="65"/>
  <c r="B4220" i="65"/>
  <c r="B4223" i="65"/>
  <c r="D4220" i="65"/>
  <c r="B4188" i="65"/>
  <c r="D4188" i="65"/>
  <c r="E4537" i="65"/>
  <c r="E4538" i="65" s="1"/>
  <c r="F4537" i="65"/>
  <c r="I4480" i="65"/>
  <c r="E4479" i="65"/>
  <c r="E4480" i="65" s="1"/>
  <c r="F4479" i="65"/>
  <c r="F4447" i="65"/>
  <c r="I4416" i="65"/>
  <c r="E4415" i="65"/>
  <c r="E4416" i="65" s="1"/>
  <c r="F4415" i="65"/>
  <c r="D4348" i="65"/>
  <c r="D4246" i="65"/>
  <c r="B4246" i="65"/>
  <c r="D4214" i="65"/>
  <c r="B4214" i="65"/>
  <c r="D4201" i="65"/>
  <c r="B4201" i="65"/>
  <c r="B4189" i="65"/>
  <c r="B4150" i="65"/>
  <c r="D4150" i="65"/>
  <c r="B4137" i="65"/>
  <c r="D4140" i="65"/>
  <c r="D4137" i="65"/>
  <c r="B4086" i="65"/>
  <c r="D4086" i="65"/>
  <c r="B4073" i="65"/>
  <c r="D4076" i="65"/>
  <c r="D4073" i="65"/>
  <c r="B4487" i="65"/>
  <c r="B4040" i="65"/>
  <c r="B4471" i="65"/>
  <c r="E4038" i="65"/>
  <c r="E4039" i="65" s="1"/>
  <c r="F4038" i="65"/>
  <c r="I4010" i="65"/>
  <c r="E4009" i="65"/>
  <c r="E4010" i="65" s="1"/>
  <c r="F4009" i="65"/>
  <c r="B3534" i="65"/>
  <c r="B3533" i="65"/>
  <c r="B4455" i="65"/>
  <c r="B4215" i="65"/>
  <c r="B4154" i="65"/>
  <c r="D4047" i="65"/>
  <c r="B3989" i="65"/>
  <c r="B3957" i="65"/>
  <c r="B3925" i="65"/>
  <c r="B3893" i="65"/>
  <c r="B3861" i="65"/>
  <c r="B3829" i="65"/>
  <c r="B3797" i="65"/>
  <c r="B3765" i="65"/>
  <c r="B3733" i="65"/>
  <c r="B3701" i="65"/>
  <c r="B3669" i="65"/>
  <c r="B3637" i="65"/>
  <c r="B3445" i="65"/>
  <c r="B3381" i="65"/>
  <c r="B3317" i="65"/>
  <c r="B3253" i="65"/>
  <c r="B3189" i="65"/>
  <c r="B3614" i="65"/>
  <c r="D4156" i="65"/>
  <c r="B4011" i="65"/>
  <c r="B3566" i="65"/>
  <c r="D3497" i="65"/>
  <c r="B3497" i="65"/>
  <c r="B3502" i="65"/>
  <c r="D3478" i="65"/>
  <c r="B3478" i="65"/>
  <c r="D3465" i="65"/>
  <c r="B3465" i="65"/>
  <c r="D3468" i="65"/>
  <c r="D3414" i="65"/>
  <c r="B3414" i="65"/>
  <c r="D3401" i="65"/>
  <c r="B3401" i="65"/>
  <c r="D3350" i="65"/>
  <c r="B3350" i="65"/>
  <c r="D3337" i="65"/>
  <c r="B3337" i="65"/>
  <c r="D3286" i="65"/>
  <c r="B3286" i="65"/>
  <c r="D3273" i="65"/>
  <c r="B3273" i="65"/>
  <c r="D3222" i="65"/>
  <c r="B3222" i="65"/>
  <c r="D3209" i="65"/>
  <c r="B3209" i="65"/>
  <c r="D3158" i="65"/>
  <c r="B3158" i="65"/>
  <c r="D3145" i="65"/>
  <c r="B3145" i="65"/>
  <c r="I3920" i="65"/>
  <c r="E3919" i="65"/>
  <c r="E3920" i="65" s="1"/>
  <c r="F3919" i="65"/>
  <c r="B3854" i="65"/>
  <c r="F3455" i="65"/>
  <c r="I3456" i="65"/>
  <c r="E3455" i="65"/>
  <c r="E3456" i="65" s="1"/>
  <c r="F3327" i="65"/>
  <c r="I3328" i="65"/>
  <c r="E3327" i="65"/>
  <c r="E3328" i="65" s="1"/>
  <c r="F3199" i="65"/>
  <c r="I3200" i="65"/>
  <c r="E3199" i="65"/>
  <c r="E3200" i="65" s="1"/>
  <c r="I3840" i="65"/>
  <c r="E3839" i="65"/>
  <c r="E3840" i="65" s="1"/>
  <c r="F3839" i="65"/>
  <c r="B3774" i="65"/>
  <c r="B3573" i="65"/>
  <c r="B3431" i="65"/>
  <c r="B3303" i="65"/>
  <c r="B3175" i="65"/>
  <c r="B3126" i="65"/>
  <c r="B3097" i="65"/>
  <c r="D3100" i="65"/>
  <c r="D3097" i="65"/>
  <c r="B3081" i="65"/>
  <c r="D3084" i="65"/>
  <c r="D3081" i="65"/>
  <c r="B3065" i="65"/>
  <c r="D3068" i="65"/>
  <c r="D3065" i="65"/>
  <c r="B3049" i="65"/>
  <c r="D3052" i="65"/>
  <c r="D3049" i="65"/>
  <c r="B3033" i="65"/>
  <c r="D3036" i="65"/>
  <c r="D3033" i="65"/>
  <c r="B3017" i="65"/>
  <c r="D3020" i="65"/>
  <c r="D3017" i="65"/>
  <c r="B3001" i="65"/>
  <c r="D3004" i="65"/>
  <c r="D3001" i="65"/>
  <c r="B2985" i="65"/>
  <c r="D2988" i="65"/>
  <c r="D2985" i="65"/>
  <c r="B2969" i="65"/>
  <c r="D2972" i="65"/>
  <c r="D2969" i="65"/>
  <c r="B2953" i="65"/>
  <c r="D2956" i="65"/>
  <c r="D2953" i="65"/>
  <c r="B2937" i="65"/>
  <c r="D2940" i="65"/>
  <c r="D2937" i="65"/>
  <c r="B2921" i="65"/>
  <c r="D2924" i="65"/>
  <c r="D2921" i="65"/>
  <c r="B2905" i="65"/>
  <c r="D2908" i="65"/>
  <c r="D2905" i="65"/>
  <c r="B2889" i="65"/>
  <c r="D2892" i="65"/>
  <c r="D2889" i="65"/>
  <c r="B2873" i="65"/>
  <c r="D2876" i="65"/>
  <c r="D2873" i="65"/>
  <c r="B2857" i="65"/>
  <c r="D2860" i="65"/>
  <c r="D2857" i="65"/>
  <c r="B2841" i="65"/>
  <c r="D2844" i="65"/>
  <c r="D2841" i="65"/>
  <c r="B2825" i="65"/>
  <c r="D2828" i="65"/>
  <c r="D2825" i="65"/>
  <c r="B2809" i="65"/>
  <c r="D2812" i="65"/>
  <c r="D2809" i="65"/>
  <c r="B2793" i="65"/>
  <c r="D2796" i="65"/>
  <c r="D2793" i="65"/>
  <c r="B2777" i="65"/>
  <c r="D2780" i="65"/>
  <c r="D2777" i="65"/>
  <c r="B2761" i="65"/>
  <c r="D2764" i="65"/>
  <c r="D2761" i="65"/>
  <c r="B2745" i="65"/>
  <c r="D2748" i="65"/>
  <c r="D2745" i="65"/>
  <c r="B2729" i="65"/>
  <c r="D2732" i="65"/>
  <c r="D2729" i="65"/>
  <c r="B2713" i="65"/>
  <c r="D2716" i="65"/>
  <c r="D2713" i="65"/>
  <c r="B2697" i="65"/>
  <c r="D2700" i="65"/>
  <c r="D2697" i="65"/>
  <c r="B2681" i="65"/>
  <c r="D2684" i="65"/>
  <c r="D2681" i="65"/>
  <c r="B2665" i="65"/>
  <c r="D2668" i="65"/>
  <c r="D2665" i="65"/>
  <c r="B2649" i="65"/>
  <c r="D2649" i="65"/>
  <c r="D2652" i="65"/>
  <c r="B2633" i="65"/>
  <c r="D2636" i="65"/>
  <c r="D2633" i="65"/>
  <c r="B2617" i="65"/>
  <c r="D2620" i="65"/>
  <c r="D2617" i="65"/>
  <c r="B2601" i="65"/>
  <c r="D2601" i="65"/>
  <c r="D2604" i="65"/>
  <c r="B2585" i="65"/>
  <c r="D2585" i="65"/>
  <c r="D2588" i="65"/>
  <c r="B2548" i="65"/>
  <c r="B2549" i="65"/>
  <c r="B2534" i="65"/>
  <c r="D2534" i="65"/>
  <c r="B3950" i="65"/>
  <c r="I3760" i="65"/>
  <c r="B3694" i="65"/>
  <c r="B3605" i="65"/>
  <c r="B3482" i="65"/>
  <c r="B3418" i="65"/>
  <c r="B3354" i="65"/>
  <c r="B3290" i="65"/>
  <c r="B3226" i="65"/>
  <c r="B3162" i="65"/>
  <c r="B3934" i="65"/>
  <c r="F3279" i="65"/>
  <c r="I3280" i="65"/>
  <c r="E3279" i="65"/>
  <c r="E3280" i="65" s="1"/>
  <c r="B3132" i="65"/>
  <c r="B3109" i="65"/>
  <c r="B2634" i="65"/>
  <c r="B2622" i="65"/>
  <c r="B2650" i="65"/>
  <c r="F2572" i="65"/>
  <c r="E2572" i="65"/>
  <c r="E2573" i="65" s="1"/>
  <c r="I2573" i="65"/>
  <c r="B2551" i="65"/>
  <c r="B2502" i="65"/>
  <c r="D2502" i="65"/>
  <c r="B2486" i="65"/>
  <c r="D2486" i="65"/>
  <c r="B2470" i="65"/>
  <c r="D2470" i="65"/>
  <c r="B2454" i="65"/>
  <c r="D2454" i="65"/>
  <c r="B2438" i="65"/>
  <c r="D2438" i="65"/>
  <c r="B2422" i="65"/>
  <c r="D2422" i="65"/>
  <c r="B2406" i="65"/>
  <c r="D2406" i="65"/>
  <c r="B2390" i="65"/>
  <c r="D2390" i="65"/>
  <c r="B2374" i="65"/>
  <c r="D2374" i="65"/>
  <c r="B2358" i="65"/>
  <c r="D2358" i="65"/>
  <c r="B2342" i="65"/>
  <c r="D2342" i="65"/>
  <c r="B2326" i="65"/>
  <c r="D2326" i="65"/>
  <c r="B2310" i="65"/>
  <c r="D2310" i="65"/>
  <c r="B2294" i="65"/>
  <c r="D2294" i="65"/>
  <c r="B2278" i="65"/>
  <c r="D2278" i="65"/>
  <c r="B2262" i="65"/>
  <c r="D2262" i="65"/>
  <c r="B2246" i="65"/>
  <c r="D2246" i="65"/>
  <c r="B2230" i="65"/>
  <c r="D2230" i="65"/>
  <c r="B2214" i="65"/>
  <c r="D2214" i="65"/>
  <c r="B2198" i="65"/>
  <c r="D2198" i="65"/>
  <c r="B2182" i="65"/>
  <c r="D2182" i="65"/>
  <c r="B2166" i="65"/>
  <c r="D2166" i="65"/>
  <c r="B2150" i="65"/>
  <c r="D2150" i="65"/>
  <c r="B2134" i="65"/>
  <c r="D2134" i="65"/>
  <c r="B2118" i="65"/>
  <c r="D2118" i="65"/>
  <c r="B2102" i="65"/>
  <c r="D2102" i="65"/>
  <c r="B2086" i="65"/>
  <c r="D2086" i="65"/>
  <c r="B2070" i="65"/>
  <c r="D2070" i="65"/>
  <c r="B2054" i="65"/>
  <c r="D2054" i="65"/>
  <c r="B2038" i="65"/>
  <c r="D2038" i="65"/>
  <c r="B2022" i="65"/>
  <c r="D2022" i="65"/>
  <c r="B2006" i="65"/>
  <c r="D2006" i="65"/>
  <c r="B1990" i="65"/>
  <c r="D1990" i="65"/>
  <c r="B1974" i="65"/>
  <c r="D1974" i="65"/>
  <c r="D1958" i="65"/>
  <c r="B1958" i="65"/>
  <c r="D1942" i="65"/>
  <c r="B1942" i="65"/>
  <c r="D1926" i="65"/>
  <c r="B1926" i="65"/>
  <c r="D1910" i="65"/>
  <c r="B1910" i="65"/>
  <c r="D1894" i="65"/>
  <c r="B1894" i="65"/>
  <c r="D1878" i="65"/>
  <c r="B1878" i="65"/>
  <c r="D1862" i="65"/>
  <c r="B1862" i="65"/>
  <c r="D1846" i="65"/>
  <c r="B1846" i="65"/>
  <c r="D1830" i="65"/>
  <c r="B1830" i="65"/>
  <c r="D1814" i="65"/>
  <c r="B1814" i="65"/>
  <c r="D1798" i="65"/>
  <c r="B1798" i="65"/>
  <c r="D1782" i="65"/>
  <c r="B1782" i="65"/>
  <c r="D1766" i="65"/>
  <c r="B1766" i="65"/>
  <c r="D1750" i="65"/>
  <c r="B1750" i="65"/>
  <c r="D1734" i="65"/>
  <c r="B1734" i="65"/>
  <c r="D1718" i="65"/>
  <c r="B1718" i="65"/>
  <c r="D1702" i="65"/>
  <c r="B1702" i="65"/>
  <c r="D1686" i="65"/>
  <c r="B1686" i="65"/>
  <c r="D1670" i="65"/>
  <c r="B1670" i="65"/>
  <c r="D1654" i="65"/>
  <c r="B1654" i="65"/>
  <c r="D1638" i="65"/>
  <c r="B1638" i="65"/>
  <c r="D1622" i="65"/>
  <c r="B1622" i="65"/>
  <c r="D1606" i="65"/>
  <c r="B1606" i="65"/>
  <c r="D1590" i="65"/>
  <c r="B1590" i="65"/>
  <c r="D1574" i="65"/>
  <c r="B1574" i="65"/>
  <c r="D1558" i="65"/>
  <c r="B1558" i="65"/>
  <c r="D1542" i="65"/>
  <c r="B1542" i="65"/>
  <c r="D1526" i="65"/>
  <c r="B1526" i="65"/>
  <c r="B3998" i="65"/>
  <c r="B3525" i="65"/>
  <c r="I2576" i="65"/>
  <c r="E2575" i="65"/>
  <c r="E2576" i="65" s="1"/>
  <c r="F2575" i="65"/>
  <c r="B2522" i="65"/>
  <c r="B2503" i="65"/>
  <c r="B2475" i="65"/>
  <c r="B2476" i="65"/>
  <c r="B2458" i="65"/>
  <c r="B2439" i="65"/>
  <c r="B2411" i="65"/>
  <c r="B2412" i="65"/>
  <c r="B2394" i="65"/>
  <c r="B2375" i="65"/>
  <c r="B2347" i="65"/>
  <c r="B2348" i="65"/>
  <c r="B2330" i="65"/>
  <c r="B2311" i="65"/>
  <c r="B2283" i="65"/>
  <c r="B2284" i="65"/>
  <c r="B2266" i="65"/>
  <c r="B2247" i="65"/>
  <c r="B3402" i="65"/>
  <c r="B3146" i="65"/>
  <c r="B3102" i="65"/>
  <c r="I3056" i="65"/>
  <c r="E3055" i="65"/>
  <c r="E3056" i="65" s="1"/>
  <c r="F3055" i="65"/>
  <c r="B3038" i="65"/>
  <c r="I2992" i="65"/>
  <c r="E2991" i="65"/>
  <c r="E2992" i="65" s="1"/>
  <c r="F2991" i="65"/>
  <c r="B2974" i="65"/>
  <c r="I2928" i="65"/>
  <c r="E2927" i="65"/>
  <c r="E2928" i="65" s="1"/>
  <c r="F2927" i="65"/>
  <c r="B2910" i="65"/>
  <c r="F2863" i="65"/>
  <c r="B2846" i="65"/>
  <c r="I2800" i="65"/>
  <c r="E2799" i="65"/>
  <c r="E2800" i="65" s="1"/>
  <c r="F2799" i="65"/>
  <c r="B2782" i="65"/>
  <c r="F2735" i="65"/>
  <c r="B2718" i="65"/>
  <c r="I2672" i="65"/>
  <c r="E2671" i="65"/>
  <c r="E2672" i="65" s="1"/>
  <c r="F2671" i="65"/>
  <c r="B2469" i="65"/>
  <c r="I2448" i="65"/>
  <c r="E2447" i="65"/>
  <c r="E2448" i="65" s="1"/>
  <c r="F2447" i="65"/>
  <c r="B2398" i="65"/>
  <c r="B2341" i="65"/>
  <c r="I2320" i="65"/>
  <c r="E2319" i="65"/>
  <c r="E2320" i="65" s="1"/>
  <c r="F2319" i="65"/>
  <c r="B2270" i="65"/>
  <c r="B1946" i="65"/>
  <c r="B1882" i="65"/>
  <c r="B1818" i="65"/>
  <c r="B1754" i="65"/>
  <c r="B1690" i="65"/>
  <c r="B1626" i="65"/>
  <c r="B1562" i="65"/>
  <c r="B1527" i="65"/>
  <c r="B2517" i="65"/>
  <c r="I2496" i="65"/>
  <c r="E2495" i="65"/>
  <c r="E2496" i="65" s="1"/>
  <c r="F2495" i="65"/>
  <c r="B2446" i="65"/>
  <c r="B2389" i="65"/>
  <c r="I2368" i="65"/>
  <c r="E2367" i="65"/>
  <c r="E2368" i="65" s="1"/>
  <c r="F2367" i="65"/>
  <c r="B2318" i="65"/>
  <c r="B2261" i="65"/>
  <c r="I2240" i="65"/>
  <c r="E2239" i="65"/>
  <c r="E2240" i="65" s="1"/>
  <c r="F2239" i="65"/>
  <c r="B2222" i="65"/>
  <c r="F2175" i="65"/>
  <c r="B2158" i="65"/>
  <c r="F2111" i="65"/>
  <c r="B2094" i="65"/>
  <c r="I2048" i="65"/>
  <c r="E2047" i="65"/>
  <c r="E2048" i="65" s="1"/>
  <c r="F2047" i="65"/>
  <c r="B2030" i="65"/>
  <c r="I1984" i="65"/>
  <c r="E1983" i="65"/>
  <c r="E1984" i="65" s="1"/>
  <c r="F1983" i="65"/>
  <c r="B1959" i="65"/>
  <c r="I1920" i="65"/>
  <c r="E1919" i="65"/>
  <c r="E1920" i="65" s="1"/>
  <c r="F1919" i="65"/>
  <c r="B1895" i="65"/>
  <c r="I1856" i="65"/>
  <c r="E1855" i="65"/>
  <c r="E1856" i="65" s="1"/>
  <c r="F1855" i="65"/>
  <c r="B1831" i="65"/>
  <c r="I1792" i="65"/>
  <c r="E1791" i="65"/>
  <c r="E1792" i="65" s="1"/>
  <c r="F1791" i="65"/>
  <c r="B1767" i="65"/>
  <c r="I1728" i="65"/>
  <c r="E1727" i="65"/>
  <c r="E1728" i="65" s="1"/>
  <c r="F1727" i="65"/>
  <c r="B1703" i="65"/>
  <c r="F1663" i="65"/>
  <c r="B1639" i="65"/>
  <c r="B2501" i="65"/>
  <c r="I2480" i="65"/>
  <c r="E2479" i="65"/>
  <c r="E2480" i="65" s="1"/>
  <c r="F2479" i="65"/>
  <c r="B2430" i="65"/>
  <c r="B2373" i="65"/>
  <c r="I2352" i="65"/>
  <c r="E2351" i="65"/>
  <c r="E2352" i="65" s="1"/>
  <c r="F2351" i="65"/>
  <c r="B2302" i="65"/>
  <c r="B2245" i="65"/>
  <c r="D2220" i="65"/>
  <c r="B2202" i="65"/>
  <c r="B2181" i="65"/>
  <c r="B2535" i="65"/>
  <c r="B2478" i="65"/>
  <c r="B2421" i="65"/>
  <c r="I2400" i="65"/>
  <c r="E2399" i="65"/>
  <c r="E2400" i="65" s="1"/>
  <c r="F2399" i="65"/>
  <c r="B2350" i="65"/>
  <c r="B2293" i="65"/>
  <c r="I2272" i="65"/>
  <c r="E2271" i="65"/>
  <c r="E2272" i="65" s="1"/>
  <c r="F2271" i="65"/>
  <c r="B2183" i="65"/>
  <c r="B2119" i="65"/>
  <c r="B2055" i="65"/>
  <c r="B1991" i="65"/>
  <c r="D2140" i="65"/>
  <c r="B2090" i="65"/>
  <c r="B2053" i="65"/>
  <c r="D2012" i="65"/>
  <c r="B1637" i="65"/>
  <c r="B1559" i="65"/>
  <c r="F1519" i="65"/>
  <c r="I1520" i="65"/>
  <c r="E1519" i="65"/>
  <c r="E1520" i="65" s="1"/>
  <c r="B1621" i="65"/>
  <c r="D1580" i="65"/>
  <c r="I1568" i="65"/>
  <c r="E1567" i="65"/>
  <c r="E1568" i="65" s="1"/>
  <c r="F1567" i="65"/>
  <c r="B1503" i="65"/>
  <c r="D1503" i="65"/>
  <c r="B1478" i="65"/>
  <c r="D1478" i="65"/>
  <c r="B1483" i="65"/>
  <c r="B1460" i="65"/>
  <c r="B1461" i="65"/>
  <c r="B2133" i="65"/>
  <c r="D2092" i="65"/>
  <c r="B2042" i="65"/>
  <c r="B2005" i="65"/>
  <c r="D1964" i="65"/>
  <c r="D1932" i="65"/>
  <c r="D1900" i="65"/>
  <c r="D1868" i="65"/>
  <c r="D1836" i="65"/>
  <c r="D1804" i="65"/>
  <c r="D1772" i="65"/>
  <c r="D1740" i="65"/>
  <c r="D1708" i="65"/>
  <c r="D1676" i="65"/>
  <c r="B1591" i="65"/>
  <c r="B1941" i="65"/>
  <c r="B1877" i="65"/>
  <c r="B1813" i="65"/>
  <c r="B1749" i="65"/>
  <c r="B1685" i="65"/>
  <c r="D1644" i="65"/>
  <c r="I1600" i="65"/>
  <c r="E1599" i="65"/>
  <c r="E1600" i="65" s="1"/>
  <c r="F1599" i="65"/>
  <c r="D1455" i="65"/>
  <c r="B1455" i="65"/>
  <c r="D1439" i="65"/>
  <c r="B1439" i="65"/>
  <c r="D1423" i="65"/>
  <c r="B1423" i="65"/>
  <c r="D1407" i="65"/>
  <c r="B1407" i="65"/>
  <c r="D1391" i="65"/>
  <c r="B1391" i="65"/>
  <c r="D1375" i="65"/>
  <c r="B1375" i="65"/>
  <c r="D1359" i="65"/>
  <c r="B1359" i="65"/>
  <c r="D1343" i="65"/>
  <c r="B1343" i="65"/>
  <c r="D1327" i="65"/>
  <c r="B1327" i="65"/>
  <c r="D1311" i="65"/>
  <c r="B1311" i="65"/>
  <c r="D1295" i="65"/>
  <c r="B1295" i="65"/>
  <c r="D1279" i="65"/>
  <c r="B1279" i="65"/>
  <c r="D1263" i="65"/>
  <c r="B1263" i="65"/>
  <c r="D1247" i="65"/>
  <c r="B1247" i="65"/>
  <c r="D1231" i="65"/>
  <c r="B1231" i="65"/>
  <c r="D1215" i="65"/>
  <c r="B1215" i="65"/>
  <c r="D1199" i="65"/>
  <c r="B1199" i="65"/>
  <c r="D1183" i="65"/>
  <c r="B1183" i="65"/>
  <c r="D1167" i="65"/>
  <c r="B1167" i="65"/>
  <c r="D1151" i="65"/>
  <c r="B1151" i="65"/>
  <c r="D1135" i="65"/>
  <c r="B1135" i="65"/>
  <c r="D1119" i="65"/>
  <c r="B1119" i="65"/>
  <c r="D1103" i="65"/>
  <c r="B1103" i="65"/>
  <c r="B1061" i="65"/>
  <c r="D1039" i="65"/>
  <c r="B1039" i="65"/>
  <c r="B997" i="65"/>
  <c r="D975" i="65"/>
  <c r="B975" i="65"/>
  <c r="B1582" i="65"/>
  <c r="B1438" i="65"/>
  <c r="B1374" i="65"/>
  <c r="B1310" i="65"/>
  <c r="B1246" i="65"/>
  <c r="B1182" i="65"/>
  <c r="B1118" i="65"/>
  <c r="B1054" i="65"/>
  <c r="B967" i="65"/>
  <c r="H1494" i="65"/>
  <c r="H1495" i="65" s="1"/>
  <c r="F1495" i="65"/>
  <c r="G1494" i="65"/>
  <c r="G1495" i="65" s="1"/>
  <c r="D959" i="65"/>
  <c r="B959" i="65"/>
  <c r="B926" i="65"/>
  <c r="B902" i="65"/>
  <c r="D902" i="65"/>
  <c r="B889" i="65"/>
  <c r="D889" i="65"/>
  <c r="B862" i="65"/>
  <c r="B838" i="65"/>
  <c r="D838" i="65"/>
  <c r="B825" i="65"/>
  <c r="D825" i="65"/>
  <c r="B798" i="65"/>
  <c r="B774" i="65"/>
  <c r="D774" i="65"/>
  <c r="B761" i="65"/>
  <c r="D761" i="65"/>
  <c r="B734" i="65"/>
  <c r="B710" i="65"/>
  <c r="D710" i="65"/>
  <c r="B697" i="65"/>
  <c r="D697" i="65"/>
  <c r="B670" i="65"/>
  <c r="B646" i="65"/>
  <c r="D646" i="65"/>
  <c r="B633" i="65"/>
  <c r="D633" i="65"/>
  <c r="B606" i="65"/>
  <c r="B582" i="65"/>
  <c r="D582" i="65"/>
  <c r="B569" i="65"/>
  <c r="D569" i="65"/>
  <c r="B542" i="65"/>
  <c r="B518" i="65"/>
  <c r="D518" i="65"/>
  <c r="B505" i="65"/>
  <c r="D505" i="65"/>
  <c r="B478" i="65"/>
  <c r="B454" i="65"/>
  <c r="D454" i="65"/>
  <c r="B441" i="65"/>
  <c r="D441" i="65"/>
  <c r="B414" i="65"/>
  <c r="B390" i="65"/>
  <c r="D390" i="65"/>
  <c r="B377" i="65"/>
  <c r="D377" i="65"/>
  <c r="B350" i="65"/>
  <c r="B1399" i="65"/>
  <c r="B1335" i="65"/>
  <c r="B1271" i="65"/>
  <c r="B1207" i="65"/>
  <c r="B1143" i="65"/>
  <c r="B1079" i="65"/>
  <c r="B1015" i="65"/>
  <c r="B935" i="65"/>
  <c r="B907" i="65"/>
  <c r="B890" i="65"/>
  <c r="B871" i="65"/>
  <c r="B843" i="65"/>
  <c r="B826" i="65"/>
  <c r="D25" i="65"/>
  <c r="D943" i="65"/>
  <c r="B943" i="65"/>
  <c r="B920" i="65"/>
  <c r="B901" i="65"/>
  <c r="D879" i="65"/>
  <c r="B879" i="65"/>
  <c r="B856" i="65"/>
  <c r="B837" i="65"/>
  <c r="D815" i="65"/>
  <c r="B815" i="65"/>
  <c r="B773" i="65"/>
  <c r="D751" i="65"/>
  <c r="B751" i="65"/>
  <c r="B709" i="65"/>
  <c r="D687" i="65"/>
  <c r="B687" i="65"/>
  <c r="B645" i="65"/>
  <c r="D623" i="65"/>
  <c r="B623" i="65"/>
  <c r="B581" i="65"/>
  <c r="D559" i="65"/>
  <c r="B559" i="65"/>
  <c r="B517" i="65"/>
  <c r="B495" i="65"/>
  <c r="D495" i="65"/>
  <c r="B453" i="65"/>
  <c r="D431" i="65"/>
  <c r="B431" i="65"/>
  <c r="B389" i="65"/>
  <c r="D367" i="65"/>
  <c r="B367" i="65"/>
  <c r="B325" i="65"/>
  <c r="D303" i="65"/>
  <c r="B303" i="65"/>
  <c r="B261" i="65"/>
  <c r="D239" i="65"/>
  <c r="B239" i="65"/>
  <c r="B197" i="65"/>
  <c r="D175" i="65"/>
  <c r="B175" i="65"/>
  <c r="B133" i="65"/>
  <c r="B91" i="65"/>
  <c r="B27" i="65"/>
  <c r="D908" i="65"/>
  <c r="B791" i="65"/>
  <c r="B727" i="65"/>
  <c r="B663" i="65"/>
  <c r="B599" i="65"/>
  <c r="B535" i="65"/>
  <c r="B391" i="65"/>
  <c r="B13" i="65"/>
  <c r="B5" i="65"/>
  <c r="D892" i="65"/>
  <c r="D780" i="65"/>
  <c r="D716" i="65"/>
  <c r="D652" i="65"/>
  <c r="D588" i="65"/>
  <c r="B471" i="65"/>
  <c r="B295" i="65"/>
  <c r="B231" i="65"/>
  <c r="B167" i="65"/>
  <c r="B77" i="65"/>
  <c r="B75" i="65"/>
  <c r="B990" i="65"/>
  <c r="D524" i="65"/>
  <c r="D111" i="65"/>
  <c r="B111" i="65"/>
  <c r="B105" i="65"/>
  <c r="D105" i="65"/>
  <c r="B778" i="65"/>
  <c r="B714" i="65"/>
  <c r="B650" i="65"/>
  <c r="B586" i="65"/>
  <c r="B407" i="65"/>
  <c r="B343" i="65"/>
  <c r="B279" i="65"/>
  <c r="B215" i="65"/>
  <c r="B151" i="65"/>
  <c r="B45" i="65"/>
  <c r="B61" i="65"/>
  <c r="B56" i="65"/>
  <c r="B63" i="65"/>
  <c r="D63" i="65"/>
  <c r="B4911" i="65"/>
  <c r="D4911" i="65"/>
  <c r="B4959" i="65"/>
  <c r="D4959" i="65"/>
  <c r="D4934" i="65"/>
  <c r="B4934" i="65"/>
  <c r="D4921" i="65"/>
  <c r="B4921" i="65"/>
  <c r="D4895" i="65"/>
  <c r="B4895" i="65"/>
  <c r="I4736" i="65"/>
  <c r="E4735" i="65"/>
  <c r="E4736" i="65" s="1"/>
  <c r="F4735" i="65"/>
  <c r="D4713" i="65"/>
  <c r="B4713" i="65"/>
  <c r="B4825" i="65"/>
  <c r="D4825" i="65"/>
  <c r="B4751" i="65"/>
  <c r="D4751" i="65"/>
  <c r="F4652" i="65"/>
  <c r="I4653" i="65"/>
  <c r="E4652" i="65"/>
  <c r="E4653" i="65" s="1"/>
  <c r="D4828" i="65"/>
  <c r="B4828" i="65"/>
  <c r="F4733" i="65"/>
  <c r="H4732" i="65"/>
  <c r="H4733" i="65" s="1"/>
  <c r="G4732" i="65"/>
  <c r="G4733" i="65" s="1"/>
  <c r="B4639" i="65"/>
  <c r="D4639" i="65"/>
  <c r="B4511" i="65"/>
  <c r="D4511" i="65"/>
  <c r="B4473" i="65"/>
  <c r="D4473" i="65"/>
  <c r="B4441" i="65"/>
  <c r="D4441" i="65"/>
  <c r="B4374" i="65"/>
  <c r="D4374" i="65"/>
  <c r="B4310" i="65"/>
  <c r="D4310" i="65"/>
  <c r="B4591" i="65"/>
  <c r="D4591" i="65"/>
  <c r="B4331" i="65"/>
  <c r="B4332" i="65"/>
  <c r="I4384" i="65"/>
  <c r="E4383" i="65"/>
  <c r="E4384" i="65" s="1"/>
  <c r="F4383" i="65"/>
  <c r="E4534" i="65"/>
  <c r="E4535" i="65" s="1"/>
  <c r="F4534" i="65"/>
  <c r="F4316" i="65"/>
  <c r="E4316" i="65"/>
  <c r="E4317" i="65" s="1"/>
  <c r="I4317" i="65"/>
  <c r="D4249" i="65"/>
  <c r="B4249" i="65"/>
  <c r="D4230" i="65"/>
  <c r="B4230" i="65"/>
  <c r="B4166" i="65"/>
  <c r="D4166" i="65"/>
  <c r="F4380" i="65"/>
  <c r="E4380" i="65"/>
  <c r="E4381" i="65" s="1"/>
  <c r="I4381" i="65"/>
  <c r="D4918" i="65"/>
  <c r="B4918" i="65"/>
  <c r="B4843" i="65"/>
  <c r="D4863" i="65"/>
  <c r="B4863" i="65"/>
  <c r="B4652" i="65"/>
  <c r="B4619" i="65"/>
  <c r="B4745" i="65"/>
  <c r="D4745" i="65"/>
  <c r="B4826" i="65"/>
  <c r="B4783" i="65"/>
  <c r="D4783" i="65"/>
  <c r="B4712" i="65"/>
  <c r="D4966" i="65"/>
  <c r="B4966" i="65"/>
  <c r="B4908" i="65"/>
  <c r="D4908" i="65"/>
  <c r="D4889" i="65"/>
  <c r="B4889" i="65"/>
  <c r="D4873" i="65"/>
  <c r="B4873" i="65"/>
  <c r="B4967" i="65"/>
  <c r="D4953" i="65"/>
  <c r="B4953" i="65"/>
  <c r="B4940" i="65"/>
  <c r="D4940" i="65"/>
  <c r="B4927" i="65"/>
  <c r="D4927" i="65"/>
  <c r="D4905" i="65"/>
  <c r="B4951" i="65"/>
  <c r="B4919" i="65"/>
  <c r="B4885" i="65"/>
  <c r="B4955" i="65"/>
  <c r="D4876" i="65"/>
  <c r="B4724" i="65"/>
  <c r="B4725" i="65"/>
  <c r="B4861" i="65"/>
  <c r="B4862" i="65"/>
  <c r="B4797" i="65"/>
  <c r="B4760" i="65"/>
  <c r="B4714" i="65"/>
  <c r="B4718" i="65"/>
  <c r="B4687" i="65"/>
  <c r="D4687" i="65"/>
  <c r="D4662" i="65"/>
  <c r="B4662" i="65"/>
  <c r="D4633" i="65"/>
  <c r="B4633" i="65"/>
  <c r="B4620" i="65"/>
  <c r="B4792" i="65"/>
  <c r="B4794" i="65"/>
  <c r="B4741" i="65"/>
  <c r="B4743" i="65"/>
  <c r="D4748" i="65"/>
  <c r="B4748" i="65"/>
  <c r="F4684" i="65"/>
  <c r="E4684" i="65"/>
  <c r="E4685" i="65" s="1"/>
  <c r="I4685" i="65"/>
  <c r="F4620" i="65"/>
  <c r="E4620" i="65"/>
  <c r="E4621" i="65" s="1"/>
  <c r="I4621" i="65"/>
  <c r="I4842" i="65"/>
  <c r="E4841" i="65"/>
  <c r="E4842" i="65" s="1"/>
  <c r="F4841" i="65"/>
  <c r="B4831" i="65"/>
  <c r="D4831" i="65"/>
  <c r="B4827" i="65"/>
  <c r="B4777" i="65"/>
  <c r="D4777" i="65"/>
  <c r="B4703" i="65"/>
  <c r="D4703" i="65"/>
  <c r="B4699" i="65"/>
  <c r="B4666" i="65"/>
  <c r="B4631" i="65"/>
  <c r="I4762" i="65"/>
  <c r="E4761" i="65"/>
  <c r="E4762" i="65" s="1"/>
  <c r="F4761" i="65"/>
  <c r="B4686" i="65"/>
  <c r="D4636" i="65"/>
  <c r="D4588" i="65"/>
  <c r="B4588" i="65"/>
  <c r="B4543" i="65"/>
  <c r="D4543" i="65"/>
  <c r="B4507" i="65"/>
  <c r="B4406" i="65"/>
  <c r="D4406" i="65"/>
  <c r="B4393" i="65"/>
  <c r="D4393" i="65"/>
  <c r="B4342" i="65"/>
  <c r="D4342" i="65"/>
  <c r="B4329" i="65"/>
  <c r="D4329" i="65"/>
  <c r="B4586" i="65"/>
  <c r="D4569" i="65"/>
  <c r="B4569" i="65"/>
  <c r="B4575" i="65"/>
  <c r="D4575" i="65"/>
  <c r="I4541" i="65"/>
  <c r="E4540" i="65"/>
  <c r="E4541" i="65" s="1"/>
  <c r="F4540" i="65"/>
  <c r="B4394" i="65"/>
  <c r="B4363" i="65"/>
  <c r="B4364" i="65"/>
  <c r="B4346" i="65"/>
  <c r="B4327" i="65"/>
  <c r="B4299" i="65"/>
  <c r="B4300" i="65"/>
  <c r="D4601" i="65"/>
  <c r="B4601" i="65"/>
  <c r="B4597" i="65"/>
  <c r="B4602" i="65"/>
  <c r="B4520" i="65"/>
  <c r="B4523" i="65"/>
  <c r="B4485" i="65"/>
  <c r="B4442" i="65"/>
  <c r="B4421" i="65"/>
  <c r="I4352" i="65"/>
  <c r="E4351" i="65"/>
  <c r="E4352" i="65" s="1"/>
  <c r="F4351" i="65"/>
  <c r="D4287" i="65"/>
  <c r="B4287" i="65"/>
  <c r="D4262" i="65"/>
  <c r="B4262" i="65"/>
  <c r="E4790" i="65"/>
  <c r="E4791" i="65" s="1"/>
  <c r="F4790" i="65"/>
  <c r="B4654" i="65"/>
  <c r="D4396" i="65"/>
  <c r="B4357" i="65"/>
  <c r="B4296" i="65"/>
  <c r="B4553" i="65"/>
  <c r="D4553" i="65"/>
  <c r="B4551" i="65"/>
  <c r="B4462" i="65"/>
  <c r="I4336" i="65"/>
  <c r="E4335" i="65"/>
  <c r="E4336" i="65" s="1"/>
  <c r="F4335" i="65"/>
  <c r="D4255" i="65"/>
  <c r="B4255" i="65"/>
  <c r="B4229" i="65"/>
  <c r="B4407" i="65"/>
  <c r="B4341" i="65"/>
  <c r="D4412" i="65"/>
  <c r="B4312" i="65"/>
  <c r="B4237" i="65"/>
  <c r="D4198" i="65"/>
  <c r="B4198" i="65"/>
  <c r="B4185" i="65"/>
  <c r="D4185" i="65"/>
  <c r="B4148" i="65"/>
  <c r="B4149" i="65"/>
  <c r="B4134" i="65"/>
  <c r="D4134" i="65"/>
  <c r="B4121" i="65"/>
  <c r="D4121" i="65"/>
  <c r="D4124" i="65"/>
  <c r="B4094" i="65"/>
  <c r="B4084" i="65"/>
  <c r="B4085" i="65"/>
  <c r="B4070" i="65"/>
  <c r="D4070" i="65"/>
  <c r="B4057" i="65"/>
  <c r="D4057" i="65"/>
  <c r="D4060" i="65"/>
  <c r="B4423" i="65"/>
  <c r="B4247" i="65"/>
  <c r="B4138" i="65"/>
  <c r="B4074" i="65"/>
  <c r="B4025" i="65"/>
  <c r="D4025" i="65"/>
  <c r="B4005" i="65"/>
  <c r="B3993" i="65"/>
  <c r="D3996" i="65"/>
  <c r="D3993" i="65"/>
  <c r="B3977" i="65"/>
  <c r="D3980" i="65"/>
  <c r="D3977" i="65"/>
  <c r="B3961" i="65"/>
  <c r="D3964" i="65"/>
  <c r="D3961" i="65"/>
  <c r="B3945" i="65"/>
  <c r="D3948" i="65"/>
  <c r="D3945" i="65"/>
  <c r="B3929" i="65"/>
  <c r="D3932" i="65"/>
  <c r="D3929" i="65"/>
  <c r="B3913" i="65"/>
  <c r="D3916" i="65"/>
  <c r="D3913" i="65"/>
  <c r="B3897" i="65"/>
  <c r="D3900" i="65"/>
  <c r="D3897" i="65"/>
  <c r="B3881" i="65"/>
  <c r="D3884" i="65"/>
  <c r="D3881" i="65"/>
  <c r="B3865" i="65"/>
  <c r="D3868" i="65"/>
  <c r="D3865" i="65"/>
  <c r="B3849" i="65"/>
  <c r="D3852" i="65"/>
  <c r="D3849" i="65"/>
  <c r="B3833" i="65"/>
  <c r="D3836" i="65"/>
  <c r="D3833" i="65"/>
  <c r="B3817" i="65"/>
  <c r="D3820" i="65"/>
  <c r="D3817" i="65"/>
  <c r="B3801" i="65"/>
  <c r="D3804" i="65"/>
  <c r="D3801" i="65"/>
  <c r="B3785" i="65"/>
  <c r="D3788" i="65"/>
  <c r="D3785" i="65"/>
  <c r="B3769" i="65"/>
  <c r="D3772" i="65"/>
  <c r="D3769" i="65"/>
  <c r="B3753" i="65"/>
  <c r="D3756" i="65"/>
  <c r="D3753" i="65"/>
  <c r="B3737" i="65"/>
  <c r="D3740" i="65"/>
  <c r="D3737" i="65"/>
  <c r="B3721" i="65"/>
  <c r="D3724" i="65"/>
  <c r="D3721" i="65"/>
  <c r="B3705" i="65"/>
  <c r="D3708" i="65"/>
  <c r="D3705" i="65"/>
  <c r="B3689" i="65"/>
  <c r="D3692" i="65"/>
  <c r="D3689" i="65"/>
  <c r="B3673" i="65"/>
  <c r="D3676" i="65"/>
  <c r="D3673" i="65"/>
  <c r="B3657" i="65"/>
  <c r="D3660" i="65"/>
  <c r="D3657" i="65"/>
  <c r="B3641" i="65"/>
  <c r="D3644" i="65"/>
  <c r="D3641" i="65"/>
  <c r="B3625" i="65"/>
  <c r="D3628" i="65"/>
  <c r="D3625" i="65"/>
  <c r="B3609" i="65"/>
  <c r="D3612" i="65"/>
  <c r="D3609" i="65"/>
  <c r="B3593" i="65"/>
  <c r="D3596" i="65"/>
  <c r="D3593" i="65"/>
  <c r="B3577" i="65"/>
  <c r="D3577" i="65"/>
  <c r="D3580" i="65"/>
  <c r="D3564" i="65"/>
  <c r="D3561" i="65"/>
  <c r="B3561" i="65"/>
  <c r="D3548" i="65"/>
  <c r="D3545" i="65"/>
  <c r="B3545" i="65"/>
  <c r="D3529" i="65"/>
  <c r="B3529" i="65"/>
  <c r="D3532" i="65"/>
  <c r="B3513" i="65"/>
  <c r="D3513" i="65"/>
  <c r="D4223" i="65"/>
  <c r="I4160" i="65"/>
  <c r="E4159" i="65"/>
  <c r="E4160" i="65" s="1"/>
  <c r="F4159" i="65"/>
  <c r="D4028" i="65"/>
  <c r="B4028" i="65"/>
  <c r="B4439" i="65"/>
  <c r="B4026" i="65"/>
  <c r="B3978" i="65"/>
  <c r="B3946" i="65"/>
  <c r="B3914" i="65"/>
  <c r="B3882" i="65"/>
  <c r="B3850" i="65"/>
  <c r="B3818" i="65"/>
  <c r="B3786" i="65"/>
  <c r="B3754" i="65"/>
  <c r="B3722" i="65"/>
  <c r="B3690" i="65"/>
  <c r="B3658" i="65"/>
  <c r="B3626" i="65"/>
  <c r="B3598" i="65"/>
  <c r="I3536" i="65"/>
  <c r="F3535" i="65"/>
  <c r="E3535" i="65"/>
  <c r="E3536" i="65" s="1"/>
  <c r="B4181" i="65"/>
  <c r="D3494" i="65"/>
  <c r="B3494" i="65"/>
  <c r="D3462" i="65"/>
  <c r="B3462" i="65"/>
  <c r="D3449" i="65"/>
  <c r="B3449" i="65"/>
  <c r="D3398" i="65"/>
  <c r="B3398" i="65"/>
  <c r="D3385" i="65"/>
  <c r="B3385" i="65"/>
  <c r="D3334" i="65"/>
  <c r="B3334" i="65"/>
  <c r="D3321" i="65"/>
  <c r="B3321" i="65"/>
  <c r="D3270" i="65"/>
  <c r="B3270" i="65"/>
  <c r="D3257" i="65"/>
  <c r="B3257" i="65"/>
  <c r="D3206" i="65"/>
  <c r="B3206" i="65"/>
  <c r="D3193" i="65"/>
  <c r="B3193" i="65"/>
  <c r="D3142" i="65"/>
  <c r="B3142" i="65"/>
  <c r="F3983" i="65"/>
  <c r="B3918" i="65"/>
  <c r="I3728" i="65"/>
  <c r="E3727" i="65"/>
  <c r="E3728" i="65" s="1"/>
  <c r="F3727" i="65"/>
  <c r="B3662" i="65"/>
  <c r="B3582" i="65"/>
  <c r="D3129" i="65"/>
  <c r="B3129" i="65"/>
  <c r="I3904" i="65"/>
  <c r="E3903" i="65"/>
  <c r="E3904" i="65" s="1"/>
  <c r="F3903" i="65"/>
  <c r="B3838" i="65"/>
  <c r="I3648" i="65"/>
  <c r="E3647" i="65"/>
  <c r="E3648" i="65" s="1"/>
  <c r="F3647" i="65"/>
  <c r="B3550" i="65"/>
  <c r="F3439" i="65"/>
  <c r="I3440" i="65"/>
  <c r="E3439" i="65"/>
  <c r="E3440" i="65" s="1"/>
  <c r="D3340" i="65"/>
  <c r="F3311" i="65"/>
  <c r="I3312" i="65"/>
  <c r="E3311" i="65"/>
  <c r="E3312" i="65" s="1"/>
  <c r="D3212" i="65"/>
  <c r="F3183" i="65"/>
  <c r="I3184" i="65"/>
  <c r="E3183" i="65"/>
  <c r="E3184" i="65" s="1"/>
  <c r="B3112" i="65"/>
  <c r="B3113" i="65"/>
  <c r="B3094" i="65"/>
  <c r="D3094" i="65"/>
  <c r="B3078" i="65"/>
  <c r="D3078" i="65"/>
  <c r="B3062" i="65"/>
  <c r="D3062" i="65"/>
  <c r="B3046" i="65"/>
  <c r="D3046" i="65"/>
  <c r="B3030" i="65"/>
  <c r="D3030" i="65"/>
  <c r="B3014" i="65"/>
  <c r="D3014" i="65"/>
  <c r="B2998" i="65"/>
  <c r="D2998" i="65"/>
  <c r="B2982" i="65"/>
  <c r="D2982" i="65"/>
  <c r="B2966" i="65"/>
  <c r="D2966" i="65"/>
  <c r="B2950" i="65"/>
  <c r="D2950" i="65"/>
  <c r="B2934" i="65"/>
  <c r="D2934" i="65"/>
  <c r="B2918" i="65"/>
  <c r="D2918" i="65"/>
  <c r="B2902" i="65"/>
  <c r="D2902" i="65"/>
  <c r="B2886" i="65"/>
  <c r="D2886" i="65"/>
  <c r="B2870" i="65"/>
  <c r="D2870" i="65"/>
  <c r="B2854" i="65"/>
  <c r="D2854" i="65"/>
  <c r="B2838" i="65"/>
  <c r="D2838" i="65"/>
  <c r="B2822" i="65"/>
  <c r="D2822" i="65"/>
  <c r="B2806" i="65"/>
  <c r="D2806" i="65"/>
  <c r="B2790" i="65"/>
  <c r="D2790" i="65"/>
  <c r="B2774" i="65"/>
  <c r="D2774" i="65"/>
  <c r="B2758" i="65"/>
  <c r="D2758" i="65"/>
  <c r="B2742" i="65"/>
  <c r="D2742" i="65"/>
  <c r="B2726" i="65"/>
  <c r="D2726" i="65"/>
  <c r="B2710" i="65"/>
  <c r="D2710" i="65"/>
  <c r="B2694" i="65"/>
  <c r="D2694" i="65"/>
  <c r="B2678" i="65"/>
  <c r="D2678" i="65"/>
  <c r="B2662" i="65"/>
  <c r="D2662" i="65"/>
  <c r="B2646" i="65"/>
  <c r="D2646" i="65"/>
  <c r="B2630" i="65"/>
  <c r="D2630" i="65"/>
  <c r="B2614" i="65"/>
  <c r="D2614" i="65"/>
  <c r="B2598" i="65"/>
  <c r="D2598" i="65"/>
  <c r="B2582" i="65"/>
  <c r="D2582" i="65"/>
  <c r="B2569" i="65"/>
  <c r="D2569" i="65"/>
  <c r="B2542" i="65"/>
  <c r="B2532" i="65"/>
  <c r="B2533" i="65"/>
  <c r="D4015" i="65"/>
  <c r="B3758" i="65"/>
  <c r="B3479" i="65"/>
  <c r="B3415" i="65"/>
  <c r="B3351" i="65"/>
  <c r="B3287" i="65"/>
  <c r="B3223" i="65"/>
  <c r="B3159" i="65"/>
  <c r="I3680" i="65"/>
  <c r="E3679" i="65"/>
  <c r="E3680" i="65" s="1"/>
  <c r="F3679" i="65"/>
  <c r="F3472" i="65"/>
  <c r="H3471" i="65"/>
  <c r="H3472" i="65" s="1"/>
  <c r="G3471" i="65"/>
  <c r="G3472" i="65" s="1"/>
  <c r="D3260" i="65"/>
  <c r="F3215" i="65"/>
  <c r="I3216" i="65"/>
  <c r="E3215" i="65"/>
  <c r="E3216" i="65" s="1"/>
  <c r="B3098" i="65"/>
  <c r="B3066" i="65"/>
  <c r="B3034" i="65"/>
  <c r="B3002" i="65"/>
  <c r="B2970" i="65"/>
  <c r="B2938" i="65"/>
  <c r="B2906" i="65"/>
  <c r="B2874" i="65"/>
  <c r="B2842" i="65"/>
  <c r="B2810" i="65"/>
  <c r="B2778" i="65"/>
  <c r="B2746" i="65"/>
  <c r="B2714" i="65"/>
  <c r="B2682" i="65"/>
  <c r="B3463" i="65"/>
  <c r="B3207" i="65"/>
  <c r="B3063" i="65"/>
  <c r="B2999" i="65"/>
  <c r="B2935" i="65"/>
  <c r="B2871" i="65"/>
  <c r="B2807" i="65"/>
  <c r="B2743" i="65"/>
  <c r="B2679" i="65"/>
  <c r="B2586" i="65"/>
  <c r="B2526" i="65"/>
  <c r="B1541" i="65"/>
  <c r="B1540" i="65"/>
  <c r="B1524" i="65"/>
  <c r="B1525" i="65"/>
  <c r="D4031" i="65"/>
  <c r="I3744" i="65"/>
  <c r="E3743" i="65"/>
  <c r="E3744" i="65" s="1"/>
  <c r="F3743" i="65"/>
  <c r="B3514" i="65"/>
  <c r="B2602" i="65"/>
  <c r="B2519" i="65"/>
  <c r="B2491" i="65"/>
  <c r="B2492" i="65"/>
  <c r="B2474" i="65"/>
  <c r="B2455" i="65"/>
  <c r="B2427" i="65"/>
  <c r="B2428" i="65"/>
  <c r="B2410" i="65"/>
  <c r="B2391" i="65"/>
  <c r="B2363" i="65"/>
  <c r="B2364" i="65"/>
  <c r="B2346" i="65"/>
  <c r="B2327" i="65"/>
  <c r="B2299" i="65"/>
  <c r="B2300" i="65"/>
  <c r="B2282" i="65"/>
  <c r="B2263" i="65"/>
  <c r="B3338" i="65"/>
  <c r="I3072" i="65"/>
  <c r="E3071" i="65"/>
  <c r="E3072" i="65" s="1"/>
  <c r="F3071" i="65"/>
  <c r="B3054" i="65"/>
  <c r="I3008" i="65"/>
  <c r="B2990" i="65"/>
  <c r="I2944" i="65"/>
  <c r="E2943" i="65"/>
  <c r="E2944" i="65" s="1"/>
  <c r="F2943" i="65"/>
  <c r="B2926" i="65"/>
  <c r="I2880" i="65"/>
  <c r="E2879" i="65"/>
  <c r="E2880" i="65" s="1"/>
  <c r="F2879" i="65"/>
  <c r="B2862" i="65"/>
  <c r="I2816" i="65"/>
  <c r="E2815" i="65"/>
  <c r="E2816" i="65" s="1"/>
  <c r="F2815" i="65"/>
  <c r="B2798" i="65"/>
  <c r="I2752" i="65"/>
  <c r="E2751" i="65"/>
  <c r="E2752" i="65" s="1"/>
  <c r="F2751" i="65"/>
  <c r="B2734" i="65"/>
  <c r="I2688" i="65"/>
  <c r="E2687" i="65"/>
  <c r="E2688" i="65" s="1"/>
  <c r="F2687" i="65"/>
  <c r="B2670" i="65"/>
  <c r="B2615" i="65"/>
  <c r="B2538" i="65"/>
  <c r="D2460" i="65"/>
  <c r="D2332" i="65"/>
  <c r="B1930" i="65"/>
  <c r="B1866" i="65"/>
  <c r="B1802" i="65"/>
  <c r="B1738" i="65"/>
  <c r="B1674" i="65"/>
  <c r="B1610" i="65"/>
  <c r="B1546" i="65"/>
  <c r="B2570" i="65"/>
  <c r="D2508" i="65"/>
  <c r="B2456" i="65"/>
  <c r="D2380" i="65"/>
  <c r="B2328" i="65"/>
  <c r="D2252" i="65"/>
  <c r="B2238" i="65"/>
  <c r="I2192" i="65"/>
  <c r="E2191" i="65"/>
  <c r="E2192" i="65" s="1"/>
  <c r="F2191" i="65"/>
  <c r="B2174" i="65"/>
  <c r="I2128" i="65"/>
  <c r="E2127" i="65"/>
  <c r="E2128" i="65" s="1"/>
  <c r="F2127" i="65"/>
  <c r="B2110" i="65"/>
  <c r="I2064" i="65"/>
  <c r="E2063" i="65"/>
  <c r="E2064" i="65" s="1"/>
  <c r="F2063" i="65"/>
  <c r="B2046" i="65"/>
  <c r="I2000" i="65"/>
  <c r="E1999" i="65"/>
  <c r="E2000" i="65" s="1"/>
  <c r="F1999" i="65"/>
  <c r="B1982" i="65"/>
  <c r="I1936" i="65"/>
  <c r="E1935" i="65"/>
  <c r="E1936" i="65" s="1"/>
  <c r="F1935" i="65"/>
  <c r="B1911" i="65"/>
  <c r="I1872" i="65"/>
  <c r="E1871" i="65"/>
  <c r="E1872" i="65" s="1"/>
  <c r="F1871" i="65"/>
  <c r="B1847" i="65"/>
  <c r="E1807" i="65"/>
  <c r="E1808" i="65" s="1"/>
  <c r="B1783" i="65"/>
  <c r="I1744" i="65"/>
  <c r="E1743" i="65"/>
  <c r="E1744" i="65" s="1"/>
  <c r="F1743" i="65"/>
  <c r="B1719" i="65"/>
  <c r="I1680" i="65"/>
  <c r="E1679" i="65"/>
  <c r="E1680" i="65" s="1"/>
  <c r="F1679" i="65"/>
  <c r="B1655" i="65"/>
  <c r="I1616" i="65"/>
  <c r="E1615" i="65"/>
  <c r="E1616" i="65" s="1"/>
  <c r="F1615" i="65"/>
  <c r="D2540" i="65"/>
  <c r="D2492" i="65"/>
  <c r="B2440" i="65"/>
  <c r="D2364" i="65"/>
  <c r="B2312" i="65"/>
  <c r="D2236" i="65"/>
  <c r="B2218" i="65"/>
  <c r="B2197" i="65"/>
  <c r="D2172" i="65"/>
  <c r="B2488" i="65"/>
  <c r="D2412" i="65"/>
  <c r="B2360" i="65"/>
  <c r="D2284" i="65"/>
  <c r="B2231" i="65"/>
  <c r="B2167" i="65"/>
  <c r="B2103" i="65"/>
  <c r="B2039" i="65"/>
  <c r="B1975" i="65"/>
  <c r="B2122" i="65"/>
  <c r="B2085" i="65"/>
  <c r="D2044" i="65"/>
  <c r="B1994" i="65"/>
  <c r="B1557" i="65"/>
  <c r="B1496" i="65"/>
  <c r="B1575" i="65"/>
  <c r="B1501" i="65"/>
  <c r="B1502" i="65"/>
  <c r="B1499" i="65"/>
  <c r="B1476" i="65"/>
  <c r="B1477" i="65"/>
  <c r="B974" i="65"/>
  <c r="B973" i="65"/>
  <c r="B2165" i="65"/>
  <c r="D2124" i="65"/>
  <c r="B2074" i="65"/>
  <c r="B2037" i="65"/>
  <c r="D1996" i="65"/>
  <c r="B1589" i="65"/>
  <c r="B1512" i="65"/>
  <c r="B1925" i="65"/>
  <c r="B1861" i="65"/>
  <c r="B1797" i="65"/>
  <c r="B1733" i="65"/>
  <c r="B1669" i="65"/>
  <c r="B1607" i="65"/>
  <c r="D1548" i="65"/>
  <c r="D1516" i="65"/>
  <c r="B1516" i="65"/>
  <c r="B1484" i="65"/>
  <c r="B1077" i="65"/>
  <c r="D1055" i="65"/>
  <c r="B1055" i="65"/>
  <c r="B1013" i="65"/>
  <c r="D991" i="65"/>
  <c r="B991" i="65"/>
  <c r="B1550" i="65"/>
  <c r="G1487" i="65"/>
  <c r="G1488" i="65" s="1"/>
  <c r="F1488" i="65"/>
  <c r="H1487" i="65"/>
  <c r="H1488" i="65" s="1"/>
  <c r="B1415" i="65"/>
  <c r="B1351" i="65"/>
  <c r="B1287" i="65"/>
  <c r="B1223" i="65"/>
  <c r="B1159" i="65"/>
  <c r="B1095" i="65"/>
  <c r="B1031" i="65"/>
  <c r="B956" i="65"/>
  <c r="D956" i="65"/>
  <c r="B85" i="65"/>
  <c r="D22" i="65"/>
  <c r="B1022" i="65"/>
  <c r="B953" i="65"/>
  <c r="D953" i="65"/>
  <c r="B957" i="65"/>
  <c r="B937" i="65"/>
  <c r="D937" i="65"/>
  <c r="B886" i="65"/>
  <c r="D886" i="65"/>
  <c r="B873" i="65"/>
  <c r="D873" i="65"/>
  <c r="B822" i="65"/>
  <c r="D822" i="65"/>
  <c r="B809" i="65"/>
  <c r="D809" i="65"/>
  <c r="B758" i="65"/>
  <c r="D758" i="65"/>
  <c r="B745" i="65"/>
  <c r="D745" i="65"/>
  <c r="B694" i="65"/>
  <c r="D694" i="65"/>
  <c r="B681" i="65"/>
  <c r="D681" i="65"/>
  <c r="B654" i="65"/>
  <c r="B630" i="65"/>
  <c r="D630" i="65"/>
  <c r="B617" i="65"/>
  <c r="D617" i="65"/>
  <c r="B566" i="65"/>
  <c r="D566" i="65"/>
  <c r="B553" i="65"/>
  <c r="D553" i="65"/>
  <c r="B502" i="65"/>
  <c r="D502" i="65"/>
  <c r="B489" i="65"/>
  <c r="D489" i="65"/>
  <c r="B438" i="65"/>
  <c r="D438" i="65"/>
  <c r="B425" i="65"/>
  <c r="D425" i="65"/>
  <c r="B374" i="65"/>
  <c r="D374" i="65"/>
  <c r="B361" i="65"/>
  <c r="D361" i="65"/>
  <c r="B92" i="65"/>
  <c r="D92" i="65"/>
  <c r="B1454" i="65"/>
  <c r="B1390" i="65"/>
  <c r="B1326" i="65"/>
  <c r="B1262" i="65"/>
  <c r="B1198" i="65"/>
  <c r="B1134" i="65"/>
  <c r="B1070" i="65"/>
  <c r="B951" i="65"/>
  <c r="B923" i="65"/>
  <c r="B906" i="65"/>
  <c r="B887" i="65"/>
  <c r="B859" i="65"/>
  <c r="B842" i="65"/>
  <c r="B823" i="65"/>
  <c r="B983" i="65"/>
  <c r="B917" i="65"/>
  <c r="D895" i="65"/>
  <c r="B895" i="65"/>
  <c r="B853" i="65"/>
  <c r="D831" i="65"/>
  <c r="B831" i="65"/>
  <c r="B789" i="65"/>
  <c r="D767" i="65"/>
  <c r="B767" i="65"/>
  <c r="B725" i="65"/>
  <c r="D703" i="65"/>
  <c r="B703" i="65"/>
  <c r="B661" i="65"/>
  <c r="D639" i="65"/>
  <c r="B639" i="65"/>
  <c r="B597" i="65"/>
  <c r="D575" i="65"/>
  <c r="B575" i="65"/>
  <c r="B533" i="65"/>
  <c r="D511" i="65"/>
  <c r="B511" i="65"/>
  <c r="B469" i="65"/>
  <c r="B447" i="65"/>
  <c r="D447" i="65"/>
  <c r="B405" i="65"/>
  <c r="D383" i="65"/>
  <c r="B383" i="65"/>
  <c r="B341" i="65"/>
  <c r="D319" i="65"/>
  <c r="B319" i="65"/>
  <c r="B277" i="65"/>
  <c r="D255" i="65"/>
  <c r="B255" i="65"/>
  <c r="B213" i="65"/>
  <c r="D191" i="65"/>
  <c r="B191" i="65"/>
  <c r="B149" i="65"/>
  <c r="B127" i="65"/>
  <c r="D127" i="65"/>
  <c r="B90" i="65"/>
  <c r="B844" i="65"/>
  <c r="B775" i="65"/>
  <c r="B711" i="65"/>
  <c r="B647" i="65"/>
  <c r="B583" i="65"/>
  <c r="B522" i="65"/>
  <c r="B458" i="65"/>
  <c r="B378" i="65"/>
  <c r="B828" i="65"/>
  <c r="B519" i="65"/>
  <c r="B455" i="65"/>
  <c r="D412" i="65"/>
  <c r="D348" i="65"/>
  <c r="B286" i="65"/>
  <c r="B222" i="65"/>
  <c r="B158" i="65"/>
  <c r="D79" i="65"/>
  <c r="B79" i="65"/>
  <c r="D508" i="65"/>
  <c r="B107" i="65"/>
  <c r="D108" i="65"/>
  <c r="B108" i="65"/>
  <c r="B762" i="65"/>
  <c r="B698" i="65"/>
  <c r="B634" i="65"/>
  <c r="B570" i="65"/>
  <c r="D460" i="65"/>
  <c r="B394" i="65"/>
  <c r="B334" i="65"/>
  <c r="B270" i="65"/>
  <c r="B206" i="65"/>
  <c r="B142" i="65"/>
  <c r="B44" i="65"/>
  <c r="D44" i="65"/>
  <c r="D54" i="65"/>
  <c r="B54" i="65"/>
  <c r="B4935" i="65"/>
  <c r="B4854" i="65"/>
  <c r="D4854" i="65"/>
  <c r="D4860" i="65"/>
  <c r="B4860" i="65"/>
  <c r="D4697" i="65"/>
  <c r="B4697" i="65"/>
  <c r="B4623" i="65"/>
  <c r="D4623" i="65"/>
  <c r="E4758" i="65"/>
  <c r="E4759" i="65" s="1"/>
  <c r="F4758" i="65"/>
  <c r="D4572" i="65"/>
  <c r="B4572" i="65"/>
  <c r="B4489" i="65"/>
  <c r="D4489" i="65"/>
  <c r="B4457" i="65"/>
  <c r="D4457" i="65"/>
  <c r="B4425" i="65"/>
  <c r="D4425" i="65"/>
  <c r="B4361" i="65"/>
  <c r="D4361" i="65"/>
  <c r="B4297" i="65"/>
  <c r="D4297" i="65"/>
  <c r="D4585" i="65"/>
  <c r="B4585" i="65"/>
  <c r="B4607" i="65"/>
  <c r="D4607" i="65"/>
  <c r="B4521" i="65"/>
  <c r="D4521" i="65"/>
  <c r="D4492" i="65"/>
  <c r="D4428" i="65"/>
  <c r="B4325" i="65"/>
  <c r="B4269" i="65"/>
  <c r="B4270" i="65"/>
  <c r="D4217" i="65"/>
  <c r="B4217" i="65"/>
  <c r="B4089" i="65"/>
  <c r="D4089" i="65"/>
  <c r="F4108" i="65"/>
  <c r="E4108" i="65"/>
  <c r="E4109" i="65" s="1"/>
  <c r="I4109" i="65"/>
  <c r="B4972" i="65"/>
  <c r="D4972" i="65"/>
  <c r="D4969" i="65"/>
  <c r="B4969" i="65"/>
  <c r="B4901" i="65"/>
  <c r="B4900" i="65"/>
  <c r="B4893" i="65"/>
  <c r="B4894" i="65"/>
  <c r="B4970" i="65"/>
  <c r="B4956" i="65"/>
  <c r="D4956" i="65"/>
  <c r="B4943" i="65"/>
  <c r="D4943" i="65"/>
  <c r="B4922" i="65"/>
  <c r="B4869" i="65"/>
  <c r="D4726" i="65"/>
  <c r="B4726" i="65"/>
  <c r="D4729" i="65"/>
  <c r="B4847" i="65"/>
  <c r="D4847" i="65"/>
  <c r="B4857" i="65"/>
  <c r="D4857" i="65"/>
  <c r="B4822" i="65"/>
  <c r="D4822" i="65"/>
  <c r="D4694" i="65"/>
  <c r="B4694" i="65"/>
  <c r="D4665" i="65"/>
  <c r="B4665" i="65"/>
  <c r="D4796" i="65"/>
  <c r="B4796" i="65"/>
  <c r="B4846" i="65"/>
  <c r="B4779" i="65"/>
  <c r="B4636" i="65"/>
  <c r="B4974" i="65"/>
  <c r="D4886" i="65"/>
  <c r="B4886" i="65"/>
  <c r="D4870" i="65"/>
  <c r="B4870" i="65"/>
  <c r="D4975" i="65"/>
  <c r="D4950" i="65"/>
  <c r="B4950" i="65"/>
  <c r="D4937" i="65"/>
  <c r="B4937" i="65"/>
  <c r="B4924" i="65"/>
  <c r="D4924" i="65"/>
  <c r="B4875" i="65"/>
  <c r="B4938" i="65"/>
  <c r="D4879" i="65"/>
  <c r="B4879" i="65"/>
  <c r="B4923" i="65"/>
  <c r="B4975" i="65"/>
  <c r="D4892" i="65"/>
  <c r="B4878" i="65"/>
  <c r="D4844" i="65"/>
  <c r="B4844" i="65"/>
  <c r="B4855" i="65"/>
  <c r="E4838" i="65"/>
  <c r="E4839" i="65" s="1"/>
  <c r="F4838" i="65"/>
  <c r="B4793" i="65"/>
  <c r="D4793" i="65"/>
  <c r="B4767" i="65"/>
  <c r="D4767" i="65"/>
  <c r="B4763" i="65"/>
  <c r="B4742" i="65"/>
  <c r="D4742" i="65"/>
  <c r="D4719" i="65"/>
  <c r="B4719" i="65"/>
  <c r="B4655" i="65"/>
  <c r="D4655" i="65"/>
  <c r="D4630" i="65"/>
  <c r="B4630" i="65"/>
  <c r="B4829" i="65"/>
  <c r="B4799" i="65"/>
  <c r="D4799" i="65"/>
  <c r="B4774" i="65"/>
  <c r="D4774" i="65"/>
  <c r="B4746" i="65"/>
  <c r="B4696" i="65"/>
  <c r="B4841" i="65"/>
  <c r="B4773" i="65"/>
  <c r="B4775" i="65"/>
  <c r="D4780" i="65"/>
  <c r="B4780" i="65"/>
  <c r="B4671" i="65"/>
  <c r="D4671" i="65"/>
  <c r="B4667" i="65"/>
  <c r="B4634" i="65"/>
  <c r="B4761" i="65"/>
  <c r="B4536" i="65"/>
  <c r="B4715" i="65"/>
  <c r="B4622" i="65"/>
  <c r="B4539" i="65"/>
  <c r="B4502" i="65"/>
  <c r="D4502" i="65"/>
  <c r="B4414" i="65"/>
  <c r="B4390" i="65"/>
  <c r="D4390" i="65"/>
  <c r="B4377" i="65"/>
  <c r="D4377" i="65"/>
  <c r="B4350" i="65"/>
  <c r="B4326" i="65"/>
  <c r="D4326" i="65"/>
  <c r="B4313" i="65"/>
  <c r="D4313" i="65"/>
  <c r="B4757" i="65"/>
  <c r="B4589" i="65"/>
  <c r="B4584" i="65"/>
  <c r="B4587" i="65"/>
  <c r="D4566" i="65"/>
  <c r="B4566" i="65"/>
  <c r="B4567" i="65"/>
  <c r="I4509" i="65"/>
  <c r="E4508" i="65"/>
  <c r="E4509" i="65" s="1"/>
  <c r="F4508" i="65"/>
  <c r="B4379" i="65"/>
  <c r="B4362" i="65"/>
  <c r="B4343" i="65"/>
  <c r="B4315" i="65"/>
  <c r="B4298" i="65"/>
  <c r="B4804" i="65"/>
  <c r="A4805" i="65"/>
  <c r="B4600" i="65"/>
  <c r="B4603" i="65"/>
  <c r="B4518" i="65"/>
  <c r="D4518" i="65"/>
  <c r="D4524" i="65"/>
  <c r="B4524" i="65"/>
  <c r="B4501" i="65"/>
  <c r="D4476" i="65"/>
  <c r="B4458" i="65"/>
  <c r="B4437" i="65"/>
  <c r="B4391" i="65"/>
  <c r="B4328" i="65"/>
  <c r="B4281" i="65"/>
  <c r="D4281" i="65"/>
  <c r="B4283" i="65"/>
  <c r="D4284" i="65"/>
  <c r="B4284" i="65"/>
  <c r="B4260" i="65"/>
  <c r="B4261" i="65"/>
  <c r="B4790" i="65"/>
  <c r="H4646" i="65"/>
  <c r="H4647" i="65" s="1"/>
  <c r="F4647" i="65"/>
  <c r="G4646" i="65"/>
  <c r="G4647" i="65" s="1"/>
  <c r="D4505" i="65"/>
  <c r="D4332" i="65"/>
  <c r="B4293" i="65"/>
  <c r="B4549" i="65"/>
  <c r="B4558" i="65"/>
  <c r="B4554" i="65"/>
  <c r="B4510" i="65"/>
  <c r="B4446" i="65"/>
  <c r="I4400" i="65"/>
  <c r="E4399" i="65"/>
  <c r="E4400" i="65" s="1"/>
  <c r="F4399" i="65"/>
  <c r="B4309" i="65"/>
  <c r="B4389" i="65"/>
  <c r="B4316" i="65"/>
  <c r="B4266" i="65"/>
  <c r="B4236" i="65"/>
  <c r="D4236" i="65"/>
  <c r="B4204" i="65"/>
  <c r="B4207" i="65"/>
  <c r="D4204" i="65"/>
  <c r="B4605" i="65"/>
  <c r="I4496" i="65"/>
  <c r="E4495" i="65"/>
  <c r="E4496" i="65" s="1"/>
  <c r="F4495" i="65"/>
  <c r="I4464" i="65"/>
  <c r="E4463" i="65"/>
  <c r="E4464" i="65" s="1"/>
  <c r="F4463" i="65"/>
  <c r="I4432" i="65"/>
  <c r="E4431" i="65"/>
  <c r="E4432" i="65" s="1"/>
  <c r="F4431" i="65"/>
  <c r="B4373" i="65"/>
  <c r="B4253" i="65"/>
  <c r="D4233" i="65"/>
  <c r="B4233" i="65"/>
  <c r="B4221" i="65"/>
  <c r="B4206" i="65"/>
  <c r="B4182" i="65"/>
  <c r="D4182" i="65"/>
  <c r="B4169" i="65"/>
  <c r="D4169" i="65"/>
  <c r="B4142" i="65"/>
  <c r="B4132" i="65"/>
  <c r="B4133" i="65"/>
  <c r="B4118" i="65"/>
  <c r="D4118" i="65"/>
  <c r="B4105" i="65"/>
  <c r="D4105" i="65"/>
  <c r="B4078" i="65"/>
  <c r="B4068" i="65"/>
  <c r="B4069" i="65"/>
  <c r="B4054" i="65"/>
  <c r="D4054" i="65"/>
  <c r="B4380" i="65"/>
  <c r="B4022" i="65"/>
  <c r="D4022" i="65"/>
  <c r="B4191" i="65"/>
  <c r="D4191" i="65"/>
  <c r="I4112" i="65"/>
  <c r="E4111" i="65"/>
  <c r="E4112" i="65" s="1"/>
  <c r="F4111" i="65"/>
  <c r="E4041" i="65"/>
  <c r="E4042" i="65" s="1"/>
  <c r="E4006" i="65"/>
  <c r="E4007" i="65" s="1"/>
  <c r="F4006" i="65"/>
  <c r="B3990" i="65"/>
  <c r="D3990" i="65"/>
  <c r="B3974" i="65"/>
  <c r="D3974" i="65"/>
  <c r="B3958" i="65"/>
  <c r="D3958" i="65"/>
  <c r="B3942" i="65"/>
  <c r="D3942" i="65"/>
  <c r="B3926" i="65"/>
  <c r="D3926" i="65"/>
  <c r="B3910" i="65"/>
  <c r="D3910" i="65"/>
  <c r="B3894" i="65"/>
  <c r="D3894" i="65"/>
  <c r="B3878" i="65"/>
  <c r="D3878" i="65"/>
  <c r="B3862" i="65"/>
  <c r="D3862" i="65"/>
  <c r="B3846" i="65"/>
  <c r="D3846" i="65"/>
  <c r="B3830" i="65"/>
  <c r="D3830" i="65"/>
  <c r="B3814" i="65"/>
  <c r="D3814" i="65"/>
  <c r="B3798" i="65"/>
  <c r="D3798" i="65"/>
  <c r="B3782" i="65"/>
  <c r="D3782" i="65"/>
  <c r="B3766" i="65"/>
  <c r="D3766" i="65"/>
  <c r="B3750" i="65"/>
  <c r="D3750" i="65"/>
  <c r="B3734" i="65"/>
  <c r="D3734" i="65"/>
  <c r="B3718" i="65"/>
  <c r="D3718" i="65"/>
  <c r="B3702" i="65"/>
  <c r="D3702" i="65"/>
  <c r="B3686" i="65"/>
  <c r="D3686" i="65"/>
  <c r="B3670" i="65"/>
  <c r="D3670" i="65"/>
  <c r="B3654" i="65"/>
  <c r="D3654" i="65"/>
  <c r="B3638" i="65"/>
  <c r="D3638" i="65"/>
  <c r="B3622" i="65"/>
  <c r="D3622" i="65"/>
  <c r="B3606" i="65"/>
  <c r="D3606" i="65"/>
  <c r="B3590" i="65"/>
  <c r="D3590" i="65"/>
  <c r="B3574" i="65"/>
  <c r="D3574" i="65"/>
  <c r="D3558" i="65"/>
  <c r="B3558" i="65"/>
  <c r="D3542" i="65"/>
  <c r="B3542" i="65"/>
  <c r="D3526" i="65"/>
  <c r="B3526" i="65"/>
  <c r="B3510" i="65"/>
  <c r="D3510" i="65"/>
  <c r="I4304" i="65"/>
  <c r="E4303" i="65"/>
  <c r="E4304" i="65" s="1"/>
  <c r="F4303" i="65"/>
  <c r="B4103" i="65"/>
  <c r="B4046" i="65"/>
  <c r="B4014" i="65"/>
  <c r="B4231" i="65"/>
  <c r="I4144" i="65"/>
  <c r="E4143" i="65"/>
  <c r="E4144" i="65" s="1"/>
  <c r="F4143" i="65"/>
  <c r="I4080" i="65"/>
  <c r="E4079" i="65"/>
  <c r="E4080" i="65" s="1"/>
  <c r="F4079" i="65"/>
  <c r="B4015" i="65"/>
  <c r="B3973" i="65"/>
  <c r="B3941" i="65"/>
  <c r="B3909" i="65"/>
  <c r="B3877" i="65"/>
  <c r="B3845" i="65"/>
  <c r="B3813" i="65"/>
  <c r="B3781" i="65"/>
  <c r="B3749" i="65"/>
  <c r="B3717" i="65"/>
  <c r="B3685" i="65"/>
  <c r="B3653" i="65"/>
  <c r="B3621" i="65"/>
  <c r="B3610" i="65"/>
  <c r="B3530" i="65"/>
  <c r="B3429" i="65"/>
  <c r="B3365" i="65"/>
  <c r="B3301" i="65"/>
  <c r="B3237" i="65"/>
  <c r="B3173" i="65"/>
  <c r="B4117" i="65"/>
  <c r="B3959" i="65"/>
  <c r="B3895" i="65"/>
  <c r="B3831" i="65"/>
  <c r="B3767" i="65"/>
  <c r="B3703" i="65"/>
  <c r="B3639" i="65"/>
  <c r="B4503" i="65"/>
  <c r="D4092" i="65"/>
  <c r="B3562" i="65"/>
  <c r="B3470" i="65"/>
  <c r="D3446" i="65"/>
  <c r="B3446" i="65"/>
  <c r="D3433" i="65"/>
  <c r="B3433" i="65"/>
  <c r="D3436" i="65"/>
  <c r="B3406" i="65"/>
  <c r="D3382" i="65"/>
  <c r="B3382" i="65"/>
  <c r="D3369" i="65"/>
  <c r="B3369" i="65"/>
  <c r="D3372" i="65"/>
  <c r="B3342" i="65"/>
  <c r="D3318" i="65"/>
  <c r="B3318" i="65"/>
  <c r="D3305" i="65"/>
  <c r="B3305" i="65"/>
  <c r="D3308" i="65"/>
  <c r="B3278" i="65"/>
  <c r="D3254" i="65"/>
  <c r="B3254" i="65"/>
  <c r="D3241" i="65"/>
  <c r="B3241" i="65"/>
  <c r="D3244" i="65"/>
  <c r="B3214" i="65"/>
  <c r="D3190" i="65"/>
  <c r="B3190" i="65"/>
  <c r="D3177" i="65"/>
  <c r="B3177" i="65"/>
  <c r="D3180" i="65"/>
  <c r="B3150" i="65"/>
  <c r="B3982" i="65"/>
  <c r="I3792" i="65"/>
  <c r="E3791" i="65"/>
  <c r="E3792" i="65" s="1"/>
  <c r="F3791" i="65"/>
  <c r="B3726" i="65"/>
  <c r="B3557" i="65"/>
  <c r="F3519" i="65"/>
  <c r="E3519" i="65"/>
  <c r="E3520" i="65" s="1"/>
  <c r="I3520" i="65"/>
  <c r="B3450" i="65"/>
  <c r="F3391" i="65"/>
  <c r="I3392" i="65"/>
  <c r="E3391" i="65"/>
  <c r="E3392" i="65" s="1"/>
  <c r="B3322" i="65"/>
  <c r="F3263" i="65"/>
  <c r="I3264" i="65"/>
  <c r="E3263" i="65"/>
  <c r="E3264" i="65" s="1"/>
  <c r="B3194" i="65"/>
  <c r="D3135" i="65"/>
  <c r="B3135" i="65"/>
  <c r="I3968" i="65"/>
  <c r="E3967" i="65"/>
  <c r="E3968" i="65" s="1"/>
  <c r="F3967" i="65"/>
  <c r="B3902" i="65"/>
  <c r="I3712" i="65"/>
  <c r="E3711" i="65"/>
  <c r="E3712" i="65" s="1"/>
  <c r="F3711" i="65"/>
  <c r="B3646" i="65"/>
  <c r="B3518" i="65"/>
  <c r="B3367" i="65"/>
  <c r="B3239" i="65"/>
  <c r="D3119" i="65"/>
  <c r="B3119" i="65"/>
  <c r="B2644" i="65"/>
  <c r="B2645" i="65"/>
  <c r="B2628" i="65"/>
  <c r="B2629" i="65"/>
  <c r="B2612" i="65"/>
  <c r="B2613" i="65"/>
  <c r="B2580" i="65"/>
  <c r="B2581" i="65"/>
  <c r="B2566" i="65"/>
  <c r="D2566" i="65"/>
  <c r="B2553" i="65"/>
  <c r="D2553" i="65"/>
  <c r="D2556" i="65"/>
  <c r="I3888" i="65"/>
  <c r="E3887" i="65"/>
  <c r="E3888" i="65" s="1"/>
  <c r="F3887" i="65"/>
  <c r="B3822" i="65"/>
  <c r="I3632" i="65"/>
  <c r="E3631" i="65"/>
  <c r="E3632" i="65" s="1"/>
  <c r="F3631" i="65"/>
  <c r="I3568" i="65"/>
  <c r="E3567" i="65"/>
  <c r="E3568" i="65" s="1"/>
  <c r="F3567" i="65"/>
  <c r="I3808" i="65"/>
  <c r="E3807" i="65"/>
  <c r="E3808" i="65" s="1"/>
  <c r="F3807" i="65"/>
  <c r="B3678" i="65"/>
  <c r="B3466" i="65"/>
  <c r="D3452" i="65"/>
  <c r="F3407" i="65"/>
  <c r="I3408" i="65"/>
  <c r="E3407" i="65"/>
  <c r="E3408" i="65" s="1"/>
  <c r="D3196" i="65"/>
  <c r="F3151" i="65"/>
  <c r="I3152" i="65"/>
  <c r="E3151" i="65"/>
  <c r="E3152" i="65" s="1"/>
  <c r="I3117" i="65"/>
  <c r="F3116" i="65"/>
  <c r="E3116" i="65"/>
  <c r="E3117" i="65" s="1"/>
  <c r="B3093" i="65"/>
  <c r="B3061" i="65"/>
  <c r="B3029" i="65"/>
  <c r="B2997" i="65"/>
  <c r="B2965" i="65"/>
  <c r="B2933" i="65"/>
  <c r="B2901" i="65"/>
  <c r="B2869" i="65"/>
  <c r="B2837" i="65"/>
  <c r="B2805" i="65"/>
  <c r="B2773" i="65"/>
  <c r="B2741" i="65"/>
  <c r="B2709" i="65"/>
  <c r="B2677" i="65"/>
  <c r="B2631" i="65"/>
  <c r="B3399" i="65"/>
  <c r="B3143" i="65"/>
  <c r="B3047" i="65"/>
  <c r="B2983" i="65"/>
  <c r="B2919" i="65"/>
  <c r="B2855" i="65"/>
  <c r="B2791" i="65"/>
  <c r="B2727" i="65"/>
  <c r="B2663" i="65"/>
  <c r="B2647" i="65"/>
  <c r="B2554" i="65"/>
  <c r="B2521" i="65"/>
  <c r="D2521" i="65"/>
  <c r="B1950" i="65"/>
  <c r="B1949" i="65"/>
  <c r="B1934" i="65"/>
  <c r="B1933" i="65"/>
  <c r="B1918" i="65"/>
  <c r="B1917" i="65"/>
  <c r="B1902" i="65"/>
  <c r="B1901" i="65"/>
  <c r="B1886" i="65"/>
  <c r="B1885" i="65"/>
  <c r="B1870" i="65"/>
  <c r="B1869" i="65"/>
  <c r="B1854" i="65"/>
  <c r="B1853" i="65"/>
  <c r="B1838" i="65"/>
  <c r="B1837" i="65"/>
  <c r="B1822" i="65"/>
  <c r="B1821" i="65"/>
  <c r="B1806" i="65"/>
  <c r="B1805" i="65"/>
  <c r="B1790" i="65"/>
  <c r="B1789" i="65"/>
  <c r="B1774" i="65"/>
  <c r="B1773" i="65"/>
  <c r="B1758" i="65"/>
  <c r="B1757" i="65"/>
  <c r="B1742" i="65"/>
  <c r="B1741" i="65"/>
  <c r="B1726" i="65"/>
  <c r="B1725" i="65"/>
  <c r="B1710" i="65"/>
  <c r="B1709" i="65"/>
  <c r="B1694" i="65"/>
  <c r="B1693" i="65"/>
  <c r="B1678" i="65"/>
  <c r="B1677" i="65"/>
  <c r="B1662" i="65"/>
  <c r="B1661" i="65"/>
  <c r="B1646" i="65"/>
  <c r="B1645" i="65"/>
  <c r="B1598" i="65"/>
  <c r="B1597" i="65"/>
  <c r="B1565" i="65"/>
  <c r="B1566" i="65"/>
  <c r="B1534" i="65"/>
  <c r="B1533" i="65"/>
  <c r="I3872" i="65"/>
  <c r="E3871" i="65"/>
  <c r="E3872" i="65" s="1"/>
  <c r="F3871" i="65"/>
  <c r="B3742" i="65"/>
  <c r="B3500" i="65"/>
  <c r="B3111" i="65"/>
  <c r="B2599" i="65"/>
  <c r="I2544" i="65"/>
  <c r="E2543" i="65"/>
  <c r="E2544" i="65" s="1"/>
  <c r="F2543" i="65"/>
  <c r="B2507" i="65"/>
  <c r="B2508" i="65"/>
  <c r="B2490" i="65"/>
  <c r="B2471" i="65"/>
  <c r="B2443" i="65"/>
  <c r="B2444" i="65"/>
  <c r="B2426" i="65"/>
  <c r="B2407" i="65"/>
  <c r="B2379" i="65"/>
  <c r="B2380" i="65"/>
  <c r="B2362" i="65"/>
  <c r="B2343" i="65"/>
  <c r="B2315" i="65"/>
  <c r="B2316" i="65"/>
  <c r="B2298" i="65"/>
  <c r="B2279" i="65"/>
  <c r="B2251" i="65"/>
  <c r="B2252" i="65"/>
  <c r="B3274" i="65"/>
  <c r="E3087" i="65"/>
  <c r="E3088" i="65" s="1"/>
  <c r="B3070" i="65"/>
  <c r="I3024" i="65"/>
  <c r="E3023" i="65"/>
  <c r="E3024" i="65" s="1"/>
  <c r="F3023" i="65"/>
  <c r="B3006" i="65"/>
  <c r="I2960" i="65"/>
  <c r="E2959" i="65"/>
  <c r="E2960" i="65" s="1"/>
  <c r="F2959" i="65"/>
  <c r="B2942" i="65"/>
  <c r="I2896" i="65"/>
  <c r="E2895" i="65"/>
  <c r="E2896" i="65" s="1"/>
  <c r="F2895" i="65"/>
  <c r="B2878" i="65"/>
  <c r="I2832" i="65"/>
  <c r="B2814" i="65"/>
  <c r="I2768" i="65"/>
  <c r="E2767" i="65"/>
  <c r="E2768" i="65" s="1"/>
  <c r="F2767" i="65"/>
  <c r="B2750" i="65"/>
  <c r="I2704" i="65"/>
  <c r="E2703" i="65"/>
  <c r="E2704" i="65" s="1"/>
  <c r="F2703" i="65"/>
  <c r="B2686" i="65"/>
  <c r="B2597" i="65"/>
  <c r="I2512" i="65"/>
  <c r="E2511" i="65"/>
  <c r="E2512" i="65" s="1"/>
  <c r="F2511" i="65"/>
  <c r="B2462" i="65"/>
  <c r="B2405" i="65"/>
  <c r="I2384" i="65"/>
  <c r="E2383" i="65"/>
  <c r="E2384" i="65" s="1"/>
  <c r="F2383" i="65"/>
  <c r="B2334" i="65"/>
  <c r="B2277" i="65"/>
  <c r="I2256" i="65"/>
  <c r="E2255" i="65"/>
  <c r="E2256" i="65" s="1"/>
  <c r="F2255" i="65"/>
  <c r="B1914" i="65"/>
  <c r="B1850" i="65"/>
  <c r="B1786" i="65"/>
  <c r="B1722" i="65"/>
  <c r="B1658" i="65"/>
  <c r="B1594" i="65"/>
  <c r="I1536" i="65"/>
  <c r="F1535" i="65"/>
  <c r="E1535" i="65"/>
  <c r="E1536" i="65" s="1"/>
  <c r="B2510" i="65"/>
  <c r="B2453" i="65"/>
  <c r="I2432" i="65"/>
  <c r="E2431" i="65"/>
  <c r="E2432" i="65" s="1"/>
  <c r="F2431" i="65"/>
  <c r="B2382" i="65"/>
  <c r="B2325" i="65"/>
  <c r="I2304" i="65"/>
  <c r="E2303" i="65"/>
  <c r="E2304" i="65" s="1"/>
  <c r="F2303" i="65"/>
  <c r="B2254" i="65"/>
  <c r="I2208" i="65"/>
  <c r="E2207" i="65"/>
  <c r="E2208" i="65" s="1"/>
  <c r="F2207" i="65"/>
  <c r="B2190" i="65"/>
  <c r="I2144" i="65"/>
  <c r="E2143" i="65"/>
  <c r="E2144" i="65" s="1"/>
  <c r="F2143" i="65"/>
  <c r="B2126" i="65"/>
  <c r="I2080" i="65"/>
  <c r="E2079" i="65"/>
  <c r="E2080" i="65" s="1"/>
  <c r="F2079" i="65"/>
  <c r="B2062" i="65"/>
  <c r="I2016" i="65"/>
  <c r="E2015" i="65"/>
  <c r="E2016" i="65" s="1"/>
  <c r="F2015" i="65"/>
  <c r="B1998" i="65"/>
  <c r="I1952" i="65"/>
  <c r="E1951" i="65"/>
  <c r="E1952" i="65" s="1"/>
  <c r="F1951" i="65"/>
  <c r="B1927" i="65"/>
  <c r="E1887" i="65"/>
  <c r="E1888" i="65" s="1"/>
  <c r="B1863" i="65"/>
  <c r="I1824" i="65"/>
  <c r="E1823" i="65"/>
  <c r="E1824" i="65" s="1"/>
  <c r="F1823" i="65"/>
  <c r="B1799" i="65"/>
  <c r="I1760" i="65"/>
  <c r="E1759" i="65"/>
  <c r="E1760" i="65" s="1"/>
  <c r="F1759" i="65"/>
  <c r="B1735" i="65"/>
  <c r="E1695" i="65"/>
  <c r="E1696" i="65" s="1"/>
  <c r="B1671" i="65"/>
  <c r="I1632" i="65"/>
  <c r="E1631" i="65"/>
  <c r="E1632" i="65" s="1"/>
  <c r="F1631" i="65"/>
  <c r="B2494" i="65"/>
  <c r="B2437" i="65"/>
  <c r="I2416" i="65"/>
  <c r="E2415" i="65"/>
  <c r="E2416" i="65" s="1"/>
  <c r="F2415" i="65"/>
  <c r="B2366" i="65"/>
  <c r="B2309" i="65"/>
  <c r="I2288" i="65"/>
  <c r="E2287" i="65"/>
  <c r="E2288" i="65" s="1"/>
  <c r="F2287" i="65"/>
  <c r="B2234" i="65"/>
  <c r="B2213" i="65"/>
  <c r="D2188" i="65"/>
  <c r="B2170" i="65"/>
  <c r="B2485" i="65"/>
  <c r="I2464" i="65"/>
  <c r="E2463" i="65"/>
  <c r="E2464" i="65" s="1"/>
  <c r="F2463" i="65"/>
  <c r="B2414" i="65"/>
  <c r="B2357" i="65"/>
  <c r="I2336" i="65"/>
  <c r="E2335" i="65"/>
  <c r="E2336" i="65" s="1"/>
  <c r="F2335" i="65"/>
  <c r="B2286" i="65"/>
  <c r="B2215" i="65"/>
  <c r="B2151" i="65"/>
  <c r="B2087" i="65"/>
  <c r="B2023" i="65"/>
  <c r="B2154" i="65"/>
  <c r="B2117" i="65"/>
  <c r="D2076" i="65"/>
  <c r="B2026" i="65"/>
  <c r="B1989" i="65"/>
  <c r="D1628" i="65"/>
  <c r="D1484" i="65"/>
  <c r="D1612" i="65"/>
  <c r="B1573" i="65"/>
  <c r="B1513" i="65"/>
  <c r="D1513" i="65"/>
  <c r="B1500" i="65"/>
  <c r="B1479" i="65"/>
  <c r="B1465" i="65"/>
  <c r="D1465" i="65"/>
  <c r="B1449" i="65"/>
  <c r="D1449" i="65"/>
  <c r="B1433" i="65"/>
  <c r="D1433" i="65"/>
  <c r="B1417" i="65"/>
  <c r="D1417" i="65"/>
  <c r="B1401" i="65"/>
  <c r="D1401" i="65"/>
  <c r="B1385" i="65"/>
  <c r="D1385" i="65"/>
  <c r="B1369" i="65"/>
  <c r="D1369" i="65"/>
  <c r="B1353" i="65"/>
  <c r="D1353" i="65"/>
  <c r="B1337" i="65"/>
  <c r="D1337" i="65"/>
  <c r="B1321" i="65"/>
  <c r="D1321" i="65"/>
  <c r="B1305" i="65"/>
  <c r="D1305" i="65"/>
  <c r="B1289" i="65"/>
  <c r="D1289" i="65"/>
  <c r="B1273" i="65"/>
  <c r="D1273" i="65"/>
  <c r="B1257" i="65"/>
  <c r="D1257" i="65"/>
  <c r="B1241" i="65"/>
  <c r="D1241" i="65"/>
  <c r="B1225" i="65"/>
  <c r="D1225" i="65"/>
  <c r="B1209" i="65"/>
  <c r="D1209" i="65"/>
  <c r="B1193" i="65"/>
  <c r="D1193" i="65"/>
  <c r="B1177" i="65"/>
  <c r="D1177" i="65"/>
  <c r="B1161" i="65"/>
  <c r="D1161" i="65"/>
  <c r="B1145" i="65"/>
  <c r="D1145" i="65"/>
  <c r="B1129" i="65"/>
  <c r="D1129" i="65"/>
  <c r="B1113" i="65"/>
  <c r="D1113" i="65"/>
  <c r="B1097" i="65"/>
  <c r="D1100" i="65"/>
  <c r="D1097" i="65"/>
  <c r="B1081" i="65"/>
  <c r="D1084" i="65"/>
  <c r="D1081" i="65"/>
  <c r="B1065" i="65"/>
  <c r="D1068" i="65"/>
  <c r="D1065" i="65"/>
  <c r="B1049" i="65"/>
  <c r="D1052" i="65"/>
  <c r="D1049" i="65"/>
  <c r="B1033" i="65"/>
  <c r="D1036" i="65"/>
  <c r="D1033" i="65"/>
  <c r="B1017" i="65"/>
  <c r="D1020" i="65"/>
  <c r="D1017" i="65"/>
  <c r="B1001" i="65"/>
  <c r="D1001" i="65"/>
  <c r="D1004" i="65"/>
  <c r="D985" i="65"/>
  <c r="D988" i="65"/>
  <c r="B985" i="65"/>
  <c r="D969" i="65"/>
  <c r="B969" i="65"/>
  <c r="D2156" i="65"/>
  <c r="B2106" i="65"/>
  <c r="B2069" i="65"/>
  <c r="D2028" i="65"/>
  <c r="B1978" i="65"/>
  <c r="D1948" i="65"/>
  <c r="D1916" i="65"/>
  <c r="D1884" i="65"/>
  <c r="D1852" i="65"/>
  <c r="D1820" i="65"/>
  <c r="D1788" i="65"/>
  <c r="D1756" i="65"/>
  <c r="D1724" i="65"/>
  <c r="D1692" i="65"/>
  <c r="D1660" i="65"/>
  <c r="B1909" i="65"/>
  <c r="B1845" i="65"/>
  <c r="B1781" i="65"/>
  <c r="B1717" i="65"/>
  <c r="B1653" i="65"/>
  <c r="B1605" i="65"/>
  <c r="B1543" i="65"/>
  <c r="D1471" i="65"/>
  <c r="B1471" i="65"/>
  <c r="B1093" i="65"/>
  <c r="D1071" i="65"/>
  <c r="B1071" i="65"/>
  <c r="B1029" i="65"/>
  <c r="D1007" i="65"/>
  <c r="B1007" i="65"/>
  <c r="B965" i="65"/>
  <c r="B1519" i="65"/>
  <c r="B1470" i="65"/>
  <c r="B1406" i="65"/>
  <c r="B1342" i="65"/>
  <c r="B1278" i="65"/>
  <c r="B1214" i="65"/>
  <c r="B1150" i="65"/>
  <c r="B1086" i="65"/>
  <c r="B94" i="65"/>
  <c r="B1614" i="65"/>
  <c r="D1468" i="65"/>
  <c r="D1420" i="65"/>
  <c r="D1356" i="65"/>
  <c r="D1292" i="65"/>
  <c r="D1228" i="65"/>
  <c r="D1164" i="65"/>
  <c r="B1082" i="65"/>
  <c r="B1002" i="65"/>
  <c r="B950" i="65"/>
  <c r="D950" i="65"/>
  <c r="B958" i="65"/>
  <c r="B934" i="65"/>
  <c r="D934" i="65"/>
  <c r="B921" i="65"/>
  <c r="D921" i="65"/>
  <c r="B894" i="65"/>
  <c r="B870" i="65"/>
  <c r="D870" i="65"/>
  <c r="B857" i="65"/>
  <c r="D857" i="65"/>
  <c r="B830" i="65"/>
  <c r="B806" i="65"/>
  <c r="D806" i="65"/>
  <c r="B793" i="65"/>
  <c r="D793" i="65"/>
  <c r="B766" i="65"/>
  <c r="B742" i="65"/>
  <c r="D742" i="65"/>
  <c r="B729" i="65"/>
  <c r="D729" i="65"/>
  <c r="B702" i="65"/>
  <c r="B678" i="65"/>
  <c r="D678" i="65"/>
  <c r="B665" i="65"/>
  <c r="D665" i="65"/>
  <c r="B638" i="65"/>
  <c r="B614" i="65"/>
  <c r="D614" i="65"/>
  <c r="B601" i="65"/>
  <c r="D601" i="65"/>
  <c r="B574" i="65"/>
  <c r="B550" i="65"/>
  <c r="D550" i="65"/>
  <c r="B537" i="65"/>
  <c r="D537" i="65"/>
  <c r="B510" i="65"/>
  <c r="B486" i="65"/>
  <c r="D486" i="65"/>
  <c r="B473" i="65"/>
  <c r="D473" i="65"/>
  <c r="B446" i="65"/>
  <c r="B422" i="65"/>
  <c r="D422" i="65"/>
  <c r="B409" i="65"/>
  <c r="D409" i="65"/>
  <c r="B382" i="65"/>
  <c r="B358" i="65"/>
  <c r="D358" i="65"/>
  <c r="B345" i="65"/>
  <c r="D345" i="65"/>
  <c r="B329" i="65"/>
  <c r="D332" i="65"/>
  <c r="D329" i="65"/>
  <c r="B313" i="65"/>
  <c r="D316" i="65"/>
  <c r="D313" i="65"/>
  <c r="B297" i="65"/>
  <c r="D300" i="65"/>
  <c r="D297" i="65"/>
  <c r="B281" i="65"/>
  <c r="D284" i="65"/>
  <c r="D281" i="65"/>
  <c r="B265" i="65"/>
  <c r="D265" i="65"/>
  <c r="D268" i="65"/>
  <c r="B249" i="65"/>
  <c r="D252" i="65"/>
  <c r="D249" i="65"/>
  <c r="B233" i="65"/>
  <c r="D236" i="65"/>
  <c r="D233" i="65"/>
  <c r="B217" i="65"/>
  <c r="D220" i="65"/>
  <c r="D217" i="65"/>
  <c r="B201" i="65"/>
  <c r="D204" i="65"/>
  <c r="D201" i="65"/>
  <c r="B185" i="65"/>
  <c r="D188" i="65"/>
  <c r="D185" i="65"/>
  <c r="B169" i="65"/>
  <c r="D172" i="65"/>
  <c r="D169" i="65"/>
  <c r="B153" i="65"/>
  <c r="D153" i="65"/>
  <c r="D156" i="65"/>
  <c r="B137" i="65"/>
  <c r="D140" i="65"/>
  <c r="D137" i="65"/>
  <c r="B121" i="65"/>
  <c r="D124" i="65"/>
  <c r="D121" i="65"/>
  <c r="D28" i="65"/>
  <c r="B28" i="65"/>
  <c r="B1431" i="65"/>
  <c r="B1367" i="65"/>
  <c r="B1303" i="65"/>
  <c r="B1239" i="65"/>
  <c r="B1175" i="65"/>
  <c r="B1111" i="65"/>
  <c r="B1047" i="65"/>
  <c r="B1006" i="65"/>
  <c r="B939" i="65"/>
  <c r="B922" i="65"/>
  <c r="B903" i="65"/>
  <c r="B875" i="65"/>
  <c r="B858" i="65"/>
  <c r="B839" i="65"/>
  <c r="D89" i="65"/>
  <c r="B89" i="65"/>
  <c r="B1450" i="65"/>
  <c r="B1386" i="65"/>
  <c r="B1322" i="65"/>
  <c r="B1258" i="65"/>
  <c r="B1194" i="65"/>
  <c r="B1130" i="65"/>
  <c r="B1034" i="65"/>
  <c r="B952" i="65"/>
  <c r="B933" i="65"/>
  <c r="D911" i="65"/>
  <c r="B911" i="65"/>
  <c r="B888" i="65"/>
  <c r="B869" i="65"/>
  <c r="D847" i="65"/>
  <c r="B847" i="65"/>
  <c r="B824" i="65"/>
  <c r="B805" i="65"/>
  <c r="D783" i="65"/>
  <c r="B783" i="65"/>
  <c r="B741" i="65"/>
  <c r="D719" i="65"/>
  <c r="B719" i="65"/>
  <c r="B677" i="65"/>
  <c r="D655" i="65"/>
  <c r="B655" i="65"/>
  <c r="B613" i="65"/>
  <c r="D591" i="65"/>
  <c r="B591" i="65"/>
  <c r="B549" i="65"/>
  <c r="B527" i="65"/>
  <c r="D527" i="65"/>
  <c r="B485" i="65"/>
  <c r="D463" i="65"/>
  <c r="B463" i="65"/>
  <c r="B421" i="65"/>
  <c r="B399" i="65"/>
  <c r="D399" i="65"/>
  <c r="B357" i="65"/>
  <c r="D335" i="65"/>
  <c r="B335" i="65"/>
  <c r="B293" i="65"/>
  <c r="D271" i="65"/>
  <c r="B271" i="65"/>
  <c r="B229" i="65"/>
  <c r="D207" i="65"/>
  <c r="B207" i="65"/>
  <c r="B165" i="65"/>
  <c r="D143" i="65"/>
  <c r="B143" i="65"/>
  <c r="B87" i="65"/>
  <c r="B23" i="65"/>
  <c r="B29" i="65"/>
  <c r="D844" i="65"/>
  <c r="B759" i="65"/>
  <c r="B695" i="65"/>
  <c r="B631" i="65"/>
  <c r="B567" i="65"/>
  <c r="B506" i="65"/>
  <c r="B234" i="65"/>
  <c r="B6" i="65"/>
  <c r="D6" i="65"/>
  <c r="B12" i="65"/>
  <c r="D12" i="65"/>
  <c r="D15" i="65"/>
  <c r="B15" i="65"/>
  <c r="B954" i="65"/>
  <c r="D828" i="65"/>
  <c r="D796" i="65"/>
  <c r="D764" i="65"/>
  <c r="D732" i="65"/>
  <c r="D700" i="65"/>
  <c r="D668" i="65"/>
  <c r="D636" i="65"/>
  <c r="D604" i="65"/>
  <c r="D572" i="65"/>
  <c r="B503" i="65"/>
  <c r="B442" i="65"/>
  <c r="B375" i="65"/>
  <c r="B327" i="65"/>
  <c r="B263" i="65"/>
  <c r="B199" i="65"/>
  <c r="B135" i="65"/>
  <c r="B70" i="65"/>
  <c r="D70" i="65"/>
  <c r="B76" i="65"/>
  <c r="D76" i="65"/>
  <c r="B218" i="65"/>
  <c r="D940" i="65"/>
  <c r="D476" i="65"/>
  <c r="B282" i="65"/>
  <c r="B924" i="65"/>
  <c r="B810" i="65"/>
  <c r="B746" i="65"/>
  <c r="B682" i="65"/>
  <c r="B618" i="65"/>
  <c r="B554" i="65"/>
  <c r="D380" i="65"/>
  <c r="B311" i="65"/>
  <c r="B247" i="65"/>
  <c r="B183" i="65"/>
  <c r="B119" i="65"/>
  <c r="B38" i="65"/>
  <c r="D38" i="65"/>
  <c r="B39" i="65"/>
  <c r="B266" i="65"/>
  <c r="B122" i="65"/>
  <c r="B60" i="65"/>
  <c r="D60" i="65"/>
  <c r="D57" i="65"/>
  <c r="B57" i="65"/>
  <c r="I1808" i="65" l="1"/>
  <c r="F3823" i="65"/>
  <c r="E1663" i="65"/>
  <c r="E1664" i="65" s="1"/>
  <c r="E2111" i="65"/>
  <c r="E2112" i="65" s="1"/>
  <c r="E2175" i="65"/>
  <c r="E2176" i="65" s="1"/>
  <c r="E2735" i="65"/>
  <c r="E2736" i="65" s="1"/>
  <c r="E2863" i="65"/>
  <c r="E2864" i="65" s="1"/>
  <c r="F1180" i="65"/>
  <c r="H1180" i="65" s="1"/>
  <c r="H1181" i="65" s="1"/>
  <c r="E1551" i="65"/>
  <c r="E1552" i="65" s="1"/>
  <c r="I2096" i="65"/>
  <c r="F2655" i="65"/>
  <c r="E4239" i="65"/>
  <c r="E4240" i="65" s="1"/>
  <c r="E556" i="65"/>
  <c r="E557" i="65" s="1"/>
  <c r="E972" i="65"/>
  <c r="E973" i="65" s="1"/>
  <c r="I1149" i="65"/>
  <c r="E1500" i="65"/>
  <c r="E1501" i="65" s="1"/>
  <c r="I1888" i="65"/>
  <c r="E3823" i="65"/>
  <c r="E3824" i="65" s="1"/>
  <c r="B24" i="65"/>
  <c r="F3759" i="65"/>
  <c r="F3760" i="65" s="1"/>
  <c r="I1437" i="65"/>
  <c r="F2159" i="65"/>
  <c r="E2655" i="65"/>
  <c r="E2656" i="65" s="1"/>
  <c r="E2719" i="65"/>
  <c r="E2720" i="65" s="1"/>
  <c r="E3487" i="65"/>
  <c r="E3488" i="65" s="1"/>
  <c r="E3935" i="65"/>
  <c r="E3936" i="65" s="1"/>
  <c r="F3775" i="65"/>
  <c r="I541" i="65"/>
  <c r="I4240" i="65"/>
  <c r="E748" i="65"/>
  <c r="E749" i="65" s="1"/>
  <c r="E1148" i="65"/>
  <c r="E1149" i="65" s="1"/>
  <c r="I1405" i="65"/>
  <c r="E3231" i="65"/>
  <c r="E3232" i="65" s="1"/>
  <c r="I1501" i="65"/>
  <c r="I1696" i="65"/>
  <c r="I3088" i="65"/>
  <c r="B21" i="65"/>
  <c r="H2607" i="65"/>
  <c r="H2608" i="65" s="1"/>
  <c r="F2608" i="65"/>
  <c r="G2607" i="65"/>
  <c r="G2608" i="65" s="1"/>
  <c r="I3552" i="65"/>
  <c r="E3551" i="65"/>
  <c r="E3552" i="65" s="1"/>
  <c r="F3551" i="65"/>
  <c r="G1500" i="65"/>
  <c r="G1501" i="65" s="1"/>
  <c r="F1501" i="65"/>
  <c r="H1500" i="65"/>
  <c r="H1501" i="65" s="1"/>
  <c r="I4042" i="65"/>
  <c r="B22" i="65"/>
  <c r="J1488" i="65"/>
  <c r="J3472" i="65"/>
  <c r="E3983" i="65"/>
  <c r="E3984" i="65" s="1"/>
  <c r="F3663" i="65"/>
  <c r="E4447" i="65"/>
  <c r="E4448" i="65" s="1"/>
  <c r="I1245" i="65"/>
  <c r="E1308" i="65"/>
  <c r="E1309" i="65" s="1"/>
  <c r="F2223" i="65"/>
  <c r="E2975" i="65"/>
  <c r="E2976" i="65" s="1"/>
  <c r="F4172" i="65"/>
  <c r="I1277" i="65"/>
  <c r="F4127" i="65"/>
  <c r="I4128" i="65"/>
  <c r="E4127" i="65"/>
  <c r="E4128" i="65" s="1"/>
  <c r="H3360" i="65"/>
  <c r="H3359" i="65"/>
  <c r="G3359" i="65"/>
  <c r="G3360" i="65" s="1"/>
  <c r="F3360" i="65"/>
  <c r="F3168" i="65"/>
  <c r="G3167" i="65"/>
  <c r="G3168" i="65" s="1"/>
  <c r="H3168" i="65"/>
  <c r="H3167" i="65"/>
  <c r="H4614" i="65"/>
  <c r="H4615" i="65" s="1"/>
  <c r="F4615" i="65"/>
  <c r="G4614" i="65"/>
  <c r="G4615" i="65" s="1"/>
  <c r="F2831" i="65"/>
  <c r="F3007" i="65"/>
  <c r="F3008" i="65" s="1"/>
  <c r="J1495" i="65"/>
  <c r="E3663" i="65"/>
  <c r="E3664" i="65" s="1"/>
  <c r="E1244" i="65"/>
  <c r="E1245" i="65" s="1"/>
  <c r="E2223" i="65"/>
  <c r="E2224" i="65" s="1"/>
  <c r="E1276" i="65"/>
  <c r="E1277" i="65" s="1"/>
  <c r="E1404" i="65"/>
  <c r="E1405" i="65" s="1"/>
  <c r="F4617" i="65"/>
  <c r="E4617" i="65"/>
  <c r="E4618" i="65" s="1"/>
  <c r="I4618" i="65"/>
  <c r="F2623" i="65"/>
  <c r="E2623" i="65"/>
  <c r="E2624" i="65" s="1"/>
  <c r="I2624" i="65"/>
  <c r="F2639" i="65"/>
  <c r="I2640" i="65"/>
  <c r="E2639" i="65"/>
  <c r="E2640" i="65" s="1"/>
  <c r="F3295" i="65"/>
  <c r="I3296" i="65"/>
  <c r="E3295" i="65"/>
  <c r="E3296" i="65" s="1"/>
  <c r="F3424" i="65"/>
  <c r="G3423" i="65"/>
  <c r="G3424" i="65" s="1"/>
  <c r="H3423" i="65"/>
  <c r="H3424" i="65" s="1"/>
  <c r="F4681" i="65"/>
  <c r="E4681" i="65"/>
  <c r="E4682" i="65" s="1"/>
  <c r="I4682" i="65"/>
  <c r="G3599" i="65"/>
  <c r="G3600" i="65" s="1"/>
  <c r="H3599" i="65"/>
  <c r="H3600" i="65" s="1"/>
  <c r="F3600" i="65"/>
  <c r="H3231" i="65"/>
  <c r="H3232" i="65" s="1"/>
  <c r="F3232" i="65"/>
  <c r="G3231" i="65"/>
  <c r="G3232" i="65" s="1"/>
  <c r="F4064" i="65"/>
  <c r="H4063" i="65"/>
  <c r="H4064" i="65" s="1"/>
  <c r="G4063" i="65"/>
  <c r="G4064" i="65" s="1"/>
  <c r="J4733" i="65"/>
  <c r="J4711" i="65"/>
  <c r="E4649" i="65"/>
  <c r="E4650" i="65" s="1"/>
  <c r="I4650" i="65"/>
  <c r="F4649" i="65"/>
  <c r="F3583" i="65"/>
  <c r="I3584" i="65"/>
  <c r="E3583" i="65"/>
  <c r="E3584" i="65" s="1"/>
  <c r="E4678" i="65"/>
  <c r="E4679" i="65" s="1"/>
  <c r="F4678" i="65"/>
  <c r="J4647" i="65"/>
  <c r="J1498" i="65"/>
  <c r="F700" i="65"/>
  <c r="E700" i="65"/>
  <c r="E701" i="65" s="1"/>
  <c r="I701" i="65"/>
  <c r="I336" i="65"/>
  <c r="E335" i="65"/>
  <c r="E336" i="65" s="1"/>
  <c r="F335" i="65"/>
  <c r="I202" i="65"/>
  <c r="E201" i="65"/>
  <c r="E202" i="65" s="1"/>
  <c r="F201" i="65"/>
  <c r="I666" i="65"/>
  <c r="F665" i="65"/>
  <c r="E665" i="65"/>
  <c r="E666" i="65" s="1"/>
  <c r="I922" i="65"/>
  <c r="F921" i="65"/>
  <c r="E921" i="65"/>
  <c r="E922" i="65" s="1"/>
  <c r="F2028" i="65"/>
  <c r="E2028" i="65"/>
  <c r="E2029" i="65" s="1"/>
  <c r="I2029" i="65"/>
  <c r="I1082" i="65"/>
  <c r="F1081" i="65"/>
  <c r="E1081" i="65"/>
  <c r="E1082" i="65" s="1"/>
  <c r="I1194" i="65"/>
  <c r="F1193" i="65"/>
  <c r="E1193" i="65"/>
  <c r="E1194" i="65" s="1"/>
  <c r="I1290" i="65"/>
  <c r="F1289" i="65"/>
  <c r="E1289" i="65"/>
  <c r="E1290" i="65" s="1"/>
  <c r="I1386" i="65"/>
  <c r="F1385" i="65"/>
  <c r="E1385" i="65"/>
  <c r="E1386" i="65" s="1"/>
  <c r="F2188" i="65"/>
  <c r="E2188" i="65"/>
  <c r="E2189" i="65" s="1"/>
  <c r="I2189" i="65"/>
  <c r="H1535" i="65"/>
  <c r="H1536" i="65" s="1"/>
  <c r="G1535" i="65"/>
  <c r="G1536" i="65" s="1"/>
  <c r="F1536" i="65"/>
  <c r="H3887" i="65"/>
  <c r="H3888" i="65" s="1"/>
  <c r="G3888" i="65"/>
  <c r="G3887" i="65"/>
  <c r="F3888" i="65"/>
  <c r="F3177" i="65"/>
  <c r="I3178" i="65"/>
  <c r="E3177" i="65"/>
  <c r="E3178" i="65" s="1"/>
  <c r="I3245" i="65"/>
  <c r="E3244" i="65"/>
  <c r="E3245" i="65" s="1"/>
  <c r="F3244" i="65"/>
  <c r="F3254" i="65"/>
  <c r="E3254" i="65"/>
  <c r="E3255" i="65" s="1"/>
  <c r="F3305" i="65"/>
  <c r="I3306" i="65"/>
  <c r="E3305" i="65"/>
  <c r="E3306" i="65" s="1"/>
  <c r="I3373" i="65"/>
  <c r="E3372" i="65"/>
  <c r="E3373" i="65" s="1"/>
  <c r="F3372" i="65"/>
  <c r="F3382" i="65"/>
  <c r="E3382" i="65"/>
  <c r="E3383" i="65" s="1"/>
  <c r="F3433" i="65"/>
  <c r="I3434" i="65"/>
  <c r="E3433" i="65"/>
  <c r="E3434" i="65" s="1"/>
  <c r="F3510" i="65"/>
  <c r="E3510" i="65"/>
  <c r="E3511" i="65" s="1"/>
  <c r="F3574" i="65"/>
  <c r="E3574" i="65"/>
  <c r="E3575" i="65" s="1"/>
  <c r="F3606" i="65"/>
  <c r="E3606" i="65"/>
  <c r="E3607" i="65" s="1"/>
  <c r="F3638" i="65"/>
  <c r="E3638" i="65"/>
  <c r="E3639" i="65" s="1"/>
  <c r="F3670" i="65"/>
  <c r="E3670" i="65"/>
  <c r="E3671" i="65" s="1"/>
  <c r="F3702" i="65"/>
  <c r="E3702" i="65"/>
  <c r="E3703" i="65" s="1"/>
  <c r="F3734" i="65"/>
  <c r="E3734" i="65"/>
  <c r="E3735" i="65" s="1"/>
  <c r="F3766" i="65"/>
  <c r="E3766" i="65"/>
  <c r="E3767" i="65" s="1"/>
  <c r="F3798" i="65"/>
  <c r="E3798" i="65"/>
  <c r="E3799" i="65" s="1"/>
  <c r="F3830" i="65"/>
  <c r="E3830" i="65"/>
  <c r="E3831" i="65" s="1"/>
  <c r="F3862" i="65"/>
  <c r="E3862" i="65"/>
  <c r="E3863" i="65" s="1"/>
  <c r="F3894" i="65"/>
  <c r="E3894" i="65"/>
  <c r="E3895" i="65" s="1"/>
  <c r="F3926" i="65"/>
  <c r="E3926" i="65"/>
  <c r="E3927" i="65" s="1"/>
  <c r="F3958" i="65"/>
  <c r="E3958" i="65"/>
  <c r="E3959" i="65" s="1"/>
  <c r="F3990" i="65"/>
  <c r="E3990" i="65"/>
  <c r="E3991" i="65" s="1"/>
  <c r="G4041" i="65"/>
  <c r="G4042" i="65" s="1"/>
  <c r="H4041" i="65"/>
  <c r="H4042" i="65" s="1"/>
  <c r="F4042" i="65"/>
  <c r="F4022" i="65"/>
  <c r="E4022" i="65"/>
  <c r="E4023" i="65" s="1"/>
  <c r="I4106" i="65"/>
  <c r="F4105" i="65"/>
  <c r="E4105" i="65"/>
  <c r="E4106" i="65" s="1"/>
  <c r="H4463" i="65"/>
  <c r="H4464" i="65" s="1"/>
  <c r="G4463" i="65"/>
  <c r="G4464" i="65" s="1"/>
  <c r="F4464" i="65"/>
  <c r="H4399" i="65"/>
  <c r="H4400" i="65" s="1"/>
  <c r="G4399" i="65"/>
  <c r="G4400" i="65" s="1"/>
  <c r="F4400" i="65"/>
  <c r="F4284" i="65"/>
  <c r="E4284" i="65"/>
  <c r="E4285" i="65" s="1"/>
  <c r="I4285" i="65"/>
  <c r="F4476" i="65"/>
  <c r="E4476" i="65"/>
  <c r="E4477" i="65" s="1"/>
  <c r="I4477" i="65"/>
  <c r="E4518" i="65"/>
  <c r="E4519" i="65" s="1"/>
  <c r="F4518" i="65"/>
  <c r="F4509" i="65"/>
  <c r="H4508" i="65"/>
  <c r="H4509" i="65" s="1"/>
  <c r="G4508" i="65"/>
  <c r="G4509" i="65" s="1"/>
  <c r="F4326" i="65"/>
  <c r="E4326" i="65"/>
  <c r="E4327" i="65" s="1"/>
  <c r="F4502" i="65"/>
  <c r="E4502" i="65"/>
  <c r="E4503" i="65" s="1"/>
  <c r="E4774" i="65"/>
  <c r="E4775" i="65" s="1"/>
  <c r="F4774" i="65"/>
  <c r="I4794" i="65"/>
  <c r="E4793" i="65"/>
  <c r="E4794" i="65" s="1"/>
  <c r="F4793" i="65"/>
  <c r="E4892" i="65"/>
  <c r="E4893" i="65" s="1"/>
  <c r="I4893" i="65"/>
  <c r="F4892" i="65"/>
  <c r="F4879" i="65"/>
  <c r="I4880" i="65"/>
  <c r="E4879" i="65"/>
  <c r="E4880" i="65" s="1"/>
  <c r="E4950" i="65"/>
  <c r="E4951" i="65" s="1"/>
  <c r="F4950" i="65"/>
  <c r="E4822" i="65"/>
  <c r="E4823" i="65" s="1"/>
  <c r="F4822" i="65"/>
  <c r="I4848" i="65"/>
  <c r="E4847" i="65"/>
  <c r="E4848" i="65" s="1"/>
  <c r="F4847" i="65"/>
  <c r="F4726" i="65"/>
  <c r="E4726" i="65"/>
  <c r="E4727" i="65" s="1"/>
  <c r="E4521" i="65"/>
  <c r="E4522" i="65" s="1"/>
  <c r="F4521" i="65"/>
  <c r="I4522" i="65"/>
  <c r="I4362" i="65"/>
  <c r="F4361" i="65"/>
  <c r="E4361" i="65"/>
  <c r="E4362" i="65" s="1"/>
  <c r="I4458" i="65"/>
  <c r="F4457" i="65"/>
  <c r="E4457" i="65"/>
  <c r="E4458" i="65" s="1"/>
  <c r="E4697" i="65"/>
  <c r="E4698" i="65" s="1"/>
  <c r="F4697" i="65"/>
  <c r="I4698" i="65"/>
  <c r="F44" i="65"/>
  <c r="E44" i="65"/>
  <c r="E45" i="65" s="1"/>
  <c r="I256" i="65"/>
  <c r="E255" i="65"/>
  <c r="E256" i="65" s="1"/>
  <c r="F255" i="65"/>
  <c r="I448" i="65"/>
  <c r="E447" i="65"/>
  <c r="E448" i="65" s="1"/>
  <c r="F447" i="65"/>
  <c r="I512" i="65"/>
  <c r="E511" i="65"/>
  <c r="E512" i="65" s="1"/>
  <c r="F511" i="65"/>
  <c r="I768" i="65"/>
  <c r="E767" i="65"/>
  <c r="E768" i="65" s="1"/>
  <c r="F767" i="65"/>
  <c r="F694" i="65"/>
  <c r="E694" i="65"/>
  <c r="E695" i="65" s="1"/>
  <c r="F758" i="65"/>
  <c r="E758" i="65"/>
  <c r="E759" i="65" s="1"/>
  <c r="F822" i="65"/>
  <c r="E822" i="65"/>
  <c r="E823" i="65" s="1"/>
  <c r="F886" i="65"/>
  <c r="E886" i="65"/>
  <c r="E887" i="65" s="1"/>
  <c r="E956" i="65"/>
  <c r="E957" i="65" s="1"/>
  <c r="I957" i="65"/>
  <c r="F956" i="65"/>
  <c r="F991" i="65"/>
  <c r="I992" i="65"/>
  <c r="E991" i="65"/>
  <c r="E992" i="65" s="1"/>
  <c r="E1548" i="65"/>
  <c r="E1549" i="65" s="1"/>
  <c r="F1548" i="65"/>
  <c r="I1549" i="65"/>
  <c r="F2124" i="65"/>
  <c r="E2124" i="65"/>
  <c r="E2125" i="65" s="1"/>
  <c r="I2125" i="65"/>
  <c r="F2236" i="65"/>
  <c r="E2236" i="65"/>
  <c r="E2237" i="65" s="1"/>
  <c r="I2237" i="65"/>
  <c r="F2492" i="65"/>
  <c r="E2492" i="65"/>
  <c r="E2493" i="65" s="1"/>
  <c r="I2493" i="65"/>
  <c r="F2380" i="65"/>
  <c r="E2380" i="65"/>
  <c r="E2381" i="65" s="1"/>
  <c r="I2381" i="65"/>
  <c r="F2460" i="65"/>
  <c r="E2460" i="65"/>
  <c r="E2461" i="65" s="1"/>
  <c r="I2461" i="65"/>
  <c r="H2687" i="65"/>
  <c r="H2688" i="65" s="1"/>
  <c r="G2687" i="65"/>
  <c r="G2688" i="65" s="1"/>
  <c r="F2688" i="65"/>
  <c r="H2751" i="65"/>
  <c r="H2752" i="65" s="1"/>
  <c r="G2751" i="65"/>
  <c r="G2752" i="65" s="1"/>
  <c r="F2752" i="65"/>
  <c r="H2816" i="65"/>
  <c r="H2815" i="65"/>
  <c r="G2815" i="65"/>
  <c r="G2816" i="65" s="1"/>
  <c r="F2816" i="65"/>
  <c r="H2879" i="65"/>
  <c r="H2880" i="65" s="1"/>
  <c r="G2879" i="65"/>
  <c r="G2880" i="65" s="1"/>
  <c r="F2880" i="65"/>
  <c r="H2943" i="65"/>
  <c r="H2944" i="65" s="1"/>
  <c r="G2943" i="65"/>
  <c r="G2944" i="65" s="1"/>
  <c r="F2944" i="65"/>
  <c r="G3007" i="65"/>
  <c r="G3008" i="65" s="1"/>
  <c r="H3071" i="65"/>
  <c r="H3072" i="65" s="1"/>
  <c r="G3071" i="65"/>
  <c r="G3072" i="65" s="1"/>
  <c r="F3072" i="65"/>
  <c r="H3743" i="65"/>
  <c r="H3744" i="65" s="1"/>
  <c r="G3743" i="65"/>
  <c r="G3744" i="65" s="1"/>
  <c r="F3744" i="65"/>
  <c r="H3679" i="65"/>
  <c r="H3680" i="65" s="1"/>
  <c r="G3679" i="65"/>
  <c r="G3680" i="65" s="1"/>
  <c r="F3680" i="65"/>
  <c r="F3193" i="65"/>
  <c r="I3194" i="65"/>
  <c r="E3193" i="65"/>
  <c r="E3194" i="65" s="1"/>
  <c r="F3257" i="65"/>
  <c r="I3258" i="65"/>
  <c r="E3257" i="65"/>
  <c r="E3258" i="65" s="1"/>
  <c r="F3321" i="65"/>
  <c r="I3322" i="65"/>
  <c r="E3321" i="65"/>
  <c r="E3322" i="65" s="1"/>
  <c r="F3385" i="65"/>
  <c r="I3386" i="65"/>
  <c r="E3385" i="65"/>
  <c r="E3386" i="65" s="1"/>
  <c r="F3449" i="65"/>
  <c r="I3450" i="65"/>
  <c r="E3449" i="65"/>
  <c r="E3450" i="65" s="1"/>
  <c r="F3494" i="65"/>
  <c r="E3494" i="65"/>
  <c r="E3495" i="65" s="1"/>
  <c r="F4028" i="65"/>
  <c r="E4028" i="65"/>
  <c r="E4029" i="65" s="1"/>
  <c r="I4029" i="65"/>
  <c r="F4223" i="65"/>
  <c r="I4224" i="65"/>
  <c r="E4223" i="65"/>
  <c r="E4224" i="65" s="1"/>
  <c r="E3548" i="65"/>
  <c r="E3549" i="65" s="1"/>
  <c r="I3549" i="65"/>
  <c r="F3548" i="65"/>
  <c r="F3580" i="65"/>
  <c r="E3580" i="65"/>
  <c r="E3581" i="65" s="1"/>
  <c r="I3581" i="65"/>
  <c r="F3596" i="65"/>
  <c r="E3596" i="65"/>
  <c r="E3597" i="65" s="1"/>
  <c r="I3597" i="65"/>
  <c r="I3642" i="65"/>
  <c r="F3641" i="65"/>
  <c r="E3641" i="65"/>
  <c r="E3642" i="65" s="1"/>
  <c r="F3660" i="65"/>
  <c r="E3660" i="65"/>
  <c r="E3661" i="65" s="1"/>
  <c r="I3661" i="65"/>
  <c r="I3706" i="65"/>
  <c r="F3705" i="65"/>
  <c r="E3705" i="65"/>
  <c r="E3706" i="65" s="1"/>
  <c r="F3724" i="65"/>
  <c r="E3724" i="65"/>
  <c r="E3725" i="65" s="1"/>
  <c r="I3725" i="65"/>
  <c r="I3770" i="65"/>
  <c r="F3769" i="65"/>
  <c r="E3769" i="65"/>
  <c r="E3770" i="65" s="1"/>
  <c r="F3788" i="65"/>
  <c r="E3788" i="65"/>
  <c r="E3789" i="65" s="1"/>
  <c r="I3789" i="65"/>
  <c r="I3834" i="65"/>
  <c r="F3833" i="65"/>
  <c r="E3833" i="65"/>
  <c r="E3834" i="65" s="1"/>
  <c r="F3852" i="65"/>
  <c r="E3852" i="65"/>
  <c r="E3853" i="65" s="1"/>
  <c r="I3853" i="65"/>
  <c r="I3898" i="65"/>
  <c r="F3897" i="65"/>
  <c r="E3897" i="65"/>
  <c r="E3898" i="65" s="1"/>
  <c r="F3916" i="65"/>
  <c r="E3916" i="65"/>
  <c r="E3917" i="65" s="1"/>
  <c r="I3917" i="65"/>
  <c r="I3962" i="65"/>
  <c r="F3961" i="65"/>
  <c r="E3961" i="65"/>
  <c r="E3962" i="65" s="1"/>
  <c r="F3980" i="65"/>
  <c r="E3980" i="65"/>
  <c r="E3981" i="65" s="1"/>
  <c r="I3981" i="65"/>
  <c r="F4198" i="65"/>
  <c r="E4198" i="65"/>
  <c r="E4199" i="65" s="1"/>
  <c r="I4256" i="65"/>
  <c r="F4255" i="65"/>
  <c r="E4255" i="65"/>
  <c r="E4256" i="65" s="1"/>
  <c r="G4790" i="65"/>
  <c r="G4791" i="65" s="1"/>
  <c r="F4791" i="65"/>
  <c r="H4790" i="65"/>
  <c r="H4791" i="65" s="1"/>
  <c r="F4575" i="65"/>
  <c r="I4576" i="65"/>
  <c r="E4575" i="65"/>
  <c r="E4576" i="65" s="1"/>
  <c r="I4832" i="65"/>
  <c r="E4831" i="65"/>
  <c r="E4832" i="65" s="1"/>
  <c r="F4831" i="65"/>
  <c r="F4748" i="65"/>
  <c r="E4748" i="65"/>
  <c r="E4749" i="65" s="1"/>
  <c r="I4749" i="65"/>
  <c r="E4876" i="65"/>
  <c r="E4877" i="65" s="1"/>
  <c r="I4877" i="65"/>
  <c r="F4876" i="65"/>
  <c r="I4941" i="65"/>
  <c r="F4940" i="65"/>
  <c r="E4940" i="65"/>
  <c r="E4941" i="65" s="1"/>
  <c r="F4889" i="65"/>
  <c r="E4889" i="65"/>
  <c r="E4890" i="65" s="1"/>
  <c r="I4890" i="65"/>
  <c r="F4966" i="65"/>
  <c r="E4966" i="65"/>
  <c r="E4967" i="65" s="1"/>
  <c r="G4381" i="65"/>
  <c r="F4381" i="65"/>
  <c r="H4380" i="65"/>
  <c r="H4381" i="65" s="1"/>
  <c r="G4380" i="65"/>
  <c r="F4230" i="65"/>
  <c r="E4230" i="65"/>
  <c r="E4231" i="65" s="1"/>
  <c r="H4383" i="65"/>
  <c r="H4384" i="65" s="1"/>
  <c r="G4383" i="65"/>
  <c r="G4384" i="65" s="1"/>
  <c r="F4384" i="65"/>
  <c r="F4310" i="65"/>
  <c r="E4310" i="65"/>
  <c r="E4311" i="65" s="1"/>
  <c r="I4442" i="65"/>
  <c r="F4441" i="65"/>
  <c r="E4441" i="65"/>
  <c r="E4442" i="65" s="1"/>
  <c r="I4512" i="65"/>
  <c r="F4511" i="65"/>
  <c r="E4511" i="65"/>
  <c r="E4512" i="65" s="1"/>
  <c r="I4826" i="65"/>
  <c r="E4825" i="65"/>
  <c r="E4826" i="65" s="1"/>
  <c r="F4825" i="65"/>
  <c r="G4735" i="65"/>
  <c r="G4736" i="65" s="1"/>
  <c r="F4736" i="65"/>
  <c r="H4735" i="65"/>
  <c r="H4736" i="65" s="1"/>
  <c r="F4895" i="65"/>
  <c r="I4896" i="65"/>
  <c r="E4895" i="65"/>
  <c r="E4896" i="65" s="1"/>
  <c r="E4934" i="65"/>
  <c r="E4935" i="65" s="1"/>
  <c r="F4934" i="65"/>
  <c r="F652" i="65"/>
  <c r="E652" i="65"/>
  <c r="E653" i="65" s="1"/>
  <c r="I653" i="65"/>
  <c r="F908" i="65"/>
  <c r="E908" i="65"/>
  <c r="E909" i="65" s="1"/>
  <c r="I909" i="65"/>
  <c r="I304" i="65"/>
  <c r="E303" i="65"/>
  <c r="E304" i="65" s="1"/>
  <c r="F303" i="65"/>
  <c r="I496" i="65"/>
  <c r="E495" i="65"/>
  <c r="E496" i="65" s="1"/>
  <c r="F495" i="65"/>
  <c r="I560" i="65"/>
  <c r="E559" i="65"/>
  <c r="E560" i="65" s="1"/>
  <c r="F559" i="65"/>
  <c r="I816" i="65"/>
  <c r="E815" i="65"/>
  <c r="E816" i="65" s="1"/>
  <c r="F815" i="65"/>
  <c r="I880" i="65"/>
  <c r="E879" i="65"/>
  <c r="E880" i="65" s="1"/>
  <c r="F879" i="65"/>
  <c r="I944" i="65"/>
  <c r="E943" i="65"/>
  <c r="E944" i="65" s="1"/>
  <c r="F943" i="65"/>
  <c r="F390" i="65"/>
  <c r="E390" i="65"/>
  <c r="E391" i="65" s="1"/>
  <c r="I506" i="65"/>
  <c r="F505" i="65"/>
  <c r="E505" i="65"/>
  <c r="E506" i="65" s="1"/>
  <c r="F646" i="65"/>
  <c r="E646" i="65"/>
  <c r="E647" i="65" s="1"/>
  <c r="I762" i="65"/>
  <c r="F761" i="65"/>
  <c r="E761" i="65"/>
  <c r="E762" i="65" s="1"/>
  <c r="F902" i="65"/>
  <c r="E902" i="65"/>
  <c r="E903" i="65" s="1"/>
  <c r="F959" i="65"/>
  <c r="I960" i="65"/>
  <c r="E959" i="65"/>
  <c r="E960" i="65" s="1"/>
  <c r="I1040" i="65"/>
  <c r="E1039" i="65"/>
  <c r="E1040" i="65" s="1"/>
  <c r="F1039" i="65"/>
  <c r="H1599" i="65"/>
  <c r="H1600" i="65" s="1"/>
  <c r="G1599" i="65"/>
  <c r="G1600" i="65" s="1"/>
  <c r="F1600" i="65"/>
  <c r="E1740" i="65"/>
  <c r="E1741" i="65" s="1"/>
  <c r="F1740" i="65"/>
  <c r="I1741" i="65"/>
  <c r="E1868" i="65"/>
  <c r="E1869" i="65" s="1"/>
  <c r="F1868" i="65"/>
  <c r="I1869" i="65"/>
  <c r="F2140" i="65"/>
  <c r="E2140" i="65"/>
  <c r="E2141" i="65" s="1"/>
  <c r="I2141" i="65"/>
  <c r="H2367" i="65"/>
  <c r="H2368" i="65" s="1"/>
  <c r="G2367" i="65"/>
  <c r="G2368" i="65" s="1"/>
  <c r="F2368" i="65"/>
  <c r="F1974" i="65"/>
  <c r="E1974" i="65"/>
  <c r="E1975" i="65" s="1"/>
  <c r="F2006" i="65"/>
  <c r="E2006" i="65"/>
  <c r="E2007" i="65" s="1"/>
  <c r="F2038" i="65"/>
  <c r="E2038" i="65"/>
  <c r="E2039" i="65" s="1"/>
  <c r="F2070" i="65"/>
  <c r="E2070" i="65"/>
  <c r="E2071" i="65" s="1"/>
  <c r="F2102" i="65"/>
  <c r="E2102" i="65"/>
  <c r="E2103" i="65" s="1"/>
  <c r="F2134" i="65"/>
  <c r="E2134" i="65"/>
  <c r="E2135" i="65" s="1"/>
  <c r="F2166" i="65"/>
  <c r="E2166" i="65"/>
  <c r="E2167" i="65" s="1"/>
  <c r="F2198" i="65"/>
  <c r="E2198" i="65"/>
  <c r="E2199" i="65" s="1"/>
  <c r="F2230" i="65"/>
  <c r="E2230" i="65"/>
  <c r="E2231" i="65" s="1"/>
  <c r="F2262" i="65"/>
  <c r="E2262" i="65"/>
  <c r="E2263" i="65" s="1"/>
  <c r="F2294" i="65"/>
  <c r="E2294" i="65"/>
  <c r="E2295" i="65" s="1"/>
  <c r="F2326" i="65"/>
  <c r="E2326" i="65"/>
  <c r="E2327" i="65" s="1"/>
  <c r="F2358" i="65"/>
  <c r="E2358" i="65"/>
  <c r="E2359" i="65" s="1"/>
  <c r="F2390" i="65"/>
  <c r="E2390" i="65"/>
  <c r="E2391" i="65" s="1"/>
  <c r="F2422" i="65"/>
  <c r="E2422" i="65"/>
  <c r="E2423" i="65" s="1"/>
  <c r="F2454" i="65"/>
  <c r="E2454" i="65"/>
  <c r="E2455" i="65" s="1"/>
  <c r="F2486" i="65"/>
  <c r="E2486" i="65"/>
  <c r="E2487" i="65" s="1"/>
  <c r="F2604" i="65"/>
  <c r="E2604" i="65"/>
  <c r="E2605" i="65" s="1"/>
  <c r="I2605" i="65"/>
  <c r="F2620" i="65"/>
  <c r="E2620" i="65"/>
  <c r="E2621" i="65" s="1"/>
  <c r="I2621" i="65"/>
  <c r="I2666" i="65"/>
  <c r="F2665" i="65"/>
  <c r="E2665" i="65"/>
  <c r="E2666" i="65" s="1"/>
  <c r="F2684" i="65"/>
  <c r="E2684" i="65"/>
  <c r="E2685" i="65" s="1"/>
  <c r="I2685" i="65"/>
  <c r="I2730" i="65"/>
  <c r="F2729" i="65"/>
  <c r="E2729" i="65"/>
  <c r="E2730" i="65" s="1"/>
  <c r="F2748" i="65"/>
  <c r="E2748" i="65"/>
  <c r="E2749" i="65" s="1"/>
  <c r="I2749" i="65"/>
  <c r="I2794" i="65"/>
  <c r="F2793" i="65"/>
  <c r="E2793" i="65"/>
  <c r="E2794" i="65" s="1"/>
  <c r="F2812" i="65"/>
  <c r="E2812" i="65"/>
  <c r="E2813" i="65" s="1"/>
  <c r="I2813" i="65"/>
  <c r="I2858" i="65"/>
  <c r="F2857" i="65"/>
  <c r="E2857" i="65"/>
  <c r="E2858" i="65" s="1"/>
  <c r="F2876" i="65"/>
  <c r="E2876" i="65"/>
  <c r="E2877" i="65" s="1"/>
  <c r="I2877" i="65"/>
  <c r="I2922" i="65"/>
  <c r="F2921" i="65"/>
  <c r="E2921" i="65"/>
  <c r="E2922" i="65" s="1"/>
  <c r="F2940" i="65"/>
  <c r="E2940" i="65"/>
  <c r="E2941" i="65" s="1"/>
  <c r="I2941" i="65"/>
  <c r="I2986" i="65"/>
  <c r="F2985" i="65"/>
  <c r="E2985" i="65"/>
  <c r="E2986" i="65" s="1"/>
  <c r="F3004" i="65"/>
  <c r="E3004" i="65"/>
  <c r="E3005" i="65" s="1"/>
  <c r="I3005" i="65"/>
  <c r="I3050" i="65"/>
  <c r="F3049" i="65"/>
  <c r="E3049" i="65"/>
  <c r="E3050" i="65" s="1"/>
  <c r="F3068" i="65"/>
  <c r="E3068" i="65"/>
  <c r="E3069" i="65" s="1"/>
  <c r="I3069" i="65"/>
  <c r="F3158" i="65"/>
  <c r="E3158" i="65"/>
  <c r="E3159" i="65" s="1"/>
  <c r="F3222" i="65"/>
  <c r="E3222" i="65"/>
  <c r="E3223" i="65" s="1"/>
  <c r="F3286" i="65"/>
  <c r="E3286" i="65"/>
  <c r="E3287" i="65" s="1"/>
  <c r="F3350" i="65"/>
  <c r="E3350" i="65"/>
  <c r="E3351" i="65" s="1"/>
  <c r="F3414" i="65"/>
  <c r="E3414" i="65"/>
  <c r="E3415" i="65" s="1"/>
  <c r="I3498" i="65"/>
  <c r="F3497" i="65"/>
  <c r="E3497" i="65"/>
  <c r="E3498" i="65" s="1"/>
  <c r="G4009" i="65"/>
  <c r="G4010" i="65" s="1"/>
  <c r="H4009" i="65"/>
  <c r="H4010" i="65" s="1"/>
  <c r="F4010" i="65"/>
  <c r="I4074" i="65"/>
  <c r="F4073" i="65"/>
  <c r="E4073" i="65"/>
  <c r="E4074" i="65" s="1"/>
  <c r="F4150" i="65"/>
  <c r="E4150" i="65"/>
  <c r="E4151" i="65" s="1"/>
  <c r="I4202" i="65"/>
  <c r="F4201" i="65"/>
  <c r="E4201" i="65"/>
  <c r="E4202" i="65" s="1"/>
  <c r="F4246" i="65"/>
  <c r="E4246" i="65"/>
  <c r="E4247" i="65" s="1"/>
  <c r="H4479" i="65"/>
  <c r="H4480" i="65" s="1"/>
  <c r="G4479" i="65"/>
  <c r="G4480" i="65" s="1"/>
  <c r="F4480" i="65"/>
  <c r="H4537" i="65"/>
  <c r="H4538" i="65" s="1"/>
  <c r="G4537" i="65"/>
  <c r="G4538" i="65" s="1"/>
  <c r="F4538" i="65"/>
  <c r="I4221" i="65"/>
  <c r="F4220" i="65"/>
  <c r="E4220" i="65"/>
  <c r="E4221" i="65" s="1"/>
  <c r="H4367" i="65"/>
  <c r="H4368" i="65" s="1"/>
  <c r="G4367" i="65"/>
  <c r="G4368" i="65" s="1"/>
  <c r="F4368" i="65"/>
  <c r="F4559" i="65"/>
  <c r="E4559" i="65"/>
  <c r="E4560" i="65" s="1"/>
  <c r="I4560" i="65"/>
  <c r="F4265" i="65"/>
  <c r="E4265" i="65"/>
  <c r="E4266" i="65" s="1"/>
  <c r="I4266" i="65"/>
  <c r="E4598" i="65"/>
  <c r="E4599" i="65" s="1"/>
  <c r="F4598" i="65"/>
  <c r="F4294" i="65"/>
  <c r="E4294" i="65"/>
  <c r="E4295" i="65" s="1"/>
  <c r="F4358" i="65"/>
  <c r="E4358" i="65"/>
  <c r="E4359" i="65" s="1"/>
  <c r="F4422" i="65"/>
  <c r="E4422" i="65"/>
  <c r="E4423" i="65" s="1"/>
  <c r="F4454" i="65"/>
  <c r="E4454" i="65"/>
  <c r="E4455" i="65" s="1"/>
  <c r="F4486" i="65"/>
  <c r="E4486" i="65"/>
  <c r="E4487" i="65" s="1"/>
  <c r="F102" i="65"/>
  <c r="E102" i="65"/>
  <c r="E103" i="65" s="1"/>
  <c r="F364" i="65"/>
  <c r="E364" i="65"/>
  <c r="E365" i="65" s="1"/>
  <c r="I365" i="65"/>
  <c r="I224" i="65"/>
  <c r="E223" i="65"/>
  <c r="E224" i="65" s="1"/>
  <c r="F223" i="65"/>
  <c r="I288" i="65"/>
  <c r="E287" i="65"/>
  <c r="E288" i="65" s="1"/>
  <c r="F287" i="65"/>
  <c r="I480" i="65"/>
  <c r="E479" i="65"/>
  <c r="E480" i="65" s="1"/>
  <c r="F479" i="65"/>
  <c r="I544" i="65"/>
  <c r="E543" i="65"/>
  <c r="E544" i="65" s="1"/>
  <c r="F543" i="65"/>
  <c r="F1181" i="65"/>
  <c r="F1437" i="65"/>
  <c r="H1436" i="65"/>
  <c r="H1437" i="65" s="1"/>
  <c r="G1436" i="65"/>
  <c r="G1437" i="65" s="1"/>
  <c r="F134" i="65"/>
  <c r="E134" i="65"/>
  <c r="E135" i="65" s="1"/>
  <c r="F166" i="65"/>
  <c r="E166" i="65"/>
  <c r="E167" i="65" s="1"/>
  <c r="F198" i="65"/>
  <c r="E198" i="65"/>
  <c r="E199" i="65" s="1"/>
  <c r="F230" i="65"/>
  <c r="E230" i="65"/>
  <c r="E231" i="65" s="1"/>
  <c r="F262" i="65"/>
  <c r="E262" i="65"/>
  <c r="E263" i="65" s="1"/>
  <c r="F294" i="65"/>
  <c r="E294" i="65"/>
  <c r="E295" i="65" s="1"/>
  <c r="F326" i="65"/>
  <c r="E326" i="65"/>
  <c r="E327" i="65" s="1"/>
  <c r="I394" i="65"/>
  <c r="F393" i="65"/>
  <c r="E393" i="65"/>
  <c r="E394" i="65" s="1"/>
  <c r="I458" i="65"/>
  <c r="F457" i="65"/>
  <c r="E457" i="65"/>
  <c r="E458" i="65" s="1"/>
  <c r="I522" i="65"/>
  <c r="F521" i="65"/>
  <c r="E521" i="65"/>
  <c r="E522" i="65" s="1"/>
  <c r="I586" i="65"/>
  <c r="F585" i="65"/>
  <c r="E585" i="65"/>
  <c r="E586" i="65" s="1"/>
  <c r="I650" i="65"/>
  <c r="F649" i="65"/>
  <c r="E649" i="65"/>
  <c r="E650" i="65" s="1"/>
  <c r="I714" i="65"/>
  <c r="F713" i="65"/>
  <c r="E713" i="65"/>
  <c r="E714" i="65" s="1"/>
  <c r="I778" i="65"/>
  <c r="F777" i="65"/>
  <c r="E777" i="65"/>
  <c r="E778" i="65" s="1"/>
  <c r="I842" i="65"/>
  <c r="F841" i="65"/>
  <c r="E841" i="65"/>
  <c r="E842" i="65" s="1"/>
  <c r="I906" i="65"/>
  <c r="F905" i="65"/>
  <c r="E905" i="65"/>
  <c r="E906" i="65" s="1"/>
  <c r="I1088" i="65"/>
  <c r="E1087" i="65"/>
  <c r="E1088" i="65" s="1"/>
  <c r="F1087" i="65"/>
  <c r="F982" i="65"/>
  <c r="E982" i="65"/>
  <c r="E983" i="65" s="1"/>
  <c r="E1510" i="65"/>
  <c r="E1511" i="65" s="1"/>
  <c r="F1510" i="65"/>
  <c r="F2108" i="65"/>
  <c r="E2108" i="65"/>
  <c r="E2109" i="65" s="1"/>
  <c r="I2109" i="65"/>
  <c r="F2476" i="65"/>
  <c r="E2476" i="65"/>
  <c r="E2477" i="65" s="1"/>
  <c r="I2477" i="65"/>
  <c r="F2428" i="65"/>
  <c r="E2428" i="65"/>
  <c r="E2429" i="65" s="1"/>
  <c r="I2429" i="65"/>
  <c r="H1647" i="65"/>
  <c r="H1648" i="65" s="1"/>
  <c r="G1647" i="65"/>
  <c r="G1648" i="65" s="1"/>
  <c r="F1648" i="65"/>
  <c r="H1903" i="65"/>
  <c r="H1904" i="65" s="1"/>
  <c r="G1903" i="65"/>
  <c r="G1904" i="65" s="1"/>
  <c r="F1904" i="65"/>
  <c r="H2159" i="65"/>
  <c r="H2160" i="65" s="1"/>
  <c r="G2159" i="65"/>
  <c r="G2160" i="65" s="1"/>
  <c r="F2160" i="65"/>
  <c r="F2268" i="65"/>
  <c r="E2268" i="65"/>
  <c r="E2269" i="65" s="1"/>
  <c r="I2269" i="65"/>
  <c r="F1545" i="65"/>
  <c r="E1545" i="65"/>
  <c r="E1546" i="65" s="1"/>
  <c r="I1546" i="65"/>
  <c r="F1577" i="65"/>
  <c r="E1577" i="65"/>
  <c r="E1578" i="65" s="1"/>
  <c r="I1578" i="65"/>
  <c r="F1609" i="65"/>
  <c r="E1609" i="65"/>
  <c r="E1610" i="65" s="1"/>
  <c r="I1610" i="65"/>
  <c r="F1641" i="65"/>
  <c r="E1641" i="65"/>
  <c r="E1642" i="65" s="1"/>
  <c r="I1642" i="65"/>
  <c r="F1673" i="65"/>
  <c r="E1673" i="65"/>
  <c r="E1674" i="65" s="1"/>
  <c r="I1674" i="65"/>
  <c r="F1705" i="65"/>
  <c r="E1705" i="65"/>
  <c r="E1706" i="65" s="1"/>
  <c r="I1706" i="65"/>
  <c r="F1737" i="65"/>
  <c r="E1737" i="65"/>
  <c r="E1738" i="65" s="1"/>
  <c r="I1738" i="65"/>
  <c r="F1769" i="65"/>
  <c r="E1769" i="65"/>
  <c r="E1770" i="65" s="1"/>
  <c r="I1770" i="65"/>
  <c r="F1801" i="65"/>
  <c r="E1801" i="65"/>
  <c r="E1802" i="65" s="1"/>
  <c r="I1802" i="65"/>
  <c r="F1833" i="65"/>
  <c r="E1833" i="65"/>
  <c r="E1834" i="65" s="1"/>
  <c r="I1834" i="65"/>
  <c r="F1865" i="65"/>
  <c r="E1865" i="65"/>
  <c r="E1866" i="65" s="1"/>
  <c r="I1866" i="65"/>
  <c r="F1897" i="65"/>
  <c r="E1897" i="65"/>
  <c r="E1898" i="65" s="1"/>
  <c r="I1898" i="65"/>
  <c r="F1929" i="65"/>
  <c r="E1929" i="65"/>
  <c r="E1930" i="65" s="1"/>
  <c r="I1930" i="65"/>
  <c r="F1961" i="65"/>
  <c r="E1961" i="65"/>
  <c r="E1962" i="65" s="1"/>
  <c r="I1962" i="65"/>
  <c r="I1994" i="65"/>
  <c r="F1993" i="65"/>
  <c r="E1993" i="65"/>
  <c r="E1994" i="65" s="1"/>
  <c r="I2026" i="65"/>
  <c r="F2025" i="65"/>
  <c r="E2025" i="65"/>
  <c r="E2026" i="65" s="1"/>
  <c r="I2058" i="65"/>
  <c r="F2057" i="65"/>
  <c r="E2057" i="65"/>
  <c r="E2058" i="65" s="1"/>
  <c r="I2090" i="65"/>
  <c r="F2089" i="65"/>
  <c r="E2089" i="65"/>
  <c r="E2090" i="65" s="1"/>
  <c r="I2122" i="65"/>
  <c r="F2121" i="65"/>
  <c r="E2121" i="65"/>
  <c r="E2122" i="65" s="1"/>
  <c r="I2154" i="65"/>
  <c r="F2153" i="65"/>
  <c r="E2153" i="65"/>
  <c r="E2154" i="65" s="1"/>
  <c r="I2186" i="65"/>
  <c r="F2185" i="65"/>
  <c r="E2185" i="65"/>
  <c r="E2186" i="65" s="1"/>
  <c r="I2218" i="65"/>
  <c r="F2217" i="65"/>
  <c r="E2217" i="65"/>
  <c r="E2218" i="65" s="1"/>
  <c r="I2250" i="65"/>
  <c r="F2249" i="65"/>
  <c r="E2249" i="65"/>
  <c r="E2250" i="65" s="1"/>
  <c r="I2282" i="65"/>
  <c r="F2281" i="65"/>
  <c r="E2281" i="65"/>
  <c r="E2282" i="65" s="1"/>
  <c r="I2314" i="65"/>
  <c r="F2313" i="65"/>
  <c r="E2313" i="65"/>
  <c r="E2314" i="65" s="1"/>
  <c r="I2346" i="65"/>
  <c r="F2345" i="65"/>
  <c r="E2345" i="65"/>
  <c r="E2346" i="65" s="1"/>
  <c r="I2378" i="65"/>
  <c r="F2377" i="65"/>
  <c r="E2377" i="65"/>
  <c r="E2378" i="65" s="1"/>
  <c r="I2410" i="65"/>
  <c r="F2409" i="65"/>
  <c r="E2409" i="65"/>
  <c r="E2410" i="65" s="1"/>
  <c r="I2442" i="65"/>
  <c r="F2441" i="65"/>
  <c r="E2441" i="65"/>
  <c r="E2442" i="65" s="1"/>
  <c r="I2474" i="65"/>
  <c r="F2473" i="65"/>
  <c r="E2473" i="65"/>
  <c r="E2474" i="65" s="1"/>
  <c r="I2506" i="65"/>
  <c r="F2505" i="65"/>
  <c r="E2505" i="65"/>
  <c r="E2506" i="65" s="1"/>
  <c r="G3388" i="65"/>
  <c r="G3389" i="65" s="1"/>
  <c r="H3388" i="65"/>
  <c r="H3389" i="65" s="1"/>
  <c r="F3389" i="65"/>
  <c r="H3695" i="65"/>
  <c r="H3696" i="65" s="1"/>
  <c r="G3695" i="65"/>
  <c r="G3696" i="65" s="1"/>
  <c r="F3696" i="65"/>
  <c r="H3951" i="65"/>
  <c r="H3952" i="65" s="1"/>
  <c r="G3951" i="65"/>
  <c r="G3952" i="65" s="1"/>
  <c r="F3952" i="65"/>
  <c r="F3248" i="65"/>
  <c r="H3247" i="65"/>
  <c r="H3248" i="65" s="1"/>
  <c r="G3247" i="65"/>
  <c r="G3248" i="65" s="1"/>
  <c r="F3161" i="65"/>
  <c r="E3161" i="65"/>
  <c r="E3162" i="65" s="1"/>
  <c r="I3162" i="65"/>
  <c r="I3229" i="65"/>
  <c r="E3228" i="65"/>
  <c r="E3229" i="65" s="1"/>
  <c r="F3228" i="65"/>
  <c r="F3302" i="65"/>
  <c r="E3302" i="65"/>
  <c r="E3303" i="65" s="1"/>
  <c r="F3417" i="65"/>
  <c r="E3417" i="65"/>
  <c r="E3418" i="65" s="1"/>
  <c r="I3418" i="65"/>
  <c r="F4173" i="65"/>
  <c r="H4172" i="65"/>
  <c r="H4173" i="65" s="1"/>
  <c r="G4172" i="65"/>
  <c r="G4173" i="65" s="1"/>
  <c r="F541" i="65"/>
  <c r="H540" i="65"/>
  <c r="H541" i="65" s="1"/>
  <c r="G540" i="65"/>
  <c r="G541" i="65" s="1"/>
  <c r="F4208" i="65"/>
  <c r="H4207" i="65"/>
  <c r="H4208" i="65" s="1"/>
  <c r="G4207" i="65"/>
  <c r="G4208" i="65" s="1"/>
  <c r="H4716" i="65"/>
  <c r="H4717" i="65" s="1"/>
  <c r="F4717" i="65"/>
  <c r="G4716" i="65"/>
  <c r="G4717" i="65" s="1"/>
  <c r="F685" i="65"/>
  <c r="H684" i="65"/>
  <c r="H685" i="65" s="1"/>
  <c r="G684" i="65"/>
  <c r="G685" i="65" s="1"/>
  <c r="G1213" i="65"/>
  <c r="F1213" i="65"/>
  <c r="H1212" i="65"/>
  <c r="H1213" i="65" s="1"/>
  <c r="G1212" i="65"/>
  <c r="G1341" i="65"/>
  <c r="F1341" i="65"/>
  <c r="H1340" i="65"/>
  <c r="H1341" i="65" s="1"/>
  <c r="G1340" i="65"/>
  <c r="F4445" i="65"/>
  <c r="H4444" i="65"/>
  <c r="H4445" i="65" s="1"/>
  <c r="G4444" i="65"/>
  <c r="G4445" i="65" s="1"/>
  <c r="F38" i="65"/>
  <c r="E38" i="65"/>
  <c r="E39" i="65" s="1"/>
  <c r="F572" i="65"/>
  <c r="E572" i="65"/>
  <c r="E573" i="65" s="1"/>
  <c r="I573" i="65"/>
  <c r="F12" i="65"/>
  <c r="E12" i="65"/>
  <c r="E13" i="65" s="1"/>
  <c r="I528" i="65"/>
  <c r="E527" i="65"/>
  <c r="E528" i="65" s="1"/>
  <c r="F527" i="65"/>
  <c r="I154" i="65"/>
  <c r="F153" i="65"/>
  <c r="E153" i="65"/>
  <c r="E154" i="65" s="1"/>
  <c r="I330" i="65"/>
  <c r="E329" i="65"/>
  <c r="E330" i="65" s="1"/>
  <c r="F329" i="65"/>
  <c r="F806" i="65"/>
  <c r="E806" i="65"/>
  <c r="E807" i="65" s="1"/>
  <c r="I1162" i="65"/>
  <c r="F1161" i="65"/>
  <c r="E1161" i="65"/>
  <c r="E1162" i="65" s="1"/>
  <c r="I1322" i="65"/>
  <c r="F1321" i="65"/>
  <c r="E1321" i="65"/>
  <c r="E1322" i="65" s="1"/>
  <c r="H2255" i="65"/>
  <c r="H2256" i="65" s="1"/>
  <c r="G2255" i="65"/>
  <c r="G2256" i="65" s="1"/>
  <c r="F2256" i="65"/>
  <c r="H3631" i="65"/>
  <c r="H3632" i="65" s="1"/>
  <c r="G3631" i="65"/>
  <c r="G3632" i="65" s="1"/>
  <c r="F3632" i="65"/>
  <c r="I77" i="65"/>
  <c r="F76" i="65"/>
  <c r="E76" i="65"/>
  <c r="E77" i="65" s="1"/>
  <c r="F604" i="65"/>
  <c r="E604" i="65"/>
  <c r="E605" i="65" s="1"/>
  <c r="I605" i="65"/>
  <c r="F732" i="65"/>
  <c r="E732" i="65"/>
  <c r="E733" i="65" s="1"/>
  <c r="I733" i="65"/>
  <c r="I272" i="65"/>
  <c r="E271" i="65"/>
  <c r="E272" i="65" s="1"/>
  <c r="F271" i="65"/>
  <c r="I784" i="65"/>
  <c r="E783" i="65"/>
  <c r="E784" i="65" s="1"/>
  <c r="F783" i="65"/>
  <c r="I848" i="65"/>
  <c r="E847" i="65"/>
  <c r="E848" i="65" s="1"/>
  <c r="F847" i="65"/>
  <c r="I912" i="65"/>
  <c r="E911" i="65"/>
  <c r="E912" i="65" s="1"/>
  <c r="F911" i="65"/>
  <c r="F121" i="65"/>
  <c r="E121" i="65"/>
  <c r="E122" i="65" s="1"/>
  <c r="I122" i="65"/>
  <c r="F140" i="65"/>
  <c r="E140" i="65"/>
  <c r="E141" i="65" s="1"/>
  <c r="I141" i="65"/>
  <c r="I186" i="65"/>
  <c r="F185" i="65"/>
  <c r="E185" i="65"/>
  <c r="E186" i="65" s="1"/>
  <c r="F204" i="65"/>
  <c r="E204" i="65"/>
  <c r="E205" i="65" s="1"/>
  <c r="I205" i="65"/>
  <c r="I250" i="65"/>
  <c r="F249" i="65"/>
  <c r="E249" i="65"/>
  <c r="E250" i="65" s="1"/>
  <c r="I266" i="65"/>
  <c r="F265" i="65"/>
  <c r="E265" i="65"/>
  <c r="E266" i="65" s="1"/>
  <c r="I314" i="65"/>
  <c r="F313" i="65"/>
  <c r="E313" i="65"/>
  <c r="E314" i="65" s="1"/>
  <c r="F332" i="65"/>
  <c r="E332" i="65"/>
  <c r="E333" i="65" s="1"/>
  <c r="I333" i="65"/>
  <c r="E358" i="65"/>
  <c r="E359" i="65" s="1"/>
  <c r="F358" i="65"/>
  <c r="I474" i="65"/>
  <c r="F473" i="65"/>
  <c r="E473" i="65"/>
  <c r="E474" i="65" s="1"/>
  <c r="F614" i="65"/>
  <c r="E614" i="65"/>
  <c r="E615" i="65" s="1"/>
  <c r="I730" i="65"/>
  <c r="F729" i="65"/>
  <c r="E729" i="65"/>
  <c r="E730" i="65" s="1"/>
  <c r="F870" i="65"/>
  <c r="E870" i="65"/>
  <c r="E871" i="65" s="1"/>
  <c r="F950" i="65"/>
  <c r="E950" i="65"/>
  <c r="E951" i="65" s="1"/>
  <c r="F1164" i="65"/>
  <c r="E1164" i="65"/>
  <c r="E1165" i="65" s="1"/>
  <c r="I1165" i="65"/>
  <c r="F1420" i="65"/>
  <c r="E1420" i="65"/>
  <c r="E1421" i="65" s="1"/>
  <c r="I1421" i="65"/>
  <c r="I1472" i="65"/>
  <c r="E1471" i="65"/>
  <c r="E1472" i="65" s="1"/>
  <c r="F1471" i="65"/>
  <c r="E1660" i="65"/>
  <c r="E1661" i="65" s="1"/>
  <c r="F1660" i="65"/>
  <c r="I1661" i="65"/>
  <c r="E1788" i="65"/>
  <c r="E1789" i="65" s="1"/>
  <c r="F1788" i="65"/>
  <c r="I1789" i="65"/>
  <c r="E1916" i="65"/>
  <c r="E1917" i="65" s="1"/>
  <c r="F1916" i="65"/>
  <c r="I1917" i="65"/>
  <c r="F969" i="65"/>
  <c r="I970" i="65"/>
  <c r="E969" i="65"/>
  <c r="E970" i="65" s="1"/>
  <c r="F1004" i="65"/>
  <c r="E1004" i="65"/>
  <c r="E1005" i="65" s="1"/>
  <c r="I1005" i="65"/>
  <c r="F1020" i="65"/>
  <c r="E1020" i="65"/>
  <c r="E1021" i="65" s="1"/>
  <c r="I1021" i="65"/>
  <c r="I1066" i="65"/>
  <c r="F1065" i="65"/>
  <c r="E1065" i="65"/>
  <c r="E1066" i="65" s="1"/>
  <c r="F1084" i="65"/>
  <c r="E1084" i="65"/>
  <c r="E1085" i="65" s="1"/>
  <c r="I1085" i="65"/>
  <c r="E1612" i="65"/>
  <c r="E1613" i="65" s="1"/>
  <c r="F1612" i="65"/>
  <c r="I1613" i="65"/>
  <c r="H1631" i="65"/>
  <c r="H1632" i="65" s="1"/>
  <c r="G1631" i="65"/>
  <c r="G1632" i="65" s="1"/>
  <c r="F1632" i="65"/>
  <c r="H1695" i="65"/>
  <c r="H1696" i="65" s="1"/>
  <c r="G1695" i="65"/>
  <c r="G1696" i="65" s="1"/>
  <c r="F1696" i="65"/>
  <c r="H1759" i="65"/>
  <c r="H1760" i="65" s="1"/>
  <c r="G1759" i="65"/>
  <c r="G1760" i="65" s="1"/>
  <c r="F1760" i="65"/>
  <c r="H1823" i="65"/>
  <c r="H1824" i="65" s="1"/>
  <c r="G1823" i="65"/>
  <c r="G1824" i="65" s="1"/>
  <c r="F1824" i="65"/>
  <c r="H1887" i="65"/>
  <c r="H1888" i="65" s="1"/>
  <c r="G1887" i="65"/>
  <c r="G1888" i="65" s="1"/>
  <c r="F1888" i="65"/>
  <c r="H1951" i="65"/>
  <c r="H1952" i="65" s="1"/>
  <c r="G1951" i="65"/>
  <c r="G1952" i="65" s="1"/>
  <c r="F1952" i="65"/>
  <c r="H2015" i="65"/>
  <c r="H2016" i="65" s="1"/>
  <c r="G2015" i="65"/>
  <c r="G2016" i="65" s="1"/>
  <c r="F2016" i="65"/>
  <c r="H2079" i="65"/>
  <c r="H2080" i="65" s="1"/>
  <c r="G2079" i="65"/>
  <c r="G2080" i="65" s="1"/>
  <c r="F2080" i="65"/>
  <c r="H2143" i="65"/>
  <c r="H2144" i="65" s="1"/>
  <c r="G2143" i="65"/>
  <c r="G2144" i="65" s="1"/>
  <c r="F2144" i="65"/>
  <c r="H2207" i="65"/>
  <c r="H2208" i="65" s="1"/>
  <c r="G2207" i="65"/>
  <c r="G2208" i="65" s="1"/>
  <c r="F2208" i="65"/>
  <c r="H2303" i="65"/>
  <c r="H2304" i="65" s="1"/>
  <c r="G2303" i="65"/>
  <c r="G2304" i="65" s="1"/>
  <c r="F2304" i="65"/>
  <c r="H2383" i="65"/>
  <c r="H2384" i="65" s="1"/>
  <c r="G2383" i="65"/>
  <c r="G2384" i="65" s="1"/>
  <c r="F2384" i="65"/>
  <c r="H2543" i="65"/>
  <c r="H2544" i="65" s="1"/>
  <c r="F2544" i="65"/>
  <c r="G2543" i="65"/>
  <c r="G2544" i="65" s="1"/>
  <c r="I2522" i="65"/>
  <c r="F2521" i="65"/>
  <c r="E2521" i="65"/>
  <c r="E2522" i="65" s="1"/>
  <c r="H3567" i="65"/>
  <c r="H3568" i="65" s="1"/>
  <c r="G3567" i="65"/>
  <c r="G3568" i="65" s="1"/>
  <c r="F3568" i="65"/>
  <c r="F3119" i="65"/>
  <c r="E3119" i="65"/>
  <c r="E3120" i="65" s="1"/>
  <c r="I3120" i="65"/>
  <c r="H3791" i="65"/>
  <c r="H3792" i="65" s="1"/>
  <c r="G3791" i="65"/>
  <c r="G3792" i="65" s="1"/>
  <c r="J3792" i="65" s="1"/>
  <c r="F3792" i="65"/>
  <c r="F4092" i="65"/>
  <c r="E4092" i="65"/>
  <c r="E4093" i="65" s="1"/>
  <c r="I4093" i="65"/>
  <c r="H4303" i="65"/>
  <c r="H4304" i="65" s="1"/>
  <c r="G4303" i="65"/>
  <c r="G4304" i="65" s="1"/>
  <c r="F4304" i="65"/>
  <c r="F3542" i="65"/>
  <c r="E3542" i="65"/>
  <c r="E3543" i="65" s="1"/>
  <c r="F4182" i="65"/>
  <c r="E4182" i="65"/>
  <c r="E4183" i="65" s="1"/>
  <c r="H4431" i="65"/>
  <c r="H4432" i="65" s="1"/>
  <c r="G4431" i="65"/>
  <c r="G4432" i="65" s="1"/>
  <c r="F4432" i="65"/>
  <c r="F4332" i="65"/>
  <c r="E4332" i="65"/>
  <c r="E4333" i="65" s="1"/>
  <c r="I4333" i="65"/>
  <c r="B4805" i="65"/>
  <c r="A4806" i="65"/>
  <c r="E4566" i="65"/>
  <c r="E4567" i="65" s="1"/>
  <c r="F4566" i="65"/>
  <c r="F4390" i="65"/>
  <c r="E4390" i="65"/>
  <c r="E4391" i="65" s="1"/>
  <c r="F4975" i="65"/>
  <c r="I4976" i="65"/>
  <c r="E4975" i="65"/>
  <c r="E4976" i="65" s="1"/>
  <c r="F4886" i="65"/>
  <c r="E4886" i="65"/>
  <c r="E4887" i="65" s="1"/>
  <c r="E4665" i="65"/>
  <c r="E4666" i="65" s="1"/>
  <c r="F4665" i="65"/>
  <c r="I4666" i="65"/>
  <c r="I4957" i="65"/>
  <c r="F4956" i="65"/>
  <c r="E4956" i="65"/>
  <c r="E4957" i="65" s="1"/>
  <c r="I4970" i="65"/>
  <c r="F4969" i="65"/>
  <c r="E4969" i="65"/>
  <c r="E4970" i="65" s="1"/>
  <c r="E4585" i="65"/>
  <c r="E4586" i="65" s="1"/>
  <c r="F4585" i="65"/>
  <c r="I4586" i="65"/>
  <c r="I4573" i="65"/>
  <c r="E4572" i="65"/>
  <c r="E4573" i="65" s="1"/>
  <c r="F4572" i="65"/>
  <c r="I4624" i="65"/>
  <c r="F4623" i="65"/>
  <c r="E4623" i="65"/>
  <c r="E4624" i="65" s="1"/>
  <c r="E108" i="65"/>
  <c r="E109" i="65" s="1"/>
  <c r="I109" i="65"/>
  <c r="F108" i="65"/>
  <c r="E79" i="65"/>
  <c r="E80" i="65" s="1"/>
  <c r="F79" i="65"/>
  <c r="I80" i="65"/>
  <c r="F348" i="65"/>
  <c r="E348" i="65"/>
  <c r="E349" i="65" s="1"/>
  <c r="I349" i="65"/>
  <c r="I128" i="65"/>
  <c r="E127" i="65"/>
  <c r="E128" i="65" s="1"/>
  <c r="F127" i="65"/>
  <c r="I192" i="65"/>
  <c r="E191" i="65"/>
  <c r="E192" i="65" s="1"/>
  <c r="F191" i="65"/>
  <c r="I704" i="65"/>
  <c r="E703" i="65"/>
  <c r="E704" i="65" s="1"/>
  <c r="F703" i="65"/>
  <c r="I362" i="65"/>
  <c r="F361" i="65"/>
  <c r="E361" i="65"/>
  <c r="E362" i="65" s="1"/>
  <c r="I426" i="65"/>
  <c r="E425" i="65"/>
  <c r="E426" i="65" s="1"/>
  <c r="F425" i="65"/>
  <c r="I490" i="65"/>
  <c r="F489" i="65"/>
  <c r="E489" i="65"/>
  <c r="E490" i="65" s="1"/>
  <c r="I554" i="65"/>
  <c r="F553" i="65"/>
  <c r="E553" i="65"/>
  <c r="E554" i="65" s="1"/>
  <c r="I618" i="65"/>
  <c r="F617" i="65"/>
  <c r="E617" i="65"/>
  <c r="E618" i="65" s="1"/>
  <c r="F953" i="65"/>
  <c r="I954" i="65"/>
  <c r="E953" i="65"/>
  <c r="E954" i="65" s="1"/>
  <c r="F22" i="65"/>
  <c r="E22" i="65"/>
  <c r="E23" i="65" s="1"/>
  <c r="F1996" i="65"/>
  <c r="E1996" i="65"/>
  <c r="E1997" i="65" s="1"/>
  <c r="I1997" i="65"/>
  <c r="F2044" i="65"/>
  <c r="E2044" i="65"/>
  <c r="E2045" i="65" s="1"/>
  <c r="I2045" i="65"/>
  <c r="F2284" i="65"/>
  <c r="E2284" i="65"/>
  <c r="E2285" i="65" s="1"/>
  <c r="I2285" i="65"/>
  <c r="F2172" i="65"/>
  <c r="E2172" i="65"/>
  <c r="E2173" i="65" s="1"/>
  <c r="I2173" i="65"/>
  <c r="F2540" i="65"/>
  <c r="E2540" i="65"/>
  <c r="E2541" i="65" s="1"/>
  <c r="I2541" i="65"/>
  <c r="F3216" i="65"/>
  <c r="H3215" i="65"/>
  <c r="H3216" i="65" s="1"/>
  <c r="G3215" i="65"/>
  <c r="G3216" i="65" s="1"/>
  <c r="I4016" i="65"/>
  <c r="E4015" i="65"/>
  <c r="E4016" i="65" s="1"/>
  <c r="F4015" i="65"/>
  <c r="I2570" i="65"/>
  <c r="F2569" i="65"/>
  <c r="E2569" i="65"/>
  <c r="E2570" i="65" s="1"/>
  <c r="F2598" i="65"/>
  <c r="E2598" i="65"/>
  <c r="E2599" i="65" s="1"/>
  <c r="F2630" i="65"/>
  <c r="E2630" i="65"/>
  <c r="E2631" i="65" s="1"/>
  <c r="F2662" i="65"/>
  <c r="E2662" i="65"/>
  <c r="E2663" i="65" s="1"/>
  <c r="F2694" i="65"/>
  <c r="E2694" i="65"/>
  <c r="E2695" i="65" s="1"/>
  <c r="F2726" i="65"/>
  <c r="E2726" i="65"/>
  <c r="E2727" i="65" s="1"/>
  <c r="F2758" i="65"/>
  <c r="E2758" i="65"/>
  <c r="E2759" i="65" s="1"/>
  <c r="F2790" i="65"/>
  <c r="E2790" i="65"/>
  <c r="E2791" i="65" s="1"/>
  <c r="F2822" i="65"/>
  <c r="E2822" i="65"/>
  <c r="E2823" i="65" s="1"/>
  <c r="F2854" i="65"/>
  <c r="E2854" i="65"/>
  <c r="E2855" i="65" s="1"/>
  <c r="F2886" i="65"/>
  <c r="E2886" i="65"/>
  <c r="E2887" i="65" s="1"/>
  <c r="F2918" i="65"/>
  <c r="E2918" i="65"/>
  <c r="E2919" i="65" s="1"/>
  <c r="F2950" i="65"/>
  <c r="E2950" i="65"/>
  <c r="E2951" i="65" s="1"/>
  <c r="F2982" i="65"/>
  <c r="E2982" i="65"/>
  <c r="E2983" i="65" s="1"/>
  <c r="F3014" i="65"/>
  <c r="E3014" i="65"/>
  <c r="E3015" i="65" s="1"/>
  <c r="F3046" i="65"/>
  <c r="E3046" i="65"/>
  <c r="E3047" i="65" s="1"/>
  <c r="F3078" i="65"/>
  <c r="E3078" i="65"/>
  <c r="E3079" i="65" s="1"/>
  <c r="F3184" i="65"/>
  <c r="H3183" i="65"/>
  <c r="H3184" i="65" s="1"/>
  <c r="G3183" i="65"/>
  <c r="G3184" i="65" s="1"/>
  <c r="F3312" i="65"/>
  <c r="H3311" i="65"/>
  <c r="H3312" i="65" s="1"/>
  <c r="G3311" i="65"/>
  <c r="G3312" i="65" s="1"/>
  <c r="F3440" i="65"/>
  <c r="H3439" i="65"/>
  <c r="H3440" i="65" s="1"/>
  <c r="G3439" i="65"/>
  <c r="G3440" i="65" s="1"/>
  <c r="H4159" i="65"/>
  <c r="H4160" i="65" s="1"/>
  <c r="F4160" i="65"/>
  <c r="G4159" i="65"/>
  <c r="G4160" i="65" s="1"/>
  <c r="F3513" i="65"/>
  <c r="E3513" i="65"/>
  <c r="E3514" i="65" s="1"/>
  <c r="I3514" i="65"/>
  <c r="F3529" i="65"/>
  <c r="I3530" i="65"/>
  <c r="E3529" i="65"/>
  <c r="E3530" i="65" s="1"/>
  <c r="I3578" i="65"/>
  <c r="F3577" i="65"/>
  <c r="E3577" i="65"/>
  <c r="E3578" i="65" s="1"/>
  <c r="I3626" i="65"/>
  <c r="F3625" i="65"/>
  <c r="E3625" i="65"/>
  <c r="E3626" i="65" s="1"/>
  <c r="F3644" i="65"/>
  <c r="E3644" i="65"/>
  <c r="E3645" i="65" s="1"/>
  <c r="I3645" i="65"/>
  <c r="I3690" i="65"/>
  <c r="F3689" i="65"/>
  <c r="E3689" i="65"/>
  <c r="E3690" i="65" s="1"/>
  <c r="F3708" i="65"/>
  <c r="E3708" i="65"/>
  <c r="E3709" i="65" s="1"/>
  <c r="I3709" i="65"/>
  <c r="I3754" i="65"/>
  <c r="F3753" i="65"/>
  <c r="E3753" i="65"/>
  <c r="E3754" i="65" s="1"/>
  <c r="F3772" i="65"/>
  <c r="E3772" i="65"/>
  <c r="E3773" i="65" s="1"/>
  <c r="I3773" i="65"/>
  <c r="I3818" i="65"/>
  <c r="F3817" i="65"/>
  <c r="E3817" i="65"/>
  <c r="E3818" i="65" s="1"/>
  <c r="F3836" i="65"/>
  <c r="E3836" i="65"/>
  <c r="E3837" i="65" s="1"/>
  <c r="I3837" i="65"/>
  <c r="I3882" i="65"/>
  <c r="F3881" i="65"/>
  <c r="E3881" i="65"/>
  <c r="E3882" i="65" s="1"/>
  <c r="F3900" i="65"/>
  <c r="E3900" i="65"/>
  <c r="E3901" i="65" s="1"/>
  <c r="I3901" i="65"/>
  <c r="I3946" i="65"/>
  <c r="F3945" i="65"/>
  <c r="E3945" i="65"/>
  <c r="E3946" i="65" s="1"/>
  <c r="F3964" i="65"/>
  <c r="E3964" i="65"/>
  <c r="E3965" i="65" s="1"/>
  <c r="I3965" i="65"/>
  <c r="F4070" i="65"/>
  <c r="E4070" i="65"/>
  <c r="E4071" i="65" s="1"/>
  <c r="F4134" i="65"/>
  <c r="E4134" i="65"/>
  <c r="E4135" i="65" s="1"/>
  <c r="I4186" i="65"/>
  <c r="F4185" i="65"/>
  <c r="E4185" i="65"/>
  <c r="E4186" i="65" s="1"/>
  <c r="H4335" i="65"/>
  <c r="H4336" i="65" s="1"/>
  <c r="G4335" i="65"/>
  <c r="G4336" i="65" s="1"/>
  <c r="F4336" i="65"/>
  <c r="I4288" i="65"/>
  <c r="E4287" i="65"/>
  <c r="E4288" i="65" s="1"/>
  <c r="F4287" i="65"/>
  <c r="E4601" i="65"/>
  <c r="E4602" i="65" s="1"/>
  <c r="I4602" i="65"/>
  <c r="F4601" i="65"/>
  <c r="F4541" i="65"/>
  <c r="H4540" i="65"/>
  <c r="H4541" i="65" s="1"/>
  <c r="G4540" i="65"/>
  <c r="G4541" i="65" s="1"/>
  <c r="I4330" i="65"/>
  <c r="F4329" i="65"/>
  <c r="E4329" i="65"/>
  <c r="E4330" i="65" s="1"/>
  <c r="I4394" i="65"/>
  <c r="F4393" i="65"/>
  <c r="E4393" i="65"/>
  <c r="E4394" i="65" s="1"/>
  <c r="I4589" i="65"/>
  <c r="E4588" i="65"/>
  <c r="E4589" i="65" s="1"/>
  <c r="F4588" i="65"/>
  <c r="G4761" i="65"/>
  <c r="G4762" i="65" s="1"/>
  <c r="F4762" i="65"/>
  <c r="H4761" i="65"/>
  <c r="H4762" i="65" s="1"/>
  <c r="I4778" i="65"/>
  <c r="E4777" i="65"/>
  <c r="E4778" i="65" s="1"/>
  <c r="F4777" i="65"/>
  <c r="E4662" i="65"/>
  <c r="E4663" i="65" s="1"/>
  <c r="F4662" i="65"/>
  <c r="I4906" i="65"/>
  <c r="E4905" i="65"/>
  <c r="E4906" i="65" s="1"/>
  <c r="F4905" i="65"/>
  <c r="I4909" i="65"/>
  <c r="F4908" i="65"/>
  <c r="E4908" i="65"/>
  <c r="E4909" i="65" s="1"/>
  <c r="I4746" i="65"/>
  <c r="E4745" i="65"/>
  <c r="E4746" i="65" s="1"/>
  <c r="F4745" i="65"/>
  <c r="E4918" i="65"/>
  <c r="E4919" i="65" s="1"/>
  <c r="F4918" i="65"/>
  <c r="F4166" i="65"/>
  <c r="E4166" i="65"/>
  <c r="E4167" i="65" s="1"/>
  <c r="F4317" i="65"/>
  <c r="H4316" i="65"/>
  <c r="H4317" i="65" s="1"/>
  <c r="G4316" i="65"/>
  <c r="G4317" i="65" s="1"/>
  <c r="F4653" i="65"/>
  <c r="H4652" i="65"/>
  <c r="H4653" i="65" s="1"/>
  <c r="G4652" i="65"/>
  <c r="G4653" i="65" s="1"/>
  <c r="F4959" i="65"/>
  <c r="I4960" i="65"/>
  <c r="E4959" i="65"/>
  <c r="E4960" i="65" s="1"/>
  <c r="I64" i="65"/>
  <c r="E63" i="65"/>
  <c r="E64" i="65" s="1"/>
  <c r="F63" i="65"/>
  <c r="F716" i="65"/>
  <c r="E716" i="65"/>
  <c r="E717" i="65" s="1"/>
  <c r="I717" i="65"/>
  <c r="I240" i="65"/>
  <c r="E239" i="65"/>
  <c r="E240" i="65" s="1"/>
  <c r="F239" i="65"/>
  <c r="I752" i="65"/>
  <c r="E751" i="65"/>
  <c r="E752" i="65" s="1"/>
  <c r="F751" i="65"/>
  <c r="F454" i="65"/>
  <c r="E454" i="65"/>
  <c r="E455" i="65" s="1"/>
  <c r="I570" i="65"/>
  <c r="F569" i="65"/>
  <c r="E569" i="65"/>
  <c r="E570" i="65" s="1"/>
  <c r="F710" i="65"/>
  <c r="E710" i="65"/>
  <c r="E711" i="65" s="1"/>
  <c r="I826" i="65"/>
  <c r="F825" i="65"/>
  <c r="E825" i="65"/>
  <c r="E826" i="65" s="1"/>
  <c r="F975" i="65"/>
  <c r="I976" i="65"/>
  <c r="E975" i="65"/>
  <c r="E976" i="65" s="1"/>
  <c r="I1120" i="65"/>
  <c r="E1119" i="65"/>
  <c r="E1120" i="65" s="1"/>
  <c r="F1119" i="65"/>
  <c r="I1152" i="65"/>
  <c r="E1151" i="65"/>
  <c r="E1152" i="65" s="1"/>
  <c r="F1151" i="65"/>
  <c r="I1184" i="65"/>
  <c r="E1183" i="65"/>
  <c r="E1184" i="65" s="1"/>
  <c r="F1183" i="65"/>
  <c r="I1216" i="65"/>
  <c r="E1215" i="65"/>
  <c r="E1216" i="65" s="1"/>
  <c r="F1215" i="65"/>
  <c r="I1248" i="65"/>
  <c r="E1247" i="65"/>
  <c r="E1248" i="65" s="1"/>
  <c r="F1247" i="65"/>
  <c r="I1280" i="65"/>
  <c r="E1279" i="65"/>
  <c r="E1280" i="65" s="1"/>
  <c r="F1279" i="65"/>
  <c r="I1312" i="65"/>
  <c r="E1311" i="65"/>
  <c r="E1312" i="65" s="1"/>
  <c r="F1311" i="65"/>
  <c r="I1344" i="65"/>
  <c r="E1343" i="65"/>
  <c r="E1344" i="65" s="1"/>
  <c r="F1343" i="65"/>
  <c r="I1376" i="65"/>
  <c r="E1375" i="65"/>
  <c r="E1376" i="65" s="1"/>
  <c r="F1375" i="65"/>
  <c r="I1408" i="65"/>
  <c r="E1407" i="65"/>
  <c r="E1408" i="65" s="1"/>
  <c r="F1407" i="65"/>
  <c r="I1440" i="65"/>
  <c r="E1439" i="65"/>
  <c r="E1440" i="65" s="1"/>
  <c r="F1439" i="65"/>
  <c r="E1772" i="65"/>
  <c r="E1773" i="65" s="1"/>
  <c r="F1772" i="65"/>
  <c r="I1773" i="65"/>
  <c r="E1900" i="65"/>
  <c r="E1901" i="65" s="1"/>
  <c r="F1900" i="65"/>
  <c r="I1901" i="65"/>
  <c r="I1504" i="65"/>
  <c r="F1503" i="65"/>
  <c r="E1503" i="65"/>
  <c r="E1504" i="65" s="1"/>
  <c r="F2012" i="65"/>
  <c r="E2012" i="65"/>
  <c r="E2013" i="65" s="1"/>
  <c r="I2013" i="65"/>
  <c r="H2271" i="65"/>
  <c r="H2272" i="65" s="1"/>
  <c r="G2271" i="65"/>
  <c r="G2272" i="65" s="1"/>
  <c r="F2272" i="65"/>
  <c r="H2351" i="65"/>
  <c r="H2352" i="65" s="1"/>
  <c r="G2351" i="65"/>
  <c r="G2352" i="65" s="1"/>
  <c r="F2352" i="65"/>
  <c r="H2495" i="65"/>
  <c r="H2496" i="65" s="1"/>
  <c r="G2495" i="65"/>
  <c r="G2496" i="65" s="1"/>
  <c r="F2496" i="65"/>
  <c r="F1526" i="65"/>
  <c r="E1526" i="65"/>
  <c r="E1527" i="65" s="1"/>
  <c r="F1558" i="65"/>
  <c r="E1558" i="65"/>
  <c r="E1559" i="65" s="1"/>
  <c r="F1590" i="65"/>
  <c r="E1590" i="65"/>
  <c r="E1591" i="65" s="1"/>
  <c r="F1622" i="65"/>
  <c r="E1622" i="65"/>
  <c r="E1623" i="65" s="1"/>
  <c r="F1654" i="65"/>
  <c r="E1654" i="65"/>
  <c r="E1655" i="65" s="1"/>
  <c r="F1686" i="65"/>
  <c r="E1686" i="65"/>
  <c r="E1687" i="65" s="1"/>
  <c r="F1718" i="65"/>
  <c r="E1718" i="65"/>
  <c r="E1719" i="65" s="1"/>
  <c r="F1750" i="65"/>
  <c r="E1750" i="65"/>
  <c r="E1751" i="65" s="1"/>
  <c r="F1782" i="65"/>
  <c r="E1782" i="65"/>
  <c r="E1783" i="65" s="1"/>
  <c r="F1814" i="65"/>
  <c r="E1814" i="65"/>
  <c r="E1815" i="65" s="1"/>
  <c r="F1846" i="65"/>
  <c r="E1846" i="65"/>
  <c r="E1847" i="65" s="1"/>
  <c r="F1878" i="65"/>
  <c r="E1878" i="65"/>
  <c r="E1879" i="65" s="1"/>
  <c r="F1910" i="65"/>
  <c r="E1910" i="65"/>
  <c r="E1911" i="65" s="1"/>
  <c r="F1942" i="65"/>
  <c r="E1942" i="65"/>
  <c r="E1943" i="65" s="1"/>
  <c r="G3759" i="65"/>
  <c r="G3760" i="65" s="1"/>
  <c r="F2534" i="65"/>
  <c r="E2534" i="65"/>
  <c r="E2535" i="65" s="1"/>
  <c r="F2588" i="65"/>
  <c r="E2588" i="65"/>
  <c r="E2589" i="65" s="1"/>
  <c r="I2589" i="65"/>
  <c r="I2602" i="65"/>
  <c r="F2601" i="65"/>
  <c r="E2601" i="65"/>
  <c r="E2602" i="65" s="1"/>
  <c r="F2652" i="65"/>
  <c r="E2652" i="65"/>
  <c r="E2653" i="65" s="1"/>
  <c r="I2653" i="65"/>
  <c r="F2668" i="65"/>
  <c r="E2668" i="65"/>
  <c r="E2669" i="65" s="1"/>
  <c r="I2669" i="65"/>
  <c r="I2714" i="65"/>
  <c r="F2713" i="65"/>
  <c r="E2713" i="65"/>
  <c r="E2714" i="65" s="1"/>
  <c r="F2732" i="65"/>
  <c r="E2732" i="65"/>
  <c r="E2733" i="65" s="1"/>
  <c r="I2733" i="65"/>
  <c r="I2778" i="65"/>
  <c r="F2777" i="65"/>
  <c r="E2777" i="65"/>
  <c r="E2778" i="65" s="1"/>
  <c r="F2796" i="65"/>
  <c r="E2796" i="65"/>
  <c r="E2797" i="65" s="1"/>
  <c r="I2797" i="65"/>
  <c r="I2842" i="65"/>
  <c r="F2841" i="65"/>
  <c r="E2841" i="65"/>
  <c r="E2842" i="65" s="1"/>
  <c r="F2860" i="65"/>
  <c r="E2860" i="65"/>
  <c r="E2861" i="65" s="1"/>
  <c r="I2861" i="65"/>
  <c r="I2906" i="65"/>
  <c r="F2905" i="65"/>
  <c r="E2905" i="65"/>
  <c r="E2906" i="65" s="1"/>
  <c r="F2924" i="65"/>
  <c r="E2924" i="65"/>
  <c r="E2925" i="65" s="1"/>
  <c r="I2925" i="65"/>
  <c r="I2970" i="65"/>
  <c r="F2969" i="65"/>
  <c r="E2969" i="65"/>
  <c r="E2970" i="65" s="1"/>
  <c r="F2988" i="65"/>
  <c r="E2988" i="65"/>
  <c r="E2989" i="65" s="1"/>
  <c r="I2989" i="65"/>
  <c r="I3034" i="65"/>
  <c r="F3033" i="65"/>
  <c r="E3033" i="65"/>
  <c r="E3034" i="65" s="1"/>
  <c r="F3052" i="65"/>
  <c r="E3052" i="65"/>
  <c r="E3053" i="65" s="1"/>
  <c r="I3053" i="65"/>
  <c r="I3098" i="65"/>
  <c r="F3097" i="65"/>
  <c r="E3097" i="65"/>
  <c r="E3098" i="65" s="1"/>
  <c r="F3456" i="65"/>
  <c r="H3455" i="65"/>
  <c r="H3456" i="65" s="1"/>
  <c r="G3455" i="65"/>
  <c r="G3456" i="65" s="1"/>
  <c r="I3469" i="65"/>
  <c r="F3468" i="65"/>
  <c r="E3468" i="65"/>
  <c r="E3469" i="65" s="1"/>
  <c r="F3478" i="65"/>
  <c r="E3478" i="65"/>
  <c r="E3479" i="65" s="1"/>
  <c r="F4076" i="65"/>
  <c r="E4076" i="65"/>
  <c r="E4077" i="65" s="1"/>
  <c r="I4077" i="65"/>
  <c r="I4138" i="65"/>
  <c r="F4137" i="65"/>
  <c r="E4137" i="65"/>
  <c r="E4138" i="65" s="1"/>
  <c r="F4348" i="65"/>
  <c r="E4348" i="65"/>
  <c r="E4349" i="65" s="1"/>
  <c r="I4349" i="65"/>
  <c r="H4447" i="65"/>
  <c r="H4448" i="65" s="1"/>
  <c r="G4447" i="65"/>
  <c r="G4448" i="65" s="1"/>
  <c r="F4448" i="65"/>
  <c r="F4556" i="65"/>
  <c r="I4557" i="65"/>
  <c r="E4556" i="65"/>
  <c r="E4557" i="65" s="1"/>
  <c r="F4764" i="65"/>
  <c r="E4764" i="65"/>
  <c r="E4765" i="65" s="1"/>
  <c r="I4765" i="65"/>
  <c r="E47" i="65"/>
  <c r="E48" i="65" s="1"/>
  <c r="F47" i="65"/>
  <c r="I48" i="65"/>
  <c r="F9" i="65"/>
  <c r="E9" i="65"/>
  <c r="E10" i="65" s="1"/>
  <c r="F428" i="65"/>
  <c r="E428" i="65"/>
  <c r="E429" i="65" s="1"/>
  <c r="I429" i="65"/>
  <c r="I672" i="65"/>
  <c r="E671" i="65"/>
  <c r="E672" i="65" s="1"/>
  <c r="F671" i="65"/>
  <c r="I800" i="65"/>
  <c r="E799" i="65"/>
  <c r="E800" i="65" s="1"/>
  <c r="F799" i="65"/>
  <c r="I928" i="65"/>
  <c r="E927" i="65"/>
  <c r="E928" i="65" s="1"/>
  <c r="F927" i="65"/>
  <c r="F1117" i="65"/>
  <c r="H1116" i="65"/>
  <c r="H1117" i="65" s="1"/>
  <c r="G1116" i="65"/>
  <c r="G1117" i="65" s="1"/>
  <c r="F1373" i="65"/>
  <c r="H1372" i="65"/>
  <c r="H1373" i="65" s="1"/>
  <c r="G1372" i="65"/>
  <c r="G1373" i="65" s="1"/>
  <c r="E1596" i="65"/>
  <c r="E1597" i="65" s="1"/>
  <c r="F1596" i="65"/>
  <c r="I1597" i="65"/>
  <c r="F998" i="65"/>
  <c r="E998" i="65"/>
  <c r="E999" i="65" s="1"/>
  <c r="F1030" i="65"/>
  <c r="E1030" i="65"/>
  <c r="E1031" i="65" s="1"/>
  <c r="F1062" i="65"/>
  <c r="E1062" i="65"/>
  <c r="E1063" i="65" s="1"/>
  <c r="F1094" i="65"/>
  <c r="E1094" i="65"/>
  <c r="E1095" i="65" s="1"/>
  <c r="F1126" i="65"/>
  <c r="E1126" i="65"/>
  <c r="E1127" i="65" s="1"/>
  <c r="F1158" i="65"/>
  <c r="E1158" i="65"/>
  <c r="E1159" i="65" s="1"/>
  <c r="F1190" i="65"/>
  <c r="E1190" i="65"/>
  <c r="E1191" i="65" s="1"/>
  <c r="F1222" i="65"/>
  <c r="E1222" i="65"/>
  <c r="E1223" i="65" s="1"/>
  <c r="F1254" i="65"/>
  <c r="E1254" i="65"/>
  <c r="E1255" i="65" s="1"/>
  <c r="F1286" i="65"/>
  <c r="E1286" i="65"/>
  <c r="E1287" i="65" s="1"/>
  <c r="F1318" i="65"/>
  <c r="E1318" i="65"/>
  <c r="E1319" i="65" s="1"/>
  <c r="F1350" i="65"/>
  <c r="E1350" i="65"/>
  <c r="E1351" i="65" s="1"/>
  <c r="F1382" i="65"/>
  <c r="E1382" i="65"/>
  <c r="E1383" i="65" s="1"/>
  <c r="F1414" i="65"/>
  <c r="E1414" i="65"/>
  <c r="E1415" i="65" s="1"/>
  <c r="F1446" i="65"/>
  <c r="E1446" i="65"/>
  <c r="E1447" i="65" s="1"/>
  <c r="E1564" i="65"/>
  <c r="E1565" i="65" s="1"/>
  <c r="F1564" i="65"/>
  <c r="I1565" i="65"/>
  <c r="H2591" i="65"/>
  <c r="H2592" i="65" s="1"/>
  <c r="G2591" i="65"/>
  <c r="G2592" i="65" s="1"/>
  <c r="F2592" i="65"/>
  <c r="H1839" i="65"/>
  <c r="H1840" i="65" s="1"/>
  <c r="G1839" i="65"/>
  <c r="G1840" i="65" s="1"/>
  <c r="F1840" i="65"/>
  <c r="H2095" i="65"/>
  <c r="H2096" i="65" s="1"/>
  <c r="G2095" i="65"/>
  <c r="G2096" i="65" s="1"/>
  <c r="F2096" i="65"/>
  <c r="F2396" i="65"/>
  <c r="E2396" i="65"/>
  <c r="E2397" i="65" s="1"/>
  <c r="I2397" i="65"/>
  <c r="H3935" i="65"/>
  <c r="H3936" i="65" s="1"/>
  <c r="G3935" i="65"/>
  <c r="G3936" i="65" s="1"/>
  <c r="F3936" i="65"/>
  <c r="F2550" i="65"/>
  <c r="E2550" i="65"/>
  <c r="E2551" i="65" s="1"/>
  <c r="F3110" i="65"/>
  <c r="E3110" i="65"/>
  <c r="E3111" i="65" s="1"/>
  <c r="G3276" i="65"/>
  <c r="G3277" i="65"/>
  <c r="F3277" i="65"/>
  <c r="H3276" i="65"/>
  <c r="H3277" i="65" s="1"/>
  <c r="F3517" i="65"/>
  <c r="G3516" i="65"/>
  <c r="G3517" i="65" s="1"/>
  <c r="H3516" i="65"/>
  <c r="H3517" i="65" s="1"/>
  <c r="F3225" i="65"/>
  <c r="E3225" i="65"/>
  <c r="E3226" i="65" s="1"/>
  <c r="I3226" i="65"/>
  <c r="I3293" i="65"/>
  <c r="E3292" i="65"/>
  <c r="E3293" i="65" s="1"/>
  <c r="F3292" i="65"/>
  <c r="F3366" i="65"/>
  <c r="E3366" i="65"/>
  <c r="E3367" i="65" s="1"/>
  <c r="I3482" i="65"/>
  <c r="F3481" i="65"/>
  <c r="E3481" i="65"/>
  <c r="E3482" i="65" s="1"/>
  <c r="F4044" i="65"/>
  <c r="I4045" i="65"/>
  <c r="E4044" i="65"/>
  <c r="E4045" i="65" s="1"/>
  <c r="F4102" i="65"/>
  <c r="E4102" i="65"/>
  <c r="E4103" i="65" s="1"/>
  <c r="F2525" i="65"/>
  <c r="H2524" i="65"/>
  <c r="H2525" i="65" s="1"/>
  <c r="G2524" i="65"/>
  <c r="G2525" i="65" s="1"/>
  <c r="F621" i="65"/>
  <c r="H620" i="65"/>
  <c r="H621" i="65" s="1"/>
  <c r="G620" i="65"/>
  <c r="G621" i="65" s="1"/>
  <c r="F877" i="65"/>
  <c r="H876" i="65"/>
  <c r="H877" i="65" s="1"/>
  <c r="G876" i="65"/>
  <c r="G877" i="65" s="1"/>
  <c r="F1197" i="65"/>
  <c r="H1196" i="65"/>
  <c r="H1197" i="65" s="1"/>
  <c r="G1196" i="65"/>
  <c r="G1197" i="65" s="1"/>
  <c r="F1325" i="65"/>
  <c r="H1324" i="65"/>
  <c r="H1325" i="65" s="1"/>
  <c r="G1324" i="65"/>
  <c r="G1325" i="65" s="1"/>
  <c r="F1453" i="65"/>
  <c r="H1452" i="65"/>
  <c r="H1453" i="65" s="1"/>
  <c r="G1452" i="65"/>
  <c r="G1453" i="65" s="1"/>
  <c r="F4365" i="65"/>
  <c r="H4364" i="65"/>
  <c r="H4365" i="65" s="1"/>
  <c r="G4364" i="65"/>
  <c r="G4365" i="65" s="1"/>
  <c r="I592" i="65"/>
  <c r="E591" i="65"/>
  <c r="E592" i="65" s="1"/>
  <c r="F591" i="65"/>
  <c r="F89" i="65"/>
  <c r="E89" i="65"/>
  <c r="E90" i="65" s="1"/>
  <c r="E28" i="65"/>
  <c r="E29" i="65" s="1"/>
  <c r="F28" i="65"/>
  <c r="F268" i="65"/>
  <c r="E268" i="65"/>
  <c r="E269" i="65" s="1"/>
  <c r="I269" i="65"/>
  <c r="F1356" i="65"/>
  <c r="E1356" i="65"/>
  <c r="E1357" i="65" s="1"/>
  <c r="I1357" i="65"/>
  <c r="E1756" i="65"/>
  <c r="E1757" i="65" s="1"/>
  <c r="F1756" i="65"/>
  <c r="I1757" i="65"/>
  <c r="I1018" i="65"/>
  <c r="F1017" i="65"/>
  <c r="E1017" i="65"/>
  <c r="E1018" i="65" s="1"/>
  <c r="F1100" i="65"/>
  <c r="E1100" i="65"/>
  <c r="E1101" i="65" s="1"/>
  <c r="I1101" i="65"/>
  <c r="I1258" i="65"/>
  <c r="F1257" i="65"/>
  <c r="E1257" i="65"/>
  <c r="E1258" i="65" s="1"/>
  <c r="I1418" i="65"/>
  <c r="F1417" i="65"/>
  <c r="E1417" i="65"/>
  <c r="E1418" i="65" s="1"/>
  <c r="I2554" i="65"/>
  <c r="F2553" i="65"/>
  <c r="E2553" i="65"/>
  <c r="E2554" i="65" s="1"/>
  <c r="E57" i="65"/>
  <c r="E58" i="65" s="1"/>
  <c r="F57" i="65"/>
  <c r="F380" i="65"/>
  <c r="E380" i="65"/>
  <c r="E381" i="65" s="1"/>
  <c r="I381" i="65"/>
  <c r="F476" i="65"/>
  <c r="E476" i="65"/>
  <c r="E477" i="65" s="1"/>
  <c r="I477" i="65"/>
  <c r="F636" i="65"/>
  <c r="E636" i="65"/>
  <c r="E637" i="65" s="1"/>
  <c r="I637" i="65"/>
  <c r="F764" i="65"/>
  <c r="E764" i="65"/>
  <c r="E765" i="65" s="1"/>
  <c r="I765" i="65"/>
  <c r="E6" i="65"/>
  <c r="E7" i="65" s="1"/>
  <c r="F6" i="65"/>
  <c r="F844" i="65"/>
  <c r="E844" i="65"/>
  <c r="E845" i="65" s="1"/>
  <c r="I845" i="65"/>
  <c r="I208" i="65"/>
  <c r="E207" i="65"/>
  <c r="E208" i="65" s="1"/>
  <c r="F207" i="65"/>
  <c r="I400" i="65"/>
  <c r="E399" i="65"/>
  <c r="E400" i="65" s="1"/>
  <c r="F399" i="65"/>
  <c r="I464" i="65"/>
  <c r="E463" i="65"/>
  <c r="E464" i="65" s="1"/>
  <c r="F463" i="65"/>
  <c r="I720" i="65"/>
  <c r="E719" i="65"/>
  <c r="E720" i="65" s="1"/>
  <c r="F719" i="65"/>
  <c r="F124" i="65"/>
  <c r="E124" i="65"/>
  <c r="E125" i="65" s="1"/>
  <c r="I125" i="65"/>
  <c r="I170" i="65"/>
  <c r="F169" i="65"/>
  <c r="E169" i="65"/>
  <c r="E170" i="65" s="1"/>
  <c r="F188" i="65"/>
  <c r="E188" i="65"/>
  <c r="E189" i="65" s="1"/>
  <c r="I189" i="65"/>
  <c r="I234" i="65"/>
  <c r="E233" i="65"/>
  <c r="E234" i="65" s="1"/>
  <c r="F233" i="65"/>
  <c r="F252" i="65"/>
  <c r="E252" i="65"/>
  <c r="E253" i="65" s="1"/>
  <c r="I253" i="65"/>
  <c r="I298" i="65"/>
  <c r="F297" i="65"/>
  <c r="E297" i="65"/>
  <c r="E298" i="65" s="1"/>
  <c r="F316" i="65"/>
  <c r="E316" i="65"/>
  <c r="E317" i="65" s="1"/>
  <c r="I317" i="65"/>
  <c r="F422" i="65"/>
  <c r="E422" i="65"/>
  <c r="E423" i="65" s="1"/>
  <c r="I538" i="65"/>
  <c r="F537" i="65"/>
  <c r="E537" i="65"/>
  <c r="E538" i="65" s="1"/>
  <c r="F678" i="65"/>
  <c r="E678" i="65"/>
  <c r="E679" i="65" s="1"/>
  <c r="I794" i="65"/>
  <c r="F793" i="65"/>
  <c r="E793" i="65"/>
  <c r="E794" i="65" s="1"/>
  <c r="F934" i="65"/>
  <c r="E934" i="65"/>
  <c r="E935" i="65" s="1"/>
  <c r="F1228" i="65"/>
  <c r="E1228" i="65"/>
  <c r="E1229" i="65" s="1"/>
  <c r="I1229" i="65"/>
  <c r="F1468" i="65"/>
  <c r="E1468" i="65"/>
  <c r="E1469" i="65" s="1"/>
  <c r="I1469" i="65"/>
  <c r="I1072" i="65"/>
  <c r="E1071" i="65"/>
  <c r="E1072" i="65" s="1"/>
  <c r="F1071" i="65"/>
  <c r="E1692" i="65"/>
  <c r="E1693" i="65" s="1"/>
  <c r="F1692" i="65"/>
  <c r="I1693" i="65"/>
  <c r="E1820" i="65"/>
  <c r="E1821" i="65" s="1"/>
  <c r="F1820" i="65"/>
  <c r="I1821" i="65"/>
  <c r="E1948" i="65"/>
  <c r="E1949" i="65" s="1"/>
  <c r="F1948" i="65"/>
  <c r="I1949" i="65"/>
  <c r="I1002" i="65"/>
  <c r="F1001" i="65"/>
  <c r="E1001" i="65"/>
  <c r="E1002" i="65" s="1"/>
  <c r="I1050" i="65"/>
  <c r="F1049" i="65"/>
  <c r="E1049" i="65"/>
  <c r="E1050" i="65" s="1"/>
  <c r="F1068" i="65"/>
  <c r="E1068" i="65"/>
  <c r="E1069" i="65" s="1"/>
  <c r="I1069" i="65"/>
  <c r="I1114" i="65"/>
  <c r="F1113" i="65"/>
  <c r="E1113" i="65"/>
  <c r="E1114" i="65" s="1"/>
  <c r="I1146" i="65"/>
  <c r="F1145" i="65"/>
  <c r="E1145" i="65"/>
  <c r="E1146" i="65" s="1"/>
  <c r="I1178" i="65"/>
  <c r="F1177" i="65"/>
  <c r="E1177" i="65"/>
  <c r="E1178" i="65" s="1"/>
  <c r="I1210" i="65"/>
  <c r="F1209" i="65"/>
  <c r="E1209" i="65"/>
  <c r="E1210" i="65" s="1"/>
  <c r="I1242" i="65"/>
  <c r="F1241" i="65"/>
  <c r="E1241" i="65"/>
  <c r="E1242" i="65" s="1"/>
  <c r="I1274" i="65"/>
  <c r="F1273" i="65"/>
  <c r="E1273" i="65"/>
  <c r="E1274" i="65" s="1"/>
  <c r="I1306" i="65"/>
  <c r="F1305" i="65"/>
  <c r="E1305" i="65"/>
  <c r="E1306" i="65" s="1"/>
  <c r="I1338" i="65"/>
  <c r="F1337" i="65"/>
  <c r="E1337" i="65"/>
  <c r="E1338" i="65" s="1"/>
  <c r="I1370" i="65"/>
  <c r="F1369" i="65"/>
  <c r="E1369" i="65"/>
  <c r="E1370" i="65" s="1"/>
  <c r="I1402" i="65"/>
  <c r="F1401" i="65"/>
  <c r="E1401" i="65"/>
  <c r="E1402" i="65" s="1"/>
  <c r="I1434" i="65"/>
  <c r="F1433" i="65"/>
  <c r="E1433" i="65"/>
  <c r="E1434" i="65" s="1"/>
  <c r="I1466" i="65"/>
  <c r="F1465" i="65"/>
  <c r="E1465" i="65"/>
  <c r="E1466" i="65" s="1"/>
  <c r="E1513" i="65"/>
  <c r="E1514" i="65" s="1"/>
  <c r="I1514" i="65"/>
  <c r="F1513" i="65"/>
  <c r="F1484" i="65"/>
  <c r="I1485" i="65"/>
  <c r="E1484" i="65"/>
  <c r="E1485" i="65" s="1"/>
  <c r="F2076" i="65"/>
  <c r="E2076" i="65"/>
  <c r="E2077" i="65" s="1"/>
  <c r="I2077" i="65"/>
  <c r="H2335" i="65"/>
  <c r="H2336" i="65" s="1"/>
  <c r="G2335" i="65"/>
  <c r="G2336" i="65" s="1"/>
  <c r="F2336" i="65"/>
  <c r="H2431" i="65"/>
  <c r="H2432" i="65" s="1"/>
  <c r="G2431" i="65"/>
  <c r="G2432" i="65" s="1"/>
  <c r="F2432" i="65"/>
  <c r="H2511" i="65"/>
  <c r="H2512" i="65" s="1"/>
  <c r="G2511" i="65"/>
  <c r="G2512" i="65" s="1"/>
  <c r="F2512" i="65"/>
  <c r="G3116" i="65"/>
  <c r="F3117" i="65"/>
  <c r="H3117" i="65"/>
  <c r="G3117" i="65"/>
  <c r="H3116" i="65"/>
  <c r="F3152" i="65"/>
  <c r="H3151" i="65"/>
  <c r="H3152" i="65" s="1"/>
  <c r="G3151" i="65"/>
  <c r="G3152" i="65" s="1"/>
  <c r="F3408" i="65"/>
  <c r="H3407" i="65"/>
  <c r="H3408" i="65" s="1"/>
  <c r="G3407" i="65"/>
  <c r="G3408" i="65" s="1"/>
  <c r="H3807" i="65"/>
  <c r="H3808" i="65" s="1"/>
  <c r="G3807" i="65"/>
  <c r="G3808" i="65" s="1"/>
  <c r="F3808" i="65"/>
  <c r="F2566" i="65"/>
  <c r="E2566" i="65"/>
  <c r="E2567" i="65" s="1"/>
  <c r="H3711" i="65"/>
  <c r="H3712" i="65" s="1"/>
  <c r="G3711" i="65"/>
  <c r="G3712" i="65" s="1"/>
  <c r="F3712" i="65"/>
  <c r="H3967" i="65"/>
  <c r="H3968" i="65" s="1"/>
  <c r="G3967" i="65"/>
  <c r="G3968" i="65" s="1"/>
  <c r="F3968" i="65"/>
  <c r="F3135" i="65"/>
  <c r="I3136" i="65"/>
  <c r="E3135" i="65"/>
  <c r="E3136" i="65" s="1"/>
  <c r="F3264" i="65"/>
  <c r="H3263" i="65"/>
  <c r="H3264" i="65" s="1"/>
  <c r="G3263" i="65"/>
  <c r="G3264" i="65" s="1"/>
  <c r="F3392" i="65"/>
  <c r="H3391" i="65"/>
  <c r="H3392" i="65" s="1"/>
  <c r="G3391" i="65"/>
  <c r="G3392" i="65" s="1"/>
  <c r="H3519" i="65"/>
  <c r="H3520" i="65" s="1"/>
  <c r="F3520" i="65"/>
  <c r="G3519" i="65"/>
  <c r="G3520" i="65" s="1"/>
  <c r="I3181" i="65"/>
  <c r="E3180" i="65"/>
  <c r="E3181" i="65" s="1"/>
  <c r="F3180" i="65"/>
  <c r="F3190" i="65"/>
  <c r="E3190" i="65"/>
  <c r="E3191" i="65" s="1"/>
  <c r="F3241" i="65"/>
  <c r="I3242" i="65"/>
  <c r="E3241" i="65"/>
  <c r="E3242" i="65" s="1"/>
  <c r="I3309" i="65"/>
  <c r="E3308" i="65"/>
  <c r="E3309" i="65" s="1"/>
  <c r="F3308" i="65"/>
  <c r="F3318" i="65"/>
  <c r="E3318" i="65"/>
  <c r="E3319" i="65" s="1"/>
  <c r="F3369" i="65"/>
  <c r="I3370" i="65"/>
  <c r="E3369" i="65"/>
  <c r="E3370" i="65" s="1"/>
  <c r="I3437" i="65"/>
  <c r="E3436" i="65"/>
  <c r="E3437" i="65" s="1"/>
  <c r="F3436" i="65"/>
  <c r="F3446" i="65"/>
  <c r="E3446" i="65"/>
  <c r="E3447" i="65" s="1"/>
  <c r="H4143" i="65"/>
  <c r="H4144" i="65" s="1"/>
  <c r="G4143" i="65"/>
  <c r="G4144" i="65" s="1"/>
  <c r="F4144" i="65"/>
  <c r="F3590" i="65"/>
  <c r="E3590" i="65"/>
  <c r="E3591" i="65" s="1"/>
  <c r="F3622" i="65"/>
  <c r="E3622" i="65"/>
  <c r="E3623" i="65" s="1"/>
  <c r="F3654" i="65"/>
  <c r="E3654" i="65"/>
  <c r="E3655" i="65" s="1"/>
  <c r="F3686" i="65"/>
  <c r="E3686" i="65"/>
  <c r="E3687" i="65" s="1"/>
  <c r="F3718" i="65"/>
  <c r="E3718" i="65"/>
  <c r="E3719" i="65" s="1"/>
  <c r="F3750" i="65"/>
  <c r="E3750" i="65"/>
  <c r="E3751" i="65" s="1"/>
  <c r="F3782" i="65"/>
  <c r="E3782" i="65"/>
  <c r="E3783" i="65" s="1"/>
  <c r="F3814" i="65"/>
  <c r="E3814" i="65"/>
  <c r="E3815" i="65" s="1"/>
  <c r="F3846" i="65"/>
  <c r="E3846" i="65"/>
  <c r="E3847" i="65" s="1"/>
  <c r="F3878" i="65"/>
  <c r="E3878" i="65"/>
  <c r="E3879" i="65" s="1"/>
  <c r="F3910" i="65"/>
  <c r="E3910" i="65"/>
  <c r="E3911" i="65" s="1"/>
  <c r="F3942" i="65"/>
  <c r="E3942" i="65"/>
  <c r="E3943" i="65" s="1"/>
  <c r="F3974" i="65"/>
  <c r="E3974" i="65"/>
  <c r="E3975" i="65" s="1"/>
  <c r="G4006" i="65"/>
  <c r="G4007" i="65" s="1"/>
  <c r="H4006" i="65"/>
  <c r="H4007" i="65" s="1"/>
  <c r="F4007" i="65"/>
  <c r="F4191" i="65"/>
  <c r="I4192" i="65"/>
  <c r="E4191" i="65"/>
  <c r="E4192" i="65" s="1"/>
  <c r="F4118" i="65"/>
  <c r="E4118" i="65"/>
  <c r="E4119" i="65" s="1"/>
  <c r="I4234" i="65"/>
  <c r="F4233" i="65"/>
  <c r="E4233" i="65"/>
  <c r="E4234" i="65" s="1"/>
  <c r="I4237" i="65"/>
  <c r="F4236" i="65"/>
  <c r="E4236" i="65"/>
  <c r="E4237" i="65" s="1"/>
  <c r="E4505" i="65"/>
  <c r="E4506" i="65" s="1"/>
  <c r="F4505" i="65"/>
  <c r="I4506" i="65"/>
  <c r="I4282" i="65"/>
  <c r="E4281" i="65"/>
  <c r="E4282" i="65" s="1"/>
  <c r="F4281" i="65"/>
  <c r="I4314" i="65"/>
  <c r="F4313" i="65"/>
  <c r="E4313" i="65"/>
  <c r="E4314" i="65" s="1"/>
  <c r="E4671" i="65"/>
  <c r="E4672" i="65" s="1"/>
  <c r="I4672" i="65"/>
  <c r="F4671" i="65"/>
  <c r="F4780" i="65"/>
  <c r="E4780" i="65"/>
  <c r="E4781" i="65" s="1"/>
  <c r="I4781" i="65"/>
  <c r="I4800" i="65"/>
  <c r="E4799" i="65"/>
  <c r="E4800" i="65" s="1"/>
  <c r="F4799" i="65"/>
  <c r="E4630" i="65"/>
  <c r="E4631" i="65" s="1"/>
  <c r="F4630" i="65"/>
  <c r="I4720" i="65"/>
  <c r="F4719" i="65"/>
  <c r="E4719" i="65"/>
  <c r="E4720" i="65" s="1"/>
  <c r="I4768" i="65"/>
  <c r="E4767" i="65"/>
  <c r="E4768" i="65" s="1"/>
  <c r="F4767" i="65"/>
  <c r="G4838" i="65"/>
  <c r="G4839" i="65" s="1"/>
  <c r="F4839" i="65"/>
  <c r="H4838" i="65"/>
  <c r="H4839" i="65" s="1"/>
  <c r="F4844" i="65"/>
  <c r="E4844" i="65"/>
  <c r="E4845" i="65" s="1"/>
  <c r="I4845" i="65"/>
  <c r="I4938" i="65"/>
  <c r="E4937" i="65"/>
  <c r="E4938" i="65" s="1"/>
  <c r="F4937" i="65"/>
  <c r="I4858" i="65"/>
  <c r="E4857" i="65"/>
  <c r="E4858" i="65" s="1"/>
  <c r="F4857" i="65"/>
  <c r="F4729" i="65"/>
  <c r="E4729" i="65"/>
  <c r="E4730" i="65" s="1"/>
  <c r="I4730" i="65"/>
  <c r="I4973" i="65"/>
  <c r="F4972" i="65"/>
  <c r="E4972" i="65"/>
  <c r="E4973" i="65" s="1"/>
  <c r="F4109" i="65"/>
  <c r="H4108" i="65"/>
  <c r="H4109" i="65" s="1"/>
  <c r="G4108" i="65"/>
  <c r="G4109" i="65" s="1"/>
  <c r="I4218" i="65"/>
  <c r="F4217" i="65"/>
  <c r="E4217" i="65"/>
  <c r="E4218" i="65" s="1"/>
  <c r="F4428" i="65"/>
  <c r="E4428" i="65"/>
  <c r="E4429" i="65" s="1"/>
  <c r="I4429" i="65"/>
  <c r="F4607" i="65"/>
  <c r="I4608" i="65"/>
  <c r="E4607" i="65"/>
  <c r="E4608" i="65" s="1"/>
  <c r="I4298" i="65"/>
  <c r="F4297" i="65"/>
  <c r="E4297" i="65"/>
  <c r="E4298" i="65" s="1"/>
  <c r="I4426" i="65"/>
  <c r="F4425" i="65"/>
  <c r="E4425" i="65"/>
  <c r="E4426" i="65" s="1"/>
  <c r="I4490" i="65"/>
  <c r="F4489" i="65"/>
  <c r="E4489" i="65"/>
  <c r="E4490" i="65" s="1"/>
  <c r="I4861" i="65"/>
  <c r="F4860" i="65"/>
  <c r="E4860" i="65"/>
  <c r="E4861" i="65" s="1"/>
  <c r="F412" i="65"/>
  <c r="E412" i="65"/>
  <c r="E413" i="65" s="1"/>
  <c r="I413" i="65"/>
  <c r="I384" i="65"/>
  <c r="E383" i="65"/>
  <c r="E384" i="65" s="1"/>
  <c r="F383" i="65"/>
  <c r="I640" i="65"/>
  <c r="E639" i="65"/>
  <c r="E640" i="65" s="1"/>
  <c r="F639" i="65"/>
  <c r="I896" i="65"/>
  <c r="E895" i="65"/>
  <c r="E896" i="65" s="1"/>
  <c r="F895" i="65"/>
  <c r="I682" i="65"/>
  <c r="F681" i="65"/>
  <c r="E681" i="65"/>
  <c r="E682" i="65" s="1"/>
  <c r="I746" i="65"/>
  <c r="F745" i="65"/>
  <c r="E745" i="65"/>
  <c r="E746" i="65" s="1"/>
  <c r="I810" i="65"/>
  <c r="F809" i="65"/>
  <c r="E809" i="65"/>
  <c r="E810" i="65" s="1"/>
  <c r="I874" i="65"/>
  <c r="F873" i="65"/>
  <c r="E873" i="65"/>
  <c r="E874" i="65" s="1"/>
  <c r="I938" i="65"/>
  <c r="F937" i="65"/>
  <c r="E937" i="65"/>
  <c r="E938" i="65" s="1"/>
  <c r="F2364" i="65"/>
  <c r="E2364" i="65"/>
  <c r="E2365" i="65" s="1"/>
  <c r="I2365" i="65"/>
  <c r="H1615" i="65"/>
  <c r="H1616" i="65" s="1"/>
  <c r="G1615" i="65"/>
  <c r="G1616" i="65" s="1"/>
  <c r="F1616" i="65"/>
  <c r="H1679" i="65"/>
  <c r="H1680" i="65" s="1"/>
  <c r="G1679" i="65"/>
  <c r="G1680" i="65" s="1"/>
  <c r="F1680" i="65"/>
  <c r="H1743" i="65"/>
  <c r="H1744" i="65" s="1"/>
  <c r="G1743" i="65"/>
  <c r="G1744" i="65" s="1"/>
  <c r="F1744" i="65"/>
  <c r="H1807" i="65"/>
  <c r="H1808" i="65" s="1"/>
  <c r="G1807" i="65"/>
  <c r="G1808" i="65" s="1"/>
  <c r="F1808" i="65"/>
  <c r="H1871" i="65"/>
  <c r="H1872" i="65" s="1"/>
  <c r="G1871" i="65"/>
  <c r="G1872" i="65" s="1"/>
  <c r="F1872" i="65"/>
  <c r="H1935" i="65"/>
  <c r="H1936" i="65" s="1"/>
  <c r="G1935" i="65"/>
  <c r="G1936" i="65" s="1"/>
  <c r="F1936" i="65"/>
  <c r="H1999" i="65"/>
  <c r="H2000" i="65" s="1"/>
  <c r="G1999" i="65"/>
  <c r="G2000" i="65" s="1"/>
  <c r="F2000" i="65"/>
  <c r="H2063" i="65"/>
  <c r="H2064" i="65" s="1"/>
  <c r="G2063" i="65"/>
  <c r="G2064" i="65" s="1"/>
  <c r="F2064" i="65"/>
  <c r="H2127" i="65"/>
  <c r="H2128" i="65" s="1"/>
  <c r="G2127" i="65"/>
  <c r="G2128" i="65" s="1"/>
  <c r="F2128" i="65"/>
  <c r="H2191" i="65"/>
  <c r="H2192" i="65" s="1"/>
  <c r="G2191" i="65"/>
  <c r="G2192" i="65" s="1"/>
  <c r="F2192" i="65"/>
  <c r="F2252" i="65"/>
  <c r="E2252" i="65"/>
  <c r="E2253" i="65" s="1"/>
  <c r="I2253" i="65"/>
  <c r="F2508" i="65"/>
  <c r="E2508" i="65"/>
  <c r="E2509" i="65" s="1"/>
  <c r="I2509" i="65"/>
  <c r="I3261" i="65"/>
  <c r="E3260" i="65"/>
  <c r="E3261" i="65" s="1"/>
  <c r="F3260" i="65"/>
  <c r="H3823" i="65"/>
  <c r="H3824" i="65" s="1"/>
  <c r="G3823" i="65"/>
  <c r="G3824" i="65" s="1"/>
  <c r="F3824" i="65"/>
  <c r="I3213" i="65"/>
  <c r="E3212" i="65"/>
  <c r="E3213" i="65" s="1"/>
  <c r="F3212" i="65"/>
  <c r="I3341" i="65"/>
  <c r="E3340" i="65"/>
  <c r="E3341" i="65" s="1"/>
  <c r="F3340" i="65"/>
  <c r="H3727" i="65"/>
  <c r="H3728" i="65" s="1"/>
  <c r="G3727" i="65"/>
  <c r="G3728" i="65" s="1"/>
  <c r="F3728" i="65"/>
  <c r="H3983" i="65"/>
  <c r="H3984" i="65" s="1"/>
  <c r="G3983" i="65"/>
  <c r="G3984" i="65" s="1"/>
  <c r="F3984" i="65"/>
  <c r="F3142" i="65"/>
  <c r="E3142" i="65"/>
  <c r="E3143" i="65" s="1"/>
  <c r="F3206" i="65"/>
  <c r="E3206" i="65"/>
  <c r="E3207" i="65" s="1"/>
  <c r="F3270" i="65"/>
  <c r="E3270" i="65"/>
  <c r="E3271" i="65" s="1"/>
  <c r="F3334" i="65"/>
  <c r="E3334" i="65"/>
  <c r="E3335" i="65" s="1"/>
  <c r="F3398" i="65"/>
  <c r="E3398" i="65"/>
  <c r="E3399" i="65" s="1"/>
  <c r="F3462" i="65"/>
  <c r="E3462" i="65"/>
  <c r="E3463" i="65" s="1"/>
  <c r="H3535" i="65"/>
  <c r="H3536" i="65" s="1"/>
  <c r="G3535" i="65"/>
  <c r="G3536" i="65" s="1"/>
  <c r="F3536" i="65"/>
  <c r="I3562" i="65"/>
  <c r="F3561" i="65"/>
  <c r="E3561" i="65"/>
  <c r="E3562" i="65" s="1"/>
  <c r="I3610" i="65"/>
  <c r="F3609" i="65"/>
  <c r="E3609" i="65"/>
  <c r="E3610" i="65" s="1"/>
  <c r="F3628" i="65"/>
  <c r="E3628" i="65"/>
  <c r="E3629" i="65" s="1"/>
  <c r="I3629" i="65"/>
  <c r="I3674" i="65"/>
  <c r="F3673" i="65"/>
  <c r="E3673" i="65"/>
  <c r="E3674" i="65" s="1"/>
  <c r="F3692" i="65"/>
  <c r="E3692" i="65"/>
  <c r="E3693" i="65" s="1"/>
  <c r="I3693" i="65"/>
  <c r="I3738" i="65"/>
  <c r="F3737" i="65"/>
  <c r="E3737" i="65"/>
  <c r="E3738" i="65" s="1"/>
  <c r="F3756" i="65"/>
  <c r="E3756" i="65"/>
  <c r="E3757" i="65" s="1"/>
  <c r="I3757" i="65"/>
  <c r="I3802" i="65"/>
  <c r="F3801" i="65"/>
  <c r="E3801" i="65"/>
  <c r="E3802" i="65" s="1"/>
  <c r="F3820" i="65"/>
  <c r="E3820" i="65"/>
  <c r="E3821" i="65" s="1"/>
  <c r="I3821" i="65"/>
  <c r="I3866" i="65"/>
  <c r="F3865" i="65"/>
  <c r="E3865" i="65"/>
  <c r="E3866" i="65" s="1"/>
  <c r="F3884" i="65"/>
  <c r="E3884" i="65"/>
  <c r="E3885" i="65" s="1"/>
  <c r="I3885" i="65"/>
  <c r="I3930" i="65"/>
  <c r="F3929" i="65"/>
  <c r="E3929" i="65"/>
  <c r="E3930" i="65" s="1"/>
  <c r="F3948" i="65"/>
  <c r="E3948" i="65"/>
  <c r="E3949" i="65" s="1"/>
  <c r="I3949" i="65"/>
  <c r="I3994" i="65"/>
  <c r="F3993" i="65"/>
  <c r="E3993" i="65"/>
  <c r="E3994" i="65" s="1"/>
  <c r="I4026" i="65"/>
  <c r="F4025" i="65"/>
  <c r="E4025" i="65"/>
  <c r="E4026" i="65" s="1"/>
  <c r="F4060" i="65"/>
  <c r="E4060" i="65"/>
  <c r="E4061" i="65" s="1"/>
  <c r="I4061" i="65"/>
  <c r="F4124" i="65"/>
  <c r="E4124" i="65"/>
  <c r="E4125" i="65" s="1"/>
  <c r="I4125" i="65"/>
  <c r="E4553" i="65"/>
  <c r="E4554" i="65" s="1"/>
  <c r="F4553" i="65"/>
  <c r="I4554" i="65"/>
  <c r="F4396" i="65"/>
  <c r="E4396" i="65"/>
  <c r="E4397" i="65" s="1"/>
  <c r="I4397" i="65"/>
  <c r="H4351" i="65"/>
  <c r="H4352" i="65" s="1"/>
  <c r="G4351" i="65"/>
  <c r="G4352" i="65" s="1"/>
  <c r="F4352" i="65"/>
  <c r="I4544" i="65"/>
  <c r="F4543" i="65"/>
  <c r="E4543" i="65"/>
  <c r="E4544" i="65" s="1"/>
  <c r="F4636" i="65"/>
  <c r="I4637" i="65"/>
  <c r="E4636" i="65"/>
  <c r="E4637" i="65" s="1"/>
  <c r="G4841" i="65"/>
  <c r="G4842" i="65" s="1"/>
  <c r="F4842" i="65"/>
  <c r="H4841" i="65"/>
  <c r="H4842" i="65" s="1"/>
  <c r="F4685" i="65"/>
  <c r="H4684" i="65"/>
  <c r="H4685" i="65" s="1"/>
  <c r="G4684" i="65"/>
  <c r="G4685" i="65" s="1"/>
  <c r="I4688" i="65"/>
  <c r="F4687" i="65"/>
  <c r="E4687" i="65"/>
  <c r="E4688" i="65" s="1"/>
  <c r="F4927" i="65"/>
  <c r="I4928" i="65"/>
  <c r="E4927" i="65"/>
  <c r="E4928" i="65" s="1"/>
  <c r="F4873" i="65"/>
  <c r="E4873" i="65"/>
  <c r="E4874" i="65" s="1"/>
  <c r="I4874" i="65"/>
  <c r="I4784" i="65"/>
  <c r="E4783" i="65"/>
  <c r="E4784" i="65" s="1"/>
  <c r="F4783" i="65"/>
  <c r="F4863" i="65"/>
  <c r="I4864" i="65"/>
  <c r="E4863" i="65"/>
  <c r="E4864" i="65" s="1"/>
  <c r="I4250" i="65"/>
  <c r="F4249" i="65"/>
  <c r="E4249" i="65"/>
  <c r="E4250" i="65" s="1"/>
  <c r="H4534" i="65"/>
  <c r="H4535" i="65" s="1"/>
  <c r="G4534" i="65"/>
  <c r="G4535" i="65" s="1"/>
  <c r="F4535" i="65"/>
  <c r="F4591" i="65"/>
  <c r="I4592" i="65"/>
  <c r="E4591" i="65"/>
  <c r="E4592" i="65" s="1"/>
  <c r="F4374" i="65"/>
  <c r="E4374" i="65"/>
  <c r="E4375" i="65" s="1"/>
  <c r="I4474" i="65"/>
  <c r="F4473" i="65"/>
  <c r="E4473" i="65"/>
  <c r="E4474" i="65" s="1"/>
  <c r="E4639" i="65"/>
  <c r="E4640" i="65" s="1"/>
  <c r="I4640" i="65"/>
  <c r="F4639" i="65"/>
  <c r="F4828" i="65"/>
  <c r="E4828" i="65"/>
  <c r="E4829" i="65" s="1"/>
  <c r="I4829" i="65"/>
  <c r="I4752" i="65"/>
  <c r="E4751" i="65"/>
  <c r="E4752" i="65" s="1"/>
  <c r="F4751" i="65"/>
  <c r="I4922" i="65"/>
  <c r="E4921" i="65"/>
  <c r="E4922" i="65" s="1"/>
  <c r="F4921" i="65"/>
  <c r="F111" i="65"/>
  <c r="I112" i="65"/>
  <c r="E111" i="65"/>
  <c r="E112" i="65" s="1"/>
  <c r="F780" i="65"/>
  <c r="E780" i="65"/>
  <c r="E781" i="65" s="1"/>
  <c r="I781" i="65"/>
  <c r="I176" i="65"/>
  <c r="E175" i="65"/>
  <c r="E176" i="65" s="1"/>
  <c r="F175" i="65"/>
  <c r="I432" i="65"/>
  <c r="E431" i="65"/>
  <c r="E432" i="65" s="1"/>
  <c r="F431" i="65"/>
  <c r="I688" i="65"/>
  <c r="E687" i="65"/>
  <c r="E688" i="65" s="1"/>
  <c r="F687" i="65"/>
  <c r="F25" i="65"/>
  <c r="E25" i="65"/>
  <c r="E26" i="65" s="1"/>
  <c r="I378" i="65"/>
  <c r="F377" i="65"/>
  <c r="E377" i="65"/>
  <c r="E378" i="65" s="1"/>
  <c r="E518" i="65"/>
  <c r="E519" i="65" s="1"/>
  <c r="F518" i="65"/>
  <c r="I634" i="65"/>
  <c r="F633" i="65"/>
  <c r="E633" i="65"/>
  <c r="E634" i="65" s="1"/>
  <c r="F774" i="65"/>
  <c r="E774" i="65"/>
  <c r="E775" i="65" s="1"/>
  <c r="I890" i="65"/>
  <c r="F889" i="65"/>
  <c r="E889" i="65"/>
  <c r="E890" i="65" s="1"/>
  <c r="E1676" i="65"/>
  <c r="E1677" i="65" s="1"/>
  <c r="F1676" i="65"/>
  <c r="I1677" i="65"/>
  <c r="E1804" i="65"/>
  <c r="E1805" i="65" s="1"/>
  <c r="F1804" i="65"/>
  <c r="I1805" i="65"/>
  <c r="E1932" i="65"/>
  <c r="E1933" i="65" s="1"/>
  <c r="F1932" i="65"/>
  <c r="I1933" i="65"/>
  <c r="F2092" i="65"/>
  <c r="E2092" i="65"/>
  <c r="E2093" i="65" s="1"/>
  <c r="I2093" i="65"/>
  <c r="E1580" i="65"/>
  <c r="E1581" i="65" s="1"/>
  <c r="F1580" i="65"/>
  <c r="I1581" i="65"/>
  <c r="H1519" i="65"/>
  <c r="H1520" i="65" s="1"/>
  <c r="G1519" i="65"/>
  <c r="G1520" i="65" s="1"/>
  <c r="F1520" i="65"/>
  <c r="H2399" i="65"/>
  <c r="H2400" i="65" s="1"/>
  <c r="G2399" i="65"/>
  <c r="G2400" i="65" s="1"/>
  <c r="F2400" i="65"/>
  <c r="F2220" i="65"/>
  <c r="E2220" i="65"/>
  <c r="E2221" i="65" s="1"/>
  <c r="I2221" i="65"/>
  <c r="H2479" i="65"/>
  <c r="H2480" i="65" s="1"/>
  <c r="G2479" i="65"/>
  <c r="G2480" i="65" s="1"/>
  <c r="F2480" i="65"/>
  <c r="H2319" i="65"/>
  <c r="H2320" i="65" s="1"/>
  <c r="G2319" i="65"/>
  <c r="G2320" i="65" s="1"/>
  <c r="F2320" i="65"/>
  <c r="F1990" i="65"/>
  <c r="E1990" i="65"/>
  <c r="E1991" i="65" s="1"/>
  <c r="F2022" i="65"/>
  <c r="E2022" i="65"/>
  <c r="E2023" i="65" s="1"/>
  <c r="F2054" i="65"/>
  <c r="E2054" i="65"/>
  <c r="E2055" i="65" s="1"/>
  <c r="F2086" i="65"/>
  <c r="E2086" i="65"/>
  <c r="E2087" i="65" s="1"/>
  <c r="F2118" i="65"/>
  <c r="E2118" i="65"/>
  <c r="E2119" i="65" s="1"/>
  <c r="F2150" i="65"/>
  <c r="E2150" i="65"/>
  <c r="E2151" i="65" s="1"/>
  <c r="F2182" i="65"/>
  <c r="E2182" i="65"/>
  <c r="E2183" i="65" s="1"/>
  <c r="F2214" i="65"/>
  <c r="E2214" i="65"/>
  <c r="E2215" i="65" s="1"/>
  <c r="F2246" i="65"/>
  <c r="E2246" i="65"/>
  <c r="E2247" i="65" s="1"/>
  <c r="F2278" i="65"/>
  <c r="E2278" i="65"/>
  <c r="E2279" i="65" s="1"/>
  <c r="F2310" i="65"/>
  <c r="E2310" i="65"/>
  <c r="E2311" i="65" s="1"/>
  <c r="F2342" i="65"/>
  <c r="E2342" i="65"/>
  <c r="E2343" i="65" s="1"/>
  <c r="F2374" i="65"/>
  <c r="E2374" i="65"/>
  <c r="E2375" i="65" s="1"/>
  <c r="F2406" i="65"/>
  <c r="E2406" i="65"/>
  <c r="E2407" i="65" s="1"/>
  <c r="F2438" i="65"/>
  <c r="E2438" i="65"/>
  <c r="E2439" i="65" s="1"/>
  <c r="F2470" i="65"/>
  <c r="E2470" i="65"/>
  <c r="E2471" i="65" s="1"/>
  <c r="F2502" i="65"/>
  <c r="E2502" i="65"/>
  <c r="E2503" i="65" s="1"/>
  <c r="I2586" i="65"/>
  <c r="F2585" i="65"/>
  <c r="E2585" i="65"/>
  <c r="E2586" i="65" s="1"/>
  <c r="I2634" i="65"/>
  <c r="F2633" i="65"/>
  <c r="E2633" i="65"/>
  <c r="E2634" i="65" s="1"/>
  <c r="I2650" i="65"/>
  <c r="F2649" i="65"/>
  <c r="E2649" i="65"/>
  <c r="E2650" i="65" s="1"/>
  <c r="I2698" i="65"/>
  <c r="F2697" i="65"/>
  <c r="E2697" i="65"/>
  <c r="E2698" i="65" s="1"/>
  <c r="F2716" i="65"/>
  <c r="E2716" i="65"/>
  <c r="E2717" i="65" s="1"/>
  <c r="I2717" i="65"/>
  <c r="I2762" i="65"/>
  <c r="F2761" i="65"/>
  <c r="E2761" i="65"/>
  <c r="E2762" i="65" s="1"/>
  <c r="F2780" i="65"/>
  <c r="E2780" i="65"/>
  <c r="E2781" i="65" s="1"/>
  <c r="I2781" i="65"/>
  <c r="I2826" i="65"/>
  <c r="F2825" i="65"/>
  <c r="E2825" i="65"/>
  <c r="E2826" i="65" s="1"/>
  <c r="F2844" i="65"/>
  <c r="E2844" i="65"/>
  <c r="E2845" i="65" s="1"/>
  <c r="I2845" i="65"/>
  <c r="I2890" i="65"/>
  <c r="F2889" i="65"/>
  <c r="E2889" i="65"/>
  <c r="E2890" i="65" s="1"/>
  <c r="F2908" i="65"/>
  <c r="E2908" i="65"/>
  <c r="E2909" i="65" s="1"/>
  <c r="I2909" i="65"/>
  <c r="I2954" i="65"/>
  <c r="F2953" i="65"/>
  <c r="E2953" i="65"/>
  <c r="E2954" i="65" s="1"/>
  <c r="F2972" i="65"/>
  <c r="E2972" i="65"/>
  <c r="E2973" i="65" s="1"/>
  <c r="I2973" i="65"/>
  <c r="I3018" i="65"/>
  <c r="F3017" i="65"/>
  <c r="E3017" i="65"/>
  <c r="E3018" i="65" s="1"/>
  <c r="F3036" i="65"/>
  <c r="E3036" i="65"/>
  <c r="E3037" i="65" s="1"/>
  <c r="I3037" i="65"/>
  <c r="I3082" i="65"/>
  <c r="F3081" i="65"/>
  <c r="E3081" i="65"/>
  <c r="E3082" i="65" s="1"/>
  <c r="F3100" i="65"/>
  <c r="E3100" i="65"/>
  <c r="E3101" i="65" s="1"/>
  <c r="I3101" i="65"/>
  <c r="H3839" i="65"/>
  <c r="H3840" i="65" s="1"/>
  <c r="G3839" i="65"/>
  <c r="G3840" i="65" s="1"/>
  <c r="F3840" i="65"/>
  <c r="F3328" i="65"/>
  <c r="H3327" i="65"/>
  <c r="H3328" i="65" s="1"/>
  <c r="G3327" i="65"/>
  <c r="G3328" i="65"/>
  <c r="H3663" i="65"/>
  <c r="H3664" i="65" s="1"/>
  <c r="G3663" i="65"/>
  <c r="G3664" i="65" s="1"/>
  <c r="F3664" i="65"/>
  <c r="H3919" i="65"/>
  <c r="H3920" i="65" s="1"/>
  <c r="G3919" i="65"/>
  <c r="G3920" i="65" s="1"/>
  <c r="F3920" i="65"/>
  <c r="F3145" i="65"/>
  <c r="I3146" i="65"/>
  <c r="E3145" i="65"/>
  <c r="E3146" i="65" s="1"/>
  <c r="F3209" i="65"/>
  <c r="I3210" i="65"/>
  <c r="E3209" i="65"/>
  <c r="E3210" i="65" s="1"/>
  <c r="F3273" i="65"/>
  <c r="I3274" i="65"/>
  <c r="E3273" i="65"/>
  <c r="E3274" i="65" s="1"/>
  <c r="F3337" i="65"/>
  <c r="I3338" i="65"/>
  <c r="E3337" i="65"/>
  <c r="E3338" i="65" s="1"/>
  <c r="F3401" i="65"/>
  <c r="I3402" i="65"/>
  <c r="E3401" i="65"/>
  <c r="E3402" i="65" s="1"/>
  <c r="I4048" i="65"/>
  <c r="E4047" i="65"/>
  <c r="E4048" i="65" s="1"/>
  <c r="F4047" i="65"/>
  <c r="F4140" i="65"/>
  <c r="E4140" i="65"/>
  <c r="E4141" i="65" s="1"/>
  <c r="I4141" i="65"/>
  <c r="F4214" i="65"/>
  <c r="E4214" i="65"/>
  <c r="E4215" i="65" s="1"/>
  <c r="H4415" i="65"/>
  <c r="H4416" i="65" s="1"/>
  <c r="G4415" i="65"/>
  <c r="G4416" i="65" s="1"/>
  <c r="F4416" i="65"/>
  <c r="I4189" i="65"/>
  <c r="F4188" i="65"/>
  <c r="E4188" i="65"/>
  <c r="E4189" i="65" s="1"/>
  <c r="H4271" i="65"/>
  <c r="H4272" i="65" s="1"/>
  <c r="F4272" i="65"/>
  <c r="G4271" i="65"/>
  <c r="G4272" i="65" s="1"/>
  <c r="E4550" i="65"/>
  <c r="E4551" i="65" s="1"/>
  <c r="F4550" i="65"/>
  <c r="H4319" i="65"/>
  <c r="H4320" i="65" s="1"/>
  <c r="G4319" i="65"/>
  <c r="G4320" i="65" s="1"/>
  <c r="F4320" i="65"/>
  <c r="I4605" i="65"/>
  <c r="F4604" i="65"/>
  <c r="E4604" i="65"/>
  <c r="E4605" i="65" s="1"/>
  <c r="I4346" i="65"/>
  <c r="F4345" i="65"/>
  <c r="E4345" i="65"/>
  <c r="E4346" i="65" s="1"/>
  <c r="I4410" i="65"/>
  <c r="F4409" i="65"/>
  <c r="E4409" i="65"/>
  <c r="E4410" i="65" s="1"/>
  <c r="F4438" i="65"/>
  <c r="E4438" i="65"/>
  <c r="E4439" i="65" s="1"/>
  <c r="F4470" i="65"/>
  <c r="E4470" i="65"/>
  <c r="E4471" i="65" s="1"/>
  <c r="E41" i="65"/>
  <c r="E42" i="65" s="1"/>
  <c r="F41" i="65"/>
  <c r="F396" i="65"/>
  <c r="E396" i="65"/>
  <c r="E397" i="65" s="1"/>
  <c r="I397" i="65"/>
  <c r="E73" i="65"/>
  <c r="E74" i="65" s="1"/>
  <c r="F73" i="65"/>
  <c r="I160" i="65"/>
  <c r="E159" i="65"/>
  <c r="E160" i="65" s="1"/>
  <c r="F159" i="65"/>
  <c r="I352" i="65"/>
  <c r="E351" i="65"/>
  <c r="E352" i="65" s="1"/>
  <c r="F351" i="65"/>
  <c r="I416" i="65"/>
  <c r="E415" i="65"/>
  <c r="E416" i="65" s="1"/>
  <c r="F415" i="65"/>
  <c r="F1309" i="65"/>
  <c r="H1308" i="65"/>
  <c r="H1309" i="65" s="1"/>
  <c r="G1308" i="65"/>
  <c r="G1309" i="65" s="1"/>
  <c r="F86" i="65"/>
  <c r="E86" i="65"/>
  <c r="E87" i="65" s="1"/>
  <c r="E118" i="65"/>
  <c r="E119" i="65" s="1"/>
  <c r="F118" i="65"/>
  <c r="F150" i="65"/>
  <c r="E150" i="65"/>
  <c r="E151" i="65" s="1"/>
  <c r="F182" i="65"/>
  <c r="E182" i="65"/>
  <c r="E183" i="65" s="1"/>
  <c r="F214" i="65"/>
  <c r="E214" i="65"/>
  <c r="E215" i="65" s="1"/>
  <c r="E246" i="65"/>
  <c r="E247" i="65" s="1"/>
  <c r="F246" i="65"/>
  <c r="F278" i="65"/>
  <c r="E278" i="65"/>
  <c r="E279" i="65" s="1"/>
  <c r="E310" i="65"/>
  <c r="E311" i="65" s="1"/>
  <c r="F310" i="65"/>
  <c r="E342" i="65"/>
  <c r="E343" i="65" s="1"/>
  <c r="F342" i="65"/>
  <c r="F406" i="65"/>
  <c r="E406" i="65"/>
  <c r="E407" i="65" s="1"/>
  <c r="E470" i="65"/>
  <c r="E471" i="65" s="1"/>
  <c r="F470" i="65"/>
  <c r="E534" i="65"/>
  <c r="E535" i="65" s="1"/>
  <c r="F534" i="65"/>
  <c r="F598" i="65"/>
  <c r="E598" i="65"/>
  <c r="E599" i="65" s="1"/>
  <c r="F662" i="65"/>
  <c r="E662" i="65"/>
  <c r="E663" i="65" s="1"/>
  <c r="F726" i="65"/>
  <c r="E726" i="65"/>
  <c r="E727" i="65" s="1"/>
  <c r="F790" i="65"/>
  <c r="E790" i="65"/>
  <c r="E791" i="65" s="1"/>
  <c r="F854" i="65"/>
  <c r="E854" i="65"/>
  <c r="E855" i="65" s="1"/>
  <c r="F918" i="65"/>
  <c r="E918" i="65"/>
  <c r="E919" i="65" s="1"/>
  <c r="I1024" i="65"/>
  <c r="E1023" i="65"/>
  <c r="E1024" i="65" s="1"/>
  <c r="F1023" i="65"/>
  <c r="H1583" i="65"/>
  <c r="H1584" i="65" s="1"/>
  <c r="G1583" i="65"/>
  <c r="G1584" i="65" s="1"/>
  <c r="F1584" i="65"/>
  <c r="F966" i="65"/>
  <c r="E966" i="65"/>
  <c r="E967" i="65" s="1"/>
  <c r="E1481" i="65"/>
  <c r="E1482" i="65" s="1"/>
  <c r="F1481" i="65"/>
  <c r="I1482" i="65"/>
  <c r="H1551" i="65"/>
  <c r="H1552" i="65" s="1"/>
  <c r="G1551" i="65"/>
  <c r="G1552" i="65" s="1"/>
  <c r="F1552" i="65"/>
  <c r="F1980" i="65"/>
  <c r="E1980" i="65"/>
  <c r="E1981" i="65" s="1"/>
  <c r="I1981" i="65"/>
  <c r="F2348" i="65"/>
  <c r="E2348" i="65"/>
  <c r="E2349" i="65" s="1"/>
  <c r="I2349" i="65"/>
  <c r="F2204" i="65"/>
  <c r="E2204" i="65"/>
  <c r="E2205" i="65" s="1"/>
  <c r="I2205" i="65"/>
  <c r="H1775" i="65"/>
  <c r="H1776" i="65" s="1"/>
  <c r="G1775" i="65"/>
  <c r="G1776" i="65" s="1"/>
  <c r="F1776" i="65"/>
  <c r="H2031" i="65"/>
  <c r="H2032" i="65" s="1"/>
  <c r="G2031" i="65"/>
  <c r="G2032" i="65" s="1"/>
  <c r="F2032" i="65"/>
  <c r="F2316" i="65"/>
  <c r="E2316" i="65"/>
  <c r="E2317" i="65" s="1"/>
  <c r="I2317" i="65"/>
  <c r="H2527" i="65"/>
  <c r="H2528" i="65" s="1"/>
  <c r="G2527" i="65"/>
  <c r="G2528" i="65" s="1"/>
  <c r="F2528" i="65"/>
  <c r="H2655" i="65"/>
  <c r="H2656" i="65" s="1"/>
  <c r="G2655" i="65"/>
  <c r="G2656" i="65" s="1"/>
  <c r="F2656" i="65"/>
  <c r="H2719" i="65"/>
  <c r="H2720" i="65" s="1"/>
  <c r="G2720" i="65"/>
  <c r="G2719" i="65"/>
  <c r="F2720" i="65"/>
  <c r="H2783" i="65"/>
  <c r="H2784" i="65" s="1"/>
  <c r="G2783" i="65"/>
  <c r="G2784" i="65" s="1"/>
  <c r="F2784" i="65"/>
  <c r="H2847" i="65"/>
  <c r="H2848" i="65" s="1"/>
  <c r="G2847" i="65"/>
  <c r="G2848" i="65" s="1"/>
  <c r="F2848" i="65"/>
  <c r="H2911" i="65"/>
  <c r="H2912" i="65" s="1"/>
  <c r="G2911" i="65"/>
  <c r="G2912" i="65" s="1"/>
  <c r="F2912" i="65"/>
  <c r="H2975" i="65"/>
  <c r="H2976" i="65" s="1"/>
  <c r="G2976" i="65"/>
  <c r="G2975" i="65"/>
  <c r="F2976" i="65"/>
  <c r="H3039" i="65"/>
  <c r="H3040" i="65" s="1"/>
  <c r="G3039" i="65"/>
  <c r="G3040" i="65" s="1"/>
  <c r="F3040" i="65"/>
  <c r="H3103" i="65"/>
  <c r="H3104" i="65" s="1"/>
  <c r="G3103" i="65"/>
  <c r="G3104" i="65" s="1"/>
  <c r="F3104" i="65"/>
  <c r="F4000" i="65"/>
  <c r="H3999" i="65"/>
  <c r="H4000" i="65" s="1"/>
  <c r="G3999" i="65"/>
  <c r="G4000" i="65" s="1"/>
  <c r="E1532" i="65"/>
  <c r="E1533" i="65" s="1"/>
  <c r="I1533" i="65"/>
  <c r="F1532" i="65"/>
  <c r="F1561" i="65"/>
  <c r="E1561" i="65"/>
  <c r="E1562" i="65" s="1"/>
  <c r="I1562" i="65"/>
  <c r="F1593" i="65"/>
  <c r="E1593" i="65"/>
  <c r="E1594" i="65" s="1"/>
  <c r="I1594" i="65"/>
  <c r="F1625" i="65"/>
  <c r="E1625" i="65"/>
  <c r="E1626" i="65" s="1"/>
  <c r="I1626" i="65"/>
  <c r="F1657" i="65"/>
  <c r="E1657" i="65"/>
  <c r="E1658" i="65" s="1"/>
  <c r="I1658" i="65"/>
  <c r="F1689" i="65"/>
  <c r="E1689" i="65"/>
  <c r="E1690" i="65" s="1"/>
  <c r="I1690" i="65"/>
  <c r="F1721" i="65"/>
  <c r="E1721" i="65"/>
  <c r="E1722" i="65" s="1"/>
  <c r="I1722" i="65"/>
  <c r="F1753" i="65"/>
  <c r="E1753" i="65"/>
  <c r="E1754" i="65" s="1"/>
  <c r="I1754" i="65"/>
  <c r="F1785" i="65"/>
  <c r="E1785" i="65"/>
  <c r="E1786" i="65" s="1"/>
  <c r="I1786" i="65"/>
  <c r="F1817" i="65"/>
  <c r="E1817" i="65"/>
  <c r="E1818" i="65" s="1"/>
  <c r="I1818" i="65"/>
  <c r="F1849" i="65"/>
  <c r="E1849" i="65"/>
  <c r="E1850" i="65" s="1"/>
  <c r="I1850" i="65"/>
  <c r="F1881" i="65"/>
  <c r="E1881" i="65"/>
  <c r="E1882" i="65" s="1"/>
  <c r="I1882" i="65"/>
  <c r="F1913" i="65"/>
  <c r="E1913" i="65"/>
  <c r="E1914" i="65" s="1"/>
  <c r="I1914" i="65"/>
  <c r="F1945" i="65"/>
  <c r="E1945" i="65"/>
  <c r="E1946" i="65" s="1"/>
  <c r="I1946" i="65"/>
  <c r="I1978" i="65"/>
  <c r="F1977" i="65"/>
  <c r="E1977" i="65"/>
  <c r="E1978" i="65" s="1"/>
  <c r="I2010" i="65"/>
  <c r="F2009" i="65"/>
  <c r="E2009" i="65"/>
  <c r="E2010" i="65" s="1"/>
  <c r="I2042" i="65"/>
  <c r="F2041" i="65"/>
  <c r="E2041" i="65"/>
  <c r="E2042" i="65" s="1"/>
  <c r="I2074" i="65"/>
  <c r="F2073" i="65"/>
  <c r="E2073" i="65"/>
  <c r="E2074" i="65" s="1"/>
  <c r="I2106" i="65"/>
  <c r="F2105" i="65"/>
  <c r="E2105" i="65"/>
  <c r="E2106" i="65" s="1"/>
  <c r="I2138" i="65"/>
  <c r="F2137" i="65"/>
  <c r="E2137" i="65"/>
  <c r="E2138" i="65" s="1"/>
  <c r="I2170" i="65"/>
  <c r="F2169" i="65"/>
  <c r="E2169" i="65"/>
  <c r="E2170" i="65" s="1"/>
  <c r="I2202" i="65"/>
  <c r="F2201" i="65"/>
  <c r="E2201" i="65"/>
  <c r="E2202" i="65" s="1"/>
  <c r="I2234" i="65"/>
  <c r="F2233" i="65"/>
  <c r="E2233" i="65"/>
  <c r="E2234" i="65" s="1"/>
  <c r="I2266" i="65"/>
  <c r="F2265" i="65"/>
  <c r="E2265" i="65"/>
  <c r="E2266" i="65" s="1"/>
  <c r="I2298" i="65"/>
  <c r="F2297" i="65"/>
  <c r="E2297" i="65"/>
  <c r="E2298" i="65" s="1"/>
  <c r="I2330" i="65"/>
  <c r="F2329" i="65"/>
  <c r="E2329" i="65"/>
  <c r="E2330" i="65" s="1"/>
  <c r="I2362" i="65"/>
  <c r="F2361" i="65"/>
  <c r="E2361" i="65"/>
  <c r="E2362" i="65" s="1"/>
  <c r="I2394" i="65"/>
  <c r="F2393" i="65"/>
  <c r="E2393" i="65"/>
  <c r="E2394" i="65" s="1"/>
  <c r="I2426" i="65"/>
  <c r="F2425" i="65"/>
  <c r="E2425" i="65"/>
  <c r="E2426" i="65" s="1"/>
  <c r="I2458" i="65"/>
  <c r="F2457" i="65"/>
  <c r="E2457" i="65"/>
  <c r="E2458" i="65" s="1"/>
  <c r="I2490" i="65"/>
  <c r="F2489" i="65"/>
  <c r="E2489" i="65"/>
  <c r="E2490" i="65" s="1"/>
  <c r="F2518" i="65"/>
  <c r="E2518" i="65"/>
  <c r="E2519" i="65" s="1"/>
  <c r="G3132" i="65"/>
  <c r="G3133" i="65" s="1"/>
  <c r="H3132" i="65"/>
  <c r="H3133" i="65" s="1"/>
  <c r="F3133" i="65"/>
  <c r="F3376" i="65"/>
  <c r="H3375" i="65"/>
  <c r="H3376" i="65" s="1"/>
  <c r="G3375" i="65"/>
  <c r="G3376" i="65" s="1"/>
  <c r="H3775" i="65"/>
  <c r="H3776" i="65" s="1"/>
  <c r="G3775" i="65"/>
  <c r="G3776" i="65" s="1"/>
  <c r="F3776" i="65"/>
  <c r="F3174" i="65"/>
  <c r="E3174" i="65"/>
  <c r="E3175" i="65" s="1"/>
  <c r="F3289" i="65"/>
  <c r="E3289" i="65"/>
  <c r="E3290" i="65" s="1"/>
  <c r="I3290" i="65"/>
  <c r="I3357" i="65"/>
  <c r="E3356" i="65"/>
  <c r="E3357" i="65" s="1"/>
  <c r="F3356" i="65"/>
  <c r="F3430" i="65"/>
  <c r="E3430" i="65"/>
  <c r="E3431" i="65" s="1"/>
  <c r="H4095" i="65"/>
  <c r="H4096" i="65" s="1"/>
  <c r="F4096" i="65"/>
  <c r="G4095" i="65"/>
  <c r="G4096" i="65" s="1"/>
  <c r="E4278" i="65"/>
  <c r="E4279" i="65" s="1"/>
  <c r="F4278" i="65"/>
  <c r="F4902" i="65"/>
  <c r="E4902" i="65"/>
  <c r="E4903" i="65" s="1"/>
  <c r="F925" i="65"/>
  <c r="H924" i="65"/>
  <c r="H925" i="65" s="1"/>
  <c r="G924" i="65"/>
  <c r="G925" i="65" s="1"/>
  <c r="F4669" i="65"/>
  <c r="H4668" i="65"/>
  <c r="H4669" i="65" s="1"/>
  <c r="G4668" i="65"/>
  <c r="G4669" i="65" s="1"/>
  <c r="F96" i="65"/>
  <c r="H95" i="65"/>
  <c r="H96" i="65" s="1"/>
  <c r="G95" i="65"/>
  <c r="G96" i="65" s="1"/>
  <c r="F557" i="65"/>
  <c r="H556" i="65"/>
  <c r="H557" i="65" s="1"/>
  <c r="G556" i="65"/>
  <c r="G557" i="65" s="1"/>
  <c r="F813" i="65"/>
  <c r="H812" i="65"/>
  <c r="H813" i="65" s="1"/>
  <c r="G812" i="65"/>
  <c r="G813" i="65" s="1"/>
  <c r="F445" i="65"/>
  <c r="H444" i="65"/>
  <c r="H445" i="65" s="1"/>
  <c r="G444" i="65"/>
  <c r="G445" i="65" s="1"/>
  <c r="G972" i="65"/>
  <c r="G973" i="65" s="1"/>
  <c r="H972" i="65"/>
  <c r="H973" i="65" s="1"/>
  <c r="F973" i="65"/>
  <c r="F1149" i="65"/>
  <c r="H1148" i="65"/>
  <c r="H1149" i="65" s="1"/>
  <c r="G1148" i="65"/>
  <c r="G1149" i="65" s="1"/>
  <c r="F1277" i="65"/>
  <c r="H1276" i="65"/>
  <c r="H1277" i="65" s="1"/>
  <c r="G1276" i="65"/>
  <c r="G1277" i="65" s="1"/>
  <c r="F1405" i="65"/>
  <c r="H1404" i="65"/>
  <c r="H1405" i="65" s="1"/>
  <c r="G1404" i="65"/>
  <c r="G1405" i="65" s="1"/>
  <c r="H3500" i="65"/>
  <c r="H3501" i="65" s="1"/>
  <c r="F3501" i="65"/>
  <c r="G3500" i="65"/>
  <c r="G3501" i="65" s="1"/>
  <c r="F4301" i="65"/>
  <c r="H4300" i="65"/>
  <c r="H4301" i="65" s="1"/>
  <c r="G4300" i="65"/>
  <c r="G4301" i="65" s="1"/>
  <c r="F828" i="65"/>
  <c r="E828" i="65"/>
  <c r="E829" i="65" s="1"/>
  <c r="I829" i="65"/>
  <c r="I138" i="65"/>
  <c r="F137" i="65"/>
  <c r="E137" i="65"/>
  <c r="E138" i="65" s="1"/>
  <c r="F220" i="65"/>
  <c r="E220" i="65"/>
  <c r="E221" i="65" s="1"/>
  <c r="I221" i="65"/>
  <c r="F284" i="65"/>
  <c r="E284" i="65"/>
  <c r="E285" i="65" s="1"/>
  <c r="I285" i="65"/>
  <c r="I410" i="65"/>
  <c r="F409" i="65"/>
  <c r="E409" i="65"/>
  <c r="E410" i="65" s="1"/>
  <c r="F550" i="65"/>
  <c r="E550" i="65"/>
  <c r="E551" i="65" s="1"/>
  <c r="E1884" i="65"/>
  <c r="E1885" i="65" s="1"/>
  <c r="F1884" i="65"/>
  <c r="I1885" i="65"/>
  <c r="F985" i="65"/>
  <c r="I986" i="65"/>
  <c r="E985" i="65"/>
  <c r="E986" i="65" s="1"/>
  <c r="F1036" i="65"/>
  <c r="E1036" i="65"/>
  <c r="E1037" i="65" s="1"/>
  <c r="I1037" i="65"/>
  <c r="I1130" i="65"/>
  <c r="F1129" i="65"/>
  <c r="E1129" i="65"/>
  <c r="E1130" i="65" s="1"/>
  <c r="I1226" i="65"/>
  <c r="F1225" i="65"/>
  <c r="E1225" i="65"/>
  <c r="E1226" i="65" s="1"/>
  <c r="I1354" i="65"/>
  <c r="F1353" i="65"/>
  <c r="E1353" i="65"/>
  <c r="E1354" i="65" s="1"/>
  <c r="I1450" i="65"/>
  <c r="F1449" i="65"/>
  <c r="E1449" i="65"/>
  <c r="E1450" i="65" s="1"/>
  <c r="H2415" i="65"/>
  <c r="H2416" i="65" s="1"/>
  <c r="G2415" i="65"/>
  <c r="G2416" i="65" s="1"/>
  <c r="F2416" i="65"/>
  <c r="H3871" i="65"/>
  <c r="H3872" i="65" s="1"/>
  <c r="G3871" i="65"/>
  <c r="G3872" i="65" s="1"/>
  <c r="F3872" i="65"/>
  <c r="E60" i="65"/>
  <c r="E61" i="65" s="1"/>
  <c r="I61" i="65"/>
  <c r="F60" i="65"/>
  <c r="F940" i="65"/>
  <c r="E940" i="65"/>
  <c r="E941" i="65" s="1"/>
  <c r="I941" i="65"/>
  <c r="F70" i="65"/>
  <c r="E70" i="65"/>
  <c r="E71" i="65" s="1"/>
  <c r="F668" i="65"/>
  <c r="E668" i="65"/>
  <c r="E669" i="65" s="1"/>
  <c r="I669" i="65"/>
  <c r="F796" i="65"/>
  <c r="E796" i="65"/>
  <c r="E797" i="65" s="1"/>
  <c r="I797" i="65"/>
  <c r="I16" i="65"/>
  <c r="F15" i="65"/>
  <c r="E15" i="65"/>
  <c r="E16" i="65" s="1"/>
  <c r="I144" i="65"/>
  <c r="E143" i="65"/>
  <c r="E144" i="65" s="1"/>
  <c r="F143" i="65"/>
  <c r="I656" i="65"/>
  <c r="E655" i="65"/>
  <c r="E656" i="65" s="1"/>
  <c r="F655" i="65"/>
  <c r="F156" i="65"/>
  <c r="E156" i="65"/>
  <c r="E157" i="65" s="1"/>
  <c r="I157" i="65"/>
  <c r="F172" i="65"/>
  <c r="E172" i="65"/>
  <c r="E173" i="65" s="1"/>
  <c r="I173" i="65"/>
  <c r="I218" i="65"/>
  <c r="E217" i="65"/>
  <c r="E218" i="65" s="1"/>
  <c r="F217" i="65"/>
  <c r="F236" i="65"/>
  <c r="E236" i="65"/>
  <c r="E237" i="65" s="1"/>
  <c r="I237" i="65"/>
  <c r="I282" i="65"/>
  <c r="E281" i="65"/>
  <c r="E282" i="65" s="1"/>
  <c r="F281" i="65"/>
  <c r="F300" i="65"/>
  <c r="E300" i="65"/>
  <c r="E301" i="65" s="1"/>
  <c r="I301" i="65"/>
  <c r="I346" i="65"/>
  <c r="F345" i="65"/>
  <c r="E345" i="65"/>
  <c r="E346" i="65" s="1"/>
  <c r="F486" i="65"/>
  <c r="E486" i="65"/>
  <c r="E487" i="65" s="1"/>
  <c r="I602" i="65"/>
  <c r="F601" i="65"/>
  <c r="E601" i="65"/>
  <c r="E602" i="65" s="1"/>
  <c r="F742" i="65"/>
  <c r="E742" i="65"/>
  <c r="E743" i="65" s="1"/>
  <c r="I858" i="65"/>
  <c r="F857" i="65"/>
  <c r="E857" i="65"/>
  <c r="E858" i="65" s="1"/>
  <c r="F1292" i="65"/>
  <c r="E1292" i="65"/>
  <c r="E1293" i="65" s="1"/>
  <c r="I1293" i="65"/>
  <c r="I1008" i="65"/>
  <c r="E1007" i="65"/>
  <c r="E1008" i="65" s="1"/>
  <c r="F1007" i="65"/>
  <c r="E1724" i="65"/>
  <c r="E1725" i="65" s="1"/>
  <c r="F1724" i="65"/>
  <c r="I1725" i="65"/>
  <c r="E1852" i="65"/>
  <c r="E1853" i="65" s="1"/>
  <c r="F1852" i="65"/>
  <c r="I1853" i="65"/>
  <c r="F2156" i="65"/>
  <c r="E2156" i="65"/>
  <c r="E2157" i="65" s="1"/>
  <c r="I2157" i="65"/>
  <c r="E988" i="65"/>
  <c r="E989" i="65" s="1"/>
  <c r="I989" i="65"/>
  <c r="F988" i="65"/>
  <c r="I1034" i="65"/>
  <c r="F1033" i="65"/>
  <c r="E1033" i="65"/>
  <c r="E1034" i="65" s="1"/>
  <c r="F1052" i="65"/>
  <c r="E1052" i="65"/>
  <c r="E1053" i="65" s="1"/>
  <c r="I1053" i="65"/>
  <c r="I1098" i="65"/>
  <c r="F1097" i="65"/>
  <c r="E1097" i="65"/>
  <c r="E1098" i="65" s="1"/>
  <c r="E1628" i="65"/>
  <c r="E1629" i="65" s="1"/>
  <c r="F1628" i="65"/>
  <c r="I1629" i="65"/>
  <c r="H2463" i="65"/>
  <c r="H2464" i="65" s="1"/>
  <c r="G2463" i="65"/>
  <c r="G2464" i="65" s="1"/>
  <c r="F2464" i="65"/>
  <c r="H2287" i="65"/>
  <c r="H2288" i="65" s="1"/>
  <c r="G2287" i="65"/>
  <c r="G2288" i="65" s="1"/>
  <c r="F2288" i="65"/>
  <c r="H2703" i="65"/>
  <c r="H2704" i="65" s="1"/>
  <c r="G2703" i="65"/>
  <c r="G2704" i="65" s="1"/>
  <c r="F2704" i="65"/>
  <c r="H2767" i="65"/>
  <c r="H2768" i="65" s="1"/>
  <c r="G2767" i="65"/>
  <c r="G2768" i="65" s="1"/>
  <c r="F2768" i="65"/>
  <c r="H2831" i="65"/>
  <c r="H2832" i="65" s="1"/>
  <c r="G2831" i="65"/>
  <c r="G2832" i="65" s="1"/>
  <c r="F2832" i="65"/>
  <c r="H2895" i="65"/>
  <c r="H2896" i="65" s="1"/>
  <c r="G2895" i="65"/>
  <c r="G2896" i="65" s="1"/>
  <c r="F2896" i="65"/>
  <c r="H2959" i="65"/>
  <c r="H2960" i="65" s="1"/>
  <c r="G2959" i="65"/>
  <c r="G2960" i="65" s="1"/>
  <c r="F2960" i="65"/>
  <c r="H3023" i="65"/>
  <c r="H3024" i="65" s="1"/>
  <c r="G3023" i="65"/>
  <c r="G3024" i="65" s="1"/>
  <c r="F3024" i="65"/>
  <c r="H3087" i="65"/>
  <c r="H3088" i="65" s="1"/>
  <c r="G3087" i="65"/>
  <c r="G3088" i="65" s="1"/>
  <c r="F3088" i="65"/>
  <c r="I3197" i="65"/>
  <c r="E3196" i="65"/>
  <c r="E3197" i="65" s="1"/>
  <c r="F3196" i="65"/>
  <c r="I3453" i="65"/>
  <c r="E3452" i="65"/>
  <c r="E3453" i="65" s="1"/>
  <c r="F3452" i="65"/>
  <c r="F2556" i="65"/>
  <c r="E2556" i="65"/>
  <c r="E2557" i="65" s="1"/>
  <c r="I2557" i="65"/>
  <c r="H4079" i="65"/>
  <c r="H4080" i="65" s="1"/>
  <c r="G4079" i="65"/>
  <c r="G4080" i="65" s="1"/>
  <c r="F4080" i="65"/>
  <c r="F3526" i="65"/>
  <c r="E3526" i="65"/>
  <c r="E3527" i="65" s="1"/>
  <c r="F3558" i="65"/>
  <c r="E3558" i="65"/>
  <c r="E3559" i="65" s="1"/>
  <c r="H4111" i="65"/>
  <c r="H4112" i="65" s="1"/>
  <c r="F4112" i="65"/>
  <c r="G4111" i="65"/>
  <c r="G4112" i="65" s="1"/>
  <c r="F4054" i="65"/>
  <c r="E4054" i="65"/>
  <c r="E4055" i="65" s="1"/>
  <c r="I4170" i="65"/>
  <c r="F4169" i="65"/>
  <c r="E4169" i="65"/>
  <c r="E4170" i="65" s="1"/>
  <c r="H4495" i="65"/>
  <c r="H4496" i="65" s="1"/>
  <c r="G4495" i="65"/>
  <c r="G4496" i="65" s="1"/>
  <c r="F4496" i="65"/>
  <c r="I4205" i="65"/>
  <c r="F4204" i="65"/>
  <c r="E4204" i="65"/>
  <c r="E4205" i="65" s="1"/>
  <c r="F4524" i="65"/>
  <c r="I4525" i="65"/>
  <c r="E4524" i="65"/>
  <c r="E4525" i="65" s="1"/>
  <c r="I4378" i="65"/>
  <c r="F4377" i="65"/>
  <c r="E4377" i="65"/>
  <c r="E4378" i="65" s="1"/>
  <c r="I4656" i="65"/>
  <c r="F4655" i="65"/>
  <c r="E4655" i="65"/>
  <c r="E4656" i="65" s="1"/>
  <c r="E4742" i="65"/>
  <c r="E4743" i="65" s="1"/>
  <c r="F4742" i="65"/>
  <c r="I4925" i="65"/>
  <c r="F4924" i="65"/>
  <c r="E4924" i="65"/>
  <c r="E4925" i="65" s="1"/>
  <c r="F4870" i="65"/>
  <c r="E4870" i="65"/>
  <c r="E4871" i="65" s="1"/>
  <c r="F4796" i="65"/>
  <c r="E4796" i="65"/>
  <c r="E4797" i="65" s="1"/>
  <c r="I4797" i="65"/>
  <c r="E4694" i="65"/>
  <c r="E4695" i="65" s="1"/>
  <c r="F4694" i="65"/>
  <c r="F4943" i="65"/>
  <c r="I4944" i="65"/>
  <c r="E4943" i="65"/>
  <c r="E4944" i="65" s="1"/>
  <c r="I4090" i="65"/>
  <c r="F4089" i="65"/>
  <c r="E4089" i="65"/>
  <c r="E4090" i="65" s="1"/>
  <c r="F4492" i="65"/>
  <c r="E4492" i="65"/>
  <c r="E4493" i="65" s="1"/>
  <c r="I4493" i="65"/>
  <c r="G4758" i="65"/>
  <c r="G4759" i="65" s="1"/>
  <c r="F4759" i="65"/>
  <c r="H4758" i="65"/>
  <c r="H4759" i="65" s="1"/>
  <c r="E4854" i="65"/>
  <c r="E4855" i="65" s="1"/>
  <c r="F4854" i="65"/>
  <c r="E54" i="65"/>
  <c r="E55" i="65" s="1"/>
  <c r="F54" i="65"/>
  <c r="F460" i="65"/>
  <c r="E460" i="65"/>
  <c r="E461" i="65" s="1"/>
  <c r="I461" i="65"/>
  <c r="F508" i="65"/>
  <c r="E508" i="65"/>
  <c r="E509" i="65" s="1"/>
  <c r="I509" i="65"/>
  <c r="I320" i="65"/>
  <c r="E319" i="65"/>
  <c r="E320" i="65" s="1"/>
  <c r="F319" i="65"/>
  <c r="I576" i="65"/>
  <c r="E575" i="65"/>
  <c r="E576" i="65" s="1"/>
  <c r="F575" i="65"/>
  <c r="I832" i="65"/>
  <c r="E831" i="65"/>
  <c r="E832" i="65" s="1"/>
  <c r="F831" i="65"/>
  <c r="F92" i="65"/>
  <c r="E92" i="65"/>
  <c r="E93" i="65" s="1"/>
  <c r="I93" i="65"/>
  <c r="F374" i="65"/>
  <c r="E374" i="65"/>
  <c r="E375" i="65" s="1"/>
  <c r="E438" i="65"/>
  <c r="E439" i="65" s="1"/>
  <c r="F438" i="65"/>
  <c r="F502" i="65"/>
  <c r="E502" i="65"/>
  <c r="E503" i="65" s="1"/>
  <c r="F566" i="65"/>
  <c r="E566" i="65"/>
  <c r="E567" i="65" s="1"/>
  <c r="F630" i="65"/>
  <c r="E630" i="65"/>
  <c r="E631" i="65" s="1"/>
  <c r="I1056" i="65"/>
  <c r="E1055" i="65"/>
  <c r="E1056" i="65" s="1"/>
  <c r="F1055" i="65"/>
  <c r="E1516" i="65"/>
  <c r="E1517" i="65" s="1"/>
  <c r="I1517" i="65"/>
  <c r="F1516" i="65"/>
  <c r="F2412" i="65"/>
  <c r="E2412" i="65"/>
  <c r="E2413" i="65" s="1"/>
  <c r="I2413" i="65"/>
  <c r="F2332" i="65"/>
  <c r="E2332" i="65"/>
  <c r="E2333" i="65" s="1"/>
  <c r="I2333" i="65"/>
  <c r="I4032" i="65"/>
  <c r="E4031" i="65"/>
  <c r="E4032" i="65" s="1"/>
  <c r="F4031" i="65"/>
  <c r="F2582" i="65"/>
  <c r="E2582" i="65"/>
  <c r="E2583" i="65" s="1"/>
  <c r="F2614" i="65"/>
  <c r="E2614" i="65"/>
  <c r="E2615" i="65" s="1"/>
  <c r="F2646" i="65"/>
  <c r="E2646" i="65"/>
  <c r="E2647" i="65" s="1"/>
  <c r="F2678" i="65"/>
  <c r="E2678" i="65"/>
  <c r="E2679" i="65" s="1"/>
  <c r="F2710" i="65"/>
  <c r="E2710" i="65"/>
  <c r="E2711" i="65" s="1"/>
  <c r="F2742" i="65"/>
  <c r="E2742" i="65"/>
  <c r="E2743" i="65" s="1"/>
  <c r="F2774" i="65"/>
  <c r="E2774" i="65"/>
  <c r="E2775" i="65" s="1"/>
  <c r="F2806" i="65"/>
  <c r="E2806" i="65"/>
  <c r="E2807" i="65" s="1"/>
  <c r="F2838" i="65"/>
  <c r="E2838" i="65"/>
  <c r="E2839" i="65" s="1"/>
  <c r="F2870" i="65"/>
  <c r="E2870" i="65"/>
  <c r="E2871" i="65" s="1"/>
  <c r="F2902" i="65"/>
  <c r="E2902" i="65"/>
  <c r="E2903" i="65" s="1"/>
  <c r="F2934" i="65"/>
  <c r="E2934" i="65"/>
  <c r="E2935" i="65" s="1"/>
  <c r="F2966" i="65"/>
  <c r="E2966" i="65"/>
  <c r="E2967" i="65" s="1"/>
  <c r="F2998" i="65"/>
  <c r="E2998" i="65"/>
  <c r="E2999" i="65" s="1"/>
  <c r="F3030" i="65"/>
  <c r="E3030" i="65"/>
  <c r="E3031" i="65" s="1"/>
  <c r="F3062" i="65"/>
  <c r="E3062" i="65"/>
  <c r="E3063" i="65" s="1"/>
  <c r="F3094" i="65"/>
  <c r="E3094" i="65"/>
  <c r="E3095" i="65" s="1"/>
  <c r="H3647" i="65"/>
  <c r="H3648" i="65" s="1"/>
  <c r="G3647" i="65"/>
  <c r="G3648" i="65" s="1"/>
  <c r="F3648" i="65"/>
  <c r="H3903" i="65"/>
  <c r="H3904" i="65" s="1"/>
  <c r="G3903" i="65"/>
  <c r="G3904" i="65" s="1"/>
  <c r="F3904" i="65"/>
  <c r="F3129" i="65"/>
  <c r="I3130" i="65"/>
  <c r="E3129" i="65"/>
  <c r="E3130" i="65" s="1"/>
  <c r="E3532" i="65"/>
  <c r="E3533" i="65" s="1"/>
  <c r="F3532" i="65"/>
  <c r="I3533" i="65"/>
  <c r="F3545" i="65"/>
  <c r="E3545" i="65"/>
  <c r="E3546" i="65" s="1"/>
  <c r="I3546" i="65"/>
  <c r="F3564" i="65"/>
  <c r="E3564" i="65"/>
  <c r="E3565" i="65" s="1"/>
  <c r="I3565" i="65"/>
  <c r="I3594" i="65"/>
  <c r="F3593" i="65"/>
  <c r="E3593" i="65"/>
  <c r="E3594" i="65" s="1"/>
  <c r="F3612" i="65"/>
  <c r="E3612" i="65"/>
  <c r="E3613" i="65" s="1"/>
  <c r="I3613" i="65"/>
  <c r="I3658" i="65"/>
  <c r="F3657" i="65"/>
  <c r="E3657" i="65"/>
  <c r="E3658" i="65" s="1"/>
  <c r="F3676" i="65"/>
  <c r="E3676" i="65"/>
  <c r="E3677" i="65" s="1"/>
  <c r="I3677" i="65"/>
  <c r="I3722" i="65"/>
  <c r="F3721" i="65"/>
  <c r="E3721" i="65"/>
  <c r="E3722" i="65" s="1"/>
  <c r="F3740" i="65"/>
  <c r="E3740" i="65"/>
  <c r="E3741" i="65" s="1"/>
  <c r="I3741" i="65"/>
  <c r="I3786" i="65"/>
  <c r="F3785" i="65"/>
  <c r="E3785" i="65"/>
  <c r="E3786" i="65" s="1"/>
  <c r="F3804" i="65"/>
  <c r="E3804" i="65"/>
  <c r="E3805" i="65" s="1"/>
  <c r="I3805" i="65"/>
  <c r="I3850" i="65"/>
  <c r="F3849" i="65"/>
  <c r="E3849" i="65"/>
  <c r="E3850" i="65" s="1"/>
  <c r="F3868" i="65"/>
  <c r="E3868" i="65"/>
  <c r="E3869" i="65" s="1"/>
  <c r="I3869" i="65"/>
  <c r="I3914" i="65"/>
  <c r="F3913" i="65"/>
  <c r="E3913" i="65"/>
  <c r="E3914" i="65" s="1"/>
  <c r="F3932" i="65"/>
  <c r="E3932" i="65"/>
  <c r="E3933" i="65" s="1"/>
  <c r="I3933" i="65"/>
  <c r="I3978" i="65"/>
  <c r="F3977" i="65"/>
  <c r="E3977" i="65"/>
  <c r="E3978" i="65" s="1"/>
  <c r="F3996" i="65"/>
  <c r="E3996" i="65"/>
  <c r="E3997" i="65" s="1"/>
  <c r="I3997" i="65"/>
  <c r="I4058" i="65"/>
  <c r="F4057" i="65"/>
  <c r="E4057" i="65"/>
  <c r="E4058" i="65" s="1"/>
  <c r="I4122" i="65"/>
  <c r="F4121" i="65"/>
  <c r="E4121" i="65"/>
  <c r="E4122" i="65" s="1"/>
  <c r="F4412" i="65"/>
  <c r="E4412" i="65"/>
  <c r="E4413" i="65" s="1"/>
  <c r="I4413" i="65"/>
  <c r="F4262" i="65"/>
  <c r="E4262" i="65"/>
  <c r="E4263" i="65" s="1"/>
  <c r="E4569" i="65"/>
  <c r="E4570" i="65" s="1"/>
  <c r="F4569" i="65"/>
  <c r="I4570" i="65"/>
  <c r="F4342" i="65"/>
  <c r="E4342" i="65"/>
  <c r="E4343" i="65" s="1"/>
  <c r="F4406" i="65"/>
  <c r="E4406" i="65"/>
  <c r="E4407" i="65" s="1"/>
  <c r="E4703" i="65"/>
  <c r="E4704" i="65" s="1"/>
  <c r="I4704" i="65"/>
  <c r="F4703" i="65"/>
  <c r="F4621" i="65"/>
  <c r="H4620" i="65"/>
  <c r="H4621" i="65" s="1"/>
  <c r="G4621" i="65"/>
  <c r="G4620" i="65"/>
  <c r="E4633" i="65"/>
  <c r="E4634" i="65" s="1"/>
  <c r="F4633" i="65"/>
  <c r="I4634" i="65"/>
  <c r="I4954" i="65"/>
  <c r="E4953" i="65"/>
  <c r="E4954" i="65" s="1"/>
  <c r="F4953" i="65"/>
  <c r="F4713" i="65"/>
  <c r="I4714" i="65"/>
  <c r="E4713" i="65"/>
  <c r="E4714" i="65" s="1"/>
  <c r="F4911" i="65"/>
  <c r="I4912" i="65"/>
  <c r="E4911" i="65"/>
  <c r="E4912" i="65" s="1"/>
  <c r="E105" i="65"/>
  <c r="E106" i="65" s="1"/>
  <c r="F105" i="65"/>
  <c r="I106" i="65" s="1"/>
  <c r="F524" i="65"/>
  <c r="E524" i="65"/>
  <c r="E525" i="65" s="1"/>
  <c r="I525" i="65"/>
  <c r="F588" i="65"/>
  <c r="E588" i="65"/>
  <c r="E589" i="65" s="1"/>
  <c r="I589" i="65"/>
  <c r="F892" i="65"/>
  <c r="E892" i="65"/>
  <c r="E893" i="65" s="1"/>
  <c r="I893" i="65"/>
  <c r="I368" i="65"/>
  <c r="E367" i="65"/>
  <c r="E368" i="65" s="1"/>
  <c r="F367" i="65"/>
  <c r="I624" i="65"/>
  <c r="E623" i="65"/>
  <c r="E624" i="65" s="1"/>
  <c r="F623" i="65"/>
  <c r="I442" i="65"/>
  <c r="F441" i="65"/>
  <c r="E441" i="65"/>
  <c r="E442" i="65" s="1"/>
  <c r="F582" i="65"/>
  <c r="E582" i="65"/>
  <c r="E583" i="65" s="1"/>
  <c r="I698" i="65"/>
  <c r="F697" i="65"/>
  <c r="E697" i="65"/>
  <c r="E698" i="65" s="1"/>
  <c r="F838" i="65"/>
  <c r="E838" i="65"/>
  <c r="E839" i="65" s="1"/>
  <c r="I1104" i="65"/>
  <c r="E1103" i="65"/>
  <c r="E1104" i="65" s="1"/>
  <c r="F1103" i="65"/>
  <c r="I1136" i="65"/>
  <c r="E1135" i="65"/>
  <c r="E1136" i="65" s="1"/>
  <c r="F1135" i="65"/>
  <c r="I1168" i="65"/>
  <c r="E1167" i="65"/>
  <c r="E1168" i="65" s="1"/>
  <c r="F1167" i="65"/>
  <c r="I1200" i="65"/>
  <c r="E1199" i="65"/>
  <c r="E1200" i="65" s="1"/>
  <c r="F1199" i="65"/>
  <c r="I1232" i="65"/>
  <c r="E1231" i="65"/>
  <c r="E1232" i="65" s="1"/>
  <c r="F1231" i="65"/>
  <c r="I1264" i="65"/>
  <c r="E1263" i="65"/>
  <c r="E1264" i="65" s="1"/>
  <c r="F1263" i="65"/>
  <c r="I1296" i="65"/>
  <c r="E1295" i="65"/>
  <c r="E1296" i="65" s="1"/>
  <c r="F1295" i="65"/>
  <c r="I1328" i="65"/>
  <c r="E1327" i="65"/>
  <c r="E1328" i="65" s="1"/>
  <c r="F1327" i="65"/>
  <c r="I1360" i="65"/>
  <c r="E1359" i="65"/>
  <c r="E1360" i="65" s="1"/>
  <c r="F1359" i="65"/>
  <c r="I1392" i="65"/>
  <c r="E1391" i="65"/>
  <c r="E1392" i="65" s="1"/>
  <c r="F1391" i="65"/>
  <c r="I1424" i="65"/>
  <c r="E1423" i="65"/>
  <c r="E1424" i="65" s="1"/>
  <c r="F1423" i="65"/>
  <c r="I1456" i="65"/>
  <c r="E1455" i="65"/>
  <c r="E1456" i="65" s="1"/>
  <c r="F1455" i="65"/>
  <c r="E1644" i="65"/>
  <c r="E1645" i="65" s="1"/>
  <c r="F1644" i="65"/>
  <c r="I1645" i="65"/>
  <c r="E1708" i="65"/>
  <c r="E1709" i="65" s="1"/>
  <c r="F1708" i="65"/>
  <c r="I1709" i="65"/>
  <c r="E1836" i="65"/>
  <c r="E1837" i="65" s="1"/>
  <c r="F1836" i="65"/>
  <c r="I1837" i="65"/>
  <c r="F1964" i="65"/>
  <c r="E1964" i="65"/>
  <c r="E1965" i="65" s="1"/>
  <c r="I1965" i="65"/>
  <c r="E1478" i="65"/>
  <c r="E1479" i="65" s="1"/>
  <c r="F1478" i="65"/>
  <c r="H1567" i="65"/>
  <c r="H1568" i="65" s="1"/>
  <c r="G1567" i="65"/>
  <c r="G1568" i="65" s="1"/>
  <c r="F1568" i="65"/>
  <c r="H1663" i="65"/>
  <c r="H1664" i="65" s="1"/>
  <c r="G1663" i="65"/>
  <c r="G1664" i="65" s="1"/>
  <c r="F1664" i="65"/>
  <c r="H1727" i="65"/>
  <c r="H1728" i="65" s="1"/>
  <c r="G1727" i="65"/>
  <c r="G1728" i="65" s="1"/>
  <c r="F1728" i="65"/>
  <c r="H1791" i="65"/>
  <c r="H1792" i="65" s="1"/>
  <c r="G1791" i="65"/>
  <c r="G1792" i="65" s="1"/>
  <c r="F1792" i="65"/>
  <c r="H1855" i="65"/>
  <c r="H1856" i="65" s="1"/>
  <c r="G1855" i="65"/>
  <c r="G1856" i="65" s="1"/>
  <c r="F1856" i="65"/>
  <c r="H1919" i="65"/>
  <c r="H1920" i="65" s="1"/>
  <c r="G1919" i="65"/>
  <c r="G1920" i="65" s="1"/>
  <c r="F1920" i="65"/>
  <c r="H1983" i="65"/>
  <c r="H1984" i="65" s="1"/>
  <c r="G1983" i="65"/>
  <c r="G1984" i="65" s="1"/>
  <c r="F1984" i="65"/>
  <c r="H2047" i="65"/>
  <c r="H2048" i="65" s="1"/>
  <c r="G2047" i="65"/>
  <c r="G2048" i="65" s="1"/>
  <c r="F2048" i="65"/>
  <c r="H2111" i="65"/>
  <c r="H2112" i="65" s="1"/>
  <c r="G2111" i="65"/>
  <c r="G2112" i="65" s="1"/>
  <c r="F2112" i="65"/>
  <c r="H2175" i="65"/>
  <c r="H2176" i="65" s="1"/>
  <c r="G2175" i="65"/>
  <c r="G2176" i="65" s="1"/>
  <c r="F2176" i="65"/>
  <c r="H2239" i="65"/>
  <c r="H2240" i="65" s="1"/>
  <c r="G2239" i="65"/>
  <c r="G2240" i="65" s="1"/>
  <c r="F2240" i="65"/>
  <c r="H2447" i="65"/>
  <c r="H2448" i="65" s="1"/>
  <c r="G2447" i="65"/>
  <c r="G2448" i="65" s="1"/>
  <c r="F2448" i="65"/>
  <c r="H2672" i="65"/>
  <c r="H2671" i="65"/>
  <c r="G2671" i="65"/>
  <c r="G2672" i="65" s="1"/>
  <c r="F2672" i="65"/>
  <c r="H2735" i="65"/>
  <c r="H2736" i="65" s="1"/>
  <c r="G2735" i="65"/>
  <c r="G2736" i="65" s="1"/>
  <c r="F2736" i="65"/>
  <c r="H2800" i="65"/>
  <c r="H2799" i="65"/>
  <c r="G2799" i="65"/>
  <c r="G2800" i="65" s="1"/>
  <c r="F2800" i="65"/>
  <c r="H2863" i="65"/>
  <c r="H2864" i="65" s="1"/>
  <c r="G2863" i="65"/>
  <c r="G2864" i="65" s="1"/>
  <c r="F2864" i="65"/>
  <c r="H2928" i="65"/>
  <c r="H2927" i="65"/>
  <c r="G2927" i="65"/>
  <c r="G2928" i="65" s="1"/>
  <c r="F2928" i="65"/>
  <c r="H2991" i="65"/>
  <c r="H2992" i="65" s="1"/>
  <c r="G2991" i="65"/>
  <c r="G2992" i="65" s="1"/>
  <c r="F2992" i="65"/>
  <c r="H3056" i="65"/>
  <c r="H3055" i="65"/>
  <c r="G3055" i="65"/>
  <c r="G3056" i="65" s="1"/>
  <c r="F3056" i="65"/>
  <c r="H2575" i="65"/>
  <c r="H2576" i="65" s="1"/>
  <c r="F2576" i="65"/>
  <c r="G2575" i="65"/>
  <c r="G2576" i="65" s="1"/>
  <c r="F1542" i="65"/>
  <c r="E1542" i="65"/>
  <c r="E1543" i="65" s="1"/>
  <c r="F1574" i="65"/>
  <c r="E1574" i="65"/>
  <c r="E1575" i="65" s="1"/>
  <c r="F1606" i="65"/>
  <c r="E1606" i="65"/>
  <c r="E1607" i="65" s="1"/>
  <c r="F1638" i="65"/>
  <c r="E1638" i="65"/>
  <c r="E1639" i="65" s="1"/>
  <c r="F1670" i="65"/>
  <c r="E1670" i="65"/>
  <c r="E1671" i="65" s="1"/>
  <c r="F1702" i="65"/>
  <c r="E1702" i="65"/>
  <c r="E1703" i="65" s="1"/>
  <c r="F1734" i="65"/>
  <c r="E1734" i="65"/>
  <c r="E1735" i="65" s="1"/>
  <c r="F1766" i="65"/>
  <c r="E1766" i="65"/>
  <c r="E1767" i="65" s="1"/>
  <c r="F1798" i="65"/>
  <c r="E1798" i="65"/>
  <c r="E1799" i="65" s="1"/>
  <c r="F1830" i="65"/>
  <c r="E1830" i="65"/>
  <c r="E1831" i="65" s="1"/>
  <c r="F1862" i="65"/>
  <c r="E1862" i="65"/>
  <c r="E1863" i="65" s="1"/>
  <c r="F1894" i="65"/>
  <c r="E1894" i="65"/>
  <c r="E1895" i="65" s="1"/>
  <c r="F1926" i="65"/>
  <c r="E1926" i="65"/>
  <c r="E1927" i="65" s="1"/>
  <c r="F1958" i="65"/>
  <c r="E1958" i="65"/>
  <c r="E1959" i="65" s="1"/>
  <c r="G2572" i="65"/>
  <c r="G2573" i="65" s="1"/>
  <c r="F2573" i="65"/>
  <c r="H2572" i="65"/>
  <c r="H2573" i="65" s="1"/>
  <c r="F3280" i="65"/>
  <c r="H3279" i="65"/>
  <c r="H3280" i="65" s="1"/>
  <c r="G3279" i="65"/>
  <c r="G3280" i="65" s="1"/>
  <c r="I2618" i="65"/>
  <c r="F2617" i="65"/>
  <c r="E2617" i="65"/>
  <c r="E2618" i="65" s="1"/>
  <c r="F2636" i="65"/>
  <c r="E2636" i="65"/>
  <c r="E2637" i="65" s="1"/>
  <c r="I2637" i="65"/>
  <c r="I2682" i="65"/>
  <c r="F2681" i="65"/>
  <c r="E2681" i="65"/>
  <c r="E2682" i="65" s="1"/>
  <c r="F2700" i="65"/>
  <c r="E2700" i="65"/>
  <c r="E2701" i="65" s="1"/>
  <c r="I2701" i="65"/>
  <c r="I2746" i="65"/>
  <c r="F2745" i="65"/>
  <c r="E2745" i="65"/>
  <c r="E2746" i="65" s="1"/>
  <c r="F2764" i="65"/>
  <c r="E2764" i="65"/>
  <c r="E2765" i="65" s="1"/>
  <c r="I2765" i="65"/>
  <c r="I2810" i="65"/>
  <c r="F2809" i="65"/>
  <c r="E2809" i="65"/>
  <c r="E2810" i="65" s="1"/>
  <c r="F2828" i="65"/>
  <c r="E2828" i="65"/>
  <c r="E2829" i="65" s="1"/>
  <c r="I2829" i="65"/>
  <c r="I2874" i="65"/>
  <c r="F2873" i="65"/>
  <c r="E2873" i="65"/>
  <c r="E2874" i="65" s="1"/>
  <c r="F2892" i="65"/>
  <c r="E2892" i="65"/>
  <c r="E2893" i="65" s="1"/>
  <c r="I2893" i="65"/>
  <c r="I2938" i="65"/>
  <c r="F2937" i="65"/>
  <c r="E2937" i="65"/>
  <c r="E2938" i="65" s="1"/>
  <c r="F2956" i="65"/>
  <c r="E2956" i="65"/>
  <c r="E2957" i="65" s="1"/>
  <c r="I2957" i="65"/>
  <c r="I3002" i="65"/>
  <c r="F3001" i="65"/>
  <c r="E3001" i="65"/>
  <c r="E3002" i="65" s="1"/>
  <c r="F3020" i="65"/>
  <c r="E3020" i="65"/>
  <c r="E3021" i="65" s="1"/>
  <c r="I3021" i="65"/>
  <c r="I3066" i="65"/>
  <c r="F3065" i="65"/>
  <c r="E3065" i="65"/>
  <c r="E3066" i="65" s="1"/>
  <c r="F3084" i="65"/>
  <c r="E3084" i="65"/>
  <c r="E3085" i="65" s="1"/>
  <c r="I3085" i="65"/>
  <c r="F3200" i="65"/>
  <c r="H3199" i="65"/>
  <c r="H3200" i="65" s="1"/>
  <c r="G3199" i="65"/>
  <c r="G3200" i="65" s="1"/>
  <c r="I3466" i="65"/>
  <c r="F3465" i="65"/>
  <c r="E3465" i="65"/>
  <c r="E3466" i="65" s="1"/>
  <c r="F4156" i="65"/>
  <c r="E4156" i="65"/>
  <c r="E4157" i="65" s="1"/>
  <c r="I4157" i="65"/>
  <c r="G4038" i="65"/>
  <c r="G4039" i="65" s="1"/>
  <c r="H4038" i="65"/>
  <c r="H4039" i="65" s="1"/>
  <c r="F4039" i="65"/>
  <c r="F4086" i="65"/>
  <c r="E4086" i="65"/>
  <c r="E4087" i="65" s="1"/>
  <c r="E4252" i="65"/>
  <c r="E4253" i="65" s="1"/>
  <c r="F4252" i="65"/>
  <c r="I4253" i="65"/>
  <c r="E4268" i="65"/>
  <c r="E4269" i="65" s="1"/>
  <c r="I4269" i="65"/>
  <c r="F4268" i="65"/>
  <c r="G4527" i="65"/>
  <c r="G4528" i="65" s="1"/>
  <c r="F4528" i="65"/>
  <c r="H4527" i="65"/>
  <c r="H4528" i="65" s="1"/>
  <c r="E4582" i="65"/>
  <c r="E4583" i="65" s="1"/>
  <c r="F4582" i="65"/>
  <c r="I608" i="65"/>
  <c r="E607" i="65"/>
  <c r="E608" i="65" s="1"/>
  <c r="F607" i="65"/>
  <c r="I736" i="65"/>
  <c r="E735" i="65"/>
  <c r="E736" i="65" s="1"/>
  <c r="F735" i="65"/>
  <c r="I864" i="65"/>
  <c r="E863" i="65"/>
  <c r="E864" i="65" s="1"/>
  <c r="F863" i="65"/>
  <c r="F1245" i="65"/>
  <c r="H1244" i="65"/>
  <c r="H1245" i="65" s="1"/>
  <c r="G1244" i="65"/>
  <c r="G1245" i="65" s="1"/>
  <c r="F2060" i="65"/>
  <c r="E2060" i="65"/>
  <c r="E2061" i="65" s="1"/>
  <c r="I2061" i="65"/>
  <c r="F1014" i="65"/>
  <c r="E1014" i="65"/>
  <c r="E1015" i="65" s="1"/>
  <c r="F1046" i="65"/>
  <c r="E1046" i="65"/>
  <c r="E1047" i="65" s="1"/>
  <c r="F1078" i="65"/>
  <c r="E1078" i="65"/>
  <c r="E1079" i="65" s="1"/>
  <c r="F1110" i="65"/>
  <c r="E1110" i="65"/>
  <c r="E1111" i="65" s="1"/>
  <c r="F1142" i="65"/>
  <c r="E1142" i="65"/>
  <c r="E1143" i="65" s="1"/>
  <c r="F1174" i="65"/>
  <c r="E1174" i="65"/>
  <c r="E1175" i="65" s="1"/>
  <c r="F1206" i="65"/>
  <c r="E1206" i="65"/>
  <c r="E1207" i="65" s="1"/>
  <c r="F1238" i="65"/>
  <c r="E1238" i="65"/>
  <c r="E1239" i="65" s="1"/>
  <c r="F1270" i="65"/>
  <c r="E1270" i="65"/>
  <c r="E1271" i="65" s="1"/>
  <c r="F1302" i="65"/>
  <c r="E1302" i="65"/>
  <c r="E1303" i="65" s="1"/>
  <c r="F1334" i="65"/>
  <c r="E1334" i="65"/>
  <c r="E1335" i="65" s="1"/>
  <c r="F1366" i="65"/>
  <c r="E1366" i="65"/>
  <c r="E1367" i="65" s="1"/>
  <c r="F1398" i="65"/>
  <c r="E1398" i="65"/>
  <c r="E1399" i="65" s="1"/>
  <c r="F1430" i="65"/>
  <c r="E1430" i="65"/>
  <c r="E1431" i="65" s="1"/>
  <c r="F1462" i="65"/>
  <c r="E1462" i="65"/>
  <c r="E1463" i="65" s="1"/>
  <c r="F2300" i="65"/>
  <c r="E2300" i="65"/>
  <c r="E2301" i="65" s="1"/>
  <c r="I2301" i="65"/>
  <c r="H1711" i="65"/>
  <c r="H1712" i="65" s="1"/>
  <c r="G1711" i="65"/>
  <c r="G1712" i="65" s="1"/>
  <c r="F1712" i="65"/>
  <c r="H1967" i="65"/>
  <c r="H1968" i="65" s="1"/>
  <c r="G1967" i="65"/>
  <c r="G1968" i="65" s="1"/>
  <c r="F1968" i="65"/>
  <c r="H2223" i="65"/>
  <c r="H2224" i="65" s="1"/>
  <c r="G2223" i="65"/>
  <c r="G2224" i="65" s="1"/>
  <c r="F2224" i="65"/>
  <c r="F2444" i="65"/>
  <c r="E2444" i="65"/>
  <c r="E2445" i="65" s="1"/>
  <c r="I2445" i="65"/>
  <c r="F3488" i="65"/>
  <c r="H3487" i="65"/>
  <c r="H3488" i="65" s="1"/>
  <c r="G3487" i="65"/>
  <c r="G3488" i="65" s="1"/>
  <c r="F1529" i="65"/>
  <c r="I1530" i="65"/>
  <c r="E1529" i="65"/>
  <c r="E1530" i="65" s="1"/>
  <c r="F3344" i="65"/>
  <c r="H3343" i="65"/>
  <c r="H3344" i="65" s="1"/>
  <c r="G3343" i="65"/>
  <c r="G3344" i="65" s="1"/>
  <c r="I2538" i="65"/>
  <c r="F2537" i="65"/>
  <c r="E2537" i="65"/>
  <c r="E2538" i="65" s="1"/>
  <c r="G3148" i="65"/>
  <c r="G3149" i="65" s="1"/>
  <c r="H3149" i="65"/>
  <c r="F3149" i="65"/>
  <c r="H3148" i="65"/>
  <c r="G3404" i="65"/>
  <c r="G3405" i="65" s="1"/>
  <c r="F3405" i="65"/>
  <c r="H3404" i="65"/>
  <c r="H3405" i="65" s="1"/>
  <c r="F3114" i="65"/>
  <c r="H3113" i="65"/>
  <c r="H3114" i="65" s="1"/>
  <c r="G3113" i="65"/>
  <c r="G3114" i="65" s="1"/>
  <c r="H3855" i="65"/>
  <c r="H3856" i="65" s="1"/>
  <c r="G3855" i="65"/>
  <c r="G3856" i="65" s="1"/>
  <c r="F3856" i="65"/>
  <c r="I3165" i="65"/>
  <c r="E3164" i="65"/>
  <c r="E3165" i="65" s="1"/>
  <c r="F3164" i="65"/>
  <c r="F3238" i="65"/>
  <c r="E3238" i="65"/>
  <c r="E3239" i="65" s="1"/>
  <c r="F3353" i="65"/>
  <c r="E3353" i="65"/>
  <c r="E3354" i="65" s="1"/>
  <c r="I3354" i="65"/>
  <c r="I3421" i="65"/>
  <c r="E3420" i="65"/>
  <c r="E3421" i="65" s="1"/>
  <c r="F3420" i="65"/>
  <c r="I3485" i="65"/>
  <c r="F3484" i="65"/>
  <c r="E3484" i="65"/>
  <c r="E3485" i="65" s="1"/>
  <c r="E3503" i="65"/>
  <c r="E3504" i="65" s="1"/>
  <c r="I3504" i="65"/>
  <c r="F3503" i="65"/>
  <c r="H4175" i="65"/>
  <c r="H4176" i="65" s="1"/>
  <c r="F4176" i="65"/>
  <c r="G4175" i="65"/>
  <c r="G4176" i="65" s="1"/>
  <c r="F4012" i="65"/>
  <c r="I4013" i="65"/>
  <c r="E4012" i="65"/>
  <c r="E4013" i="65" s="1"/>
  <c r="I4154" i="65"/>
  <c r="F4153" i="65"/>
  <c r="E4153" i="65"/>
  <c r="E4154" i="65" s="1"/>
  <c r="F32" i="65"/>
  <c r="G31" i="65"/>
  <c r="G32" i="65" s="1"/>
  <c r="H31" i="65"/>
  <c r="H32" i="65" s="1"/>
  <c r="F861" i="65"/>
  <c r="H860" i="65"/>
  <c r="H861" i="65" s="1"/>
  <c r="G860" i="65"/>
  <c r="G861" i="65" s="1"/>
  <c r="F4240" i="65"/>
  <c r="H4239" i="65"/>
  <c r="H4240" i="65" s="1"/>
  <c r="G4239" i="65"/>
  <c r="G4240" i="65" s="1"/>
  <c r="F493" i="65"/>
  <c r="H492" i="65"/>
  <c r="H493" i="65" s="1"/>
  <c r="G492" i="65"/>
  <c r="G493" i="65" s="1"/>
  <c r="F749" i="65"/>
  <c r="H748" i="65"/>
  <c r="H749" i="65" s="1"/>
  <c r="G748" i="65"/>
  <c r="G749" i="65" s="1"/>
  <c r="F4701" i="65"/>
  <c r="H4700" i="65"/>
  <c r="H4701" i="65" s="1"/>
  <c r="G4700" i="65"/>
  <c r="G4701" i="65" s="1"/>
  <c r="G3324" i="65"/>
  <c r="G3325" i="65" s="1"/>
  <c r="H3324" i="65"/>
  <c r="H3325" i="65" s="1"/>
  <c r="F3325" i="65"/>
  <c r="F1133" i="65"/>
  <c r="H1132" i="65"/>
  <c r="H1133" i="65" s="1"/>
  <c r="G1132" i="65"/>
  <c r="G1133" i="65" s="1"/>
  <c r="F1261" i="65"/>
  <c r="H1260" i="65"/>
  <c r="H1261" i="65" s="1"/>
  <c r="G1260" i="65"/>
  <c r="G1261" i="65" s="1"/>
  <c r="F1389" i="65"/>
  <c r="H1388" i="65"/>
  <c r="H1389" i="65" s="1"/>
  <c r="G1388" i="65"/>
  <c r="G1389" i="65" s="1"/>
  <c r="F4461" i="65"/>
  <c r="H4460" i="65"/>
  <c r="H4461" i="65" s="1"/>
  <c r="G4460" i="65"/>
  <c r="G4461" i="65" s="1"/>
  <c r="J3501" i="65" l="1"/>
  <c r="H3759" i="65"/>
  <c r="H3760" i="65" s="1"/>
  <c r="H3007" i="65"/>
  <c r="H3008" i="65" s="1"/>
  <c r="G1180" i="65"/>
  <c r="G1181" i="65" s="1"/>
  <c r="J4839" i="65"/>
  <c r="J2400" i="65"/>
  <c r="J1552" i="65"/>
  <c r="J2192" i="65"/>
  <c r="J2272" i="65"/>
  <c r="J2080" i="65"/>
  <c r="J3920" i="65"/>
  <c r="J2720" i="65"/>
  <c r="J4416" i="65"/>
  <c r="J1680" i="65"/>
  <c r="J1341" i="65"/>
  <c r="J1213" i="65"/>
  <c r="J3696" i="65"/>
  <c r="J3072" i="65"/>
  <c r="J1584" i="65"/>
  <c r="J3776" i="65"/>
  <c r="J2288" i="65"/>
  <c r="J3872" i="65"/>
  <c r="J2064" i="65"/>
  <c r="J3936" i="65"/>
  <c r="J3760" i="65"/>
  <c r="J2496" i="65"/>
  <c r="J2544" i="65"/>
  <c r="J1952" i="65"/>
  <c r="J3389" i="65"/>
  <c r="J1648" i="65"/>
  <c r="J1437" i="65"/>
  <c r="J1181" i="65"/>
  <c r="J2944" i="65"/>
  <c r="J4400" i="65"/>
  <c r="J4464" i="65"/>
  <c r="J3104" i="65"/>
  <c r="J2848" i="65"/>
  <c r="J3517" i="65"/>
  <c r="J1373" i="65"/>
  <c r="J1117" i="65"/>
  <c r="J2352" i="65"/>
  <c r="J4368" i="65"/>
  <c r="J3824" i="65"/>
  <c r="J1808" i="65"/>
  <c r="J3712" i="65"/>
  <c r="J3808" i="65"/>
  <c r="J1840" i="65"/>
  <c r="J2208" i="65"/>
  <c r="J1696" i="65"/>
  <c r="J2688" i="65"/>
  <c r="J4042" i="65"/>
  <c r="J2608" i="65"/>
  <c r="J3149" i="65"/>
  <c r="J3344" i="65"/>
  <c r="J3984" i="65"/>
  <c r="J1936" i="65"/>
  <c r="J3216" i="65"/>
  <c r="J1824" i="65"/>
  <c r="J4538" i="65"/>
  <c r="J4381" i="65"/>
  <c r="J2816" i="65"/>
  <c r="J3888" i="65"/>
  <c r="J3114" i="65"/>
  <c r="J3133" i="65"/>
  <c r="J4701" i="65"/>
  <c r="J749" i="65"/>
  <c r="J493" i="65"/>
  <c r="J1245" i="65"/>
  <c r="J2800" i="65"/>
  <c r="J2672" i="65"/>
  <c r="J3325" i="65"/>
  <c r="J3856" i="65"/>
  <c r="J1712" i="65"/>
  <c r="J4039" i="65"/>
  <c r="J3280" i="65"/>
  <c r="J2992" i="65"/>
  <c r="J2864" i="65"/>
  <c r="J2736" i="65"/>
  <c r="J2448" i="65"/>
  <c r="J1568" i="65"/>
  <c r="J3904" i="65"/>
  <c r="J3088" i="65"/>
  <c r="J2960" i="65"/>
  <c r="J2832" i="65"/>
  <c r="J2704" i="65"/>
  <c r="J1405" i="65"/>
  <c r="J1277" i="65"/>
  <c r="J1149" i="65"/>
  <c r="J445" i="65"/>
  <c r="J813" i="65"/>
  <c r="J557" i="65"/>
  <c r="J4669" i="65"/>
  <c r="J4000" i="65"/>
  <c r="J1776" i="65"/>
  <c r="J4272" i="65"/>
  <c r="J3328" i="65"/>
  <c r="J4352" i="65"/>
  <c r="J4109" i="65"/>
  <c r="J3264" i="65"/>
  <c r="J3968" i="65"/>
  <c r="J2432" i="65"/>
  <c r="J2336" i="65"/>
  <c r="J2096" i="65"/>
  <c r="J2592" i="65"/>
  <c r="J4653" i="65"/>
  <c r="J4762" i="65"/>
  <c r="J2256" i="65"/>
  <c r="J3952" i="65"/>
  <c r="J1904" i="65"/>
  <c r="J4010" i="65"/>
  <c r="J1536" i="65"/>
  <c r="J3232" i="65"/>
  <c r="J3600" i="65"/>
  <c r="G2623" i="65"/>
  <c r="H2623" i="65"/>
  <c r="H2624" i="65" s="1"/>
  <c r="F2624" i="65"/>
  <c r="G2624" i="65"/>
  <c r="J3360" i="65"/>
  <c r="J4096" i="65"/>
  <c r="J2976" i="65"/>
  <c r="J4535" i="65"/>
  <c r="J4144" i="65"/>
  <c r="J3117" i="65"/>
  <c r="J3277" i="65"/>
  <c r="J3312" i="65"/>
  <c r="J541" i="65"/>
  <c r="J4173" i="65"/>
  <c r="J4736" i="65"/>
  <c r="J4509" i="65"/>
  <c r="G2639" i="65"/>
  <c r="G2640" i="65" s="1"/>
  <c r="H2639" i="65"/>
  <c r="H2640" i="65" s="1"/>
  <c r="F2640" i="65"/>
  <c r="J4615" i="65"/>
  <c r="F3552" i="65"/>
  <c r="H3551" i="65"/>
  <c r="H3552" i="65" s="1"/>
  <c r="G3551" i="65"/>
  <c r="G3552" i="65" s="1"/>
  <c r="J4240" i="65"/>
  <c r="J3405" i="65"/>
  <c r="J2176" i="65"/>
  <c r="J2048" i="65"/>
  <c r="J1920" i="65"/>
  <c r="J1792" i="65"/>
  <c r="J1664" i="65"/>
  <c r="J2768" i="65"/>
  <c r="J973" i="65"/>
  <c r="J96" i="65"/>
  <c r="J2528" i="65"/>
  <c r="J3840" i="65"/>
  <c r="J1520" i="65"/>
  <c r="J3520" i="65"/>
  <c r="J3408" i="65"/>
  <c r="J2525" i="65"/>
  <c r="J4448" i="65"/>
  <c r="J3456" i="65"/>
  <c r="J4160" i="65"/>
  <c r="J4432" i="65"/>
  <c r="J3568" i="65"/>
  <c r="J2384" i="65"/>
  <c r="J3632" i="65"/>
  <c r="J4445" i="65"/>
  <c r="J685" i="65"/>
  <c r="J4717" i="65"/>
  <c r="J4480" i="65"/>
  <c r="J4384" i="65"/>
  <c r="J3744" i="65"/>
  <c r="J3008" i="65"/>
  <c r="J2880" i="65"/>
  <c r="J2752" i="65"/>
  <c r="F4679" i="65"/>
  <c r="G4678" i="65"/>
  <c r="G4679" i="65" s="1"/>
  <c r="H4678" i="65"/>
  <c r="H4679" i="65" s="1"/>
  <c r="H3583" i="65"/>
  <c r="H3584" i="65" s="1"/>
  <c r="F3584" i="65"/>
  <c r="G3583" i="65"/>
  <c r="G3584" i="65" s="1"/>
  <c r="J4064" i="65"/>
  <c r="H4681" i="65"/>
  <c r="H4682" i="65" s="1"/>
  <c r="F4682" i="65"/>
  <c r="G4681" i="65"/>
  <c r="G4682" i="65" s="1"/>
  <c r="F3296" i="65"/>
  <c r="G3295" i="65"/>
  <c r="G3296" i="65" s="1"/>
  <c r="H3295" i="65"/>
  <c r="H3296" i="65" s="1"/>
  <c r="J1501" i="65"/>
  <c r="J3200" i="65"/>
  <c r="J3056" i="65"/>
  <c r="J2928" i="65"/>
  <c r="J4621" i="65"/>
  <c r="J4496" i="65"/>
  <c r="J4541" i="65"/>
  <c r="J3440" i="65"/>
  <c r="J3184" i="65"/>
  <c r="J3248" i="65"/>
  <c r="G4649" i="65"/>
  <c r="G4650" i="65" s="1"/>
  <c r="F4650" i="65"/>
  <c r="H4649" i="65"/>
  <c r="H4650" i="65" s="1"/>
  <c r="J3424" i="65"/>
  <c r="H4617" i="65"/>
  <c r="H4618" i="65" s="1"/>
  <c r="F4618" i="65"/>
  <c r="G4617" i="65"/>
  <c r="G4618" i="65" s="1"/>
  <c r="J3168" i="65"/>
  <c r="G4127" i="65"/>
  <c r="G4128" i="65" s="1"/>
  <c r="H4127" i="65"/>
  <c r="H4128" i="65" s="1"/>
  <c r="F4128" i="65"/>
  <c r="J4461" i="65"/>
  <c r="J2224" i="65"/>
  <c r="J2573" i="65"/>
  <c r="J4112" i="65"/>
  <c r="J2464" i="65"/>
  <c r="J2416" i="65"/>
  <c r="J2240" i="65"/>
  <c r="J2112" i="65"/>
  <c r="J1984" i="65"/>
  <c r="J1856" i="65"/>
  <c r="J1728" i="65"/>
  <c r="J925" i="65"/>
  <c r="J3376" i="65"/>
  <c r="J3040" i="65"/>
  <c r="J2912" i="65"/>
  <c r="J2784" i="65"/>
  <c r="J2656" i="65"/>
  <c r="J1309" i="65"/>
  <c r="J4320" i="65"/>
  <c r="J3664" i="65"/>
  <c r="J2320" i="65"/>
  <c r="J2480" i="65"/>
  <c r="J3536" i="65"/>
  <c r="J3392" i="65"/>
  <c r="J4365" i="65"/>
  <c r="J1453" i="65"/>
  <c r="J1325" i="65"/>
  <c r="J1197" i="65"/>
  <c r="J877" i="65"/>
  <c r="J621" i="65"/>
  <c r="J3680" i="65"/>
  <c r="J861" i="65"/>
  <c r="J4842" i="65"/>
  <c r="J4317" i="65"/>
  <c r="J4336" i="65"/>
  <c r="J4791" i="65"/>
  <c r="J1389" i="65"/>
  <c r="J1261" i="65"/>
  <c r="J1133" i="65"/>
  <c r="J32" i="65"/>
  <c r="J4176" i="65"/>
  <c r="J3488" i="65"/>
  <c r="J1968" i="65"/>
  <c r="J4528" i="65"/>
  <c r="J2576" i="65"/>
  <c r="J3648" i="65"/>
  <c r="J4759" i="65"/>
  <c r="J4080" i="65"/>
  <c r="J3024" i="65"/>
  <c r="J2896" i="65"/>
  <c r="J4301" i="65"/>
  <c r="J2032" i="65"/>
  <c r="J4685" i="65"/>
  <c r="J3728" i="65"/>
  <c r="J2128" i="65"/>
  <c r="J2000" i="65"/>
  <c r="J1872" i="65"/>
  <c r="J1744" i="65"/>
  <c r="J1616" i="65"/>
  <c r="J4007" i="65"/>
  <c r="J3152" i="65"/>
  <c r="J2512" i="65"/>
  <c r="J4304" i="65"/>
  <c r="J2304" i="65"/>
  <c r="J2144" i="65"/>
  <c r="J2016" i="65"/>
  <c r="J1888" i="65"/>
  <c r="J1760" i="65"/>
  <c r="J1632" i="65"/>
  <c r="J4208" i="65"/>
  <c r="J2160" i="65"/>
  <c r="J2368" i="65"/>
  <c r="J1600" i="65"/>
  <c r="F2061" i="65"/>
  <c r="H2060" i="65"/>
  <c r="H2061" i="65" s="1"/>
  <c r="G2060" i="65"/>
  <c r="G2061" i="65" s="1"/>
  <c r="H735" i="65"/>
  <c r="H736" i="65" s="1"/>
  <c r="G735" i="65"/>
  <c r="G736" i="65" s="1"/>
  <c r="F736" i="65"/>
  <c r="F3466" i="65"/>
  <c r="H3465" i="65"/>
  <c r="G3465" i="65"/>
  <c r="G3466" i="65" s="1"/>
  <c r="H3466" i="65"/>
  <c r="F1927" i="65"/>
  <c r="G1926" i="65"/>
  <c r="G1927" i="65" s="1"/>
  <c r="H1926" i="65"/>
  <c r="H1927" i="65" s="1"/>
  <c r="H1799" i="65"/>
  <c r="G1799" i="65"/>
  <c r="F1799" i="65"/>
  <c r="G1798" i="65"/>
  <c r="H1798" i="65"/>
  <c r="F1735" i="65"/>
  <c r="G1734" i="65"/>
  <c r="G1735" i="65" s="1"/>
  <c r="H1734" i="65"/>
  <c r="H1735" i="65" s="1"/>
  <c r="H1606" i="65"/>
  <c r="H1607" i="65" s="1"/>
  <c r="G1606" i="65"/>
  <c r="G1607" i="65" s="1"/>
  <c r="F1607" i="65"/>
  <c r="G3420" i="65"/>
  <c r="G3421" i="65" s="1"/>
  <c r="F3421" i="65"/>
  <c r="H3420" i="65"/>
  <c r="H3421" i="65" s="1"/>
  <c r="G3164" i="65"/>
  <c r="G3165" i="65" s="1"/>
  <c r="F3165" i="65"/>
  <c r="H3164" i="65"/>
  <c r="H3165" i="65" s="1"/>
  <c r="G1462" i="65"/>
  <c r="G1463" i="65" s="1"/>
  <c r="F1463" i="65"/>
  <c r="H1462" i="65"/>
  <c r="H1463" i="65" s="1"/>
  <c r="G1398" i="65"/>
  <c r="G1399" i="65" s="1"/>
  <c r="F1399" i="65"/>
  <c r="H1398" i="65"/>
  <c r="H1399" i="65" s="1"/>
  <c r="G1334" i="65"/>
  <c r="G1335" i="65" s="1"/>
  <c r="F1335" i="65"/>
  <c r="H1334" i="65"/>
  <c r="H1335" i="65" s="1"/>
  <c r="G1270" i="65"/>
  <c r="G1271" i="65"/>
  <c r="F1271" i="65"/>
  <c r="H1270" i="65"/>
  <c r="H1271" i="65" s="1"/>
  <c r="G1206" i="65"/>
  <c r="G1207" i="65" s="1"/>
  <c r="H1207" i="65"/>
  <c r="F1207" i="65"/>
  <c r="H1206" i="65"/>
  <c r="G1142" i="65"/>
  <c r="G1143" i="65" s="1"/>
  <c r="F1143" i="65"/>
  <c r="H1142" i="65"/>
  <c r="H1143" i="65" s="1"/>
  <c r="G1078" i="65"/>
  <c r="G1079" i="65" s="1"/>
  <c r="F1079" i="65"/>
  <c r="H1078" i="65"/>
  <c r="H1079" i="65" s="1"/>
  <c r="G1014" i="65"/>
  <c r="G1015" i="65"/>
  <c r="F1015" i="65"/>
  <c r="H1014" i="65"/>
  <c r="H1015" i="65" s="1"/>
  <c r="H863" i="65"/>
  <c r="H864" i="65" s="1"/>
  <c r="G863" i="65"/>
  <c r="G864" i="65" s="1"/>
  <c r="F864" i="65"/>
  <c r="F3085" i="65"/>
  <c r="H3084" i="65"/>
  <c r="H3085" i="65" s="1"/>
  <c r="G3084" i="65"/>
  <c r="G3085" i="65" s="1"/>
  <c r="G3001" i="65"/>
  <c r="G3002" i="65" s="1"/>
  <c r="H3001" i="65"/>
  <c r="H3002" i="65" s="1"/>
  <c r="F3002" i="65"/>
  <c r="F2957" i="65"/>
  <c r="H2956" i="65"/>
  <c r="H2957" i="65" s="1"/>
  <c r="G2956" i="65"/>
  <c r="G2957" i="65" s="1"/>
  <c r="G2873" i="65"/>
  <c r="G2874" i="65" s="1"/>
  <c r="H2873" i="65"/>
  <c r="H2874" i="65" s="1"/>
  <c r="F2874" i="65"/>
  <c r="F2829" i="65"/>
  <c r="H2828" i="65"/>
  <c r="H2829" i="65" s="1"/>
  <c r="G2828" i="65"/>
  <c r="G2829" i="65" s="1"/>
  <c r="G2745" i="65"/>
  <c r="G2746" i="65" s="1"/>
  <c r="H2745" i="65"/>
  <c r="H2746" i="65" s="1"/>
  <c r="F2746" i="65"/>
  <c r="F2701" i="65"/>
  <c r="H2700" i="65"/>
  <c r="H2701" i="65" s="1"/>
  <c r="G2700" i="65"/>
  <c r="G2701" i="65" s="1"/>
  <c r="G2617" i="65"/>
  <c r="H2617" i="65"/>
  <c r="H2618" i="65" s="1"/>
  <c r="G2618" i="65"/>
  <c r="F2618" i="65"/>
  <c r="F1709" i="65"/>
  <c r="H1708" i="65"/>
  <c r="H1709" i="65" s="1"/>
  <c r="G1708" i="65"/>
  <c r="G1709" i="65" s="1"/>
  <c r="H1423" i="65"/>
  <c r="H1424" i="65" s="1"/>
  <c r="G1423" i="65"/>
  <c r="G1424" i="65" s="1"/>
  <c r="F1424" i="65"/>
  <c r="H1295" i="65"/>
  <c r="H1296" i="65" s="1"/>
  <c r="G1295" i="65"/>
  <c r="G1296" i="65" s="1"/>
  <c r="F1296" i="65"/>
  <c r="H1167" i="65"/>
  <c r="H1168" i="65" s="1"/>
  <c r="G1167" i="65"/>
  <c r="G1168" i="65" s="1"/>
  <c r="F1168" i="65"/>
  <c r="G697" i="65"/>
  <c r="G698" i="65" s="1"/>
  <c r="F698" i="65"/>
  <c r="H697" i="65"/>
  <c r="H698" i="65" s="1"/>
  <c r="G4342" i="65"/>
  <c r="G4343" i="65" s="1"/>
  <c r="F4343" i="65"/>
  <c r="H4342" i="65"/>
  <c r="H4343" i="65" s="1"/>
  <c r="G3977" i="65"/>
  <c r="G3978" i="65" s="1"/>
  <c r="H3977" i="65"/>
  <c r="H3978" i="65" s="1"/>
  <c r="F3978" i="65"/>
  <c r="F3933" i="65"/>
  <c r="H3932" i="65"/>
  <c r="H3933" i="65" s="1"/>
  <c r="G3932" i="65"/>
  <c r="G3933" i="65" s="1"/>
  <c r="G3849" i="65"/>
  <c r="G3850" i="65" s="1"/>
  <c r="H3849" i="65"/>
  <c r="H3850" i="65" s="1"/>
  <c r="F3850" i="65"/>
  <c r="F3805" i="65"/>
  <c r="H3804" i="65"/>
  <c r="H3805" i="65" s="1"/>
  <c r="G3804" i="65"/>
  <c r="G3805" i="65" s="1"/>
  <c r="G3721" i="65"/>
  <c r="G3722" i="65" s="1"/>
  <c r="H3721" i="65"/>
  <c r="H3722" i="65" s="1"/>
  <c r="F3722" i="65"/>
  <c r="F3677" i="65"/>
  <c r="H3676" i="65"/>
  <c r="H3677" i="65" s="1"/>
  <c r="G3676" i="65"/>
  <c r="G3677" i="65" s="1"/>
  <c r="G3593" i="65"/>
  <c r="G3594" i="65" s="1"/>
  <c r="H3593" i="65"/>
  <c r="H3594" i="65" s="1"/>
  <c r="F3594" i="65"/>
  <c r="H3564" i="65"/>
  <c r="H3565" i="65" s="1"/>
  <c r="G3564" i="65"/>
  <c r="G3565" i="65" s="1"/>
  <c r="F3565" i="65"/>
  <c r="F3130" i="65"/>
  <c r="H3129" i="65"/>
  <c r="H3130" i="65" s="1"/>
  <c r="G3129" i="65"/>
  <c r="G3130" i="65" s="1"/>
  <c r="F2413" i="65"/>
  <c r="H2412" i="65"/>
  <c r="H2413" i="65" s="1"/>
  <c r="G2412" i="65"/>
  <c r="G2413" i="65" s="1"/>
  <c r="H1055" i="65"/>
  <c r="H1056" i="65" s="1"/>
  <c r="G1055" i="65"/>
  <c r="G1056" i="65" s="1"/>
  <c r="F1056" i="65"/>
  <c r="G630" i="65"/>
  <c r="G631" i="65" s="1"/>
  <c r="F631" i="65"/>
  <c r="H630" i="65"/>
  <c r="H631" i="65" s="1"/>
  <c r="G502" i="65"/>
  <c r="G503" i="65" s="1"/>
  <c r="F503" i="65"/>
  <c r="H502" i="65"/>
  <c r="H503" i="65" s="1"/>
  <c r="G374" i="65"/>
  <c r="G375" i="65" s="1"/>
  <c r="F375" i="65"/>
  <c r="H374" i="65"/>
  <c r="H375" i="65" s="1"/>
  <c r="H831" i="65"/>
  <c r="H832" i="65" s="1"/>
  <c r="G831" i="65"/>
  <c r="G832" i="65" s="1"/>
  <c r="F832" i="65"/>
  <c r="G4089" i="65"/>
  <c r="G4090" i="65" s="1"/>
  <c r="H4089" i="65"/>
  <c r="H4090" i="65" s="1"/>
  <c r="F4090" i="65"/>
  <c r="F4944" i="65"/>
  <c r="H4943" i="65"/>
  <c r="H4944" i="65" s="1"/>
  <c r="G4943" i="65"/>
  <c r="G4944" i="65" s="1"/>
  <c r="G4742" i="65"/>
  <c r="G4743" i="65" s="1"/>
  <c r="F4743" i="65"/>
  <c r="H4742" i="65"/>
  <c r="H4743" i="65" s="1"/>
  <c r="G4054" i="65"/>
  <c r="G4055" i="65" s="1"/>
  <c r="F4055" i="65"/>
  <c r="H4054" i="65"/>
  <c r="H4055" i="65" s="1"/>
  <c r="F3559" i="65"/>
  <c r="G3558" i="65"/>
  <c r="G3559" i="65" s="1"/>
  <c r="H3558" i="65"/>
  <c r="H3559" i="65" s="1"/>
  <c r="G1033" i="65"/>
  <c r="G1034" i="65"/>
  <c r="F1034" i="65"/>
  <c r="H1033" i="65"/>
  <c r="H1034" i="65" s="1"/>
  <c r="F1725" i="65"/>
  <c r="H1724" i="65"/>
  <c r="H1725" i="65" s="1"/>
  <c r="G1724" i="65"/>
  <c r="G1725" i="65" s="1"/>
  <c r="G742" i="65"/>
  <c r="G743" i="65" s="1"/>
  <c r="F743" i="65"/>
  <c r="H742" i="65"/>
  <c r="H743" i="65" s="1"/>
  <c r="G281" i="65"/>
  <c r="G282" i="65" s="1"/>
  <c r="F282" i="65"/>
  <c r="H281" i="65"/>
  <c r="H282" i="65" s="1"/>
  <c r="G1449" i="65"/>
  <c r="G1450" i="65" s="1"/>
  <c r="F1450" i="65"/>
  <c r="H1449" i="65"/>
  <c r="H1450" i="65" s="1"/>
  <c r="F986" i="65"/>
  <c r="H985" i="65"/>
  <c r="H986" i="65" s="1"/>
  <c r="G985" i="65"/>
  <c r="G986" i="65" s="1"/>
  <c r="G137" i="65"/>
  <c r="G138" i="65" s="1"/>
  <c r="F138" i="65"/>
  <c r="H137" i="65"/>
  <c r="H138" i="65" s="1"/>
  <c r="F829" i="65"/>
  <c r="H828" i="65"/>
  <c r="H829" i="65" s="1"/>
  <c r="G828" i="65"/>
  <c r="G829" i="65" s="1"/>
  <c r="G3356" i="65"/>
  <c r="G3357" i="65" s="1"/>
  <c r="F3357" i="65"/>
  <c r="H3356" i="65"/>
  <c r="H3357" i="65" s="1"/>
  <c r="G2518" i="65"/>
  <c r="G2519" i="65" s="1"/>
  <c r="F2519" i="65"/>
  <c r="H2518" i="65"/>
  <c r="H2519" i="65" s="1"/>
  <c r="G2425" i="65"/>
  <c r="G2426" i="65" s="1"/>
  <c r="F2426" i="65"/>
  <c r="H2425" i="65"/>
  <c r="H2426" i="65" s="1"/>
  <c r="G2297" i="65"/>
  <c r="G2298" i="65" s="1"/>
  <c r="F2298" i="65"/>
  <c r="H2297" i="65"/>
  <c r="H2298" i="65" s="1"/>
  <c r="G2169" i="65"/>
  <c r="G2170" i="65" s="1"/>
  <c r="F2170" i="65"/>
  <c r="H2169" i="65"/>
  <c r="H2170" i="65" s="1"/>
  <c r="G2041" i="65"/>
  <c r="G2042" i="65" s="1"/>
  <c r="F2042" i="65"/>
  <c r="H2041" i="65"/>
  <c r="H2042" i="65" s="1"/>
  <c r="H1881" i="65"/>
  <c r="H1882" i="65" s="1"/>
  <c r="F1882" i="65"/>
  <c r="G1881" i="65"/>
  <c r="G1882" i="65" s="1"/>
  <c r="H1753" i="65"/>
  <c r="H1754" i="65" s="1"/>
  <c r="F1754" i="65"/>
  <c r="G1753" i="65"/>
  <c r="G1754" i="65" s="1"/>
  <c r="H1625" i="65"/>
  <c r="H1626" i="65" s="1"/>
  <c r="G1625" i="65"/>
  <c r="G1626" i="65" s="1"/>
  <c r="F1626" i="65"/>
  <c r="F1981" i="65"/>
  <c r="H1980" i="65"/>
  <c r="H1981" i="65" s="1"/>
  <c r="G1980" i="65"/>
  <c r="G1981" i="65" s="1"/>
  <c r="H1023" i="65"/>
  <c r="H1024" i="65" s="1"/>
  <c r="G1023" i="65"/>
  <c r="G1024" i="65" s="1"/>
  <c r="F1024" i="65"/>
  <c r="G918" i="65"/>
  <c r="G919" i="65" s="1"/>
  <c r="F919" i="65"/>
  <c r="H918" i="65"/>
  <c r="H919" i="65" s="1"/>
  <c r="G790" i="65"/>
  <c r="G791" i="65" s="1"/>
  <c r="F791" i="65"/>
  <c r="H790" i="65"/>
  <c r="H791" i="65" s="1"/>
  <c r="G662" i="65"/>
  <c r="G663" i="65" s="1"/>
  <c r="F663" i="65"/>
  <c r="H662" i="65"/>
  <c r="H663" i="65" s="1"/>
  <c r="G406" i="65"/>
  <c r="G407" i="65" s="1"/>
  <c r="F407" i="65"/>
  <c r="H406" i="65"/>
  <c r="H407" i="65" s="1"/>
  <c r="G182" i="65"/>
  <c r="G183" i="65" s="1"/>
  <c r="F183" i="65"/>
  <c r="H182" i="65"/>
  <c r="H183" i="65" s="1"/>
  <c r="H351" i="65"/>
  <c r="H352" i="65" s="1"/>
  <c r="F352" i="65"/>
  <c r="G351" i="65"/>
  <c r="G352" i="65" s="1"/>
  <c r="F42" i="65"/>
  <c r="H41" i="65"/>
  <c r="I42" i="65" s="1"/>
  <c r="G41" i="65"/>
  <c r="G42" i="65" s="1"/>
  <c r="G4470" i="65"/>
  <c r="G4471" i="65" s="1"/>
  <c r="F4471" i="65"/>
  <c r="H4470" i="65"/>
  <c r="H4471" i="65" s="1"/>
  <c r="J4471" i="65" s="1"/>
  <c r="G4409" i="65"/>
  <c r="G4410" i="65" s="1"/>
  <c r="F4410" i="65"/>
  <c r="H4409" i="65"/>
  <c r="H4410" i="65" s="1"/>
  <c r="F3402" i="65"/>
  <c r="H3401" i="65"/>
  <c r="H3402" i="65" s="1"/>
  <c r="G3401" i="65"/>
  <c r="G3402" i="65" s="1"/>
  <c r="F3146" i="65"/>
  <c r="H3145" i="65"/>
  <c r="H3146" i="65" s="1"/>
  <c r="G3145" i="65"/>
  <c r="G3146" i="65" s="1"/>
  <c r="G2649" i="65"/>
  <c r="H2650" i="65"/>
  <c r="F2650" i="65"/>
  <c r="H2649" i="65"/>
  <c r="G2650" i="65"/>
  <c r="F1805" i="65"/>
  <c r="H1804" i="65"/>
  <c r="H1805" i="65" s="1"/>
  <c r="G1804" i="65"/>
  <c r="G1805" i="65" s="1"/>
  <c r="G377" i="65"/>
  <c r="G378" i="65"/>
  <c r="F378" i="65"/>
  <c r="H377" i="65"/>
  <c r="H378" i="65" s="1"/>
  <c r="H431" i="65"/>
  <c r="H432" i="65" s="1"/>
  <c r="G431" i="65"/>
  <c r="G432" i="65" s="1"/>
  <c r="F432" i="65"/>
  <c r="F781" i="65"/>
  <c r="H780" i="65"/>
  <c r="H781" i="65" s="1"/>
  <c r="G780" i="65"/>
  <c r="G781" i="65" s="1"/>
  <c r="F4922" i="65"/>
  <c r="H4921" i="65"/>
  <c r="G4921" i="65"/>
  <c r="G4922" i="65" s="1"/>
  <c r="H4922" i="65"/>
  <c r="F4829" i="65"/>
  <c r="H4828" i="65"/>
  <c r="H4829" i="65" s="1"/>
  <c r="G4828" i="65"/>
  <c r="G4829" i="65" s="1"/>
  <c r="G4374" i="65"/>
  <c r="G4375" i="65"/>
  <c r="F4375" i="65"/>
  <c r="H4374" i="65"/>
  <c r="H4375" i="65" s="1"/>
  <c r="F4874" i="65"/>
  <c r="H4873" i="65"/>
  <c r="H4874" i="65" s="1"/>
  <c r="G4873" i="65"/>
  <c r="G4874" i="65" s="1"/>
  <c r="H4124" i="65"/>
  <c r="H4125" i="65" s="1"/>
  <c r="G4124" i="65"/>
  <c r="G4125" i="65" s="1"/>
  <c r="F4125" i="65"/>
  <c r="F3562" i="65"/>
  <c r="G3561" i="65"/>
  <c r="G3562" i="65" s="1"/>
  <c r="H3561" i="65"/>
  <c r="H3562" i="65" s="1"/>
  <c r="F3399" i="65"/>
  <c r="H3398" i="65"/>
  <c r="H3399" i="65"/>
  <c r="G3398" i="65"/>
  <c r="G3399" i="65"/>
  <c r="F3271" i="65"/>
  <c r="H3270" i="65"/>
  <c r="H3271" i="65" s="1"/>
  <c r="G3270" i="65"/>
  <c r="G3271" i="65" s="1"/>
  <c r="F3143" i="65"/>
  <c r="H3142" i="65"/>
  <c r="H3143" i="65" s="1"/>
  <c r="G3142" i="65"/>
  <c r="G3143" i="65" s="1"/>
  <c r="G2253" i="65"/>
  <c r="F2253" i="65"/>
  <c r="H2252" i="65"/>
  <c r="H2253" i="65" s="1"/>
  <c r="G2252" i="65"/>
  <c r="G745" i="65"/>
  <c r="G746" i="65" s="1"/>
  <c r="F746" i="65"/>
  <c r="H745" i="65"/>
  <c r="H746" i="65" s="1"/>
  <c r="H639" i="65"/>
  <c r="H640" i="65" s="1"/>
  <c r="G639" i="65"/>
  <c r="G640" i="65" s="1"/>
  <c r="F640" i="65"/>
  <c r="F413" i="65"/>
  <c r="G412" i="65"/>
  <c r="G413" i="65" s="1"/>
  <c r="H412" i="65"/>
  <c r="H413" i="65" s="1"/>
  <c r="G4425" i="65"/>
  <c r="G4426" i="65" s="1"/>
  <c r="H4425" i="65"/>
  <c r="H4426" i="65" s="1"/>
  <c r="F4426" i="65"/>
  <c r="F4218" i="65"/>
  <c r="H4217" i="65"/>
  <c r="H4218" i="65" s="1"/>
  <c r="G4217" i="65"/>
  <c r="G4218" i="65" s="1"/>
  <c r="G4972" i="65"/>
  <c r="G4973" i="65" s="1"/>
  <c r="F4973" i="65"/>
  <c r="H4972" i="65"/>
  <c r="H4973" i="65" s="1"/>
  <c r="H4729" i="65"/>
  <c r="H4730" i="65" s="1"/>
  <c r="G4729" i="65"/>
  <c r="G4730" i="65" s="1"/>
  <c r="F4730" i="65"/>
  <c r="F4938" i="65"/>
  <c r="H4937" i="65"/>
  <c r="H4938" i="65" s="1"/>
  <c r="G4937" i="65"/>
  <c r="G4938" i="65" s="1"/>
  <c r="F4781" i="65"/>
  <c r="H4780" i="65"/>
  <c r="H4781" i="65" s="1"/>
  <c r="G4780" i="65"/>
  <c r="G4781" i="65" s="1"/>
  <c r="F4192" i="65"/>
  <c r="H4191" i="65"/>
  <c r="H4192" i="65" s="1"/>
  <c r="G4191" i="65"/>
  <c r="G4192" i="65"/>
  <c r="G3436" i="65"/>
  <c r="G3437" i="65" s="1"/>
  <c r="H3436" i="65"/>
  <c r="H3437" i="65" s="1"/>
  <c r="F3437" i="65"/>
  <c r="G3308" i="65"/>
  <c r="G3309" i="65" s="1"/>
  <c r="H3308" i="65"/>
  <c r="H3309" i="65" s="1"/>
  <c r="F3309" i="65"/>
  <c r="G3180" i="65"/>
  <c r="G3181" i="65" s="1"/>
  <c r="H3180" i="65"/>
  <c r="H3181" i="65" s="1"/>
  <c r="F3181" i="65"/>
  <c r="F1485" i="65"/>
  <c r="H1484" i="65"/>
  <c r="H1485" i="65" s="1"/>
  <c r="G1484" i="65"/>
  <c r="G1485" i="65" s="1"/>
  <c r="G1433" i="65"/>
  <c r="G1434" i="65" s="1"/>
  <c r="F1434" i="65"/>
  <c r="H1433" i="65"/>
  <c r="H1434" i="65" s="1"/>
  <c r="G1305" i="65"/>
  <c r="G1306" i="65" s="1"/>
  <c r="F1306" i="65"/>
  <c r="H1305" i="65"/>
  <c r="H1306" i="65" s="1"/>
  <c r="G1177" i="65"/>
  <c r="G1178" i="65" s="1"/>
  <c r="F1178" i="65"/>
  <c r="H1177" i="65"/>
  <c r="H1178" i="65" s="1"/>
  <c r="G1049" i="65"/>
  <c r="G1050" i="65" s="1"/>
  <c r="F1050" i="65"/>
  <c r="H1049" i="65"/>
  <c r="H1050" i="65" s="1"/>
  <c r="F1693" i="65"/>
  <c r="H1692" i="65"/>
  <c r="H1693" i="65" s="1"/>
  <c r="G1692" i="65"/>
  <c r="G1693" i="65" s="1"/>
  <c r="G934" i="65"/>
  <c r="G935" i="65" s="1"/>
  <c r="F935" i="65"/>
  <c r="H934" i="65"/>
  <c r="H935" i="65" s="1"/>
  <c r="G233" i="65"/>
  <c r="G234" i="65" s="1"/>
  <c r="F234" i="65"/>
  <c r="H233" i="65"/>
  <c r="H234" i="65" s="1"/>
  <c r="H719" i="65"/>
  <c r="H720" i="65" s="1"/>
  <c r="G719" i="65"/>
  <c r="G720" i="65" s="1"/>
  <c r="F720" i="65"/>
  <c r="H380" i="65"/>
  <c r="H381" i="65" s="1"/>
  <c r="F381" i="65"/>
  <c r="G380" i="65"/>
  <c r="G381" i="65" s="1"/>
  <c r="G1017" i="65"/>
  <c r="G1018" i="65" s="1"/>
  <c r="F1018" i="65"/>
  <c r="H1017" i="65"/>
  <c r="H1018" i="65" s="1"/>
  <c r="F29" i="65"/>
  <c r="H28" i="65"/>
  <c r="I29" i="65" s="1"/>
  <c r="G28" i="65"/>
  <c r="G29" i="65" s="1"/>
  <c r="F90" i="65"/>
  <c r="G89" i="65"/>
  <c r="G90" i="65" s="1"/>
  <c r="H89" i="65"/>
  <c r="I90" i="65" s="1"/>
  <c r="F3482" i="65"/>
  <c r="H3481" i="65"/>
  <c r="H3482" i="65" s="1"/>
  <c r="G3481" i="65"/>
  <c r="G3482" i="65" s="1"/>
  <c r="G3292" i="65"/>
  <c r="G3293" i="65" s="1"/>
  <c r="F3293" i="65"/>
  <c r="H3292" i="65"/>
  <c r="H3293" i="65" s="1"/>
  <c r="G2550" i="65"/>
  <c r="G2551" i="65" s="1"/>
  <c r="F2551" i="65"/>
  <c r="H2550" i="65"/>
  <c r="H2551" i="65" s="1"/>
  <c r="H927" i="65"/>
  <c r="H928" i="65" s="1"/>
  <c r="G927" i="65"/>
  <c r="G928" i="65" s="1"/>
  <c r="F928" i="65"/>
  <c r="H47" i="65"/>
  <c r="H48" i="65" s="1"/>
  <c r="G47" i="65"/>
  <c r="G48" i="65" s="1"/>
  <c r="F48" i="65"/>
  <c r="F4765" i="65"/>
  <c r="H4764" i="65"/>
  <c r="H4765" i="65" s="1"/>
  <c r="G4764" i="65"/>
  <c r="G4765" i="65" s="1"/>
  <c r="F3479" i="65"/>
  <c r="H3478" i="65"/>
  <c r="G3478" i="65"/>
  <c r="H3479" i="65"/>
  <c r="G3479" i="65"/>
  <c r="G2601" i="65"/>
  <c r="G2602" i="65" s="1"/>
  <c r="F2602" i="65"/>
  <c r="H2601" i="65"/>
  <c r="H2602" i="65" s="1"/>
  <c r="H2588" i="65"/>
  <c r="H2589" i="65" s="1"/>
  <c r="G2588" i="65"/>
  <c r="G2589" i="65" s="1"/>
  <c r="F2589" i="65"/>
  <c r="F1911" i="65"/>
  <c r="G1910" i="65"/>
  <c r="G1911" i="65" s="1"/>
  <c r="H1910" i="65"/>
  <c r="H1911" i="65" s="1"/>
  <c r="H1847" i="65"/>
  <c r="G1847" i="65"/>
  <c r="F1847" i="65"/>
  <c r="G1846" i="65"/>
  <c r="H1846" i="65"/>
  <c r="H1783" i="65"/>
  <c r="G1783" i="65"/>
  <c r="F1783" i="65"/>
  <c r="G1782" i="65"/>
  <c r="H1782" i="65"/>
  <c r="F1719" i="65"/>
  <c r="G1718" i="65"/>
  <c r="G1719" i="65" s="1"/>
  <c r="H1718" i="65"/>
  <c r="H1719" i="65" s="1"/>
  <c r="F1655" i="65"/>
  <c r="G1654" i="65"/>
  <c r="G1655" i="65" s="1"/>
  <c r="H1654" i="65"/>
  <c r="H1655" i="65" s="1"/>
  <c r="G1590" i="65"/>
  <c r="G1591" i="65" s="1"/>
  <c r="F1591" i="65"/>
  <c r="H1590" i="65"/>
  <c r="H1591" i="65" s="1"/>
  <c r="H1526" i="65"/>
  <c r="H1527" i="65" s="1"/>
  <c r="F1527" i="65"/>
  <c r="G1526" i="65"/>
  <c r="G1527" i="65" s="1"/>
  <c r="F1901" i="65"/>
  <c r="H1900" i="65"/>
  <c r="H1901" i="65" s="1"/>
  <c r="G1900" i="65"/>
  <c r="G1901" i="65" s="1"/>
  <c r="H1375" i="65"/>
  <c r="H1376" i="65" s="1"/>
  <c r="G1375" i="65"/>
  <c r="G1376" i="65" s="1"/>
  <c r="F1376" i="65"/>
  <c r="H1247" i="65"/>
  <c r="H1248" i="65" s="1"/>
  <c r="G1247" i="65"/>
  <c r="G1248" i="65" s="1"/>
  <c r="F1248" i="65"/>
  <c r="H1119" i="65"/>
  <c r="H1120" i="65" s="1"/>
  <c r="G1119" i="65"/>
  <c r="G1120" i="65" s="1"/>
  <c r="F1120" i="65"/>
  <c r="G569" i="65"/>
  <c r="G570" i="65" s="1"/>
  <c r="F570" i="65"/>
  <c r="H569" i="65"/>
  <c r="H570" i="65" s="1"/>
  <c r="H751" i="65"/>
  <c r="H752" i="65" s="1"/>
  <c r="G751" i="65"/>
  <c r="G752" i="65" s="1"/>
  <c r="F752" i="65"/>
  <c r="F717" i="65"/>
  <c r="H716" i="65"/>
  <c r="H717" i="65" s="1"/>
  <c r="G716" i="65"/>
  <c r="G717" i="65" s="1"/>
  <c r="G4166" i="65"/>
  <c r="G4167" i="65" s="1"/>
  <c r="F4167" i="65"/>
  <c r="H4166" i="65"/>
  <c r="H4167" i="65" s="1"/>
  <c r="F4663" i="65"/>
  <c r="G4662" i="65"/>
  <c r="G4663" i="65" s="1"/>
  <c r="H4662" i="65"/>
  <c r="H4663" i="65" s="1"/>
  <c r="H4287" i="65"/>
  <c r="H4288" i="65" s="1"/>
  <c r="G4287" i="65"/>
  <c r="G4288" i="65" s="1"/>
  <c r="F4288" i="65"/>
  <c r="G3945" i="65"/>
  <c r="G3946" i="65" s="1"/>
  <c r="H3945" i="65"/>
  <c r="H3946" i="65" s="1"/>
  <c r="F3946" i="65"/>
  <c r="F3901" i="65"/>
  <c r="H3900" i="65"/>
  <c r="H3901" i="65" s="1"/>
  <c r="G3900" i="65"/>
  <c r="G3901" i="65" s="1"/>
  <c r="G3817" i="65"/>
  <c r="G3818" i="65" s="1"/>
  <c r="H3817" i="65"/>
  <c r="H3818" i="65" s="1"/>
  <c r="F3818" i="65"/>
  <c r="F3773" i="65"/>
  <c r="H3772" i="65"/>
  <c r="H3773" i="65" s="1"/>
  <c r="G3772" i="65"/>
  <c r="G3773" i="65" s="1"/>
  <c r="G3689" i="65"/>
  <c r="G3690" i="65" s="1"/>
  <c r="H3689" i="65"/>
  <c r="H3690" i="65" s="1"/>
  <c r="F3690" i="65"/>
  <c r="F3645" i="65"/>
  <c r="H3644" i="65"/>
  <c r="H3645" i="65" s="1"/>
  <c r="G3644" i="65"/>
  <c r="G3645" i="65" s="1"/>
  <c r="H3513" i="65"/>
  <c r="H3514" i="65" s="1"/>
  <c r="F3514" i="65"/>
  <c r="G3513" i="65"/>
  <c r="G3514" i="65" s="1"/>
  <c r="G3078" i="65"/>
  <c r="G3079" i="65" s="1"/>
  <c r="F3079" i="65"/>
  <c r="H3078" i="65"/>
  <c r="H3079" i="65" s="1"/>
  <c r="G3014" i="65"/>
  <c r="G3015" i="65" s="1"/>
  <c r="F3015" i="65"/>
  <c r="H3014" i="65"/>
  <c r="H3015" i="65" s="1"/>
  <c r="G2950" i="65"/>
  <c r="G2951" i="65" s="1"/>
  <c r="F2951" i="65"/>
  <c r="H2950" i="65"/>
  <c r="H2951" i="65" s="1"/>
  <c r="G2886" i="65"/>
  <c r="G2887" i="65" s="1"/>
  <c r="F2887" i="65"/>
  <c r="H2886" i="65"/>
  <c r="H2887" i="65" s="1"/>
  <c r="G2822" i="65"/>
  <c r="G2823" i="65" s="1"/>
  <c r="F2823" i="65"/>
  <c r="H2822" i="65"/>
  <c r="H2823" i="65" s="1"/>
  <c r="G2758" i="65"/>
  <c r="G2759" i="65"/>
  <c r="F2759" i="65"/>
  <c r="H2758" i="65"/>
  <c r="H2759" i="65" s="1"/>
  <c r="G2694" i="65"/>
  <c r="G2695" i="65" s="1"/>
  <c r="F2695" i="65"/>
  <c r="H2694" i="65"/>
  <c r="H2695" i="65" s="1"/>
  <c r="G2630" i="65"/>
  <c r="G2631" i="65" s="1"/>
  <c r="H2630" i="65"/>
  <c r="H2631" i="65" s="1"/>
  <c r="F2631" i="65"/>
  <c r="G2569" i="65"/>
  <c r="G2570" i="65" s="1"/>
  <c r="H2569" i="65"/>
  <c r="H2570" i="65" s="1"/>
  <c r="F2570" i="65"/>
  <c r="F2173" i="65"/>
  <c r="H2172" i="65"/>
  <c r="H2173" i="65" s="1"/>
  <c r="G2172" i="65"/>
  <c r="G2173" i="65" s="1"/>
  <c r="G617" i="65"/>
  <c r="G618" i="65" s="1"/>
  <c r="F618" i="65"/>
  <c r="H617" i="65"/>
  <c r="H618" i="65" s="1"/>
  <c r="G425" i="65"/>
  <c r="G426" i="65" s="1"/>
  <c r="F426" i="65"/>
  <c r="H425" i="65"/>
  <c r="H426" i="65" s="1"/>
  <c r="G361" i="65"/>
  <c r="G362" i="65" s="1"/>
  <c r="F362" i="65"/>
  <c r="H361" i="65"/>
  <c r="H362" i="65" s="1"/>
  <c r="H127" i="65"/>
  <c r="H128" i="65" s="1"/>
  <c r="F128" i="65"/>
  <c r="G127" i="65"/>
  <c r="G128" i="65" s="1"/>
  <c r="F4887" i="65"/>
  <c r="H4886" i="65"/>
  <c r="H4887" i="65" s="1"/>
  <c r="G4886" i="65"/>
  <c r="G4887" i="65" s="1"/>
  <c r="G2521" i="65"/>
  <c r="G2522" i="65" s="1"/>
  <c r="F2522" i="65"/>
  <c r="H2521" i="65"/>
  <c r="H2522" i="65" s="1"/>
  <c r="G1004" i="65"/>
  <c r="G1005" i="65" s="1"/>
  <c r="H1004" i="65"/>
  <c r="H1005" i="65" s="1"/>
  <c r="F1005" i="65"/>
  <c r="F1789" i="65"/>
  <c r="H1788" i="65"/>
  <c r="H1789" i="65" s="1"/>
  <c r="G1788" i="65"/>
  <c r="G1789" i="65" s="1"/>
  <c r="G473" i="65"/>
  <c r="G474" i="65"/>
  <c r="F474" i="65"/>
  <c r="H473" i="65"/>
  <c r="H474" i="65" s="1"/>
  <c r="J474" i="65" s="1"/>
  <c r="G313" i="65"/>
  <c r="G314" i="65" s="1"/>
  <c r="F314" i="65"/>
  <c r="H313" i="65"/>
  <c r="H314" i="65" s="1"/>
  <c r="G185" i="65"/>
  <c r="G186" i="65" s="1"/>
  <c r="F186" i="65"/>
  <c r="H185" i="65"/>
  <c r="H186" i="65" s="1"/>
  <c r="F141" i="65"/>
  <c r="G140" i="65"/>
  <c r="G141" i="65" s="1"/>
  <c r="H140" i="65"/>
  <c r="H141" i="65" s="1"/>
  <c r="H911" i="65"/>
  <c r="H912" i="65" s="1"/>
  <c r="G911" i="65"/>
  <c r="G912" i="65" s="1"/>
  <c r="F912" i="65"/>
  <c r="H527" i="65"/>
  <c r="H528" i="65" s="1"/>
  <c r="G527" i="65"/>
  <c r="G528" i="65" s="1"/>
  <c r="F528" i="65"/>
  <c r="H572" i="65"/>
  <c r="H573" i="65" s="1"/>
  <c r="F573" i="65"/>
  <c r="G572" i="65"/>
  <c r="G573" i="65" s="1"/>
  <c r="F3418" i="65"/>
  <c r="H3417" i="65"/>
  <c r="H3418" i="65" s="1"/>
  <c r="G3417" i="65"/>
  <c r="G3418" i="65" s="1"/>
  <c r="F3162" i="65"/>
  <c r="H3161" i="65"/>
  <c r="H3162" i="65" s="1"/>
  <c r="G3161" i="65"/>
  <c r="G3162" i="65" s="1"/>
  <c r="G2441" i="65"/>
  <c r="G2442" i="65" s="1"/>
  <c r="H2441" i="65"/>
  <c r="H2442" i="65" s="1"/>
  <c r="F2442" i="65"/>
  <c r="G2313" i="65"/>
  <c r="G2314" i="65" s="1"/>
  <c r="H2313" i="65"/>
  <c r="H2314" i="65" s="1"/>
  <c r="F2314" i="65"/>
  <c r="G2185" i="65"/>
  <c r="G2186" i="65" s="1"/>
  <c r="F2186" i="65"/>
  <c r="H2185" i="65"/>
  <c r="H2186" i="65" s="1"/>
  <c r="G2057" i="65"/>
  <c r="G2058" i="65"/>
  <c r="F2058" i="65"/>
  <c r="H2057" i="65"/>
  <c r="H2058" i="65" s="1"/>
  <c r="H1897" i="65"/>
  <c r="H1898" i="65" s="1"/>
  <c r="F1898" i="65"/>
  <c r="G1897" i="65"/>
  <c r="G1898" i="65" s="1"/>
  <c r="H1769" i="65"/>
  <c r="H1770" i="65" s="1"/>
  <c r="F1770" i="65"/>
  <c r="G1769" i="65"/>
  <c r="G1770" i="65" s="1"/>
  <c r="H1641" i="65"/>
  <c r="H1642" i="65" s="1"/>
  <c r="G1641" i="65"/>
  <c r="G1642" i="65" s="1"/>
  <c r="F1642" i="65"/>
  <c r="F2269" i="65"/>
  <c r="H2268" i="65"/>
  <c r="H2269" i="65" s="1"/>
  <c r="G2268" i="65"/>
  <c r="G2269" i="65" s="1"/>
  <c r="F2477" i="65"/>
  <c r="H2476" i="65"/>
  <c r="H2477" i="65" s="1"/>
  <c r="G2476" i="65"/>
  <c r="G2477" i="65" s="1"/>
  <c r="H1510" i="65"/>
  <c r="H1511" i="65" s="1"/>
  <c r="F1511" i="65"/>
  <c r="G1510" i="65"/>
  <c r="G1511" i="65" s="1"/>
  <c r="H1087" i="65"/>
  <c r="H1088" i="65" s="1"/>
  <c r="G1087" i="65"/>
  <c r="G1088" i="65" s="1"/>
  <c r="F1088" i="65"/>
  <c r="G905" i="65"/>
  <c r="G906" i="65" s="1"/>
  <c r="F906" i="65"/>
  <c r="H905" i="65"/>
  <c r="H906" i="65" s="1"/>
  <c r="G649" i="65"/>
  <c r="G650" i="65" s="1"/>
  <c r="F650" i="65"/>
  <c r="H649" i="65"/>
  <c r="H650" i="65" s="1"/>
  <c r="G393" i="65"/>
  <c r="G394" i="65" s="1"/>
  <c r="F394" i="65"/>
  <c r="H393" i="65"/>
  <c r="H394" i="65" s="1"/>
  <c r="H543" i="65"/>
  <c r="H544" i="65" s="1"/>
  <c r="G543" i="65"/>
  <c r="G544" i="65" s="1"/>
  <c r="F544" i="65"/>
  <c r="F103" i="65"/>
  <c r="H102" i="65"/>
  <c r="H103" i="65" s="1"/>
  <c r="G102" i="65"/>
  <c r="G103" i="65" s="1"/>
  <c r="G4454" i="65"/>
  <c r="G4455" i="65" s="1"/>
  <c r="F4455" i="65"/>
  <c r="H4454" i="65"/>
  <c r="H4455" i="65" s="1"/>
  <c r="G4358" i="65"/>
  <c r="G4359" i="65" s="1"/>
  <c r="H4358" i="65"/>
  <c r="H4359" i="65" s="1"/>
  <c r="F4359" i="65"/>
  <c r="F4202" i="65"/>
  <c r="H4201" i="65"/>
  <c r="H4202" i="65" s="1"/>
  <c r="G4201" i="65"/>
  <c r="G4202" i="65" s="1"/>
  <c r="G2486" i="65"/>
  <c r="G2487" i="65" s="1"/>
  <c r="H2487" i="65"/>
  <c r="F2487" i="65"/>
  <c r="H2486" i="65"/>
  <c r="G2422" i="65"/>
  <c r="G2423" i="65" s="1"/>
  <c r="F2423" i="65"/>
  <c r="H2422" i="65"/>
  <c r="H2423" i="65" s="1"/>
  <c r="G2358" i="65"/>
  <c r="G2359" i="65" s="1"/>
  <c r="F2359" i="65"/>
  <c r="H2358" i="65"/>
  <c r="H2359" i="65" s="1"/>
  <c r="G2294" i="65"/>
  <c r="G2295" i="65" s="1"/>
  <c r="F2295" i="65"/>
  <c r="H2294" i="65"/>
  <c r="H2295" i="65" s="1"/>
  <c r="G2230" i="65"/>
  <c r="G2231" i="65" s="1"/>
  <c r="H2231" i="65"/>
  <c r="J2231" i="65" s="1"/>
  <c r="H2230" i="65"/>
  <c r="F2231" i="65"/>
  <c r="G2166" i="65"/>
  <c r="G2167" i="65" s="1"/>
  <c r="H2167" i="65"/>
  <c r="H2166" i="65"/>
  <c r="F2167" i="65"/>
  <c r="G2102" i="65"/>
  <c r="G2103" i="65" s="1"/>
  <c r="H2102" i="65"/>
  <c r="H2103" i="65" s="1"/>
  <c r="F2103" i="65"/>
  <c r="G2038" i="65"/>
  <c r="G2039" i="65" s="1"/>
  <c r="H2038" i="65"/>
  <c r="H2039" i="65" s="1"/>
  <c r="F2039" i="65"/>
  <c r="G1974" i="65"/>
  <c r="G1975" i="65" s="1"/>
  <c r="H1974" i="65"/>
  <c r="H1975" i="65" s="1"/>
  <c r="F1975" i="65"/>
  <c r="G902" i="65"/>
  <c r="G903" i="65" s="1"/>
  <c r="F903" i="65"/>
  <c r="H902" i="65"/>
  <c r="H903" i="65" s="1"/>
  <c r="H559" i="65"/>
  <c r="H560" i="65" s="1"/>
  <c r="G559" i="65"/>
  <c r="G560" i="65" s="1"/>
  <c r="F560" i="65"/>
  <c r="G4441" i="65"/>
  <c r="G4442" i="65" s="1"/>
  <c r="H4441" i="65"/>
  <c r="H4442" i="65" s="1"/>
  <c r="F4442" i="65"/>
  <c r="G4575" i="65"/>
  <c r="G4576" i="65" s="1"/>
  <c r="F4576" i="65"/>
  <c r="H4575" i="65"/>
  <c r="H4576" i="65" s="1"/>
  <c r="G3961" i="65"/>
  <c r="G3962" i="65" s="1"/>
  <c r="H3961" i="65"/>
  <c r="H3962" i="65" s="1"/>
  <c r="F3962" i="65"/>
  <c r="F3917" i="65"/>
  <c r="H3916" i="65"/>
  <c r="H3917" i="65" s="1"/>
  <c r="G3916" i="65"/>
  <c r="G3917" i="65" s="1"/>
  <c r="G3833" i="65"/>
  <c r="G3834" i="65" s="1"/>
  <c r="H3833" i="65"/>
  <c r="H3834" i="65" s="1"/>
  <c r="F3834" i="65"/>
  <c r="F3789" i="65"/>
  <c r="H3788" i="65"/>
  <c r="H3789" i="65" s="1"/>
  <c r="G3788" i="65"/>
  <c r="G3789" i="65" s="1"/>
  <c r="G3705" i="65"/>
  <c r="G3706" i="65" s="1"/>
  <c r="H3705" i="65"/>
  <c r="H3706" i="65" s="1"/>
  <c r="F3706" i="65"/>
  <c r="F3661" i="65"/>
  <c r="H3660" i="65"/>
  <c r="H3661" i="65" s="1"/>
  <c r="G3660" i="65"/>
  <c r="G3661" i="65" s="1"/>
  <c r="F3495" i="65"/>
  <c r="H3494" i="65"/>
  <c r="G3494" i="65"/>
  <c r="H3495" i="65"/>
  <c r="G3495" i="65"/>
  <c r="F3258" i="65"/>
  <c r="H3257" i="65"/>
  <c r="H3258" i="65" s="1"/>
  <c r="G3257" i="65"/>
  <c r="G3258" i="65" s="1"/>
  <c r="F2493" i="65"/>
  <c r="H2492" i="65"/>
  <c r="H2493" i="65" s="1"/>
  <c r="G2492" i="65"/>
  <c r="G2493" i="65" s="1"/>
  <c r="F1549" i="65"/>
  <c r="H1548" i="65"/>
  <c r="H1549" i="65" s="1"/>
  <c r="G1548" i="65"/>
  <c r="G1549" i="65" s="1"/>
  <c r="H991" i="65"/>
  <c r="H992" i="65" s="1"/>
  <c r="F992" i="65"/>
  <c r="G991" i="65"/>
  <c r="G992" i="65" s="1"/>
  <c r="H767" i="65"/>
  <c r="H768" i="65" s="1"/>
  <c r="G767" i="65"/>
  <c r="G768" i="65" s="1"/>
  <c r="F768" i="65"/>
  <c r="F4698" i="65"/>
  <c r="G4697" i="65"/>
  <c r="G4698" i="65" s="1"/>
  <c r="H4697" i="65"/>
  <c r="H4698" i="65" s="1"/>
  <c r="G4457" i="65"/>
  <c r="G4458" i="65" s="1"/>
  <c r="H4457" i="65"/>
  <c r="H4458" i="65" s="1"/>
  <c r="F4458" i="65"/>
  <c r="F4893" i="65"/>
  <c r="H4892" i="65"/>
  <c r="G4892" i="65"/>
  <c r="G4893" i="65" s="1"/>
  <c r="H4893" i="65"/>
  <c r="F4285" i="65"/>
  <c r="H4284" i="65"/>
  <c r="H4285" i="65" s="1"/>
  <c r="G4284" i="65"/>
  <c r="G4285" i="65" s="1"/>
  <c r="G4022" i="65"/>
  <c r="G4023" i="65" s="1"/>
  <c r="H4022" i="65"/>
  <c r="H4023" i="65" s="1"/>
  <c r="F4023" i="65"/>
  <c r="G3990" i="65"/>
  <c r="G3991" i="65" s="1"/>
  <c r="F3991" i="65"/>
  <c r="H3990" i="65"/>
  <c r="H3991" i="65" s="1"/>
  <c r="G3926" i="65"/>
  <c r="G3927" i="65" s="1"/>
  <c r="F3927" i="65"/>
  <c r="H3926" i="65"/>
  <c r="H3927" i="65" s="1"/>
  <c r="G3862" i="65"/>
  <c r="G3863" i="65"/>
  <c r="F3863" i="65"/>
  <c r="H3862" i="65"/>
  <c r="H3863" i="65" s="1"/>
  <c r="G3798" i="65"/>
  <c r="G3799" i="65" s="1"/>
  <c r="F3799" i="65"/>
  <c r="H3798" i="65"/>
  <c r="H3799" i="65" s="1"/>
  <c r="G3734" i="65"/>
  <c r="G3735" i="65" s="1"/>
  <c r="F3735" i="65"/>
  <c r="H3734" i="65"/>
  <c r="H3735" i="65" s="1"/>
  <c r="G3670" i="65"/>
  <c r="G3671" i="65" s="1"/>
  <c r="F3671" i="65"/>
  <c r="H3670" i="65"/>
  <c r="H3671" i="65" s="1"/>
  <c r="G3606" i="65"/>
  <c r="G3607" i="65" s="1"/>
  <c r="H3606" i="65"/>
  <c r="H3607" i="65" s="1"/>
  <c r="F3607" i="65"/>
  <c r="H3510" i="65"/>
  <c r="H3511" i="65" s="1"/>
  <c r="F3511" i="65"/>
  <c r="G3510" i="65"/>
  <c r="G3511" i="65" s="1"/>
  <c r="G3372" i="65"/>
  <c r="G3373" i="65" s="1"/>
  <c r="H3372" i="65"/>
  <c r="H3373" i="65" s="1"/>
  <c r="F3373" i="65"/>
  <c r="G3244" i="65"/>
  <c r="G3245" i="65" s="1"/>
  <c r="H3244" i="65"/>
  <c r="H3245" i="65" s="1"/>
  <c r="F3245" i="65"/>
  <c r="G1385" i="65"/>
  <c r="G1386" i="65" s="1"/>
  <c r="F1386" i="65"/>
  <c r="H1385" i="65"/>
  <c r="H1386" i="65" s="1"/>
  <c r="G201" i="65"/>
  <c r="G202" i="65" s="1"/>
  <c r="F202" i="65"/>
  <c r="H201" i="65"/>
  <c r="H202" i="65" s="1"/>
  <c r="F701" i="65"/>
  <c r="H700" i="65"/>
  <c r="H701" i="65" s="1"/>
  <c r="G700" i="65"/>
  <c r="G701" i="65" s="1"/>
  <c r="H4268" i="65"/>
  <c r="H4269" i="65" s="1"/>
  <c r="F4269" i="65"/>
  <c r="G4268" i="65"/>
  <c r="G4269" i="65" s="1"/>
  <c r="G4086" i="65"/>
  <c r="G4087" i="65" s="1"/>
  <c r="H4086" i="65"/>
  <c r="H4087" i="65" s="1"/>
  <c r="F4087" i="65"/>
  <c r="G4156" i="65"/>
  <c r="G4157" i="65" s="1"/>
  <c r="F4157" i="65"/>
  <c r="H4156" i="65"/>
  <c r="H4157" i="65" s="1"/>
  <c r="H1831" i="65"/>
  <c r="G1831" i="65"/>
  <c r="F1831" i="65"/>
  <c r="G1830" i="65"/>
  <c r="H1830" i="65"/>
  <c r="F1703" i="65"/>
  <c r="G1702" i="65"/>
  <c r="G1703" i="65" s="1"/>
  <c r="H1702" i="65"/>
  <c r="H1703" i="65" s="1"/>
  <c r="F1837" i="65"/>
  <c r="H1836" i="65"/>
  <c r="H1837" i="65" s="1"/>
  <c r="G1836" i="65"/>
  <c r="G1837" i="65" s="1"/>
  <c r="H1455" i="65"/>
  <c r="H1456" i="65" s="1"/>
  <c r="G1455" i="65"/>
  <c r="G1456" i="65" s="1"/>
  <c r="F1456" i="65"/>
  <c r="H1327" i="65"/>
  <c r="H1328" i="65" s="1"/>
  <c r="G1327" i="65"/>
  <c r="G1328" i="65" s="1"/>
  <c r="F1328" i="65"/>
  <c r="H1199" i="65"/>
  <c r="H1200" i="65" s="1"/>
  <c r="G1199" i="65"/>
  <c r="G1200" i="65" s="1"/>
  <c r="F1200" i="65"/>
  <c r="G441" i="65"/>
  <c r="G442" i="65" s="1"/>
  <c r="F442" i="65"/>
  <c r="H441" i="65"/>
  <c r="H442" i="65" s="1"/>
  <c r="H524" i="65"/>
  <c r="H525" i="65" s="1"/>
  <c r="F525" i="65"/>
  <c r="G524" i="65"/>
  <c r="G525" i="65" s="1"/>
  <c r="F4413" i="65"/>
  <c r="H4412" i="65"/>
  <c r="H4413" i="65" s="1"/>
  <c r="G4412" i="65"/>
  <c r="G4413" i="65" s="1"/>
  <c r="H3532" i="65"/>
  <c r="H3533" i="65" s="1"/>
  <c r="F3533" i="65"/>
  <c r="G3532" i="65"/>
  <c r="G3533" i="65" s="1"/>
  <c r="G3062" i="65"/>
  <c r="G3063" i="65" s="1"/>
  <c r="F3063" i="65"/>
  <c r="H3062" i="65"/>
  <c r="H3063" i="65" s="1"/>
  <c r="G2998" i="65"/>
  <c r="G2999" i="65" s="1"/>
  <c r="F2999" i="65"/>
  <c r="H2998" i="65"/>
  <c r="H2999" i="65" s="1"/>
  <c r="G2934" i="65"/>
  <c r="G2935" i="65" s="1"/>
  <c r="F2935" i="65"/>
  <c r="H2934" i="65"/>
  <c r="H2935" i="65" s="1"/>
  <c r="G2870" i="65"/>
  <c r="G2871" i="65"/>
  <c r="F2871" i="65"/>
  <c r="H2870" i="65"/>
  <c r="H2871" i="65" s="1"/>
  <c r="G2806" i="65"/>
  <c r="G2807" i="65" s="1"/>
  <c r="F2807" i="65"/>
  <c r="H2806" i="65"/>
  <c r="H2807" i="65" s="1"/>
  <c r="G2742" i="65"/>
  <c r="G2743" i="65" s="1"/>
  <c r="F2743" i="65"/>
  <c r="H2742" i="65"/>
  <c r="H2743" i="65" s="1"/>
  <c r="G2678" i="65"/>
  <c r="G2679" i="65" s="1"/>
  <c r="F2679" i="65"/>
  <c r="H2678" i="65"/>
  <c r="H2679" i="65" s="1"/>
  <c r="G2614" i="65"/>
  <c r="G2615" i="65" s="1"/>
  <c r="H2614" i="65"/>
  <c r="H2615" i="65" s="1"/>
  <c r="F2615" i="65"/>
  <c r="F1517" i="65"/>
  <c r="G1516" i="65"/>
  <c r="G1517" i="65" s="1"/>
  <c r="H1516" i="65"/>
  <c r="H1517" i="65" s="1"/>
  <c r="G438" i="65"/>
  <c r="G439" i="65" s="1"/>
  <c r="F439" i="65"/>
  <c r="H438" i="65"/>
  <c r="H439" i="65" s="1"/>
  <c r="G4854" i="65"/>
  <c r="G4855" i="65" s="1"/>
  <c r="F4855" i="65"/>
  <c r="H4854" i="65"/>
  <c r="H4855" i="65" s="1"/>
  <c r="F4695" i="65"/>
  <c r="G4694" i="65"/>
  <c r="G4695" i="65" s="1"/>
  <c r="H4694" i="65"/>
  <c r="H4695" i="65" s="1"/>
  <c r="F4797" i="65"/>
  <c r="H4796" i="65"/>
  <c r="H4797" i="65" s="1"/>
  <c r="G4796" i="65"/>
  <c r="G4797" i="65" s="1"/>
  <c r="G4924" i="65"/>
  <c r="G4925" i="65" s="1"/>
  <c r="F4925" i="65"/>
  <c r="H4924" i="65"/>
  <c r="H4925" i="65" s="1"/>
  <c r="G4204" i="65"/>
  <c r="G4205" i="65" s="1"/>
  <c r="F4205" i="65"/>
  <c r="H4204" i="65"/>
  <c r="H4205" i="65" s="1"/>
  <c r="G4169" i="65"/>
  <c r="G4170" i="65" s="1"/>
  <c r="F4170" i="65"/>
  <c r="H4169" i="65"/>
  <c r="H4170" i="65" s="1"/>
  <c r="H2556" i="65"/>
  <c r="H2557" i="65" s="1"/>
  <c r="G2556" i="65"/>
  <c r="G2557" i="65" s="1"/>
  <c r="F2557" i="65"/>
  <c r="F1853" i="65"/>
  <c r="H1852" i="65"/>
  <c r="H1853" i="65" s="1"/>
  <c r="G1852" i="65"/>
  <c r="G1853" i="65" s="1"/>
  <c r="G857" i="65"/>
  <c r="G858" i="65"/>
  <c r="F858" i="65"/>
  <c r="H857" i="65"/>
  <c r="H858" i="65" s="1"/>
  <c r="G486" i="65"/>
  <c r="G487" i="65" s="1"/>
  <c r="F487" i="65"/>
  <c r="H486" i="65"/>
  <c r="H487" i="65" s="1"/>
  <c r="F237" i="65"/>
  <c r="G236" i="65"/>
  <c r="G237" i="65" s="1"/>
  <c r="H236" i="65"/>
  <c r="H237" i="65" s="1"/>
  <c r="F669" i="65"/>
  <c r="H668" i="65"/>
  <c r="H669" i="65" s="1"/>
  <c r="G668" i="65"/>
  <c r="G669" i="65" s="1"/>
  <c r="G1129" i="65"/>
  <c r="G1130" i="65" s="1"/>
  <c r="F1130" i="65"/>
  <c r="H1129" i="65"/>
  <c r="H1130" i="65" s="1"/>
  <c r="F1037" i="65"/>
  <c r="H1036" i="65"/>
  <c r="H1037" i="65" s="1"/>
  <c r="G1036" i="65"/>
  <c r="G1037" i="65" s="1"/>
  <c r="G550" i="65"/>
  <c r="G551" i="65" s="1"/>
  <c r="F551" i="65"/>
  <c r="H550" i="65"/>
  <c r="H551" i="65" s="1"/>
  <c r="F3290" i="65"/>
  <c r="H3289" i="65"/>
  <c r="H3290" i="65" s="1"/>
  <c r="G3289" i="65"/>
  <c r="G3290" i="65" s="1"/>
  <c r="G2457" i="65"/>
  <c r="G2458" i="65"/>
  <c r="F2458" i="65"/>
  <c r="H2457" i="65"/>
  <c r="H2458" i="65" s="1"/>
  <c r="G2329" i="65"/>
  <c r="G2330" i="65" s="1"/>
  <c r="F2330" i="65"/>
  <c r="H2329" i="65"/>
  <c r="H2330" i="65" s="1"/>
  <c r="G2201" i="65"/>
  <c r="G2202" i="65" s="1"/>
  <c r="F2202" i="65"/>
  <c r="H2201" i="65"/>
  <c r="H2202" i="65" s="1"/>
  <c r="G2073" i="65"/>
  <c r="G2074" i="65" s="1"/>
  <c r="F2074" i="65"/>
  <c r="H2073" i="65"/>
  <c r="H2074" i="65" s="1"/>
  <c r="H1913" i="65"/>
  <c r="H1914" i="65" s="1"/>
  <c r="F1914" i="65"/>
  <c r="G1913" i="65"/>
  <c r="G1914" i="65" s="1"/>
  <c r="H1785" i="65"/>
  <c r="H1786" i="65" s="1"/>
  <c r="F1786" i="65"/>
  <c r="G1785" i="65"/>
  <c r="G1786" i="65" s="1"/>
  <c r="H1657" i="65"/>
  <c r="H1658" i="65" s="1"/>
  <c r="F1658" i="65"/>
  <c r="G1657" i="65"/>
  <c r="G1658" i="65" s="1"/>
  <c r="F2349" i="65"/>
  <c r="H2348" i="65"/>
  <c r="H2349" i="65" s="1"/>
  <c r="G2348" i="65"/>
  <c r="G2349" i="65" s="1"/>
  <c r="G470" i="65"/>
  <c r="G471" i="65" s="1"/>
  <c r="F471" i="65"/>
  <c r="H470" i="65"/>
  <c r="H471" i="65" s="1"/>
  <c r="G342" i="65"/>
  <c r="G343" i="65" s="1"/>
  <c r="F343" i="65"/>
  <c r="H342" i="65"/>
  <c r="H343" i="65" s="1"/>
  <c r="G415" i="65"/>
  <c r="G416" i="65" s="1"/>
  <c r="H415" i="65"/>
  <c r="H416" i="65" s="1"/>
  <c r="F416" i="65"/>
  <c r="H4550" i="65"/>
  <c r="H4551" i="65" s="1"/>
  <c r="F4551" i="65"/>
  <c r="G4550" i="65"/>
  <c r="G4551" i="65" s="1"/>
  <c r="F3210" i="65"/>
  <c r="H3209" i="65"/>
  <c r="H3210" i="65" s="1"/>
  <c r="G3209" i="65"/>
  <c r="G3210" i="65" s="1"/>
  <c r="G3081" i="65"/>
  <c r="G3082" i="65" s="1"/>
  <c r="H3081" i="65"/>
  <c r="H3082" i="65" s="1"/>
  <c r="F3082" i="65"/>
  <c r="F3037" i="65"/>
  <c r="H3036" i="65"/>
  <c r="H3037" i="65" s="1"/>
  <c r="G3036" i="65"/>
  <c r="G3037" i="65" s="1"/>
  <c r="G2953" i="65"/>
  <c r="G2954" i="65" s="1"/>
  <c r="H2953" i="65"/>
  <c r="H2954" i="65" s="1"/>
  <c r="F2954" i="65"/>
  <c r="F2909" i="65"/>
  <c r="H2908" i="65"/>
  <c r="H2909" i="65" s="1"/>
  <c r="G2908" i="65"/>
  <c r="G2909" i="65" s="1"/>
  <c r="G2825" i="65"/>
  <c r="G2826" i="65" s="1"/>
  <c r="H2826" i="65"/>
  <c r="H2825" i="65"/>
  <c r="F2826" i="65"/>
  <c r="H2781" i="65"/>
  <c r="F2781" i="65"/>
  <c r="H2780" i="65"/>
  <c r="G2780" i="65"/>
  <c r="G2781" i="65" s="1"/>
  <c r="G2697" i="65"/>
  <c r="G2698" i="65" s="1"/>
  <c r="H2697" i="65"/>
  <c r="H2698" i="65" s="1"/>
  <c r="F2698" i="65"/>
  <c r="G2470" i="65"/>
  <c r="G2471" i="65" s="1"/>
  <c r="F2471" i="65"/>
  <c r="H2470" i="65"/>
  <c r="H2471" i="65" s="1"/>
  <c r="G2406" i="65"/>
  <c r="G2407" i="65" s="1"/>
  <c r="F2407" i="65"/>
  <c r="H2406" i="65"/>
  <c r="H2407" i="65" s="1"/>
  <c r="G2342" i="65"/>
  <c r="G2343" i="65" s="1"/>
  <c r="F2343" i="65"/>
  <c r="H2342" i="65"/>
  <c r="H2343" i="65" s="1"/>
  <c r="G2278" i="65"/>
  <c r="G2279" i="65" s="1"/>
  <c r="F2279" i="65"/>
  <c r="H2278" i="65"/>
  <c r="H2279" i="65" s="1"/>
  <c r="G2214" i="65"/>
  <c r="G2215" i="65" s="1"/>
  <c r="H2214" i="65"/>
  <c r="H2215" i="65" s="1"/>
  <c r="F2215" i="65"/>
  <c r="G2150" i="65"/>
  <c r="G2151" i="65" s="1"/>
  <c r="H2150" i="65"/>
  <c r="H2151" i="65" s="1"/>
  <c r="F2151" i="65"/>
  <c r="G2086" i="65"/>
  <c r="G2087" i="65" s="1"/>
  <c r="H2086" i="65"/>
  <c r="H2087" i="65" s="1"/>
  <c r="F2087" i="65"/>
  <c r="G2022" i="65"/>
  <c r="G2023" i="65" s="1"/>
  <c r="H2022" i="65"/>
  <c r="H2023" i="65" s="1"/>
  <c r="F2023" i="65"/>
  <c r="F1933" i="65"/>
  <c r="H1932" i="65"/>
  <c r="H1933" i="65"/>
  <c r="G1932" i="65"/>
  <c r="G1933" i="65" s="1"/>
  <c r="G774" i="65"/>
  <c r="G775" i="65" s="1"/>
  <c r="F775" i="65"/>
  <c r="H774" i="65"/>
  <c r="H775" i="65" s="1"/>
  <c r="G518" i="65"/>
  <c r="F519" i="65"/>
  <c r="H518" i="65"/>
  <c r="H519" i="65" s="1"/>
  <c r="G519" i="65"/>
  <c r="H687" i="65"/>
  <c r="H688" i="65" s="1"/>
  <c r="G687" i="65"/>
  <c r="G688" i="65" s="1"/>
  <c r="F688" i="65"/>
  <c r="G4640" i="65"/>
  <c r="G4639" i="65"/>
  <c r="F4640" i="65"/>
  <c r="H4639" i="65"/>
  <c r="H4640" i="65" s="1"/>
  <c r="G4473" i="65"/>
  <c r="G4474" i="65" s="1"/>
  <c r="H4473" i="65"/>
  <c r="H4474" i="65" s="1"/>
  <c r="F4474" i="65"/>
  <c r="G4687" i="65"/>
  <c r="G4688" i="65" s="1"/>
  <c r="H4687" i="65"/>
  <c r="H4688" i="65" s="1"/>
  <c r="F4688" i="65"/>
  <c r="F4637" i="65"/>
  <c r="H4636" i="65"/>
  <c r="H4637" i="65" s="1"/>
  <c r="G4636" i="65"/>
  <c r="G4637" i="65" s="1"/>
  <c r="F4397" i="65"/>
  <c r="H4396" i="65"/>
  <c r="H4397" i="65" s="1"/>
  <c r="G4396" i="65"/>
  <c r="G4397" i="65" s="1"/>
  <c r="G3993" i="65"/>
  <c r="G3994" i="65" s="1"/>
  <c r="H3993" i="65"/>
  <c r="H3994" i="65" s="1"/>
  <c r="F3994" i="65"/>
  <c r="F3949" i="65"/>
  <c r="H3948" i="65"/>
  <c r="H3949" i="65" s="1"/>
  <c r="G3948" i="65"/>
  <c r="G3949" i="65" s="1"/>
  <c r="G3865" i="65"/>
  <c r="G3866" i="65" s="1"/>
  <c r="H3865" i="65"/>
  <c r="H3866" i="65" s="1"/>
  <c r="F3866" i="65"/>
  <c r="F3821" i="65"/>
  <c r="H3820" i="65"/>
  <c r="H3821" i="65" s="1"/>
  <c r="G3820" i="65"/>
  <c r="G3821" i="65" s="1"/>
  <c r="G3737" i="65"/>
  <c r="G3738" i="65" s="1"/>
  <c r="H3737" i="65"/>
  <c r="H3738" i="65" s="1"/>
  <c r="F3738" i="65"/>
  <c r="F3693" i="65"/>
  <c r="H3692" i="65"/>
  <c r="H3693" i="65" s="1"/>
  <c r="G3692" i="65"/>
  <c r="G3693" i="65" s="1"/>
  <c r="G3609" i="65"/>
  <c r="G3610" i="65" s="1"/>
  <c r="H3609" i="65"/>
  <c r="H3610" i="65" s="1"/>
  <c r="F3610" i="65"/>
  <c r="F2509" i="65"/>
  <c r="H2508" i="65"/>
  <c r="H2509" i="65" s="1"/>
  <c r="G2508" i="65"/>
  <c r="G2509" i="65" s="1"/>
  <c r="F2365" i="65"/>
  <c r="H2364" i="65"/>
  <c r="H2365" i="65" s="1"/>
  <c r="G2364" i="65"/>
  <c r="G2365" i="65" s="1"/>
  <c r="G809" i="65"/>
  <c r="G810" i="65" s="1"/>
  <c r="F810" i="65"/>
  <c r="H809" i="65"/>
  <c r="H810" i="65" s="1"/>
  <c r="H895" i="65"/>
  <c r="H896" i="65" s="1"/>
  <c r="G895" i="65"/>
  <c r="G896" i="65" s="1"/>
  <c r="F896" i="65"/>
  <c r="G4489" i="65"/>
  <c r="G4490" i="65" s="1"/>
  <c r="H4489" i="65"/>
  <c r="H4490" i="65" s="1"/>
  <c r="F4490" i="65"/>
  <c r="G4857" i="65"/>
  <c r="G4858" i="65" s="1"/>
  <c r="F4858" i="65"/>
  <c r="H4857" i="65"/>
  <c r="H4858" i="65" s="1"/>
  <c r="F4845" i="65"/>
  <c r="H4844" i="65"/>
  <c r="H4845" i="65" s="1"/>
  <c r="G4844" i="65"/>
  <c r="G4845" i="65" s="1"/>
  <c r="F4631" i="65"/>
  <c r="G4630" i="65"/>
  <c r="G4631" i="65" s="1"/>
  <c r="H4630" i="65"/>
  <c r="H4631" i="65" s="1"/>
  <c r="G4671" i="65"/>
  <c r="G4672" i="65" s="1"/>
  <c r="F4672" i="65"/>
  <c r="H4671" i="65"/>
  <c r="H4672" i="65" s="1"/>
  <c r="G4313" i="65"/>
  <c r="G4314" i="65" s="1"/>
  <c r="F4314" i="65"/>
  <c r="H4313" i="65"/>
  <c r="H4314" i="65" s="1"/>
  <c r="G4118" i="65"/>
  <c r="G4119" i="65" s="1"/>
  <c r="F4119" i="65"/>
  <c r="H4118" i="65"/>
  <c r="H4119" i="65" s="1"/>
  <c r="G3942" i="65"/>
  <c r="G3943" i="65" s="1"/>
  <c r="F3943" i="65"/>
  <c r="H3942" i="65"/>
  <c r="H3943" i="65" s="1"/>
  <c r="G3878" i="65"/>
  <c r="G3879" i="65" s="1"/>
  <c r="F3879" i="65"/>
  <c r="H3878" i="65"/>
  <c r="H3879" i="65" s="1"/>
  <c r="G3814" i="65"/>
  <c r="G3815" i="65" s="1"/>
  <c r="F3815" i="65"/>
  <c r="H3814" i="65"/>
  <c r="H3815" i="65" s="1"/>
  <c r="G3750" i="65"/>
  <c r="G3751" i="65" s="1"/>
  <c r="F3751" i="65"/>
  <c r="H3750" i="65"/>
  <c r="H3751" i="65" s="1"/>
  <c r="G3686" i="65"/>
  <c r="G3687" i="65" s="1"/>
  <c r="F3687" i="65"/>
  <c r="H3686" i="65"/>
  <c r="H3687" i="65" s="1"/>
  <c r="G3622" i="65"/>
  <c r="G3623" i="65" s="1"/>
  <c r="F3623" i="65"/>
  <c r="H3622" i="65"/>
  <c r="H3623" i="65" s="1"/>
  <c r="F3370" i="65"/>
  <c r="H3369" i="65"/>
  <c r="H3370" i="65" s="1"/>
  <c r="G3369" i="65"/>
  <c r="G3370" i="65" s="1"/>
  <c r="F3242" i="65"/>
  <c r="H3241" i="65"/>
  <c r="H3242" i="65" s="1"/>
  <c r="G3241" i="65"/>
  <c r="G3242" i="65" s="1"/>
  <c r="F3136" i="65"/>
  <c r="H3135" i="65"/>
  <c r="H3136" i="65" s="1"/>
  <c r="G3135" i="65"/>
  <c r="G3136" i="65" s="1"/>
  <c r="G2566" i="65"/>
  <c r="G2567" i="65" s="1"/>
  <c r="H2566" i="65"/>
  <c r="H2567" i="65" s="1"/>
  <c r="F2567" i="65"/>
  <c r="F2077" i="65"/>
  <c r="H2076" i="65"/>
  <c r="H2077" i="65" s="1"/>
  <c r="G2076" i="65"/>
  <c r="G2077" i="65" s="1"/>
  <c r="H1513" i="65"/>
  <c r="H1514" i="65" s="1"/>
  <c r="F1514" i="65"/>
  <c r="G1513" i="65"/>
  <c r="G1514" i="65" s="1"/>
  <c r="G1465" i="65"/>
  <c r="G1466" i="65" s="1"/>
  <c r="F1466" i="65"/>
  <c r="H1465" i="65"/>
  <c r="H1466" i="65" s="1"/>
  <c r="G1337" i="65"/>
  <c r="G1338" i="65" s="1"/>
  <c r="F1338" i="65"/>
  <c r="H1337" i="65"/>
  <c r="H1338" i="65" s="1"/>
  <c r="G1209" i="65"/>
  <c r="G1210" i="65" s="1"/>
  <c r="F1210" i="65"/>
  <c r="H1209" i="65"/>
  <c r="H1210" i="65" s="1"/>
  <c r="F1821" i="65"/>
  <c r="H1820" i="65"/>
  <c r="H1821" i="65" s="1"/>
  <c r="G1820" i="65"/>
  <c r="G1821" i="65" s="1"/>
  <c r="G678" i="65"/>
  <c r="G679" i="65" s="1"/>
  <c r="F679" i="65"/>
  <c r="H678" i="65"/>
  <c r="H679" i="65" s="1"/>
  <c r="H316" i="65"/>
  <c r="H317" i="65" s="1"/>
  <c r="G316" i="65"/>
  <c r="G317" i="65" s="1"/>
  <c r="F317" i="65"/>
  <c r="H188" i="65"/>
  <c r="H189" i="65" s="1"/>
  <c r="F189" i="65"/>
  <c r="G188" i="65"/>
  <c r="G189" i="65" s="1"/>
  <c r="H208" i="65"/>
  <c r="H207" i="65"/>
  <c r="G207" i="65"/>
  <c r="G208" i="65" s="1"/>
  <c r="F208" i="65"/>
  <c r="H476" i="65"/>
  <c r="H477" i="65" s="1"/>
  <c r="F477" i="65"/>
  <c r="G476" i="65"/>
  <c r="G477" i="65" s="1"/>
  <c r="F58" i="65"/>
  <c r="G57" i="65"/>
  <c r="G58" i="65" s="1"/>
  <c r="H57" i="65"/>
  <c r="H58" i="65" s="1"/>
  <c r="G2553" i="65"/>
  <c r="G2554" i="65" s="1"/>
  <c r="F2554" i="65"/>
  <c r="H2553" i="65"/>
  <c r="H2554" i="65" s="1"/>
  <c r="H591" i="65"/>
  <c r="H592" i="65" s="1"/>
  <c r="G591" i="65"/>
  <c r="G592" i="65" s="1"/>
  <c r="F592" i="65"/>
  <c r="F3226" i="65"/>
  <c r="H3225" i="65"/>
  <c r="H3226" i="65" s="1"/>
  <c r="G3225" i="65"/>
  <c r="G3226" i="65" s="1"/>
  <c r="G1446" i="65"/>
  <c r="G1447" i="65" s="1"/>
  <c r="F1447" i="65"/>
  <c r="H1446" i="65"/>
  <c r="H1447" i="65" s="1"/>
  <c r="G1382" i="65"/>
  <c r="G1383" i="65" s="1"/>
  <c r="F1383" i="65"/>
  <c r="H1382" i="65"/>
  <c r="H1383" i="65" s="1"/>
  <c r="G1318" i="65"/>
  <c r="G1319" i="65" s="1"/>
  <c r="F1319" i="65"/>
  <c r="H1318" i="65"/>
  <c r="H1319" i="65" s="1"/>
  <c r="G1254" i="65"/>
  <c r="G1255" i="65" s="1"/>
  <c r="F1255" i="65"/>
  <c r="H1254" i="65"/>
  <c r="H1255" i="65" s="1"/>
  <c r="G1190" i="65"/>
  <c r="G1191" i="65" s="1"/>
  <c r="F1191" i="65"/>
  <c r="H1190" i="65"/>
  <c r="H1191" i="65" s="1"/>
  <c r="G1126" i="65"/>
  <c r="G1127" i="65" s="1"/>
  <c r="F1127" i="65"/>
  <c r="H1126" i="65"/>
  <c r="H1127" i="65" s="1"/>
  <c r="G1062" i="65"/>
  <c r="G1063" i="65" s="1"/>
  <c r="F1063" i="65"/>
  <c r="H1062" i="65"/>
  <c r="H1063" i="65" s="1"/>
  <c r="G998" i="65"/>
  <c r="G999" i="65" s="1"/>
  <c r="F999" i="65"/>
  <c r="H998" i="65"/>
  <c r="H999" i="65" s="1"/>
  <c r="F10" i="65"/>
  <c r="H9" i="65"/>
  <c r="G9" i="65"/>
  <c r="G10" i="65" s="1"/>
  <c r="G4137" i="65"/>
  <c r="G4138" i="65" s="1"/>
  <c r="H4137" i="65"/>
  <c r="H4138" i="65" s="1"/>
  <c r="F4138" i="65"/>
  <c r="H4076" i="65"/>
  <c r="H4077" i="65" s="1"/>
  <c r="G4076" i="65"/>
  <c r="G4077" i="65" s="1"/>
  <c r="F4077" i="65"/>
  <c r="G3033" i="65"/>
  <c r="G3034" i="65" s="1"/>
  <c r="H3033" i="65"/>
  <c r="H3034" i="65" s="1"/>
  <c r="F3034" i="65"/>
  <c r="F2989" i="65"/>
  <c r="H2988" i="65"/>
  <c r="H2989" i="65" s="1"/>
  <c r="G2988" i="65"/>
  <c r="G2989" i="65" s="1"/>
  <c r="G2905" i="65"/>
  <c r="G2906" i="65" s="1"/>
  <c r="H2905" i="65"/>
  <c r="H2906" i="65" s="1"/>
  <c r="F2906" i="65"/>
  <c r="F2861" i="65"/>
  <c r="H2860" i="65"/>
  <c r="H2861" i="65" s="1"/>
  <c r="G2860" i="65"/>
  <c r="G2861" i="65" s="1"/>
  <c r="G2777" i="65"/>
  <c r="G2778" i="65" s="1"/>
  <c r="H2777" i="65"/>
  <c r="H2778" i="65" s="1"/>
  <c r="F2778" i="65"/>
  <c r="F2733" i="65"/>
  <c r="H2732" i="65"/>
  <c r="H2733" i="65" s="1"/>
  <c r="G2732" i="65"/>
  <c r="G2733" i="65" s="1"/>
  <c r="G1503" i="65"/>
  <c r="G1504" i="65" s="1"/>
  <c r="H1503" i="65"/>
  <c r="H1504" i="65" s="1"/>
  <c r="F1504" i="65"/>
  <c r="H1407" i="65"/>
  <c r="H1408" i="65" s="1"/>
  <c r="G1407" i="65"/>
  <c r="G1408" i="65" s="1"/>
  <c r="F1408" i="65"/>
  <c r="H1279" i="65"/>
  <c r="H1280" i="65" s="1"/>
  <c r="G1279" i="65"/>
  <c r="G1280" i="65" s="1"/>
  <c r="F1280" i="65"/>
  <c r="H1151" i="65"/>
  <c r="H1152" i="65" s="1"/>
  <c r="G1151" i="65"/>
  <c r="G1152" i="65" s="1"/>
  <c r="F1152" i="65"/>
  <c r="H975" i="65"/>
  <c r="H976" i="65" s="1"/>
  <c r="F976" i="65"/>
  <c r="G975" i="65"/>
  <c r="G976" i="65" s="1"/>
  <c r="H63" i="65"/>
  <c r="H64" i="65" s="1"/>
  <c r="G63" i="65"/>
  <c r="G64" i="65" s="1"/>
  <c r="F64" i="65"/>
  <c r="F4919" i="65"/>
  <c r="H4918" i="65"/>
  <c r="H4919" i="65" s="1"/>
  <c r="G4918" i="65"/>
  <c r="G4919" i="65" s="1"/>
  <c r="F4906" i="65"/>
  <c r="H4905" i="65"/>
  <c r="H4906" i="65" s="1"/>
  <c r="G4905" i="65"/>
  <c r="G4906" i="65" s="1"/>
  <c r="F4602" i="65"/>
  <c r="H4601" i="65"/>
  <c r="H4602" i="65" s="1"/>
  <c r="G4601" i="65"/>
  <c r="G4602" i="65" s="1"/>
  <c r="G4134" i="65"/>
  <c r="G4135" i="65" s="1"/>
  <c r="H4134" i="65"/>
  <c r="H4135" i="65" s="1"/>
  <c r="F4135" i="65"/>
  <c r="G3577" i="65"/>
  <c r="G3578" i="65" s="1"/>
  <c r="F3578" i="65"/>
  <c r="H3577" i="65"/>
  <c r="H3578" i="65" s="1"/>
  <c r="H3529" i="65"/>
  <c r="H3530" i="65" s="1"/>
  <c r="F3530" i="65"/>
  <c r="G3529" i="65"/>
  <c r="G3530" i="65" s="1"/>
  <c r="G2540" i="65"/>
  <c r="G2541" i="65" s="1"/>
  <c r="F2541" i="65"/>
  <c r="H2540" i="65"/>
  <c r="H2541" i="65" s="1"/>
  <c r="F1997" i="65"/>
  <c r="H1996" i="65"/>
  <c r="H1997" i="65" s="1"/>
  <c r="G1996" i="65"/>
  <c r="G1997" i="65" s="1"/>
  <c r="G191" i="65"/>
  <c r="G192" i="65" s="1"/>
  <c r="H191" i="65"/>
  <c r="H192" i="65" s="1"/>
  <c r="F192" i="65"/>
  <c r="F349" i="65"/>
  <c r="G348" i="65"/>
  <c r="G349" i="65" s="1"/>
  <c r="H348" i="65"/>
  <c r="H349" i="65" s="1"/>
  <c r="H108" i="65"/>
  <c r="H109" i="65" s="1"/>
  <c r="G108" i="65"/>
  <c r="G109" i="65" s="1"/>
  <c r="F109" i="65"/>
  <c r="G4623" i="65"/>
  <c r="G4624" i="65" s="1"/>
  <c r="H4623" i="65"/>
  <c r="H4624" i="65" s="1"/>
  <c r="F4624" i="65"/>
  <c r="F4666" i="65"/>
  <c r="G4665" i="65"/>
  <c r="G4666" i="65" s="1"/>
  <c r="H4665" i="65"/>
  <c r="H4666" i="65" s="1"/>
  <c r="G4390" i="65"/>
  <c r="G4391" i="65" s="1"/>
  <c r="H4390" i="65"/>
  <c r="H4391" i="65" s="1"/>
  <c r="F4391" i="65"/>
  <c r="B4806" i="65"/>
  <c r="A4807" i="65"/>
  <c r="D4806" i="65"/>
  <c r="F4333" i="65"/>
  <c r="H4332" i="65"/>
  <c r="H4333" i="65" s="1"/>
  <c r="G4332" i="65"/>
  <c r="G4333" i="65" s="1"/>
  <c r="H3542" i="65"/>
  <c r="H3543" i="65" s="1"/>
  <c r="G3542" i="65"/>
  <c r="G3543" i="65" s="1"/>
  <c r="F3543" i="65"/>
  <c r="G4092" i="65"/>
  <c r="G4093" i="65" s="1"/>
  <c r="F4093" i="65"/>
  <c r="H4092" i="65"/>
  <c r="H4093" i="65" s="1"/>
  <c r="G1065" i="65"/>
  <c r="G1066" i="65" s="1"/>
  <c r="F1066" i="65"/>
  <c r="H1065" i="65"/>
  <c r="H1066" i="65" s="1"/>
  <c r="F1021" i="65"/>
  <c r="H1020" i="65"/>
  <c r="H1021" i="65" s="1"/>
  <c r="G1020" i="65"/>
  <c r="G1021" i="65" s="1"/>
  <c r="F1917" i="65"/>
  <c r="H1916" i="65"/>
  <c r="H1917" i="65" s="1"/>
  <c r="G1916" i="65"/>
  <c r="G1917" i="65" s="1"/>
  <c r="H1471" i="65"/>
  <c r="H1472" i="65" s="1"/>
  <c r="G1471" i="65"/>
  <c r="G1472" i="65" s="1"/>
  <c r="F1472" i="65"/>
  <c r="F1165" i="65"/>
  <c r="H1164" i="65"/>
  <c r="H1165" i="65" s="1"/>
  <c r="G1164" i="65"/>
  <c r="G1165" i="65" s="1"/>
  <c r="G870" i="65"/>
  <c r="G871" i="65" s="1"/>
  <c r="F871" i="65"/>
  <c r="H870" i="65"/>
  <c r="H871" i="65" s="1"/>
  <c r="H271" i="65"/>
  <c r="H272" i="65" s="1"/>
  <c r="G271" i="65"/>
  <c r="G272" i="65" s="1"/>
  <c r="F272" i="65"/>
  <c r="F605" i="65"/>
  <c r="H604" i="65"/>
  <c r="H605" i="65" s="1"/>
  <c r="G604" i="65"/>
  <c r="G605" i="65" s="1"/>
  <c r="G806" i="65"/>
  <c r="G807" i="65" s="1"/>
  <c r="F807" i="65"/>
  <c r="H806" i="65"/>
  <c r="H807" i="65" s="1"/>
  <c r="F13" i="65"/>
  <c r="G12" i="65"/>
  <c r="G13" i="65" s="1"/>
  <c r="H12" i="65"/>
  <c r="H13" i="65" s="1"/>
  <c r="G2473" i="65"/>
  <c r="G2474" i="65" s="1"/>
  <c r="F2474" i="65"/>
  <c r="H2473" i="65"/>
  <c r="H2474" i="65" s="1"/>
  <c r="G2345" i="65"/>
  <c r="G2346" i="65" s="1"/>
  <c r="F2346" i="65"/>
  <c r="H2345" i="65"/>
  <c r="H2346" i="65" s="1"/>
  <c r="G2217" i="65"/>
  <c r="G2218" i="65" s="1"/>
  <c r="F2218" i="65"/>
  <c r="H2217" i="65"/>
  <c r="H2218" i="65" s="1"/>
  <c r="G2089" i="65"/>
  <c r="G2090" i="65" s="1"/>
  <c r="F2090" i="65"/>
  <c r="H2089" i="65"/>
  <c r="H2090" i="65" s="1"/>
  <c r="H1929" i="65"/>
  <c r="H1930" i="65" s="1"/>
  <c r="F1930" i="65"/>
  <c r="G1929" i="65"/>
  <c r="G1930" i="65" s="1"/>
  <c r="H1801" i="65"/>
  <c r="H1802" i="65" s="1"/>
  <c r="F1802" i="65"/>
  <c r="G1801" i="65"/>
  <c r="G1802" i="65" s="1"/>
  <c r="H1673" i="65"/>
  <c r="H1674" i="65" s="1"/>
  <c r="F1674" i="65"/>
  <c r="G1673" i="65"/>
  <c r="G1674" i="65" s="1"/>
  <c r="H1545" i="65"/>
  <c r="H1546" i="65" s="1"/>
  <c r="F1546" i="65"/>
  <c r="G1545" i="65"/>
  <c r="G1546" i="65" s="1"/>
  <c r="F2429" i="65"/>
  <c r="H2428" i="65"/>
  <c r="H2429" i="65" s="1"/>
  <c r="G2428" i="65"/>
  <c r="G2429" i="65" s="1"/>
  <c r="G713" i="65"/>
  <c r="G714" i="65" s="1"/>
  <c r="F714" i="65"/>
  <c r="H713" i="65"/>
  <c r="H714" i="65" s="1"/>
  <c r="G457" i="65"/>
  <c r="G458" i="65" s="1"/>
  <c r="F458" i="65"/>
  <c r="H457" i="65"/>
  <c r="H458" i="65" s="1"/>
  <c r="G294" i="65"/>
  <c r="G295" i="65" s="1"/>
  <c r="F295" i="65"/>
  <c r="H294" i="65"/>
  <c r="H295" i="65" s="1"/>
  <c r="G230" i="65"/>
  <c r="G231" i="65" s="1"/>
  <c r="F231" i="65"/>
  <c r="H230" i="65"/>
  <c r="H231" i="65" s="1"/>
  <c r="G166" i="65"/>
  <c r="G167" i="65" s="1"/>
  <c r="F167" i="65"/>
  <c r="H166" i="65"/>
  <c r="H167" i="65" s="1"/>
  <c r="H223" i="65"/>
  <c r="H224" i="65" s="1"/>
  <c r="G223" i="65"/>
  <c r="G224" i="65" s="1"/>
  <c r="F224" i="65"/>
  <c r="G4220" i="65"/>
  <c r="G4221" i="65" s="1"/>
  <c r="F4221" i="65"/>
  <c r="H4220" i="65"/>
  <c r="H4221" i="65" s="1"/>
  <c r="G4073" i="65"/>
  <c r="G4074" i="65" s="1"/>
  <c r="H4073" i="65"/>
  <c r="H4074" i="65" s="1"/>
  <c r="F4074" i="65"/>
  <c r="F3415" i="65"/>
  <c r="J3415" i="65" s="1"/>
  <c r="H3414" i="65"/>
  <c r="H3415" i="65"/>
  <c r="G3415" i="65"/>
  <c r="G3414" i="65"/>
  <c r="F3287" i="65"/>
  <c r="H3286" i="65"/>
  <c r="H3287" i="65" s="1"/>
  <c r="G3286" i="65"/>
  <c r="G3287" i="65" s="1"/>
  <c r="F3159" i="65"/>
  <c r="H3158" i="65"/>
  <c r="H3159" i="65" s="1"/>
  <c r="G3158" i="65"/>
  <c r="G3159" i="65" s="1"/>
  <c r="F3069" i="65"/>
  <c r="H3068" i="65"/>
  <c r="H3069" i="65" s="1"/>
  <c r="G3068" i="65"/>
  <c r="G3069" i="65" s="1"/>
  <c r="G2985" i="65"/>
  <c r="G2986" i="65" s="1"/>
  <c r="H2985" i="65"/>
  <c r="H2986" i="65" s="1"/>
  <c r="F2986" i="65"/>
  <c r="F2941" i="65"/>
  <c r="H2940" i="65"/>
  <c r="H2941" i="65" s="1"/>
  <c r="G2940" i="65"/>
  <c r="G2941" i="65" s="1"/>
  <c r="G2857" i="65"/>
  <c r="G2858" i="65" s="1"/>
  <c r="H2857" i="65"/>
  <c r="H2858" i="65" s="1"/>
  <c r="F2858" i="65"/>
  <c r="F2813" i="65"/>
  <c r="H2812" i="65"/>
  <c r="H2813" i="65" s="1"/>
  <c r="G2812" i="65"/>
  <c r="G2813" i="65" s="1"/>
  <c r="G2729" i="65"/>
  <c r="G2730" i="65" s="1"/>
  <c r="H2729" i="65"/>
  <c r="H2730" i="65" s="1"/>
  <c r="F2730" i="65"/>
  <c r="F2685" i="65"/>
  <c r="H2684" i="65"/>
  <c r="H2685" i="65" s="1"/>
  <c r="G2684" i="65"/>
  <c r="G2685" i="65" s="1"/>
  <c r="H1039" i="65"/>
  <c r="H1040" i="65" s="1"/>
  <c r="G1039" i="65"/>
  <c r="G1040" i="65" s="1"/>
  <c r="F1040" i="65"/>
  <c r="G646" i="65"/>
  <c r="G647" i="65" s="1"/>
  <c r="F647" i="65"/>
  <c r="H646" i="65"/>
  <c r="H647" i="65" s="1"/>
  <c r="H815" i="65"/>
  <c r="H816" i="65" s="1"/>
  <c r="G815" i="65"/>
  <c r="G816" i="65" s="1"/>
  <c r="F816" i="65"/>
  <c r="G4825" i="65"/>
  <c r="G4826" i="65" s="1"/>
  <c r="F4826" i="65"/>
  <c r="H4825" i="65"/>
  <c r="H4826" i="65" s="1"/>
  <c r="G4511" i="65"/>
  <c r="G4512" i="65" s="1"/>
  <c r="H4511" i="65"/>
  <c r="H4512" i="65"/>
  <c r="F4512" i="65"/>
  <c r="F4890" i="65"/>
  <c r="H4889" i="65"/>
  <c r="H4890" i="65" s="1"/>
  <c r="G4889" i="65"/>
  <c r="G4890" i="65" s="1"/>
  <c r="F4877" i="65"/>
  <c r="H4876" i="65"/>
  <c r="H4877" i="65" s="1"/>
  <c r="G4876" i="65"/>
  <c r="G4877" i="65" s="1"/>
  <c r="H3580" i="65"/>
  <c r="H3581" i="65" s="1"/>
  <c r="G3580" i="65"/>
  <c r="G3581" i="65" s="1"/>
  <c r="F3581" i="65"/>
  <c r="F3322" i="65"/>
  <c r="H3321" i="65"/>
  <c r="H3322" i="65"/>
  <c r="G3321" i="65"/>
  <c r="G3322" i="65" s="1"/>
  <c r="F2381" i="65"/>
  <c r="H2380" i="65"/>
  <c r="H2381" i="65" s="1"/>
  <c r="G2380" i="65"/>
  <c r="G2381" i="65" s="1"/>
  <c r="G956" i="65"/>
  <c r="G957" i="65" s="1"/>
  <c r="H956" i="65"/>
  <c r="H957" i="65" s="1"/>
  <c r="F957" i="65"/>
  <c r="G886" i="65"/>
  <c r="G887" i="65" s="1"/>
  <c r="F887" i="65"/>
  <c r="H886" i="65"/>
  <c r="H887" i="65" s="1"/>
  <c r="G758" i="65"/>
  <c r="G759" i="65" s="1"/>
  <c r="F759" i="65"/>
  <c r="H758" i="65"/>
  <c r="H759" i="65" s="1"/>
  <c r="G255" i="65"/>
  <c r="G256" i="65" s="1"/>
  <c r="H255" i="65"/>
  <c r="H256" i="65" s="1"/>
  <c r="F256" i="65"/>
  <c r="F4727" i="65"/>
  <c r="H4726" i="65"/>
  <c r="H4727" i="65" s="1"/>
  <c r="G4726" i="65"/>
  <c r="G4727" i="65" s="1"/>
  <c r="G4822" i="65"/>
  <c r="G4823" i="65" s="1"/>
  <c r="F4823" i="65"/>
  <c r="H4822" i="65"/>
  <c r="H4823" i="65" s="1"/>
  <c r="G4502" i="65"/>
  <c r="G4503" i="65" s="1"/>
  <c r="F4503" i="65"/>
  <c r="J4503" i="65" s="1"/>
  <c r="H4502" i="65"/>
  <c r="H4503" i="65" s="1"/>
  <c r="H4518" i="65"/>
  <c r="H4519" i="65" s="1"/>
  <c r="F4519" i="65"/>
  <c r="G4518" i="65"/>
  <c r="G4519" i="65" s="1"/>
  <c r="F4477" i="65"/>
  <c r="H4476" i="65"/>
  <c r="H4477" i="65" s="1"/>
  <c r="G4476" i="65"/>
  <c r="G4477" i="65" s="1"/>
  <c r="G4105" i="65"/>
  <c r="G4106" i="65" s="1"/>
  <c r="F4106" i="65"/>
  <c r="H4105" i="65"/>
  <c r="H4106" i="65" s="1"/>
  <c r="F3434" i="65"/>
  <c r="H3433" i="65"/>
  <c r="H3434" i="65" s="1"/>
  <c r="G3433" i="65"/>
  <c r="G3434" i="65" s="1"/>
  <c r="F3306" i="65"/>
  <c r="H3305" i="65"/>
  <c r="H3306" i="65" s="1"/>
  <c r="G3305" i="65"/>
  <c r="G3306" i="65" s="1"/>
  <c r="F3178" i="65"/>
  <c r="H3177" i="65"/>
  <c r="H3178" i="65" s="1"/>
  <c r="G3177" i="65"/>
  <c r="G3178" i="65" s="1"/>
  <c r="G1081" i="65"/>
  <c r="G1082" i="65" s="1"/>
  <c r="F1082" i="65"/>
  <c r="H1081" i="65"/>
  <c r="H1082" i="65" s="1"/>
  <c r="F2029" i="65"/>
  <c r="H2028" i="65"/>
  <c r="H2029" i="65" s="1"/>
  <c r="G2028" i="65"/>
  <c r="G2029" i="65" s="1"/>
  <c r="F3354" i="65"/>
  <c r="H3353" i="65"/>
  <c r="H3354" i="65" s="1"/>
  <c r="G3353" i="65"/>
  <c r="G3354" i="65" s="1"/>
  <c r="G2537" i="65"/>
  <c r="G2538" i="65" s="1"/>
  <c r="H2537" i="65"/>
  <c r="H2538" i="65" s="1"/>
  <c r="F2538" i="65"/>
  <c r="F2445" i="65"/>
  <c r="H2444" i="65"/>
  <c r="H2445" i="65" s="1"/>
  <c r="G2444" i="65"/>
  <c r="G2445" i="65" s="1"/>
  <c r="H2301" i="65"/>
  <c r="F2301" i="65"/>
  <c r="H2300" i="65"/>
  <c r="G2300" i="65"/>
  <c r="G2301" i="65" s="1"/>
  <c r="F4583" i="65"/>
  <c r="H4582" i="65"/>
  <c r="H4583" i="65" s="1"/>
  <c r="G4582" i="65"/>
  <c r="G4583" i="65" s="1"/>
  <c r="H4252" i="65"/>
  <c r="H4253" i="65" s="1"/>
  <c r="F4253" i="65"/>
  <c r="G4252" i="65"/>
  <c r="G4253" i="65" s="1"/>
  <c r="F1959" i="65"/>
  <c r="G1958" i="65"/>
  <c r="G1959" i="65" s="1"/>
  <c r="H1958" i="65"/>
  <c r="H1959" i="65" s="1"/>
  <c r="H1895" i="65"/>
  <c r="G1895" i="65"/>
  <c r="F1895" i="65"/>
  <c r="G1894" i="65"/>
  <c r="H1894" i="65"/>
  <c r="H1767" i="65"/>
  <c r="G1767" i="65"/>
  <c r="F1767" i="65"/>
  <c r="G1766" i="65"/>
  <c r="H1766" i="65"/>
  <c r="F1639" i="65"/>
  <c r="H1638" i="65"/>
  <c r="H1639" i="65" s="1"/>
  <c r="G1638" i="65"/>
  <c r="G1639" i="65" s="1"/>
  <c r="F1575" i="65"/>
  <c r="H1574" i="65"/>
  <c r="H1575" i="65" s="1"/>
  <c r="G1574" i="65"/>
  <c r="G1575" i="65" s="1"/>
  <c r="G4153" i="65"/>
  <c r="G4154" i="65" s="1"/>
  <c r="H4153" i="65"/>
  <c r="H4154" i="65" s="1"/>
  <c r="F4154" i="65"/>
  <c r="H3503" i="65"/>
  <c r="H3504" i="65" s="1"/>
  <c r="F3504" i="65"/>
  <c r="G3503" i="65"/>
  <c r="G3504" i="65" s="1"/>
  <c r="G3484" i="65"/>
  <c r="G3485" i="65" s="1"/>
  <c r="F3485" i="65"/>
  <c r="H3484" i="65"/>
  <c r="H3485" i="65" s="1"/>
  <c r="G1430" i="65"/>
  <c r="G1431" i="65" s="1"/>
  <c r="F1431" i="65"/>
  <c r="H1430" i="65"/>
  <c r="H1431" i="65" s="1"/>
  <c r="G1366" i="65"/>
  <c r="G1367" i="65" s="1"/>
  <c r="F1367" i="65"/>
  <c r="H1366" i="65"/>
  <c r="H1367" i="65" s="1"/>
  <c r="G1302" i="65"/>
  <c r="G1303" i="65" s="1"/>
  <c r="F1303" i="65"/>
  <c r="H1302" i="65"/>
  <c r="H1303" i="65" s="1"/>
  <c r="G1238" i="65"/>
  <c r="G1239" i="65" s="1"/>
  <c r="F1239" i="65"/>
  <c r="H1238" i="65"/>
  <c r="H1239" i="65" s="1"/>
  <c r="G1174" i="65"/>
  <c r="G1175" i="65" s="1"/>
  <c r="F1175" i="65"/>
  <c r="H1174" i="65"/>
  <c r="H1175" i="65" s="1"/>
  <c r="G1110" i="65"/>
  <c r="G1111" i="65" s="1"/>
  <c r="F1111" i="65"/>
  <c r="H1110" i="65"/>
  <c r="H1111" i="65" s="1"/>
  <c r="G1046" i="65"/>
  <c r="G1047" i="65" s="1"/>
  <c r="F1047" i="65"/>
  <c r="H1046" i="65"/>
  <c r="H1047" i="65" s="1"/>
  <c r="H607" i="65"/>
  <c r="H608" i="65" s="1"/>
  <c r="G607" i="65"/>
  <c r="G608" i="65" s="1"/>
  <c r="F608" i="65"/>
  <c r="G3065" i="65"/>
  <c r="G3066" i="65" s="1"/>
  <c r="H3065" i="65"/>
  <c r="H3066" i="65" s="1"/>
  <c r="F3066" i="65"/>
  <c r="F3021" i="65"/>
  <c r="H3020" i="65"/>
  <c r="H3021" i="65" s="1"/>
  <c r="G3020" i="65"/>
  <c r="G3021" i="65" s="1"/>
  <c r="G2937" i="65"/>
  <c r="G2938" i="65" s="1"/>
  <c r="H2937" i="65"/>
  <c r="H2938" i="65" s="1"/>
  <c r="F2938" i="65"/>
  <c r="F2893" i="65"/>
  <c r="H2892" i="65"/>
  <c r="H2893" i="65" s="1"/>
  <c r="G2892" i="65"/>
  <c r="G2893" i="65" s="1"/>
  <c r="G2809" i="65"/>
  <c r="G2810" i="65" s="1"/>
  <c r="H2809" i="65"/>
  <c r="H2810" i="65" s="1"/>
  <c r="F2810" i="65"/>
  <c r="F2765" i="65"/>
  <c r="H2764" i="65"/>
  <c r="H2765" i="65" s="1"/>
  <c r="G2764" i="65"/>
  <c r="G2765" i="65" s="1"/>
  <c r="G2681" i="65"/>
  <c r="G2682" i="65" s="1"/>
  <c r="H2681" i="65"/>
  <c r="H2682" i="65" s="1"/>
  <c r="F2682" i="65"/>
  <c r="G2636" i="65"/>
  <c r="G2637" i="65" s="1"/>
  <c r="F2637" i="65"/>
  <c r="H2636" i="65"/>
  <c r="H2637" i="65" s="1"/>
  <c r="H1359" i="65"/>
  <c r="H1360" i="65" s="1"/>
  <c r="G1359" i="65"/>
  <c r="G1360" i="65" s="1"/>
  <c r="F1360" i="65"/>
  <c r="H1231" i="65"/>
  <c r="H1232" i="65" s="1"/>
  <c r="G1231" i="65"/>
  <c r="G1232" i="65" s="1"/>
  <c r="F1232" i="65"/>
  <c r="H1103" i="65"/>
  <c r="H1104" i="65" s="1"/>
  <c r="G1103" i="65"/>
  <c r="G1104" i="65" s="1"/>
  <c r="F1104" i="65"/>
  <c r="G838" i="65"/>
  <c r="G839" i="65" s="1"/>
  <c r="F839" i="65"/>
  <c r="H838" i="65"/>
  <c r="H839" i="65" s="1"/>
  <c r="G367" i="65"/>
  <c r="G368" i="65" s="1"/>
  <c r="H367" i="65"/>
  <c r="H368" i="65" s="1"/>
  <c r="F368" i="65"/>
  <c r="F589" i="65"/>
  <c r="H588" i="65"/>
  <c r="H589" i="65" s="1"/>
  <c r="G588" i="65"/>
  <c r="G589" i="65" s="1"/>
  <c r="H4713" i="65"/>
  <c r="H4714" i="65" s="1"/>
  <c r="G4713" i="65"/>
  <c r="G4714" i="65" s="1"/>
  <c r="F4714" i="65"/>
  <c r="F4954" i="65"/>
  <c r="H4953" i="65"/>
  <c r="H4954" i="65" s="1"/>
  <c r="G4953" i="65"/>
  <c r="G4954" i="65" s="1"/>
  <c r="F4634" i="65"/>
  <c r="G4633" i="65"/>
  <c r="G4634" i="65" s="1"/>
  <c r="H4633" i="65"/>
  <c r="H4634" i="65" s="1"/>
  <c r="G4703" i="65"/>
  <c r="G4704" i="65" s="1"/>
  <c r="F4704" i="65"/>
  <c r="H4703" i="65"/>
  <c r="H4704" i="65"/>
  <c r="G4406" i="65"/>
  <c r="G4407" i="65" s="1"/>
  <c r="H4406" i="65"/>
  <c r="H4407" i="65" s="1"/>
  <c r="F4407" i="65"/>
  <c r="F4570" i="65"/>
  <c r="H4569" i="65"/>
  <c r="H4570" i="65" s="1"/>
  <c r="G4569" i="65"/>
  <c r="G4570" i="65" s="1"/>
  <c r="H4262" i="65"/>
  <c r="H4263" i="65" s="1"/>
  <c r="F4263" i="65"/>
  <c r="G4262" i="65"/>
  <c r="G4263" i="65" s="1"/>
  <c r="G4057" i="65"/>
  <c r="F4058" i="65"/>
  <c r="H4057" i="65"/>
  <c r="H4058" i="65" s="1"/>
  <c r="G4058" i="65"/>
  <c r="F3997" i="65"/>
  <c r="H3996" i="65"/>
  <c r="H3997" i="65" s="1"/>
  <c r="G3996" i="65"/>
  <c r="G3997" i="65" s="1"/>
  <c r="G3913" i="65"/>
  <c r="G3914" i="65" s="1"/>
  <c r="H3913" i="65"/>
  <c r="H3914" i="65" s="1"/>
  <c r="F3914" i="65"/>
  <c r="F3869" i="65"/>
  <c r="H3868" i="65"/>
  <c r="H3869" i="65" s="1"/>
  <c r="G3868" i="65"/>
  <c r="G3869" i="65" s="1"/>
  <c r="G3785" i="65"/>
  <c r="G3786" i="65" s="1"/>
  <c r="H3785" i="65"/>
  <c r="H3786" i="65" s="1"/>
  <c r="F3786" i="65"/>
  <c r="F3741" i="65"/>
  <c r="H3740" i="65"/>
  <c r="H3741" i="65" s="1"/>
  <c r="G3740" i="65"/>
  <c r="G3741" i="65" s="1"/>
  <c r="G3657" i="65"/>
  <c r="G3658" i="65" s="1"/>
  <c r="H3657" i="65"/>
  <c r="H3658" i="65" s="1"/>
  <c r="F3658" i="65"/>
  <c r="G3612" i="65"/>
  <c r="G3613" i="65" s="1"/>
  <c r="F3613" i="65"/>
  <c r="H3612" i="65"/>
  <c r="H3613" i="65" s="1"/>
  <c r="F4032" i="65"/>
  <c r="H4031" i="65"/>
  <c r="H4032" i="65" s="1"/>
  <c r="G4031" i="65"/>
  <c r="G4032" i="65" s="1"/>
  <c r="G566" i="65"/>
  <c r="G567" i="65" s="1"/>
  <c r="F567" i="65"/>
  <c r="H566" i="65"/>
  <c r="H567" i="65" s="1"/>
  <c r="H319" i="65"/>
  <c r="H320" i="65" s="1"/>
  <c r="F320" i="65"/>
  <c r="G319" i="65"/>
  <c r="G320" i="65" s="1"/>
  <c r="F461" i="65"/>
  <c r="G460" i="65"/>
  <c r="G461" i="65" s="1"/>
  <c r="H460" i="65"/>
  <c r="H461" i="65" s="1"/>
  <c r="F4493" i="65"/>
  <c r="H4492" i="65"/>
  <c r="H4493" i="65" s="1"/>
  <c r="G4492" i="65"/>
  <c r="G4493" i="65" s="1"/>
  <c r="H3526" i="65"/>
  <c r="H3527" i="65" s="1"/>
  <c r="F3527" i="65"/>
  <c r="G3526" i="65"/>
  <c r="G3527" i="65" s="1"/>
  <c r="G3196" i="65"/>
  <c r="G3197" i="65" s="1"/>
  <c r="H3196" i="65"/>
  <c r="H3197" i="65" s="1"/>
  <c r="F3197" i="65"/>
  <c r="G1097" i="65"/>
  <c r="G1098" i="65" s="1"/>
  <c r="F1098" i="65"/>
  <c r="H1097" i="65"/>
  <c r="H1098" i="65" s="1"/>
  <c r="F1053" i="65"/>
  <c r="H1052" i="65"/>
  <c r="H1053" i="65" s="1"/>
  <c r="G1052" i="65"/>
  <c r="G1053" i="65" s="1"/>
  <c r="G988" i="65"/>
  <c r="G989" i="65" s="1"/>
  <c r="F989" i="65"/>
  <c r="H988" i="65"/>
  <c r="H989" i="65" s="1"/>
  <c r="H1007" i="65"/>
  <c r="H1008" i="65" s="1"/>
  <c r="F1008" i="65"/>
  <c r="G1007" i="65"/>
  <c r="G1008" i="65" s="1"/>
  <c r="G601" i="65"/>
  <c r="G602" i="65" s="1"/>
  <c r="F602" i="65"/>
  <c r="H601" i="65"/>
  <c r="H602" i="65" s="1"/>
  <c r="G217" i="65"/>
  <c r="G218" i="65" s="1"/>
  <c r="F218" i="65"/>
  <c r="H217" i="65"/>
  <c r="H218" i="65" s="1"/>
  <c r="F157" i="65"/>
  <c r="H156" i="65"/>
  <c r="H157" i="65" s="1"/>
  <c r="G156" i="65"/>
  <c r="G157" i="65" s="1"/>
  <c r="H143" i="65"/>
  <c r="H144" i="65" s="1"/>
  <c r="G143" i="65"/>
  <c r="G144" i="65" s="1"/>
  <c r="F144" i="65"/>
  <c r="F16" i="65"/>
  <c r="H15" i="65"/>
  <c r="H16" i="65" s="1"/>
  <c r="G15" i="65"/>
  <c r="G16" i="65" s="1"/>
  <c r="F797" i="65"/>
  <c r="H796" i="65"/>
  <c r="H797" i="65" s="1"/>
  <c r="G796" i="65"/>
  <c r="G797" i="65" s="1"/>
  <c r="F941" i="65"/>
  <c r="H940" i="65"/>
  <c r="H941" i="65" s="1"/>
  <c r="G940" i="65"/>
  <c r="G941" i="65" s="1"/>
  <c r="G1225" i="65"/>
  <c r="G1226" i="65" s="1"/>
  <c r="F1226" i="65"/>
  <c r="H1225" i="65"/>
  <c r="H1226" i="65" s="1"/>
  <c r="F1885" i="65"/>
  <c r="H1884" i="65"/>
  <c r="H1885" i="65" s="1"/>
  <c r="G1884" i="65"/>
  <c r="G1885" i="65" s="1"/>
  <c r="H221" i="65"/>
  <c r="F221" i="65"/>
  <c r="H220" i="65"/>
  <c r="G220" i="65"/>
  <c r="G221" i="65" s="1"/>
  <c r="F4903" i="65"/>
  <c r="H4902" i="65"/>
  <c r="H4903" i="65" s="1"/>
  <c r="G4902" i="65"/>
  <c r="G4903" i="65" s="1"/>
  <c r="G2489" i="65"/>
  <c r="G2490" i="65" s="1"/>
  <c r="F2490" i="65"/>
  <c r="H2489" i="65"/>
  <c r="H2490" i="65" s="1"/>
  <c r="G2361" i="65"/>
  <c r="G2362" i="65" s="1"/>
  <c r="F2362" i="65"/>
  <c r="H2361" i="65"/>
  <c r="H2362" i="65" s="1"/>
  <c r="G2233" i="65"/>
  <c r="G2234" i="65" s="1"/>
  <c r="F2234" i="65"/>
  <c r="H2233" i="65"/>
  <c r="H2234" i="65" s="1"/>
  <c r="G2105" i="65"/>
  <c r="G2106" i="65" s="1"/>
  <c r="F2106" i="65"/>
  <c r="H2105" i="65"/>
  <c r="H2106" i="65" s="1"/>
  <c r="G1977" i="65"/>
  <c r="G1978" i="65" s="1"/>
  <c r="F1978" i="65"/>
  <c r="H1977" i="65"/>
  <c r="H1978" i="65" s="1"/>
  <c r="H1945" i="65"/>
  <c r="H1946" i="65" s="1"/>
  <c r="F1946" i="65"/>
  <c r="G1945" i="65"/>
  <c r="G1946" i="65" s="1"/>
  <c r="H1817" i="65"/>
  <c r="H1818" i="65" s="1"/>
  <c r="F1818" i="65"/>
  <c r="G1817" i="65"/>
  <c r="G1818" i="65" s="1"/>
  <c r="H1689" i="65"/>
  <c r="H1690" i="65" s="1"/>
  <c r="F1690" i="65"/>
  <c r="G1689" i="65"/>
  <c r="G1690" i="65" s="1"/>
  <c r="G1562" i="65"/>
  <c r="H1561" i="65"/>
  <c r="H1562" i="65" s="1"/>
  <c r="F1562" i="65"/>
  <c r="G1561" i="65"/>
  <c r="F2317" i="65"/>
  <c r="H2316" i="65"/>
  <c r="H2317" i="65" s="1"/>
  <c r="G2316" i="65"/>
  <c r="G2317" i="65" s="1"/>
  <c r="F2205" i="65"/>
  <c r="H2204" i="65"/>
  <c r="H2205" i="65" s="1"/>
  <c r="G2204" i="65"/>
  <c r="G2205" i="65" s="1"/>
  <c r="F967" i="65"/>
  <c r="H966" i="65"/>
  <c r="H967" i="65" s="1"/>
  <c r="G966" i="65"/>
  <c r="G967" i="65" s="1"/>
  <c r="G854" i="65"/>
  <c r="G855" i="65" s="1"/>
  <c r="F855" i="65"/>
  <c r="H854" i="65"/>
  <c r="H855" i="65" s="1"/>
  <c r="G726" i="65"/>
  <c r="G727" i="65" s="1"/>
  <c r="F727" i="65"/>
  <c r="H726" i="65"/>
  <c r="H727" i="65" s="1"/>
  <c r="G598" i="65"/>
  <c r="G599" i="65" s="1"/>
  <c r="F599" i="65"/>
  <c r="H598" i="65"/>
  <c r="H599" i="65" s="1"/>
  <c r="G278" i="65"/>
  <c r="G279" i="65" s="1"/>
  <c r="F279" i="65"/>
  <c r="H278" i="65"/>
  <c r="H279" i="65" s="1"/>
  <c r="G214" i="65"/>
  <c r="G215" i="65" s="1"/>
  <c r="F215" i="65"/>
  <c r="H214" i="65"/>
  <c r="H215" i="65" s="1"/>
  <c r="G150" i="65"/>
  <c r="G151" i="65" s="1"/>
  <c r="F151" i="65"/>
  <c r="H150" i="65"/>
  <c r="H151" i="65" s="1"/>
  <c r="F87" i="65"/>
  <c r="H86" i="65"/>
  <c r="H87" i="65" s="1"/>
  <c r="G86" i="65"/>
  <c r="G87" i="65" s="1"/>
  <c r="G73" i="65"/>
  <c r="G74" i="65" s="1"/>
  <c r="F74" i="65"/>
  <c r="H73" i="65"/>
  <c r="I74" i="65" s="1"/>
  <c r="G4438" i="65"/>
  <c r="G4439" i="65" s="1"/>
  <c r="H4439" i="65"/>
  <c r="F4439" i="65"/>
  <c r="H4438" i="65"/>
  <c r="F4605" i="65"/>
  <c r="H4604" i="65"/>
  <c r="H4605" i="65" s="1"/>
  <c r="G4604" i="65"/>
  <c r="G4605" i="65" s="1"/>
  <c r="H4188" i="65"/>
  <c r="H4189" i="65" s="1"/>
  <c r="G4188" i="65"/>
  <c r="G4189" i="65" s="1"/>
  <c r="F4189" i="65"/>
  <c r="H4140" i="65"/>
  <c r="H4141" i="65" s="1"/>
  <c r="G4140" i="65"/>
  <c r="G4141" i="65" s="1"/>
  <c r="F4141" i="65"/>
  <c r="F3274" i="65"/>
  <c r="H3273" i="65"/>
  <c r="H3274" i="65" s="1"/>
  <c r="G3273" i="65"/>
  <c r="G3274" i="65" s="1"/>
  <c r="G2585" i="65"/>
  <c r="G2586" i="65" s="1"/>
  <c r="F2586" i="65"/>
  <c r="H2585" i="65"/>
  <c r="H2586" i="65" s="1"/>
  <c r="F2221" i="65"/>
  <c r="H2220" i="65"/>
  <c r="H2221" i="65" s="1"/>
  <c r="G2220" i="65"/>
  <c r="G2221" i="65" s="1"/>
  <c r="G889" i="65"/>
  <c r="G890" i="65" s="1"/>
  <c r="F890" i="65"/>
  <c r="H889" i="65"/>
  <c r="H890" i="65" s="1"/>
  <c r="F4250" i="65"/>
  <c r="H4249" i="65"/>
  <c r="H4250" i="65" s="1"/>
  <c r="G4249" i="65"/>
  <c r="G4250" i="65" s="1"/>
  <c r="H4863" i="65"/>
  <c r="H4864" i="65" s="1"/>
  <c r="F4864" i="65"/>
  <c r="G4863" i="65"/>
  <c r="G4864" i="65" s="1"/>
  <c r="G4025" i="65"/>
  <c r="G4026" i="65" s="1"/>
  <c r="H4025" i="65"/>
  <c r="H4026" i="65" s="1"/>
  <c r="F4026" i="65"/>
  <c r="F3463" i="65"/>
  <c r="H3462" i="65"/>
  <c r="H3463" i="65"/>
  <c r="G3462" i="65"/>
  <c r="G3463" i="65"/>
  <c r="F3335" i="65"/>
  <c r="H3334" i="65"/>
  <c r="H3335" i="65" s="1"/>
  <c r="G3334" i="65"/>
  <c r="G3335" i="65" s="1"/>
  <c r="F3207" i="65"/>
  <c r="H3206" i="65"/>
  <c r="H3207" i="65" s="1"/>
  <c r="G3206" i="65"/>
  <c r="G3207" i="65" s="1"/>
  <c r="G3212" i="65"/>
  <c r="G3213" i="65" s="1"/>
  <c r="F3213" i="65"/>
  <c r="H3212" i="65"/>
  <c r="H3213" i="65" s="1"/>
  <c r="G3260" i="65"/>
  <c r="G3261" i="65" s="1"/>
  <c r="H3260" i="65"/>
  <c r="H3261" i="65" s="1"/>
  <c r="F3261" i="65"/>
  <c r="G873" i="65"/>
  <c r="G874" i="65" s="1"/>
  <c r="F874" i="65"/>
  <c r="H873" i="65"/>
  <c r="H874" i="65" s="1"/>
  <c r="G4860" i="65"/>
  <c r="G4861" i="65" s="1"/>
  <c r="F4861" i="65"/>
  <c r="H4860" i="65"/>
  <c r="H4861" i="65" s="1"/>
  <c r="F4429" i="65"/>
  <c r="H4428" i="65"/>
  <c r="H4429" i="65" s="1"/>
  <c r="G4428" i="65"/>
  <c r="G4429" i="65" s="1"/>
  <c r="G4236" i="65"/>
  <c r="G4237" i="65" s="1"/>
  <c r="F4237" i="65"/>
  <c r="H4236" i="65"/>
  <c r="H4237" i="65" s="1"/>
  <c r="F4234" i="65"/>
  <c r="H4233" i="65"/>
  <c r="H4234" i="65" s="1"/>
  <c r="G4233" i="65"/>
  <c r="G4234" i="65" s="1"/>
  <c r="G1369" i="65"/>
  <c r="G1370" i="65" s="1"/>
  <c r="F1370" i="65"/>
  <c r="H1369" i="65"/>
  <c r="H1370" i="65" s="1"/>
  <c r="G1241" i="65"/>
  <c r="G1242" i="65" s="1"/>
  <c r="F1242" i="65"/>
  <c r="H1241" i="65"/>
  <c r="H1242" i="65" s="1"/>
  <c r="G1113" i="65"/>
  <c r="G1114" i="65" s="1"/>
  <c r="F1114" i="65"/>
  <c r="H1113" i="65"/>
  <c r="H1114" i="65" s="1"/>
  <c r="F1069" i="65"/>
  <c r="H1068" i="65"/>
  <c r="H1069" i="65" s="1"/>
  <c r="G1068" i="65"/>
  <c r="G1069" i="65" s="1"/>
  <c r="F1949" i="65"/>
  <c r="H1948" i="65"/>
  <c r="H1949" i="65" s="1"/>
  <c r="G1948" i="65"/>
  <c r="G1949" i="65" s="1"/>
  <c r="H1071" i="65"/>
  <c r="H1072" i="65" s="1"/>
  <c r="G1071" i="65"/>
  <c r="G1072" i="65" s="1"/>
  <c r="F1072" i="65"/>
  <c r="F1229" i="65"/>
  <c r="H1228" i="65"/>
  <c r="H1229" i="65" s="1"/>
  <c r="G1228" i="65"/>
  <c r="G1229" i="65" s="1"/>
  <c r="G793" i="65"/>
  <c r="G794" i="65" s="1"/>
  <c r="F794" i="65"/>
  <c r="H793" i="65"/>
  <c r="H794" i="65" s="1"/>
  <c r="G422" i="65"/>
  <c r="G423" i="65" s="1"/>
  <c r="F423" i="65"/>
  <c r="H422" i="65"/>
  <c r="H423" i="65" s="1"/>
  <c r="H399" i="65"/>
  <c r="H400" i="65" s="1"/>
  <c r="G399" i="65"/>
  <c r="G400" i="65" s="1"/>
  <c r="F400" i="65"/>
  <c r="F845" i="65"/>
  <c r="H844" i="65"/>
  <c r="H845" i="65" s="1"/>
  <c r="G844" i="65"/>
  <c r="G845" i="65" s="1"/>
  <c r="F637" i="65"/>
  <c r="H636" i="65"/>
  <c r="H637" i="65" s="1"/>
  <c r="G636" i="65"/>
  <c r="G637" i="65" s="1"/>
  <c r="I58" i="65"/>
  <c r="G1257" i="65"/>
  <c r="G1258" i="65" s="1"/>
  <c r="F1258" i="65"/>
  <c r="H1257" i="65"/>
  <c r="H1258" i="65" s="1"/>
  <c r="F1101" i="65"/>
  <c r="H1100" i="65"/>
  <c r="H1101" i="65" s="1"/>
  <c r="G1100" i="65"/>
  <c r="G1101" i="65" s="1"/>
  <c r="F269" i="65"/>
  <c r="H268" i="65"/>
  <c r="H269" i="65" s="1"/>
  <c r="G268" i="65"/>
  <c r="G269" i="65" s="1"/>
  <c r="H4044" i="65"/>
  <c r="H4045" i="65" s="1"/>
  <c r="F4045" i="65"/>
  <c r="G4044" i="65"/>
  <c r="G4045" i="65" s="1"/>
  <c r="F3111" i="65"/>
  <c r="H3110" i="65"/>
  <c r="H3111" i="65" s="1"/>
  <c r="G3110" i="65"/>
  <c r="G3111" i="65" s="1"/>
  <c r="F2397" i="65"/>
  <c r="H2396" i="65"/>
  <c r="H2397" i="65" s="1"/>
  <c r="G2396" i="65"/>
  <c r="G2397" i="65" s="1"/>
  <c r="F1565" i="65"/>
  <c r="H1564" i="65"/>
  <c r="H1565" i="65" s="1"/>
  <c r="G1564" i="65"/>
  <c r="G1565" i="65" s="1"/>
  <c r="H671" i="65"/>
  <c r="H672" i="65" s="1"/>
  <c r="G671" i="65"/>
  <c r="G672" i="65" s="1"/>
  <c r="F672" i="65"/>
  <c r="G3468" i="65"/>
  <c r="G3469" i="65" s="1"/>
  <c r="F3469" i="65"/>
  <c r="H3468" i="65"/>
  <c r="H3469" i="65" s="1"/>
  <c r="H2652" i="65"/>
  <c r="H2653" i="65" s="1"/>
  <c r="G2652" i="65"/>
  <c r="G2653" i="65" s="1"/>
  <c r="F2653" i="65"/>
  <c r="G2534" i="65"/>
  <c r="G2535" i="65" s="1"/>
  <c r="H2534" i="65"/>
  <c r="H2535" i="65" s="1"/>
  <c r="F2535" i="65"/>
  <c r="F1943" i="65"/>
  <c r="G1942" i="65"/>
  <c r="G1943" i="65" s="1"/>
  <c r="H1942" i="65"/>
  <c r="H1943" i="65" s="1"/>
  <c r="H1879" i="65"/>
  <c r="G1879" i="65"/>
  <c r="F1879" i="65"/>
  <c r="G1878" i="65"/>
  <c r="H1878" i="65"/>
  <c r="H1815" i="65"/>
  <c r="G1815" i="65"/>
  <c r="F1815" i="65"/>
  <c r="G1814" i="65"/>
  <c r="H1814" i="65"/>
  <c r="F1751" i="65"/>
  <c r="G1750" i="65"/>
  <c r="G1751" i="65" s="1"/>
  <c r="H1750" i="65"/>
  <c r="H1751" i="65" s="1"/>
  <c r="F1687" i="65"/>
  <c r="G1686" i="65"/>
  <c r="G1687" i="65" s="1"/>
  <c r="H1686" i="65"/>
  <c r="H1687" i="65" s="1"/>
  <c r="G1623" i="65"/>
  <c r="G1622" i="65"/>
  <c r="F1623" i="65"/>
  <c r="H1622" i="65"/>
  <c r="H1623" i="65" s="1"/>
  <c r="H1558" i="65"/>
  <c r="H1559" i="65" s="1"/>
  <c r="G1558" i="65"/>
  <c r="G1559" i="65" s="1"/>
  <c r="F1559" i="65"/>
  <c r="H1439" i="65"/>
  <c r="H1440" i="65" s="1"/>
  <c r="G1440" i="65"/>
  <c r="G1439" i="65"/>
  <c r="F1440" i="65"/>
  <c r="H1311" i="65"/>
  <c r="H1312" i="65" s="1"/>
  <c r="G1311" i="65"/>
  <c r="G1312" i="65" s="1"/>
  <c r="F1312" i="65"/>
  <c r="H1183" i="65"/>
  <c r="H1184" i="65" s="1"/>
  <c r="G1183" i="65"/>
  <c r="G1184" i="65" s="1"/>
  <c r="F1184" i="65"/>
  <c r="G710" i="65"/>
  <c r="G711" i="65" s="1"/>
  <c r="F711" i="65"/>
  <c r="H710" i="65"/>
  <c r="H711" i="65" s="1"/>
  <c r="F4960" i="65"/>
  <c r="H4959" i="65"/>
  <c r="H4960" i="65" s="1"/>
  <c r="G4959" i="65"/>
  <c r="G4960" i="65" s="1"/>
  <c r="G4329" i="65"/>
  <c r="G4330" i="65" s="1"/>
  <c r="H4329" i="65"/>
  <c r="H4330" i="65" s="1"/>
  <c r="F4330" i="65"/>
  <c r="G4185" i="65"/>
  <c r="G4186" i="65" s="1"/>
  <c r="F4186" i="65"/>
  <c r="H4185" i="65"/>
  <c r="H4186" i="65" s="1"/>
  <c r="F3965" i="65"/>
  <c r="H3964" i="65"/>
  <c r="H3965" i="65" s="1"/>
  <c r="G3964" i="65"/>
  <c r="G3965" i="65" s="1"/>
  <c r="G3881" i="65"/>
  <c r="G3882" i="65"/>
  <c r="H3881" i="65"/>
  <c r="H3882" i="65" s="1"/>
  <c r="F3882" i="65"/>
  <c r="F3837" i="65"/>
  <c r="H3836" i="65"/>
  <c r="H3837" i="65" s="1"/>
  <c r="G3836" i="65"/>
  <c r="G3837" i="65" s="1"/>
  <c r="G3753" i="65"/>
  <c r="G3754" i="65" s="1"/>
  <c r="H3753" i="65"/>
  <c r="H3754" i="65" s="1"/>
  <c r="F3754" i="65"/>
  <c r="F3709" i="65"/>
  <c r="H3708" i="65"/>
  <c r="H3709" i="65" s="1"/>
  <c r="G3708" i="65"/>
  <c r="G3709" i="65" s="1"/>
  <c r="G3625" i="65"/>
  <c r="G3626" i="65" s="1"/>
  <c r="H3625" i="65"/>
  <c r="H3626" i="65" s="1"/>
  <c r="F3626" i="65"/>
  <c r="G3046" i="65"/>
  <c r="G3047" i="65" s="1"/>
  <c r="F3047" i="65"/>
  <c r="H3046" i="65"/>
  <c r="H3047" i="65" s="1"/>
  <c r="G2982" i="65"/>
  <c r="G2983" i="65" s="1"/>
  <c r="F2983" i="65"/>
  <c r="H2982" i="65"/>
  <c r="H2983" i="65" s="1"/>
  <c r="G2918" i="65"/>
  <c r="G2919" i="65" s="1"/>
  <c r="F2919" i="65"/>
  <c r="H2918" i="65"/>
  <c r="H2919" i="65" s="1"/>
  <c r="G2854" i="65"/>
  <c r="G2855" i="65" s="1"/>
  <c r="F2855" i="65"/>
  <c r="H2854" i="65"/>
  <c r="H2855" i="65" s="1"/>
  <c r="G2790" i="65"/>
  <c r="G2791" i="65" s="1"/>
  <c r="F2791" i="65"/>
  <c r="H2790" i="65"/>
  <c r="H2791" i="65" s="1"/>
  <c r="G2726" i="65"/>
  <c r="G2727" i="65" s="1"/>
  <c r="F2727" i="65"/>
  <c r="H2726" i="65"/>
  <c r="H2727" i="65" s="1"/>
  <c r="G2662" i="65"/>
  <c r="G2663" i="65" s="1"/>
  <c r="F2663" i="65"/>
  <c r="H2662" i="65"/>
  <c r="H2663" i="65" s="1"/>
  <c r="G2598" i="65"/>
  <c r="G2599" i="65" s="1"/>
  <c r="F2599" i="65"/>
  <c r="H2598" i="65"/>
  <c r="H2599" i="65" s="1"/>
  <c r="H4015" i="65"/>
  <c r="H4016" i="65" s="1"/>
  <c r="G4015" i="65"/>
  <c r="G4016" i="65" s="1"/>
  <c r="F4016" i="65"/>
  <c r="F2045" i="65"/>
  <c r="H2044" i="65"/>
  <c r="H2045" i="65" s="1"/>
  <c r="G2044" i="65"/>
  <c r="G2045" i="65" s="1"/>
  <c r="F954" i="65"/>
  <c r="G953" i="65"/>
  <c r="G954" i="65" s="1"/>
  <c r="H953" i="65"/>
  <c r="H954" i="65" s="1"/>
  <c r="G489" i="65"/>
  <c r="G490" i="65" s="1"/>
  <c r="F490" i="65"/>
  <c r="H489" i="65"/>
  <c r="H490" i="65" s="1"/>
  <c r="H703" i="65"/>
  <c r="H704" i="65" s="1"/>
  <c r="G703" i="65"/>
  <c r="G704" i="65" s="1"/>
  <c r="F704" i="65"/>
  <c r="G4956" i="65"/>
  <c r="G4957" i="65" s="1"/>
  <c r="F4957" i="65"/>
  <c r="H4956" i="65"/>
  <c r="H4957" i="65" s="1"/>
  <c r="F4567" i="65"/>
  <c r="H4566" i="65"/>
  <c r="H4567" i="65" s="1"/>
  <c r="G4566" i="65"/>
  <c r="G4567" i="65" s="1"/>
  <c r="G4182" i="65"/>
  <c r="G4183" i="65" s="1"/>
  <c r="F4183" i="65"/>
  <c r="H4182" i="65"/>
  <c r="H4183" i="65" s="1"/>
  <c r="F3120" i="65"/>
  <c r="H3119" i="65"/>
  <c r="H3120" i="65" s="1"/>
  <c r="G3119" i="65"/>
  <c r="G3120" i="65" s="1"/>
  <c r="F1421" i="65"/>
  <c r="H1420" i="65"/>
  <c r="H1421" i="65" s="1"/>
  <c r="G1420" i="65"/>
  <c r="G1421" i="65" s="1"/>
  <c r="G614" i="65"/>
  <c r="G615" i="65" s="1"/>
  <c r="F615" i="65"/>
  <c r="H614" i="65"/>
  <c r="H615" i="65" s="1"/>
  <c r="G358" i="65"/>
  <c r="G359" i="65" s="1"/>
  <c r="F359" i="65"/>
  <c r="H358" i="65"/>
  <c r="H359" i="65" s="1"/>
  <c r="H332" i="65"/>
  <c r="H333" i="65" s="1"/>
  <c r="G332" i="65"/>
  <c r="G333" i="65" s="1"/>
  <c r="F333" i="65"/>
  <c r="G249" i="65"/>
  <c r="G250" i="65" s="1"/>
  <c r="F250" i="65"/>
  <c r="H249" i="65"/>
  <c r="H250" i="65" s="1"/>
  <c r="F205" i="65"/>
  <c r="H204" i="65"/>
  <c r="H205" i="65" s="1"/>
  <c r="G204" i="65"/>
  <c r="G205" i="65" s="1"/>
  <c r="H783" i="65"/>
  <c r="H784" i="65" s="1"/>
  <c r="G783" i="65"/>
  <c r="G784" i="65" s="1"/>
  <c r="F784" i="65"/>
  <c r="F733" i="65"/>
  <c r="H732" i="65"/>
  <c r="H733" i="65" s="1"/>
  <c r="G732" i="65"/>
  <c r="G733" i="65" s="1"/>
  <c r="G1161" i="65"/>
  <c r="G1162" i="65" s="1"/>
  <c r="F1162" i="65"/>
  <c r="H1161" i="65"/>
  <c r="H1162" i="65" s="1"/>
  <c r="G329" i="65"/>
  <c r="G330" i="65" s="1"/>
  <c r="F330" i="65"/>
  <c r="H329" i="65"/>
  <c r="H330" i="65" s="1"/>
  <c r="G153" i="65"/>
  <c r="G154" i="65" s="1"/>
  <c r="F154" i="65"/>
  <c r="H153" i="65"/>
  <c r="H154" i="65" s="1"/>
  <c r="G38" i="65"/>
  <c r="G39" i="65" s="1"/>
  <c r="F39" i="65"/>
  <c r="H38" i="65"/>
  <c r="H39" i="65" s="1"/>
  <c r="F3303" i="65"/>
  <c r="H3302" i="65"/>
  <c r="H3303" i="65" s="1"/>
  <c r="G3302" i="65"/>
  <c r="G3303" i="65" s="1"/>
  <c r="G2505" i="65"/>
  <c r="G2506" i="65" s="1"/>
  <c r="H2505" i="65"/>
  <c r="H2506" i="65" s="1"/>
  <c r="F2506" i="65"/>
  <c r="G2377" i="65"/>
  <c r="G2378" i="65" s="1"/>
  <c r="H2377" i="65"/>
  <c r="H2378" i="65" s="1"/>
  <c r="F2378" i="65"/>
  <c r="G2249" i="65"/>
  <c r="G2250" i="65" s="1"/>
  <c r="H2249" i="65"/>
  <c r="H2250" i="65" s="1"/>
  <c r="F2250" i="65"/>
  <c r="G2121" i="65"/>
  <c r="G2122" i="65"/>
  <c r="F2122" i="65"/>
  <c r="H2121" i="65"/>
  <c r="H2122" i="65" s="1"/>
  <c r="G1993" i="65"/>
  <c r="G1994" i="65" s="1"/>
  <c r="F1994" i="65"/>
  <c r="H1993" i="65"/>
  <c r="H1994" i="65" s="1"/>
  <c r="H1961" i="65"/>
  <c r="H1962" i="65" s="1"/>
  <c r="F1962" i="65"/>
  <c r="G1961" i="65"/>
  <c r="G1962" i="65" s="1"/>
  <c r="H1834" i="65"/>
  <c r="H1833" i="65"/>
  <c r="F1834" i="65"/>
  <c r="G1833" i="65"/>
  <c r="G1834" i="65" s="1"/>
  <c r="H1705" i="65"/>
  <c r="H1706" i="65" s="1"/>
  <c r="F1706" i="65"/>
  <c r="G1705" i="65"/>
  <c r="G1706" i="65" s="1"/>
  <c r="G1578" i="65"/>
  <c r="F1578" i="65"/>
  <c r="G1577" i="65"/>
  <c r="H1577" i="65"/>
  <c r="H1578" i="65" s="1"/>
  <c r="G777" i="65"/>
  <c r="G778" i="65" s="1"/>
  <c r="F778" i="65"/>
  <c r="H777" i="65"/>
  <c r="H778" i="65" s="1"/>
  <c r="G521" i="65"/>
  <c r="G522" i="65" s="1"/>
  <c r="F522" i="65"/>
  <c r="H521" i="65"/>
  <c r="H522" i="65" s="1"/>
  <c r="G287" i="65"/>
  <c r="H287" i="65"/>
  <c r="H288" i="65" s="1"/>
  <c r="G288" i="65"/>
  <c r="F288" i="65"/>
  <c r="F365" i="65"/>
  <c r="H364" i="65"/>
  <c r="H365" i="65" s="1"/>
  <c r="G364" i="65"/>
  <c r="G365" i="65" s="1"/>
  <c r="G4486" i="65"/>
  <c r="G4487" i="65" s="1"/>
  <c r="F4487" i="65"/>
  <c r="H4486" i="65"/>
  <c r="H4487" i="65" s="1"/>
  <c r="G4422" i="65"/>
  <c r="G4423" i="65" s="1"/>
  <c r="F4423" i="65"/>
  <c r="H4422" i="65"/>
  <c r="H4423" i="65" s="1"/>
  <c r="G4294" i="65"/>
  <c r="G4295" i="65" s="1"/>
  <c r="H4294" i="65"/>
  <c r="H4295" i="65" s="1"/>
  <c r="F4295" i="65"/>
  <c r="G4559" i="65"/>
  <c r="G4560" i="65" s="1"/>
  <c r="F4560" i="65"/>
  <c r="H4559" i="65"/>
  <c r="H4560" i="65" s="1"/>
  <c r="F4247" i="65"/>
  <c r="H4246" i="65"/>
  <c r="H4247" i="65" s="1"/>
  <c r="G4246" i="65"/>
  <c r="G4247" i="65" s="1"/>
  <c r="F3498" i="65"/>
  <c r="H3497" i="65"/>
  <c r="H3498" i="65" s="1"/>
  <c r="G3497" i="65"/>
  <c r="G3498" i="65"/>
  <c r="H2605" i="65"/>
  <c r="H2604" i="65"/>
  <c r="G2604" i="65"/>
  <c r="G2605" i="65" s="1"/>
  <c r="F2605" i="65"/>
  <c r="G2454" i="65"/>
  <c r="G2455" i="65" s="1"/>
  <c r="F2455" i="65"/>
  <c r="H2454" i="65"/>
  <c r="H2455" i="65" s="1"/>
  <c r="G2390" i="65"/>
  <c r="G2391" i="65" s="1"/>
  <c r="F2391" i="65"/>
  <c r="H2390" i="65"/>
  <c r="H2391" i="65" s="1"/>
  <c r="G2326" i="65"/>
  <c r="G2327" i="65" s="1"/>
  <c r="F2327" i="65"/>
  <c r="H2326" i="65"/>
  <c r="H2327" i="65" s="1"/>
  <c r="G2262" i="65"/>
  <c r="G2263" i="65" s="1"/>
  <c r="F2263" i="65"/>
  <c r="H2262" i="65"/>
  <c r="H2263" i="65" s="1"/>
  <c r="G2198" i="65"/>
  <c r="G2199" i="65" s="1"/>
  <c r="H2198" i="65"/>
  <c r="H2199" i="65" s="1"/>
  <c r="F2199" i="65"/>
  <c r="G2134" i="65"/>
  <c r="G2135" i="65"/>
  <c r="H2134" i="65"/>
  <c r="H2135" i="65" s="1"/>
  <c r="F2135" i="65"/>
  <c r="G2070" i="65"/>
  <c r="G2071" i="65" s="1"/>
  <c r="H2071" i="65"/>
  <c r="H2070" i="65"/>
  <c r="F2071" i="65"/>
  <c r="G2006" i="65"/>
  <c r="G2007" i="65" s="1"/>
  <c r="H2006" i="65"/>
  <c r="H2007" i="65" s="1"/>
  <c r="F2007" i="65"/>
  <c r="F1741" i="65"/>
  <c r="H1740" i="65"/>
  <c r="H1741" i="65" s="1"/>
  <c r="G1740" i="65"/>
  <c r="G1741" i="65" s="1"/>
  <c r="H959" i="65"/>
  <c r="H960" i="65" s="1"/>
  <c r="F960" i="65"/>
  <c r="G959" i="65"/>
  <c r="G960" i="65" s="1"/>
  <c r="G761" i="65"/>
  <c r="G762" i="65" s="1"/>
  <c r="F762" i="65"/>
  <c r="H761" i="65"/>
  <c r="H762" i="65" s="1"/>
  <c r="G390" i="65"/>
  <c r="G391" i="65" s="1"/>
  <c r="F391" i="65"/>
  <c r="H390" i="65"/>
  <c r="H391" i="65" s="1"/>
  <c r="H879" i="65"/>
  <c r="H880" i="65" s="1"/>
  <c r="G879" i="65"/>
  <c r="G880" i="65" s="1"/>
  <c r="F880" i="65"/>
  <c r="H303" i="65"/>
  <c r="H304" i="65" s="1"/>
  <c r="G303" i="65"/>
  <c r="G304" i="65" s="1"/>
  <c r="F304" i="65"/>
  <c r="F653" i="65"/>
  <c r="H652" i="65"/>
  <c r="H653" i="65" s="1"/>
  <c r="G652" i="65"/>
  <c r="G653" i="65" s="1"/>
  <c r="F4967" i="65"/>
  <c r="H4966" i="65"/>
  <c r="G4966" i="65"/>
  <c r="H4967" i="65"/>
  <c r="G4967" i="65"/>
  <c r="F4749" i="65"/>
  <c r="H4748" i="65"/>
  <c r="H4749" i="65" s="1"/>
  <c r="G4748" i="65"/>
  <c r="G4749" i="65" s="1"/>
  <c r="F4199" i="65"/>
  <c r="H4198" i="65"/>
  <c r="H4199" i="65" s="1"/>
  <c r="G4198" i="65"/>
  <c r="G4199" i="65" s="1"/>
  <c r="F3981" i="65"/>
  <c r="H3980" i="65"/>
  <c r="H3981" i="65" s="1"/>
  <c r="G3980" i="65"/>
  <c r="G3981" i="65" s="1"/>
  <c r="G3897" i="65"/>
  <c r="G3898" i="65" s="1"/>
  <c r="H3897" i="65"/>
  <c r="H3898" i="65" s="1"/>
  <c r="F3898" i="65"/>
  <c r="F3853" i="65"/>
  <c r="H3852" i="65"/>
  <c r="H3853" i="65" s="1"/>
  <c r="G3852" i="65"/>
  <c r="G3853" i="65" s="1"/>
  <c r="G3769" i="65"/>
  <c r="G3770" i="65" s="1"/>
  <c r="H3769" i="65"/>
  <c r="H3770" i="65" s="1"/>
  <c r="F3770" i="65"/>
  <c r="F3725" i="65"/>
  <c r="H3724" i="65"/>
  <c r="H3725" i="65" s="1"/>
  <c r="G3724" i="65"/>
  <c r="G3725" i="65" s="1"/>
  <c r="G3641" i="65"/>
  <c r="G3642" i="65" s="1"/>
  <c r="H3641" i="65"/>
  <c r="H3642" i="65" s="1"/>
  <c r="F3642" i="65"/>
  <c r="F3597" i="65"/>
  <c r="H3596" i="65"/>
  <c r="H3597" i="65" s="1"/>
  <c r="G3596" i="65"/>
  <c r="G3597" i="65" s="1"/>
  <c r="H3548" i="65"/>
  <c r="H3549" i="65" s="1"/>
  <c r="F3549" i="65"/>
  <c r="G3548" i="65"/>
  <c r="G3549" i="65" s="1"/>
  <c r="F4029" i="65"/>
  <c r="G4028" i="65"/>
  <c r="G4029" i="65" s="1"/>
  <c r="H4028" i="65"/>
  <c r="H4029" i="65" s="1"/>
  <c r="F3386" i="65"/>
  <c r="H3385" i="65"/>
  <c r="H3386" i="65"/>
  <c r="G3385" i="65"/>
  <c r="G3386" i="65" s="1"/>
  <c r="F2461" i="65"/>
  <c r="H2460" i="65"/>
  <c r="H2461" i="65" s="1"/>
  <c r="G2460" i="65"/>
  <c r="G2461" i="65" s="1"/>
  <c r="F2125" i="65"/>
  <c r="H2124" i="65"/>
  <c r="H2125" i="65" s="1"/>
  <c r="G2124" i="65"/>
  <c r="G2125" i="65" s="1"/>
  <c r="H447" i="65"/>
  <c r="H448" i="65" s="1"/>
  <c r="G447" i="65"/>
  <c r="G448" i="65" s="1"/>
  <c r="F448" i="65"/>
  <c r="H44" i="65"/>
  <c r="I45" i="65" s="1"/>
  <c r="F45" i="65"/>
  <c r="G44" i="65"/>
  <c r="G45" i="65" s="1"/>
  <c r="H4521" i="65"/>
  <c r="H4522" i="65" s="1"/>
  <c r="F4522" i="65"/>
  <c r="G4521" i="65"/>
  <c r="G4522" i="65" s="1"/>
  <c r="G4847" i="65"/>
  <c r="G4848" i="65" s="1"/>
  <c r="F4848" i="65"/>
  <c r="H4847" i="65"/>
  <c r="H4848" i="65" s="1"/>
  <c r="G4774" i="65"/>
  <c r="G4775" i="65" s="1"/>
  <c r="F4775" i="65"/>
  <c r="H4774" i="65"/>
  <c r="H4775" i="65" s="1"/>
  <c r="G3958" i="65"/>
  <c r="G3959" i="65" s="1"/>
  <c r="F3959" i="65"/>
  <c r="H3958" i="65"/>
  <c r="H3959" i="65" s="1"/>
  <c r="G3894" i="65"/>
  <c r="G3895" i="65" s="1"/>
  <c r="F3895" i="65"/>
  <c r="H3894" i="65"/>
  <c r="H3895" i="65" s="1"/>
  <c r="G3830" i="65"/>
  <c r="G3831" i="65" s="1"/>
  <c r="F3831" i="65"/>
  <c r="H3830" i="65"/>
  <c r="H3831" i="65" s="1"/>
  <c r="G3766" i="65"/>
  <c r="G3767" i="65" s="1"/>
  <c r="F3767" i="65"/>
  <c r="H3766" i="65"/>
  <c r="H3767" i="65" s="1"/>
  <c r="G3702" i="65"/>
  <c r="G3703" i="65"/>
  <c r="F3703" i="65"/>
  <c r="H3702" i="65"/>
  <c r="H3703" i="65" s="1"/>
  <c r="G3638" i="65"/>
  <c r="G3639" i="65" s="1"/>
  <c r="F3639" i="65"/>
  <c r="H3638" i="65"/>
  <c r="H3639" i="65" s="1"/>
  <c r="G3574" i="65"/>
  <c r="G3575" i="65" s="1"/>
  <c r="F3575" i="65"/>
  <c r="H3574" i="65"/>
  <c r="H3575" i="65" s="1"/>
  <c r="F2189" i="65"/>
  <c r="H2188" i="65"/>
  <c r="H2189" i="65" s="1"/>
  <c r="G2188" i="65"/>
  <c r="G2189" i="65" s="1"/>
  <c r="G1193" i="65"/>
  <c r="G1194" i="65" s="1"/>
  <c r="F1194" i="65"/>
  <c r="H1193" i="65"/>
  <c r="H1194" i="65" s="1"/>
  <c r="G665" i="65"/>
  <c r="G666" i="65"/>
  <c r="F666" i="65"/>
  <c r="H665" i="65"/>
  <c r="H666" i="65" s="1"/>
  <c r="H4012" i="65"/>
  <c r="H4013" i="65" s="1"/>
  <c r="F4013" i="65"/>
  <c r="G4012" i="65"/>
  <c r="G4013" i="65" s="1"/>
  <c r="F3239" i="65"/>
  <c r="H3238" i="65"/>
  <c r="H3239" i="65" s="1"/>
  <c r="G3238" i="65"/>
  <c r="G3239" i="65" s="1"/>
  <c r="H1529" i="65"/>
  <c r="H1530" i="65" s="1"/>
  <c r="F1530" i="65"/>
  <c r="G1529" i="65"/>
  <c r="G1530" i="65" s="1"/>
  <c r="H1863" i="65"/>
  <c r="G1863" i="65"/>
  <c r="F1863" i="65"/>
  <c r="G1862" i="65"/>
  <c r="H1862" i="65"/>
  <c r="F1671" i="65"/>
  <c r="G1670" i="65"/>
  <c r="G1671" i="65" s="1"/>
  <c r="H1670" i="65"/>
  <c r="H1671" i="65" s="1"/>
  <c r="H1542" i="65"/>
  <c r="H1543" i="65" s="1"/>
  <c r="G1542" i="65"/>
  <c r="G1543" i="65" s="1"/>
  <c r="F1543" i="65"/>
  <c r="H1478" i="65"/>
  <c r="H1479" i="65" s="1"/>
  <c r="F1479" i="65"/>
  <c r="G1478" i="65"/>
  <c r="G1479" i="65" s="1"/>
  <c r="F1965" i="65"/>
  <c r="H1964" i="65"/>
  <c r="H1965" i="65" s="1"/>
  <c r="G1964" i="65"/>
  <c r="G1965" i="65" s="1"/>
  <c r="F1645" i="65"/>
  <c r="H1644" i="65"/>
  <c r="H1645" i="65" s="1"/>
  <c r="G1644" i="65"/>
  <c r="G1645" i="65" s="1"/>
  <c r="H1391" i="65"/>
  <c r="H1392" i="65" s="1"/>
  <c r="G1391" i="65"/>
  <c r="G1392" i="65" s="1"/>
  <c r="F1392" i="65"/>
  <c r="H1263" i="65"/>
  <c r="H1264" i="65" s="1"/>
  <c r="G1263" i="65"/>
  <c r="G1264" i="65" s="1"/>
  <c r="F1264" i="65"/>
  <c r="H1135" i="65"/>
  <c r="H1136" i="65" s="1"/>
  <c r="G1135" i="65"/>
  <c r="G1136" i="65" s="1"/>
  <c r="F1136" i="65"/>
  <c r="G582" i="65"/>
  <c r="G583" i="65" s="1"/>
  <c r="F583" i="65"/>
  <c r="H582" i="65"/>
  <c r="H583" i="65" s="1"/>
  <c r="H624" i="65"/>
  <c r="H623" i="65"/>
  <c r="G623" i="65"/>
  <c r="G624" i="65" s="1"/>
  <c r="F624" i="65"/>
  <c r="F893" i="65"/>
  <c r="H892" i="65"/>
  <c r="H893" i="65" s="1"/>
  <c r="G892" i="65"/>
  <c r="G893" i="65" s="1"/>
  <c r="F106" i="65"/>
  <c r="H105" i="65"/>
  <c r="H106" i="65" s="1"/>
  <c r="G105" i="65"/>
  <c r="G106" i="65" s="1"/>
  <c r="F4912" i="65"/>
  <c r="H4911" i="65"/>
  <c r="H4912" i="65" s="1"/>
  <c r="G4911" i="65"/>
  <c r="G4912" i="65" s="1"/>
  <c r="G4121" i="65"/>
  <c r="G4122" i="65" s="1"/>
  <c r="F4122" i="65"/>
  <c r="H4121" i="65"/>
  <c r="H4122" i="65" s="1"/>
  <c r="H3545" i="65"/>
  <c r="H3546" i="65" s="1"/>
  <c r="F3546" i="65"/>
  <c r="G3545" i="65"/>
  <c r="G3546" i="65" s="1"/>
  <c r="G3094" i="65"/>
  <c r="G3095" i="65" s="1"/>
  <c r="F3095" i="65"/>
  <c r="H3094" i="65"/>
  <c r="H3095" i="65" s="1"/>
  <c r="G3030" i="65"/>
  <c r="G3031" i="65" s="1"/>
  <c r="F3031" i="65"/>
  <c r="H3030" i="65"/>
  <c r="H3031" i="65" s="1"/>
  <c r="G2966" i="65"/>
  <c r="G2967" i="65" s="1"/>
  <c r="F2967" i="65"/>
  <c r="H2966" i="65"/>
  <c r="H2967" i="65" s="1"/>
  <c r="G2902" i="65"/>
  <c r="G2903" i="65" s="1"/>
  <c r="F2903" i="65"/>
  <c r="H2902" i="65"/>
  <c r="H2903" i="65" s="1"/>
  <c r="G2838" i="65"/>
  <c r="G2839" i="65" s="1"/>
  <c r="F2839" i="65"/>
  <c r="H2838" i="65"/>
  <c r="H2839" i="65" s="1"/>
  <c r="G2774" i="65"/>
  <c r="G2775" i="65" s="1"/>
  <c r="F2775" i="65"/>
  <c r="H2774" i="65"/>
  <c r="H2775" i="65" s="1"/>
  <c r="G2710" i="65"/>
  <c r="G2711" i="65" s="1"/>
  <c r="F2711" i="65"/>
  <c r="H2710" i="65"/>
  <c r="H2711" i="65" s="1"/>
  <c r="G2646" i="65"/>
  <c r="G2647" i="65" s="1"/>
  <c r="F2647" i="65"/>
  <c r="H2646" i="65"/>
  <c r="H2647" i="65" s="1"/>
  <c r="G2582" i="65"/>
  <c r="G2583" i="65" s="1"/>
  <c r="F2583" i="65"/>
  <c r="H2582" i="65"/>
  <c r="H2583" i="65" s="1"/>
  <c r="F2333" i="65"/>
  <c r="H2332" i="65"/>
  <c r="H2333" i="65" s="1"/>
  <c r="G2332" i="65"/>
  <c r="G2333" i="65" s="1"/>
  <c r="F93" i="65"/>
  <c r="H92" i="65"/>
  <c r="H93" i="65" s="1"/>
  <c r="G92" i="65"/>
  <c r="G93" i="65" s="1"/>
  <c r="H575" i="65"/>
  <c r="H576" i="65" s="1"/>
  <c r="G575" i="65"/>
  <c r="G576" i="65" s="1"/>
  <c r="F576" i="65"/>
  <c r="F509" i="65"/>
  <c r="H508" i="65"/>
  <c r="H509" i="65" s="1"/>
  <c r="G508" i="65"/>
  <c r="G509" i="65" s="1"/>
  <c r="H54" i="65"/>
  <c r="H55" i="65" s="1"/>
  <c r="G54" i="65"/>
  <c r="G55" i="65" s="1"/>
  <c r="F55" i="65"/>
  <c r="F4871" i="65"/>
  <c r="H4870" i="65"/>
  <c r="H4871" i="65" s="1"/>
  <c r="G4870" i="65"/>
  <c r="G4871" i="65" s="1"/>
  <c r="G4655" i="65"/>
  <c r="G4656" i="65" s="1"/>
  <c r="H4655" i="65"/>
  <c r="H4656" i="65" s="1"/>
  <c r="F4656" i="65"/>
  <c r="G4377" i="65"/>
  <c r="G4378" i="65" s="1"/>
  <c r="F4378" i="65"/>
  <c r="H4377" i="65"/>
  <c r="H4378" i="65" s="1"/>
  <c r="F4525" i="65"/>
  <c r="H4524" i="65"/>
  <c r="H4525" i="65" s="1"/>
  <c r="G4524" i="65"/>
  <c r="G4525" i="65" s="1"/>
  <c r="G3452" i="65"/>
  <c r="G3453" i="65" s="1"/>
  <c r="H3452" i="65"/>
  <c r="H3453" i="65" s="1"/>
  <c r="F3453" i="65"/>
  <c r="F1629" i="65"/>
  <c r="H1628" i="65"/>
  <c r="H1629" i="65" s="1"/>
  <c r="G1628" i="65"/>
  <c r="G1629" i="65" s="1"/>
  <c r="J1034" i="65"/>
  <c r="F2157" i="65"/>
  <c r="H2156" i="65"/>
  <c r="H2157" i="65" s="1"/>
  <c r="G2156" i="65"/>
  <c r="G2157" i="65" s="1"/>
  <c r="F1293" i="65"/>
  <c r="H1292" i="65"/>
  <c r="H1293" i="65" s="1"/>
  <c r="G1292" i="65"/>
  <c r="G1293" i="65" s="1"/>
  <c r="G345" i="65"/>
  <c r="G346" i="65" s="1"/>
  <c r="F346" i="65"/>
  <c r="H345" i="65"/>
  <c r="H346" i="65" s="1"/>
  <c r="H300" i="65"/>
  <c r="H301" i="65" s="1"/>
  <c r="G300" i="65"/>
  <c r="G301" i="65" s="1"/>
  <c r="F301" i="65"/>
  <c r="F173" i="65"/>
  <c r="G172" i="65"/>
  <c r="G173" i="65" s="1"/>
  <c r="H172" i="65"/>
  <c r="H173" i="65" s="1"/>
  <c r="H655" i="65"/>
  <c r="H656" i="65" s="1"/>
  <c r="G655" i="65"/>
  <c r="G656" i="65" s="1"/>
  <c r="F656" i="65"/>
  <c r="F71" i="65"/>
  <c r="H70" i="65"/>
  <c r="H71" i="65" s="1"/>
  <c r="G70" i="65"/>
  <c r="G71" i="65" s="1"/>
  <c r="F61" i="65"/>
  <c r="H60" i="65"/>
  <c r="H61" i="65" s="1"/>
  <c r="G60" i="65"/>
  <c r="G61" i="65" s="1"/>
  <c r="G1353" i="65"/>
  <c r="G1354" i="65" s="1"/>
  <c r="F1354" i="65"/>
  <c r="H1353" i="65"/>
  <c r="H1354" i="65" s="1"/>
  <c r="G409" i="65"/>
  <c r="G410" i="65" s="1"/>
  <c r="F410" i="65"/>
  <c r="H409" i="65"/>
  <c r="H410" i="65" s="1"/>
  <c r="F285" i="65"/>
  <c r="H284" i="65"/>
  <c r="H285" i="65" s="1"/>
  <c r="G284" i="65"/>
  <c r="G285" i="65" s="1"/>
  <c r="G4278" i="65"/>
  <c r="G4279" i="65"/>
  <c r="F4279" i="65"/>
  <c r="H4278" i="65"/>
  <c r="H4279" i="65" s="1"/>
  <c r="F3431" i="65"/>
  <c r="H3430" i="65"/>
  <c r="H3431" i="65"/>
  <c r="G3430" i="65"/>
  <c r="G3431" i="65"/>
  <c r="F3175" i="65"/>
  <c r="H3174" i="65"/>
  <c r="H3175" i="65" s="1"/>
  <c r="G3174" i="65"/>
  <c r="G3175" i="65" s="1"/>
  <c r="G2393" i="65"/>
  <c r="G2394" i="65" s="1"/>
  <c r="F2394" i="65"/>
  <c r="H2393" i="65"/>
  <c r="H2394" i="65" s="1"/>
  <c r="G2265" i="65"/>
  <c r="G2266" i="65" s="1"/>
  <c r="F2266" i="65"/>
  <c r="H2265" i="65"/>
  <c r="H2266" i="65" s="1"/>
  <c r="G2137" i="65"/>
  <c r="G2138" i="65" s="1"/>
  <c r="F2138" i="65"/>
  <c r="H2137" i="65"/>
  <c r="H2138" i="65" s="1"/>
  <c r="G2009" i="65"/>
  <c r="G2010" i="65" s="1"/>
  <c r="F2010" i="65"/>
  <c r="H2009" i="65"/>
  <c r="H2010" i="65" s="1"/>
  <c r="H1849" i="65"/>
  <c r="H1850" i="65" s="1"/>
  <c r="F1850" i="65"/>
  <c r="G1849" i="65"/>
  <c r="G1850" i="65" s="1"/>
  <c r="H1721" i="65"/>
  <c r="H1722" i="65" s="1"/>
  <c r="F1722" i="65"/>
  <c r="G1721" i="65"/>
  <c r="G1722" i="65" s="1"/>
  <c r="H1593" i="65"/>
  <c r="H1594" i="65" s="1"/>
  <c r="F1594" i="65"/>
  <c r="G1593" i="65"/>
  <c r="G1594" i="65" s="1"/>
  <c r="H1532" i="65"/>
  <c r="H1533" i="65" s="1"/>
  <c r="G1532" i="65"/>
  <c r="G1533" i="65" s="1"/>
  <c r="F1533" i="65"/>
  <c r="H1481" i="65"/>
  <c r="H1482" i="65" s="1"/>
  <c r="F1482" i="65"/>
  <c r="G1481" i="65"/>
  <c r="G1482" i="65" s="1"/>
  <c r="G534" i="65"/>
  <c r="G535" i="65" s="1"/>
  <c r="F535" i="65"/>
  <c r="H534" i="65"/>
  <c r="H535" i="65" s="1"/>
  <c r="G310" i="65"/>
  <c r="G311" i="65" s="1"/>
  <c r="F311" i="65"/>
  <c r="H310" i="65"/>
  <c r="H311" i="65" s="1"/>
  <c r="G246" i="65"/>
  <c r="G247" i="65" s="1"/>
  <c r="F247" i="65"/>
  <c r="H246" i="65"/>
  <c r="H247" i="65" s="1"/>
  <c r="G118" i="65"/>
  <c r="G119" i="65" s="1"/>
  <c r="F119" i="65"/>
  <c r="H118" i="65"/>
  <c r="H119" i="65" s="1"/>
  <c r="H159" i="65"/>
  <c r="H160" i="65" s="1"/>
  <c r="G159" i="65"/>
  <c r="G160" i="65" s="1"/>
  <c r="F160" i="65"/>
  <c r="H396" i="65"/>
  <c r="H397" i="65" s="1"/>
  <c r="G396" i="65"/>
  <c r="G397" i="65" s="1"/>
  <c r="F397" i="65"/>
  <c r="G4345" i="65"/>
  <c r="G4346" i="65" s="1"/>
  <c r="F4346" i="65"/>
  <c r="H4345" i="65"/>
  <c r="H4346" i="65" s="1"/>
  <c r="F4215" i="65"/>
  <c r="H4214" i="65"/>
  <c r="H4215" i="65" s="1"/>
  <c r="G4214" i="65"/>
  <c r="G4215" i="65" s="1"/>
  <c r="H4047" i="65"/>
  <c r="H4048" i="65" s="1"/>
  <c r="F4048" i="65"/>
  <c r="G4047" i="65"/>
  <c r="G4048" i="65" s="1"/>
  <c r="F3338" i="65"/>
  <c r="H3337" i="65"/>
  <c r="H3338" i="65" s="1"/>
  <c r="G3337" i="65"/>
  <c r="G3338" i="65" s="1"/>
  <c r="F3101" i="65"/>
  <c r="H3100" i="65"/>
  <c r="H3101" i="65" s="1"/>
  <c r="G3100" i="65"/>
  <c r="G3101" i="65" s="1"/>
  <c r="G3017" i="65"/>
  <c r="G3018" i="65" s="1"/>
  <c r="H3017" i="65"/>
  <c r="H3018" i="65" s="1"/>
  <c r="F3018" i="65"/>
  <c r="F2973" i="65"/>
  <c r="H2972" i="65"/>
  <c r="H2973" i="65" s="1"/>
  <c r="G2972" i="65"/>
  <c r="G2973" i="65" s="1"/>
  <c r="G2889" i="65"/>
  <c r="G2890" i="65" s="1"/>
  <c r="H2889" i="65"/>
  <c r="H2890" i="65" s="1"/>
  <c r="F2890" i="65"/>
  <c r="F2845" i="65"/>
  <c r="H2844" i="65"/>
  <c r="H2845" i="65" s="1"/>
  <c r="G2844" i="65"/>
  <c r="G2845" i="65" s="1"/>
  <c r="G2761" i="65"/>
  <c r="G2762" i="65" s="1"/>
  <c r="H2761" i="65"/>
  <c r="H2762" i="65" s="1"/>
  <c r="F2762" i="65"/>
  <c r="F2717" i="65"/>
  <c r="H2716" i="65"/>
  <c r="H2717" i="65" s="1"/>
  <c r="G2716" i="65"/>
  <c r="G2717" i="65" s="1"/>
  <c r="G2633" i="65"/>
  <c r="G2634" i="65" s="1"/>
  <c r="H2633" i="65"/>
  <c r="H2634" i="65" s="1"/>
  <c r="F2634" i="65"/>
  <c r="G2502" i="65"/>
  <c r="G2503" i="65" s="1"/>
  <c r="H2502" i="65"/>
  <c r="H2503" i="65" s="1"/>
  <c r="F2503" i="65"/>
  <c r="G2438" i="65"/>
  <c r="G2439" i="65" s="1"/>
  <c r="H2438" i="65"/>
  <c r="H2439" i="65" s="1"/>
  <c r="F2439" i="65"/>
  <c r="G2374" i="65"/>
  <c r="G2375" i="65" s="1"/>
  <c r="H2374" i="65"/>
  <c r="H2375" i="65" s="1"/>
  <c r="F2375" i="65"/>
  <c r="G2310" i="65"/>
  <c r="G2311" i="65" s="1"/>
  <c r="H2310" i="65"/>
  <c r="H2311" i="65" s="1"/>
  <c r="F2311" i="65"/>
  <c r="G2246" i="65"/>
  <c r="G2247" i="65" s="1"/>
  <c r="H2247" i="65"/>
  <c r="H2246" i="65"/>
  <c r="F2247" i="65"/>
  <c r="G2182" i="65"/>
  <c r="G2183" i="65" s="1"/>
  <c r="H2183" i="65"/>
  <c r="H2182" i="65"/>
  <c r="F2183" i="65"/>
  <c r="G2118" i="65"/>
  <c r="G2119" i="65" s="1"/>
  <c r="H2118" i="65"/>
  <c r="H2119" i="65" s="1"/>
  <c r="F2119" i="65"/>
  <c r="G2054" i="65"/>
  <c r="G2055" i="65" s="1"/>
  <c r="H2054" i="65"/>
  <c r="H2055" i="65" s="1"/>
  <c r="F2055" i="65"/>
  <c r="G1990" i="65"/>
  <c r="G1991" i="65" s="1"/>
  <c r="H1990" i="65"/>
  <c r="H1991" i="65" s="1"/>
  <c r="F1991" i="65"/>
  <c r="F1581" i="65"/>
  <c r="H1580" i="65"/>
  <c r="H1581" i="65" s="1"/>
  <c r="G1580" i="65"/>
  <c r="G1581" i="65" s="1"/>
  <c r="F2093" i="65"/>
  <c r="H2092" i="65"/>
  <c r="H2093" i="65" s="1"/>
  <c r="G2092" i="65"/>
  <c r="G2093" i="65" s="1"/>
  <c r="F1677" i="65"/>
  <c r="H1676" i="65"/>
  <c r="H1677" i="65" s="1"/>
  <c r="G1676" i="65"/>
  <c r="G1677" i="65" s="1"/>
  <c r="G633" i="65"/>
  <c r="G634" i="65" s="1"/>
  <c r="F634" i="65"/>
  <c r="H633" i="65"/>
  <c r="H634" i="65" s="1"/>
  <c r="G25" i="65"/>
  <c r="G26" i="65" s="1"/>
  <c r="F26" i="65"/>
  <c r="H25" i="65"/>
  <c r="H26" i="65" s="1"/>
  <c r="G175" i="65"/>
  <c r="G176" i="65" s="1"/>
  <c r="H175" i="65"/>
  <c r="H176" i="65" s="1"/>
  <c r="F176" i="65"/>
  <c r="H111" i="65"/>
  <c r="H112" i="65" s="1"/>
  <c r="F112" i="65"/>
  <c r="G111" i="65"/>
  <c r="G112" i="65" s="1"/>
  <c r="G4751" i="65"/>
  <c r="G4752" i="65" s="1"/>
  <c r="F4752" i="65"/>
  <c r="H4751" i="65"/>
  <c r="H4752" i="65" s="1"/>
  <c r="G4591" i="65"/>
  <c r="G4592" i="65" s="1"/>
  <c r="F4592" i="65"/>
  <c r="H4591" i="65"/>
  <c r="H4592" i="65" s="1"/>
  <c r="G4783" i="65"/>
  <c r="G4784" i="65" s="1"/>
  <c r="F4784" i="65"/>
  <c r="H4783" i="65"/>
  <c r="H4784" i="65" s="1"/>
  <c r="F4928" i="65"/>
  <c r="H4927" i="65"/>
  <c r="H4928" i="65" s="1"/>
  <c r="G4927" i="65"/>
  <c r="G4928" i="65" s="1"/>
  <c r="G4543" i="65"/>
  <c r="G4544" i="65" s="1"/>
  <c r="H4543" i="65"/>
  <c r="H4544" i="65" s="1"/>
  <c r="F4544" i="65"/>
  <c r="H4553" i="65"/>
  <c r="H4554" i="65" s="1"/>
  <c r="F4554" i="65"/>
  <c r="G4553" i="65"/>
  <c r="G4554" i="65" s="1"/>
  <c r="H4060" i="65"/>
  <c r="H4061" i="65" s="1"/>
  <c r="G4060" i="65"/>
  <c r="G4061" i="65" s="1"/>
  <c r="F4061" i="65"/>
  <c r="G3929" i="65"/>
  <c r="G3930" i="65"/>
  <c r="H3929" i="65"/>
  <c r="H3930" i="65" s="1"/>
  <c r="F3930" i="65"/>
  <c r="F3885" i="65"/>
  <c r="H3884" i="65"/>
  <c r="H3885" i="65" s="1"/>
  <c r="G3884" i="65"/>
  <c r="G3885" i="65" s="1"/>
  <c r="G3801" i="65"/>
  <c r="G3802" i="65" s="1"/>
  <c r="H3801" i="65"/>
  <c r="H3802" i="65" s="1"/>
  <c r="F3802" i="65"/>
  <c r="F3757" i="65"/>
  <c r="H3756" i="65"/>
  <c r="H3757" i="65" s="1"/>
  <c r="G3756" i="65"/>
  <c r="G3757" i="65" s="1"/>
  <c r="G3673" i="65"/>
  <c r="G3674" i="65" s="1"/>
  <c r="H3673" i="65"/>
  <c r="H3674" i="65" s="1"/>
  <c r="F3674" i="65"/>
  <c r="F3629" i="65"/>
  <c r="H3628" i="65"/>
  <c r="H3629" i="65" s="1"/>
  <c r="G3628" i="65"/>
  <c r="G3629" i="65" s="1"/>
  <c r="G3340" i="65"/>
  <c r="G3341" i="65" s="1"/>
  <c r="F3341" i="65"/>
  <c r="H3340" i="65"/>
  <c r="H3341" i="65" s="1"/>
  <c r="G937" i="65"/>
  <c r="G938" i="65" s="1"/>
  <c r="F938" i="65"/>
  <c r="H937" i="65"/>
  <c r="H938" i="65" s="1"/>
  <c r="G681" i="65"/>
  <c r="G682" i="65" s="1"/>
  <c r="F682" i="65"/>
  <c r="H681" i="65"/>
  <c r="H682" i="65" s="1"/>
  <c r="H383" i="65"/>
  <c r="H384" i="65" s="1"/>
  <c r="G383" i="65"/>
  <c r="G384" i="65" s="1"/>
  <c r="F384" i="65"/>
  <c r="G4297" i="65"/>
  <c r="G4298" i="65" s="1"/>
  <c r="H4297" i="65"/>
  <c r="H4298" i="65" s="1"/>
  <c r="F4298" i="65"/>
  <c r="G4607" i="65"/>
  <c r="G4608" i="65" s="1"/>
  <c r="F4608" i="65"/>
  <c r="H4607" i="65"/>
  <c r="H4608" i="65" s="1"/>
  <c r="G4767" i="65"/>
  <c r="G4768" i="65" s="1"/>
  <c r="F4768" i="65"/>
  <c r="H4767" i="65"/>
  <c r="H4768" i="65" s="1"/>
  <c r="H4719" i="65"/>
  <c r="H4720" i="65" s="1"/>
  <c r="G4719" i="65"/>
  <c r="G4720" i="65" s="1"/>
  <c r="F4720" i="65"/>
  <c r="G4799" i="65"/>
  <c r="G4800" i="65" s="1"/>
  <c r="F4800" i="65"/>
  <c r="H4799" i="65"/>
  <c r="H4800" i="65" s="1"/>
  <c r="G4281" i="65"/>
  <c r="G4282" i="65" s="1"/>
  <c r="F4282" i="65"/>
  <c r="H4281" i="65"/>
  <c r="H4282" i="65"/>
  <c r="H4505" i="65"/>
  <c r="H4506" i="65" s="1"/>
  <c r="F4506" i="65"/>
  <c r="G4505" i="65"/>
  <c r="G4506" i="65" s="1"/>
  <c r="G3974" i="65"/>
  <c r="G3975" i="65" s="1"/>
  <c r="F3975" i="65"/>
  <c r="H3974" i="65"/>
  <c r="H3975" i="65" s="1"/>
  <c r="G3910" i="65"/>
  <c r="G3911" i="65" s="1"/>
  <c r="F3911" i="65"/>
  <c r="H3910" i="65"/>
  <c r="H3911" i="65" s="1"/>
  <c r="G3846" i="65"/>
  <c r="G3847" i="65" s="1"/>
  <c r="F3847" i="65"/>
  <c r="H3846" i="65"/>
  <c r="H3847" i="65" s="1"/>
  <c r="G3782" i="65"/>
  <c r="G3783" i="65" s="1"/>
  <c r="F3783" i="65"/>
  <c r="H3782" i="65"/>
  <c r="H3783" i="65" s="1"/>
  <c r="G3718" i="65"/>
  <c r="G3719" i="65" s="1"/>
  <c r="F3719" i="65"/>
  <c r="H3718" i="65"/>
  <c r="H3719" i="65" s="1"/>
  <c r="G3654" i="65"/>
  <c r="G3655" i="65" s="1"/>
  <c r="F3655" i="65"/>
  <c r="H3654" i="65"/>
  <c r="H3655" i="65" s="1"/>
  <c r="G3590" i="65"/>
  <c r="G3591" i="65" s="1"/>
  <c r="H3590" i="65"/>
  <c r="H3591" i="65" s="1"/>
  <c r="F3591" i="65"/>
  <c r="F3447" i="65"/>
  <c r="H3446" i="65"/>
  <c r="H3447" i="65"/>
  <c r="G3446" i="65"/>
  <c r="G3447" i="65"/>
  <c r="F3319" i="65"/>
  <c r="H3318" i="65"/>
  <c r="H3319" i="65" s="1"/>
  <c r="G3318" i="65"/>
  <c r="G3319" i="65" s="1"/>
  <c r="F3191" i="65"/>
  <c r="H3190" i="65"/>
  <c r="H3191" i="65" s="1"/>
  <c r="G3190" i="65"/>
  <c r="G3191" i="65" s="1"/>
  <c r="G1401" i="65"/>
  <c r="G1402" i="65" s="1"/>
  <c r="F1402" i="65"/>
  <c r="H1401" i="65"/>
  <c r="H1402" i="65" s="1"/>
  <c r="G1273" i="65"/>
  <c r="G1274" i="65" s="1"/>
  <c r="F1274" i="65"/>
  <c r="H1273" i="65"/>
  <c r="H1274" i="65" s="1"/>
  <c r="G1145" i="65"/>
  <c r="G1146" i="65" s="1"/>
  <c r="F1146" i="65"/>
  <c r="H1145" i="65"/>
  <c r="H1146" i="65" s="1"/>
  <c r="G1001" i="65"/>
  <c r="G1002" i="65" s="1"/>
  <c r="F1002" i="65"/>
  <c r="H1001" i="65"/>
  <c r="H1002" i="65" s="1"/>
  <c r="F1469" i="65"/>
  <c r="H1468" i="65"/>
  <c r="H1469" i="65" s="1"/>
  <c r="G1468" i="65"/>
  <c r="G1469" i="65" s="1"/>
  <c r="G537" i="65"/>
  <c r="G538" i="65" s="1"/>
  <c r="F538" i="65"/>
  <c r="H537" i="65"/>
  <c r="H538" i="65" s="1"/>
  <c r="G297" i="65"/>
  <c r="G298" i="65" s="1"/>
  <c r="F298" i="65"/>
  <c r="H297" i="65"/>
  <c r="H298" i="65" s="1"/>
  <c r="H252" i="65"/>
  <c r="H253" i="65" s="1"/>
  <c r="G252" i="65"/>
  <c r="G253" i="65" s="1"/>
  <c r="F253" i="65"/>
  <c r="G169" i="65"/>
  <c r="G170" i="65" s="1"/>
  <c r="F170" i="65"/>
  <c r="H169" i="65"/>
  <c r="H170" i="65" s="1"/>
  <c r="F125" i="65"/>
  <c r="H124" i="65"/>
  <c r="H125" i="65" s="1"/>
  <c r="G124" i="65"/>
  <c r="G125" i="65" s="1"/>
  <c r="H463" i="65"/>
  <c r="H464" i="65" s="1"/>
  <c r="F464" i="65"/>
  <c r="G463" i="65"/>
  <c r="G464" i="65" s="1"/>
  <c r="F7" i="65"/>
  <c r="H6" i="65"/>
  <c r="H7" i="65" s="1"/>
  <c r="G6" i="65"/>
  <c r="G7" i="65" s="1"/>
  <c r="F765" i="65"/>
  <c r="H764" i="65"/>
  <c r="H765" i="65" s="1"/>
  <c r="G764" i="65"/>
  <c r="G765" i="65" s="1"/>
  <c r="G1417" i="65"/>
  <c r="G1418" i="65" s="1"/>
  <c r="F1418" i="65"/>
  <c r="H1417" i="65"/>
  <c r="H1418" i="65" s="1"/>
  <c r="F1757" i="65"/>
  <c r="H1756" i="65"/>
  <c r="H1757" i="65" s="1"/>
  <c r="G1756" i="65"/>
  <c r="G1757" i="65" s="1"/>
  <c r="F1357" i="65"/>
  <c r="H1356" i="65"/>
  <c r="H1357" i="65" s="1"/>
  <c r="G1356" i="65"/>
  <c r="G1357" i="65" s="1"/>
  <c r="G4102" i="65"/>
  <c r="G4103" i="65" s="1"/>
  <c r="F4103" i="65"/>
  <c r="H4102" i="65"/>
  <c r="H4103" i="65" s="1"/>
  <c r="F3367" i="65"/>
  <c r="H3366" i="65"/>
  <c r="H3367" i="65"/>
  <c r="G3366" i="65"/>
  <c r="G3367" i="65"/>
  <c r="G1414" i="65"/>
  <c r="G1415" i="65" s="1"/>
  <c r="F1415" i="65"/>
  <c r="H1414" i="65"/>
  <c r="H1415" i="65" s="1"/>
  <c r="G1350" i="65"/>
  <c r="G1351" i="65" s="1"/>
  <c r="F1351" i="65"/>
  <c r="H1350" i="65"/>
  <c r="H1351" i="65" s="1"/>
  <c r="G1286" i="65"/>
  <c r="G1287" i="65" s="1"/>
  <c r="F1287" i="65"/>
  <c r="H1286" i="65"/>
  <c r="H1287" i="65" s="1"/>
  <c r="G1222" i="65"/>
  <c r="G1223" i="65" s="1"/>
  <c r="F1223" i="65"/>
  <c r="H1222" i="65"/>
  <c r="H1223" i="65" s="1"/>
  <c r="G1158" i="65"/>
  <c r="G1159" i="65" s="1"/>
  <c r="F1159" i="65"/>
  <c r="H1158" i="65"/>
  <c r="H1159" i="65" s="1"/>
  <c r="G1094" i="65"/>
  <c r="G1095" i="65" s="1"/>
  <c r="F1095" i="65"/>
  <c r="H1094" i="65"/>
  <c r="H1095" i="65" s="1"/>
  <c r="G1030" i="65"/>
  <c r="G1031" i="65" s="1"/>
  <c r="F1031" i="65"/>
  <c r="H1030" i="65"/>
  <c r="H1031" i="65" s="1"/>
  <c r="F1597" i="65"/>
  <c r="H1596" i="65"/>
  <c r="H1597" i="65" s="1"/>
  <c r="G1596" i="65"/>
  <c r="G1597" i="65" s="1"/>
  <c r="H799" i="65"/>
  <c r="H800" i="65" s="1"/>
  <c r="G799" i="65"/>
  <c r="G800" i="65" s="1"/>
  <c r="F800" i="65"/>
  <c r="H428" i="65"/>
  <c r="H429" i="65" s="1"/>
  <c r="G428" i="65"/>
  <c r="G429" i="65" s="1"/>
  <c r="F429" i="65"/>
  <c r="F4557" i="65"/>
  <c r="H4556" i="65"/>
  <c r="H4557" i="65" s="1"/>
  <c r="G4556" i="65"/>
  <c r="G4557" i="65" s="1"/>
  <c r="F4349" i="65"/>
  <c r="H4348" i="65"/>
  <c r="H4349" i="65" s="1"/>
  <c r="G4348" i="65"/>
  <c r="G4349" i="65" s="1"/>
  <c r="G3097" i="65"/>
  <c r="G3098" i="65" s="1"/>
  <c r="H3097" i="65"/>
  <c r="H3098" i="65" s="1"/>
  <c r="F3098" i="65"/>
  <c r="F3053" i="65"/>
  <c r="H3052" i="65"/>
  <c r="H3053" i="65" s="1"/>
  <c r="G3052" i="65"/>
  <c r="G3053" i="65" s="1"/>
  <c r="G2969" i="65"/>
  <c r="G2970" i="65" s="1"/>
  <c r="H2969" i="65"/>
  <c r="H2970" i="65" s="1"/>
  <c r="F2970" i="65"/>
  <c r="F2925" i="65"/>
  <c r="H2924" i="65"/>
  <c r="H2925" i="65" s="1"/>
  <c r="G2924" i="65"/>
  <c r="G2925" i="65" s="1"/>
  <c r="G2841" i="65"/>
  <c r="G2842" i="65" s="1"/>
  <c r="H2841" i="65"/>
  <c r="H2842" i="65" s="1"/>
  <c r="F2842" i="65"/>
  <c r="F2797" i="65"/>
  <c r="H2796" i="65"/>
  <c r="H2797" i="65" s="1"/>
  <c r="G2796" i="65"/>
  <c r="G2797" i="65" s="1"/>
  <c r="G2713" i="65"/>
  <c r="G2714" i="65" s="1"/>
  <c r="H2713" i="65"/>
  <c r="H2714" i="65" s="1"/>
  <c r="F2714" i="65"/>
  <c r="F2669" i="65"/>
  <c r="H2668" i="65"/>
  <c r="H2669" i="65" s="1"/>
  <c r="G2668" i="65"/>
  <c r="G2669" i="65" s="1"/>
  <c r="F2013" i="65"/>
  <c r="H2012" i="65"/>
  <c r="H2013" i="65" s="1"/>
  <c r="G2012" i="65"/>
  <c r="G2013" i="65" s="1"/>
  <c r="F1773" i="65"/>
  <c r="H1772" i="65"/>
  <c r="H1773" i="65" s="1"/>
  <c r="G1772" i="65"/>
  <c r="G1773" i="65" s="1"/>
  <c r="H1343" i="65"/>
  <c r="H1344" i="65" s="1"/>
  <c r="G1343" i="65"/>
  <c r="G1344" i="65" s="1"/>
  <c r="F1344" i="65"/>
  <c r="H1215" i="65"/>
  <c r="H1216" i="65" s="1"/>
  <c r="G1215" i="65"/>
  <c r="G1216" i="65" s="1"/>
  <c r="F1216" i="65"/>
  <c r="G825" i="65"/>
  <c r="G826" i="65" s="1"/>
  <c r="F826" i="65"/>
  <c r="H825" i="65"/>
  <c r="H826" i="65" s="1"/>
  <c r="G454" i="65"/>
  <c r="G455" i="65" s="1"/>
  <c r="F455" i="65"/>
  <c r="H454" i="65"/>
  <c r="H455" i="65" s="1"/>
  <c r="G239" i="65"/>
  <c r="G240" i="65" s="1"/>
  <c r="H239" i="65"/>
  <c r="H240" i="65" s="1"/>
  <c r="F240" i="65"/>
  <c r="G4745" i="65"/>
  <c r="G4746" i="65" s="1"/>
  <c r="F4746" i="65"/>
  <c r="H4745" i="65"/>
  <c r="H4746" i="65" s="1"/>
  <c r="G4908" i="65"/>
  <c r="G4909" i="65" s="1"/>
  <c r="F4909" i="65"/>
  <c r="H4908" i="65"/>
  <c r="H4909" i="65" s="1"/>
  <c r="G4777" i="65"/>
  <c r="G4778" i="65" s="1"/>
  <c r="F4778" i="65"/>
  <c r="H4777" i="65"/>
  <c r="H4778" i="65" s="1"/>
  <c r="F4589" i="65"/>
  <c r="H4588" i="65"/>
  <c r="H4589" i="65" s="1"/>
  <c r="G4588" i="65"/>
  <c r="G4589" i="65" s="1"/>
  <c r="G4393" i="65"/>
  <c r="G4394" i="65" s="1"/>
  <c r="H4393" i="65"/>
  <c r="H4394" i="65" s="1"/>
  <c r="F4394" i="65"/>
  <c r="G4070" i="65"/>
  <c r="G4071" i="65" s="1"/>
  <c r="H4070" i="65"/>
  <c r="H4071" i="65" s="1"/>
  <c r="F4071" i="65"/>
  <c r="J3818" i="65"/>
  <c r="F2285" i="65"/>
  <c r="H2284" i="65"/>
  <c r="H2285" i="65" s="1"/>
  <c r="G2284" i="65"/>
  <c r="G2285" i="65" s="1"/>
  <c r="G22" i="65"/>
  <c r="G23" i="65" s="1"/>
  <c r="F23" i="65"/>
  <c r="H22" i="65"/>
  <c r="H23" i="65" s="1"/>
  <c r="G553" i="65"/>
  <c r="G554" i="65" s="1"/>
  <c r="F554" i="65"/>
  <c r="H553" i="65"/>
  <c r="H554" i="65" s="1"/>
  <c r="F80" i="65"/>
  <c r="H79" i="65"/>
  <c r="H80" i="65" s="1"/>
  <c r="G79" i="65"/>
  <c r="G80" i="65" s="1"/>
  <c r="F4573" i="65"/>
  <c r="H4572" i="65"/>
  <c r="H4573" i="65" s="1"/>
  <c r="G4572" i="65"/>
  <c r="G4573" i="65" s="1"/>
  <c r="F4586" i="65"/>
  <c r="H4585" i="65"/>
  <c r="H4586" i="65" s="1"/>
  <c r="G4585" i="65"/>
  <c r="G4586" i="65" s="1"/>
  <c r="F4970" i="65"/>
  <c r="H4969" i="65"/>
  <c r="H4970" i="65" s="1"/>
  <c r="G4969" i="65"/>
  <c r="G4970" i="65" s="1"/>
  <c r="F4976" i="65"/>
  <c r="H4975" i="65"/>
  <c r="H4976" i="65" s="1"/>
  <c r="G4976" i="65"/>
  <c r="G4975" i="65"/>
  <c r="F1613" i="65"/>
  <c r="H1612" i="65"/>
  <c r="H1613" i="65" s="1"/>
  <c r="G1612" i="65"/>
  <c r="G1613" i="65" s="1"/>
  <c r="F1085" i="65"/>
  <c r="H1084" i="65"/>
  <c r="H1085" i="65" s="1"/>
  <c r="G1084" i="65"/>
  <c r="G1085" i="65" s="1"/>
  <c r="F970" i="65"/>
  <c r="H969" i="65"/>
  <c r="H970" i="65" s="1"/>
  <c r="G969" i="65"/>
  <c r="G970" i="65" s="1"/>
  <c r="F1661" i="65"/>
  <c r="H1660" i="65"/>
  <c r="H1661" i="65" s="1"/>
  <c r="G1660" i="65"/>
  <c r="G1661" i="65" s="1"/>
  <c r="G950" i="65"/>
  <c r="G951" i="65" s="1"/>
  <c r="F951" i="65"/>
  <c r="H950" i="65"/>
  <c r="H951" i="65" s="1"/>
  <c r="G729" i="65"/>
  <c r="G730" i="65" s="1"/>
  <c r="F730" i="65"/>
  <c r="H729" i="65"/>
  <c r="H730" i="65" s="1"/>
  <c r="G265" i="65"/>
  <c r="G266" i="65" s="1"/>
  <c r="F266" i="65"/>
  <c r="H265" i="65"/>
  <c r="H266" i="65" s="1"/>
  <c r="G121" i="65"/>
  <c r="G122" i="65" s="1"/>
  <c r="F122" i="65"/>
  <c r="H121" i="65"/>
  <c r="H122" i="65" s="1"/>
  <c r="H847" i="65"/>
  <c r="H848" i="65" s="1"/>
  <c r="G847" i="65"/>
  <c r="G848" i="65" s="1"/>
  <c r="F848" i="65"/>
  <c r="H76" i="65"/>
  <c r="H77" i="65" s="1"/>
  <c r="G76" i="65"/>
  <c r="G77" i="65" s="1"/>
  <c r="F77" i="65"/>
  <c r="G1321" i="65"/>
  <c r="G1322" i="65" s="1"/>
  <c r="F1322" i="65"/>
  <c r="H1321" i="65"/>
  <c r="H1322" i="65" s="1"/>
  <c r="G3228" i="65"/>
  <c r="G3229" i="65" s="1"/>
  <c r="F3229" i="65"/>
  <c r="H3228" i="65"/>
  <c r="H3229" i="65" s="1"/>
  <c r="G2409" i="65"/>
  <c r="G2410" i="65" s="1"/>
  <c r="F2410" i="65"/>
  <c r="H2409" i="65"/>
  <c r="H2410" i="65" s="1"/>
  <c r="G2281" i="65"/>
  <c r="G2282" i="65" s="1"/>
  <c r="F2282" i="65"/>
  <c r="H2281" i="65"/>
  <c r="H2282" i="65" s="1"/>
  <c r="G2153" i="65"/>
  <c r="G2154" i="65" s="1"/>
  <c r="F2154" i="65"/>
  <c r="H2153" i="65"/>
  <c r="H2154" i="65" s="1"/>
  <c r="G2025" i="65"/>
  <c r="G2026" i="65" s="1"/>
  <c r="F2026" i="65"/>
  <c r="H2025" i="65"/>
  <c r="H2026" i="65" s="1"/>
  <c r="H1865" i="65"/>
  <c r="H1866" i="65" s="1"/>
  <c r="F1866" i="65"/>
  <c r="G1865" i="65"/>
  <c r="G1866" i="65" s="1"/>
  <c r="H1737" i="65"/>
  <c r="H1738" i="65" s="1"/>
  <c r="F1738" i="65"/>
  <c r="G1737" i="65"/>
  <c r="G1738" i="65" s="1"/>
  <c r="H1609" i="65"/>
  <c r="H1610" i="65" s="1"/>
  <c r="G1609" i="65"/>
  <c r="G1610" i="65" s="1"/>
  <c r="F1610" i="65"/>
  <c r="F2109" i="65"/>
  <c r="H2108" i="65"/>
  <c r="H2109" i="65" s="1"/>
  <c r="G2108" i="65"/>
  <c r="G2109" i="65" s="1"/>
  <c r="F983" i="65"/>
  <c r="H982" i="65"/>
  <c r="H983" i="65" s="1"/>
  <c r="G982" i="65"/>
  <c r="G983" i="65" s="1"/>
  <c r="G841" i="65"/>
  <c r="G842" i="65" s="1"/>
  <c r="F842" i="65"/>
  <c r="H841" i="65"/>
  <c r="H842" i="65" s="1"/>
  <c r="G585" i="65"/>
  <c r="G586" i="65" s="1"/>
  <c r="F586" i="65"/>
  <c r="H585" i="65"/>
  <c r="H586" i="65" s="1"/>
  <c r="G326" i="65"/>
  <c r="G327" i="65" s="1"/>
  <c r="F327" i="65"/>
  <c r="H326" i="65"/>
  <c r="H327" i="65" s="1"/>
  <c r="G262" i="65"/>
  <c r="F263" i="65"/>
  <c r="H262" i="65"/>
  <c r="H263" i="65" s="1"/>
  <c r="G263" i="65"/>
  <c r="G198" i="65"/>
  <c r="G199" i="65" s="1"/>
  <c r="F199" i="65"/>
  <c r="H198" i="65"/>
  <c r="H199" i="65" s="1"/>
  <c r="G134" i="65"/>
  <c r="G135" i="65" s="1"/>
  <c r="F135" i="65"/>
  <c r="H134" i="65"/>
  <c r="H135" i="65" s="1"/>
  <c r="H479" i="65"/>
  <c r="H480" i="65" s="1"/>
  <c r="F480" i="65"/>
  <c r="G479" i="65"/>
  <c r="G480" i="65" s="1"/>
  <c r="G4599" i="65"/>
  <c r="F4599" i="65"/>
  <c r="H4598" i="65"/>
  <c r="H4599" i="65" s="1"/>
  <c r="G4598" i="65"/>
  <c r="H4265" i="65"/>
  <c r="H4266" i="65" s="1"/>
  <c r="G4265" i="65"/>
  <c r="G4266" i="65" s="1"/>
  <c r="F4266" i="65"/>
  <c r="G4150" i="65"/>
  <c r="G4151" i="65" s="1"/>
  <c r="H4150" i="65"/>
  <c r="H4151" i="65" s="1"/>
  <c r="F4151" i="65"/>
  <c r="F3351" i="65"/>
  <c r="H3350" i="65"/>
  <c r="H3351" i="65" s="1"/>
  <c r="G3350" i="65"/>
  <c r="G3351" i="65" s="1"/>
  <c r="F3223" i="65"/>
  <c r="H3222" i="65"/>
  <c r="H3223" i="65" s="1"/>
  <c r="G3222" i="65"/>
  <c r="G3223" i="65" s="1"/>
  <c r="G3049" i="65"/>
  <c r="G3050" i="65"/>
  <c r="H3049" i="65"/>
  <c r="H3050" i="65" s="1"/>
  <c r="F3050" i="65"/>
  <c r="F3005" i="65"/>
  <c r="H3004" i="65"/>
  <c r="H3005" i="65" s="1"/>
  <c r="G3004" i="65"/>
  <c r="G3005" i="65" s="1"/>
  <c r="G2921" i="65"/>
  <c r="G2922" i="65" s="1"/>
  <c r="H2921" i="65"/>
  <c r="H2922" i="65" s="1"/>
  <c r="F2922" i="65"/>
  <c r="F2877" i="65"/>
  <c r="H2876" i="65"/>
  <c r="H2877" i="65" s="1"/>
  <c r="G2876" i="65"/>
  <c r="G2877" i="65" s="1"/>
  <c r="G2793" i="65"/>
  <c r="G2794" i="65" s="1"/>
  <c r="H2793" i="65"/>
  <c r="H2794" i="65" s="1"/>
  <c r="F2794" i="65"/>
  <c r="F2749" i="65"/>
  <c r="H2748" i="65"/>
  <c r="H2749" i="65" s="1"/>
  <c r="G2748" i="65"/>
  <c r="G2749" i="65" s="1"/>
  <c r="G2665" i="65"/>
  <c r="G2666" i="65" s="1"/>
  <c r="H2665" i="65"/>
  <c r="H2666" i="65" s="1"/>
  <c r="F2666" i="65"/>
  <c r="F2621" i="65"/>
  <c r="H2620" i="65"/>
  <c r="H2621" i="65" s="1"/>
  <c r="G2620" i="65"/>
  <c r="G2621" i="65" s="1"/>
  <c r="F2141" i="65"/>
  <c r="H2140" i="65"/>
  <c r="H2141" i="65" s="1"/>
  <c r="G2140" i="65"/>
  <c r="G2141" i="65" s="1"/>
  <c r="F1869" i="65"/>
  <c r="H1868" i="65"/>
  <c r="H1869" i="65" s="1"/>
  <c r="G1868" i="65"/>
  <c r="G1869" i="65" s="1"/>
  <c r="G505" i="65"/>
  <c r="G506" i="65" s="1"/>
  <c r="F506" i="65"/>
  <c r="H505" i="65"/>
  <c r="H506" i="65" s="1"/>
  <c r="H943" i="65"/>
  <c r="H944" i="65" s="1"/>
  <c r="G943" i="65"/>
  <c r="G944" i="65" s="1"/>
  <c r="F944" i="65"/>
  <c r="H495" i="65"/>
  <c r="H496" i="65" s="1"/>
  <c r="G495" i="65"/>
  <c r="G496" i="65" s="1"/>
  <c r="F496" i="65"/>
  <c r="F909" i="65"/>
  <c r="H908" i="65"/>
  <c r="H909" i="65" s="1"/>
  <c r="G908" i="65"/>
  <c r="G909" i="65" s="1"/>
  <c r="F4935" i="65"/>
  <c r="H4934" i="65"/>
  <c r="H4935" i="65" s="1"/>
  <c r="G4934" i="65"/>
  <c r="G4935" i="65" s="1"/>
  <c r="H4895" i="65"/>
  <c r="H4896" i="65" s="1"/>
  <c r="G4895" i="65"/>
  <c r="G4896" i="65" s="1"/>
  <c r="F4896" i="65"/>
  <c r="G4310" i="65"/>
  <c r="G4311" i="65" s="1"/>
  <c r="F4311" i="65"/>
  <c r="H4310" i="65"/>
  <c r="H4311" i="65" s="1"/>
  <c r="F4231" i="65"/>
  <c r="H4230" i="65"/>
  <c r="H4231" i="65" s="1"/>
  <c r="G4230" i="65"/>
  <c r="G4231" i="65" s="1"/>
  <c r="G4940" i="65"/>
  <c r="G4941" i="65" s="1"/>
  <c r="F4941" i="65"/>
  <c r="H4940" i="65"/>
  <c r="H4941" i="65" s="1"/>
  <c r="G4831" i="65"/>
  <c r="G4832" i="65" s="1"/>
  <c r="F4832" i="65"/>
  <c r="H4831" i="65"/>
  <c r="H4832" i="65" s="1"/>
  <c r="H4255" i="65"/>
  <c r="H4256" i="65" s="1"/>
  <c r="G4255" i="65"/>
  <c r="G4256" i="65" s="1"/>
  <c r="F4256" i="65"/>
  <c r="F4224" i="65"/>
  <c r="H4223" i="65"/>
  <c r="H4224" i="65" s="1"/>
  <c r="G4223" i="65"/>
  <c r="G4224" i="65" s="1"/>
  <c r="F3450" i="65"/>
  <c r="H3449" i="65"/>
  <c r="H3450" i="65" s="1"/>
  <c r="G3449" i="65"/>
  <c r="G3450" i="65" s="1"/>
  <c r="F3194" i="65"/>
  <c r="H3193" i="65"/>
  <c r="H3194" i="65" s="1"/>
  <c r="G3193" i="65"/>
  <c r="G3194" i="65" s="1"/>
  <c r="F2237" i="65"/>
  <c r="H2236" i="65"/>
  <c r="H2237" i="65" s="1"/>
  <c r="G2236" i="65"/>
  <c r="G2237" i="65" s="1"/>
  <c r="G822" i="65"/>
  <c r="G823" i="65" s="1"/>
  <c r="F823" i="65"/>
  <c r="H822" i="65"/>
  <c r="H823" i="65" s="1"/>
  <c r="G694" i="65"/>
  <c r="G695" i="65" s="1"/>
  <c r="F695" i="65"/>
  <c r="H694" i="65"/>
  <c r="H695" i="65" s="1"/>
  <c r="G511" i="65"/>
  <c r="G512" i="65" s="1"/>
  <c r="H511" i="65"/>
  <c r="H512" i="65" s="1"/>
  <c r="F512" i="65"/>
  <c r="G4361" i="65"/>
  <c r="G4362" i="65" s="1"/>
  <c r="H4361" i="65"/>
  <c r="H4362" i="65" s="1"/>
  <c r="F4362" i="65"/>
  <c r="F4951" i="65"/>
  <c r="H4950" i="65"/>
  <c r="H4951" i="65" s="1"/>
  <c r="G4950" i="65"/>
  <c r="G4951" i="65" s="1"/>
  <c r="H4880" i="65"/>
  <c r="H4879" i="65"/>
  <c r="G4879" i="65"/>
  <c r="G4880" i="65" s="1"/>
  <c r="F4880" i="65"/>
  <c r="G4793" i="65"/>
  <c r="G4794" i="65" s="1"/>
  <c r="F4794" i="65"/>
  <c r="H4793" i="65"/>
  <c r="H4794" i="65" s="1"/>
  <c r="J4775" i="65"/>
  <c r="G4326" i="65"/>
  <c r="G4327" i="65" s="1"/>
  <c r="H4326" i="65"/>
  <c r="H4327" i="65" s="1"/>
  <c r="F4327" i="65"/>
  <c r="J3799" i="65"/>
  <c r="F3383" i="65"/>
  <c r="H3382" i="65"/>
  <c r="H3383" i="65"/>
  <c r="G3382" i="65"/>
  <c r="G3383" i="65"/>
  <c r="F3255" i="65"/>
  <c r="H3254" i="65"/>
  <c r="H3255" i="65" s="1"/>
  <c r="G3254" i="65"/>
  <c r="G3255" i="65" s="1"/>
  <c r="G1289" i="65"/>
  <c r="G1290" i="65" s="1"/>
  <c r="F1290" i="65"/>
  <c r="H1289" i="65"/>
  <c r="H1290" i="65" s="1"/>
  <c r="G921" i="65"/>
  <c r="G922" i="65" s="1"/>
  <c r="F922" i="65"/>
  <c r="H921" i="65"/>
  <c r="H922" i="65" s="1"/>
  <c r="H335" i="65"/>
  <c r="H336" i="65" s="1"/>
  <c r="G336" i="65"/>
  <c r="F336" i="65"/>
  <c r="G335" i="65"/>
  <c r="J743" i="65" l="1"/>
  <c r="J4506" i="65"/>
  <c r="J4608" i="65"/>
  <c r="J816" i="65"/>
  <c r="J3834" i="65"/>
  <c r="J903" i="65"/>
  <c r="J1847" i="65"/>
  <c r="J2650" i="65"/>
  <c r="J3146" i="65"/>
  <c r="J791" i="65"/>
  <c r="J1709" i="65"/>
  <c r="J1997" i="65"/>
  <c r="J2058" i="65"/>
  <c r="J2823" i="65"/>
  <c r="J3645" i="65"/>
  <c r="J4375" i="65"/>
  <c r="J698" i="65"/>
  <c r="J2618" i="65"/>
  <c r="J2122" i="65"/>
  <c r="J4954" i="65"/>
  <c r="J3322" i="65"/>
  <c r="J1472" i="65"/>
  <c r="J4695" i="65"/>
  <c r="J3863" i="65"/>
  <c r="J4887" i="65"/>
  <c r="J3565" i="65"/>
  <c r="J4698" i="65"/>
  <c r="J4426" i="65"/>
  <c r="J711" i="65"/>
  <c r="J4237" i="65"/>
  <c r="J3613" i="65"/>
  <c r="J1040" i="65"/>
  <c r="J4858" i="65"/>
  <c r="J2522" i="65"/>
  <c r="J3978" i="65"/>
  <c r="J3421" i="65"/>
  <c r="J3466" i="65"/>
  <c r="J4829" i="65"/>
  <c r="J1223" i="65"/>
  <c r="J1562" i="65"/>
  <c r="J3197" i="65"/>
  <c r="J1319" i="65"/>
  <c r="J208" i="65"/>
  <c r="J4458" i="65"/>
  <c r="J407" i="65"/>
  <c r="J1168" i="65"/>
  <c r="J1424" i="65"/>
  <c r="J864" i="65"/>
  <c r="J1079" i="65"/>
  <c r="J1799" i="65"/>
  <c r="J2624" i="65"/>
  <c r="J2439" i="65"/>
  <c r="J1975" i="65"/>
  <c r="J4346" i="65"/>
  <c r="J656" i="65"/>
  <c r="J4378" i="65"/>
  <c r="E4370" i="65" s="1"/>
  <c r="J224" i="65"/>
  <c r="J416" i="65"/>
  <c r="J3479" i="65"/>
  <c r="J682" i="65"/>
  <c r="J2717" i="65"/>
  <c r="J4215" i="65"/>
  <c r="J410" i="65"/>
  <c r="J506" i="65"/>
  <c r="J951" i="65"/>
  <c r="J1418" i="65"/>
  <c r="J3591" i="65"/>
  <c r="J1677" i="65"/>
  <c r="J2890" i="65"/>
  <c r="J1629" i="65"/>
  <c r="J2183" i="65"/>
  <c r="J4122" i="65"/>
  <c r="J624" i="65"/>
  <c r="J1136" i="65"/>
  <c r="J4349" i="65"/>
  <c r="J4103" i="65"/>
  <c r="J1357" i="65"/>
  <c r="J3847" i="65"/>
  <c r="J2775" i="65"/>
  <c r="J3031" i="65"/>
  <c r="J3258" i="65"/>
  <c r="J1447" i="65"/>
  <c r="J1466" i="65"/>
  <c r="J2695" i="65"/>
  <c r="J4343" i="65"/>
  <c r="J1143" i="65"/>
  <c r="J1207" i="65"/>
  <c r="J1399" i="65"/>
  <c r="J4423" i="65"/>
  <c r="J3120" i="65"/>
  <c r="J1565" i="65"/>
  <c r="J4634" i="65"/>
  <c r="J1232" i="65"/>
  <c r="J871" i="65"/>
  <c r="J1066" i="65"/>
  <c r="J109" i="65"/>
  <c r="J1127" i="65"/>
  <c r="J3962" i="65"/>
  <c r="J544" i="65"/>
  <c r="J394" i="65"/>
  <c r="J1719" i="65"/>
  <c r="J1783" i="65"/>
  <c r="J2589" i="65"/>
  <c r="J48" i="65"/>
  <c r="J720" i="65"/>
  <c r="J4973" i="65"/>
  <c r="J1927" i="65"/>
  <c r="J3965" i="65"/>
  <c r="J1559" i="65"/>
  <c r="J3213" i="65"/>
  <c r="J1047" i="65"/>
  <c r="J1546" i="65"/>
  <c r="J1802" i="65"/>
  <c r="J1917" i="65"/>
  <c r="J471" i="65"/>
  <c r="J4855" i="65"/>
  <c r="J3245" i="65"/>
  <c r="J3373" i="65"/>
  <c r="J4285" i="65"/>
  <c r="J4893" i="65"/>
  <c r="J4455" i="65"/>
  <c r="J650" i="65"/>
  <c r="J1511" i="65"/>
  <c r="J2951" i="65"/>
  <c r="J3946" i="65"/>
  <c r="J752" i="65"/>
  <c r="J2551" i="65"/>
  <c r="J1018" i="65"/>
  <c r="J2042" i="65"/>
  <c r="J986" i="65"/>
  <c r="J4944" i="65"/>
  <c r="J3594" i="65"/>
  <c r="J3677" i="65"/>
  <c r="J1296" i="65"/>
  <c r="J3002" i="65"/>
  <c r="J4128" i="65"/>
  <c r="J4618" i="65"/>
  <c r="J2640" i="65"/>
  <c r="J704" i="65"/>
  <c r="J490" i="65"/>
  <c r="J3709" i="65"/>
  <c r="J3543" i="65"/>
  <c r="J4602" i="65"/>
  <c r="J1152" i="65"/>
  <c r="J592" i="65"/>
  <c r="J3082" i="65"/>
  <c r="J3495" i="65"/>
  <c r="J3661" i="65"/>
  <c r="J4202" i="65"/>
  <c r="J4410" i="65"/>
  <c r="J183" i="65"/>
  <c r="J663" i="65"/>
  <c r="J3559" i="65"/>
  <c r="J503" i="65"/>
  <c r="H10" i="65"/>
  <c r="I10" i="65"/>
  <c r="J3383" i="65"/>
  <c r="J4794" i="65"/>
  <c r="J2877" i="65"/>
  <c r="J2026" i="65"/>
  <c r="J4298" i="65"/>
  <c r="J1991" i="65"/>
  <c r="J2503" i="65"/>
  <c r="J3018" i="65"/>
  <c r="J1965" i="65"/>
  <c r="J4957" i="65"/>
  <c r="J3261" i="65"/>
  <c r="J1818" i="65"/>
  <c r="J2682" i="65"/>
  <c r="J4919" i="65"/>
  <c r="J688" i="65"/>
  <c r="J4023" i="65"/>
  <c r="J362" i="65"/>
  <c r="J640" i="65"/>
  <c r="J2874" i="65"/>
  <c r="J4231" i="65"/>
  <c r="J909" i="65"/>
  <c r="J2621" i="65"/>
  <c r="J2109" i="65"/>
  <c r="J3338" i="65"/>
  <c r="J3431" i="65"/>
  <c r="J3386" i="65"/>
  <c r="J4016" i="65"/>
  <c r="J1303" i="65"/>
  <c r="J2538" i="65"/>
  <c r="J4877" i="65"/>
  <c r="J1210" i="65"/>
  <c r="J2487" i="65"/>
  <c r="J1770" i="65"/>
  <c r="J2631" i="65"/>
  <c r="J4663" i="65"/>
  <c r="J4765" i="65"/>
  <c r="J1754" i="65"/>
  <c r="J2519" i="65"/>
  <c r="J4743" i="65"/>
  <c r="J1661" i="65"/>
  <c r="J922" i="65"/>
  <c r="J1290" i="65"/>
  <c r="J4327" i="65"/>
  <c r="J4151" i="65"/>
  <c r="J983" i="65"/>
  <c r="J730" i="65"/>
  <c r="J4976" i="65"/>
  <c r="J800" i="65"/>
  <c r="J2247" i="65"/>
  <c r="J784" i="65"/>
  <c r="J845" i="65"/>
  <c r="J3207" i="65"/>
  <c r="J589" i="65"/>
  <c r="J2858" i="65"/>
  <c r="J1408" i="65"/>
  <c r="J3738" i="65"/>
  <c r="J2314" i="65"/>
  <c r="J3514" i="65"/>
  <c r="J4288" i="65"/>
  <c r="J1306" i="65"/>
  <c r="J4192" i="65"/>
  <c r="J3399" i="65"/>
  <c r="J2298" i="65"/>
  <c r="J4090" i="65"/>
  <c r="J832" i="65"/>
  <c r="J375" i="65"/>
  <c r="J3584" i="65"/>
  <c r="J4880" i="65"/>
  <c r="J4362" i="65"/>
  <c r="J695" i="65"/>
  <c r="J2237" i="65"/>
  <c r="J3194" i="65"/>
  <c r="J4256" i="65"/>
  <c r="J496" i="65"/>
  <c r="J944" i="65"/>
  <c r="J3351" i="65"/>
  <c r="J4599" i="65"/>
  <c r="J480" i="65"/>
  <c r="J327" i="65"/>
  <c r="J1610" i="65"/>
  <c r="J2410" i="65"/>
  <c r="J1095" i="65"/>
  <c r="J1351" i="65"/>
  <c r="J3719" i="65"/>
  <c r="J3975" i="65"/>
  <c r="J4800" i="65"/>
  <c r="J3674" i="65"/>
  <c r="J3930" i="65"/>
  <c r="J2634" i="65"/>
  <c r="J2973" i="65"/>
  <c r="J535" i="65"/>
  <c r="J1594" i="65"/>
  <c r="J2138" i="65"/>
  <c r="J2266" i="65"/>
  <c r="J2157" i="65"/>
  <c r="J2583" i="65"/>
  <c r="J2839" i="65"/>
  <c r="J2903" i="65"/>
  <c r="J3095" i="65"/>
  <c r="J1264" i="65"/>
  <c r="J1645" i="65"/>
  <c r="J1863" i="65"/>
  <c r="J4013" i="65"/>
  <c r="J448" i="65"/>
  <c r="J2125" i="65"/>
  <c r="J2461" i="65"/>
  <c r="J3725" i="65"/>
  <c r="J3981" i="65"/>
  <c r="J391" i="65"/>
  <c r="J1741" i="65"/>
  <c r="J2007" i="65"/>
  <c r="J2071" i="65"/>
  <c r="J2605" i="65"/>
  <c r="J3498" i="65"/>
  <c r="J4247" i="65"/>
  <c r="J4487" i="65"/>
  <c r="J522" i="65"/>
  <c r="J1834" i="65"/>
  <c r="J1994" i="65"/>
  <c r="J359" i="65"/>
  <c r="J615" i="65"/>
  <c r="J2045" i="65"/>
  <c r="J3626" i="65"/>
  <c r="J3882" i="65"/>
  <c r="J1312" i="65"/>
  <c r="J1815" i="65"/>
  <c r="J672" i="65"/>
  <c r="J4045" i="65"/>
  <c r="J1949" i="65"/>
  <c r="J874" i="65"/>
  <c r="J3463" i="65"/>
  <c r="J890" i="65"/>
  <c r="J3274" i="65"/>
  <c r="J4189" i="65"/>
  <c r="J4605" i="65"/>
  <c r="J151" i="65"/>
  <c r="J599" i="65"/>
  <c r="J855" i="65"/>
  <c r="J2317" i="65"/>
  <c r="J1690" i="65"/>
  <c r="J1946" i="65"/>
  <c r="J1885" i="65"/>
  <c r="J218" i="65"/>
  <c r="J1053" i="65"/>
  <c r="J4032" i="65"/>
  <c r="J368" i="65"/>
  <c r="J4253" i="65"/>
  <c r="J759" i="65"/>
  <c r="J957" i="65"/>
  <c r="J4512" i="65"/>
  <c r="J4074" i="65"/>
  <c r="J4906" i="65"/>
  <c r="J976" i="65"/>
  <c r="J1504" i="65"/>
  <c r="E1490" i="65" s="1"/>
  <c r="J4077" i="65"/>
  <c r="J1191" i="65"/>
  <c r="J679" i="65"/>
  <c r="E674" i="65" s="1"/>
  <c r="J4637" i="65"/>
  <c r="J519" i="65"/>
  <c r="J2826" i="65"/>
  <c r="J3210" i="65"/>
  <c r="E3202" i="65" s="1"/>
  <c r="J1658" i="65"/>
  <c r="J2557" i="65"/>
  <c r="J4925" i="65"/>
  <c r="J1517" i="65"/>
  <c r="J2615" i="65"/>
  <c r="J3533" i="65"/>
  <c r="J1837" i="65"/>
  <c r="J4087" i="65"/>
  <c r="J4269" i="65"/>
  <c r="J1386" i="65"/>
  <c r="J768" i="65"/>
  <c r="J4576" i="65"/>
  <c r="J560" i="65"/>
  <c r="J2295" i="65"/>
  <c r="J2186" i="65"/>
  <c r="J3418" i="65"/>
  <c r="E3410" i="65" s="1"/>
  <c r="J573" i="65"/>
  <c r="J186" i="65"/>
  <c r="J618" i="65"/>
  <c r="J3015" i="65"/>
  <c r="J570" i="65"/>
  <c r="J1120" i="65"/>
  <c r="J1901" i="65"/>
  <c r="J1527" i="65"/>
  <c r="J928" i="65"/>
  <c r="J935" i="65"/>
  <c r="J1050" i="65"/>
  <c r="J3437" i="65"/>
  <c r="J4781" i="65"/>
  <c r="J746" i="65"/>
  <c r="J3271" i="65"/>
  <c r="J4874" i="65"/>
  <c r="J4922" i="65"/>
  <c r="J352" i="65"/>
  <c r="J4650" i="65"/>
  <c r="J3296" i="65"/>
  <c r="J4679" i="65"/>
  <c r="J3552" i="65"/>
  <c r="J4909" i="65"/>
  <c r="J455" i="65"/>
  <c r="J826" i="65"/>
  <c r="J2013" i="65"/>
  <c r="J2714" i="65"/>
  <c r="J2842" i="65"/>
  <c r="J2970" i="65"/>
  <c r="J3098" i="65"/>
  <c r="J1159" i="65"/>
  <c r="J1415" i="65"/>
  <c r="J3367" i="65"/>
  <c r="J464" i="65"/>
  <c r="J538" i="65"/>
  <c r="J1146" i="65"/>
  <c r="E1138" i="65" s="1"/>
  <c r="J3191" i="65"/>
  <c r="J3319" i="65"/>
  <c r="E3314" i="65" s="1"/>
  <c r="J3783" i="65"/>
  <c r="J4282" i="65"/>
  <c r="J4720" i="65"/>
  <c r="J384" i="65"/>
  <c r="J3629" i="65"/>
  <c r="J3885" i="65"/>
  <c r="J4061" i="65"/>
  <c r="J4554" i="65"/>
  <c r="J4592" i="65"/>
  <c r="J2845" i="65"/>
  <c r="E2834" i="65" s="1"/>
  <c r="J1850" i="65"/>
  <c r="J4279" i="65"/>
  <c r="J3453" i="65"/>
  <c r="J4525" i="65"/>
  <c r="J4656" i="65"/>
  <c r="J2647" i="65"/>
  <c r="J2711" i="65"/>
  <c r="J2967" i="65"/>
  <c r="E2962" i="65" s="1"/>
  <c r="J666" i="65"/>
  <c r="J3639" i="65"/>
  <c r="J3895" i="65"/>
  <c r="J3642" i="65"/>
  <c r="J3898" i="65"/>
  <c r="J4199" i="65"/>
  <c r="J653" i="65"/>
  <c r="J2263" i="65"/>
  <c r="J2327" i="65"/>
  <c r="J365" i="65"/>
  <c r="J778" i="65"/>
  <c r="J330" i="65"/>
  <c r="J1162" i="65"/>
  <c r="J250" i="65"/>
  <c r="J4567" i="65"/>
  <c r="J954" i="65"/>
  <c r="J2599" i="65"/>
  <c r="J2855" i="65"/>
  <c r="J3837" i="65"/>
  <c r="J4330" i="65"/>
  <c r="J1879" i="65"/>
  <c r="J2397" i="65"/>
  <c r="J794" i="65"/>
  <c r="J4141" i="65"/>
  <c r="J567" i="65"/>
  <c r="J3741" i="65"/>
  <c r="J3869" i="65"/>
  <c r="J4570" i="65"/>
  <c r="J4407" i="65"/>
  <c r="J1111" i="65"/>
  <c r="J1367" i="65"/>
  <c r="J1575" i="65"/>
  <c r="J1639" i="65"/>
  <c r="J1767" i="65"/>
  <c r="J2301" i="65"/>
  <c r="J2445" i="65"/>
  <c r="J4823" i="65"/>
  <c r="J4727" i="65"/>
  <c r="J2381" i="65"/>
  <c r="J647" i="65"/>
  <c r="J2813" i="65"/>
  <c r="J3159" i="65"/>
  <c r="J3530" i="65"/>
  <c r="J1280" i="65"/>
  <c r="J4138" i="65"/>
  <c r="J1255" i="65"/>
  <c r="J3226" i="65"/>
  <c r="J2554" i="65"/>
  <c r="E2546" i="65" s="1"/>
  <c r="J2567" i="65"/>
  <c r="J3136" i="65"/>
  <c r="J3242" i="65"/>
  <c r="J4631" i="65"/>
  <c r="J4490" i="65"/>
  <c r="J2509" i="65"/>
  <c r="J3693" i="65"/>
  <c r="J4397" i="65"/>
  <c r="J4474" i="65"/>
  <c r="J2151" i="65"/>
  <c r="J2215" i="65"/>
  <c r="J2471" i="65"/>
  <c r="J2698" i="65"/>
  <c r="J3037" i="65"/>
  <c r="J1130" i="65"/>
  <c r="J1853" i="65"/>
  <c r="E1842" i="65" s="1"/>
  <c r="J4170" i="65"/>
  <c r="J2871" i="65"/>
  <c r="J442" i="65"/>
  <c r="J1831" i="65"/>
  <c r="E1826" i="65" s="1"/>
  <c r="J1549" i="65"/>
  <c r="J2493" i="65"/>
  <c r="J3789" i="65"/>
  <c r="J2039" i="65"/>
  <c r="J4359" i="65"/>
  <c r="J1898" i="65"/>
  <c r="J2759" i="65"/>
  <c r="J3773" i="65"/>
  <c r="J4167" i="65"/>
  <c r="J717" i="65"/>
  <c r="J2602" i="65"/>
  <c r="J3482" i="65"/>
  <c r="J1485" i="65"/>
  <c r="J2253" i="65"/>
  <c r="J3562" i="65"/>
  <c r="J4125" i="65"/>
  <c r="J378" i="65"/>
  <c r="J3402" i="65"/>
  <c r="E3394" i="65" s="1"/>
  <c r="J919" i="65"/>
  <c r="J1882" i="65"/>
  <c r="E1874" i="65" s="1"/>
  <c r="J1725" i="65"/>
  <c r="J3130" i="65"/>
  <c r="J3805" i="65"/>
  <c r="J3850" i="65"/>
  <c r="J2829" i="65"/>
  <c r="J1735" i="65"/>
  <c r="J736" i="65"/>
  <c r="J4682" i="65"/>
  <c r="J4224" i="65"/>
  <c r="J4832" i="65"/>
  <c r="J4896" i="65"/>
  <c r="J4935" i="65"/>
  <c r="J2141" i="65"/>
  <c r="J586" i="65"/>
  <c r="J842" i="65"/>
  <c r="J2282" i="65"/>
  <c r="J4970" i="65"/>
  <c r="J2669" i="65"/>
  <c r="J2925" i="65"/>
  <c r="J429" i="65"/>
  <c r="J1469" i="65"/>
  <c r="J1402" i="65"/>
  <c r="J3447" i="65"/>
  <c r="J4928" i="65"/>
  <c r="E4914" i="65" s="1"/>
  <c r="J2762" i="65"/>
  <c r="J2010" i="65"/>
  <c r="J3175" i="65"/>
  <c r="J346" i="65"/>
  <c r="J509" i="65"/>
  <c r="J1479" i="65"/>
  <c r="J3239" i="65"/>
  <c r="J1194" i="65"/>
  <c r="J2189" i="65"/>
  <c r="E2178" i="65" s="1"/>
  <c r="J3703" i="65"/>
  <c r="J3767" i="65"/>
  <c r="J3959" i="65"/>
  <c r="J3597" i="65"/>
  <c r="J3853" i="65"/>
  <c r="J4967" i="65"/>
  <c r="J2391" i="65"/>
  <c r="J2455" i="65"/>
  <c r="J4560" i="65"/>
  <c r="J4295" i="65"/>
  <c r="J2378" i="65"/>
  <c r="J4183" i="65"/>
  <c r="J4186" i="65"/>
  <c r="J1184" i="65"/>
  <c r="J1440" i="65"/>
  <c r="J1943" i="65"/>
  <c r="J3111" i="65"/>
  <c r="J1072" i="65"/>
  <c r="J1069" i="65"/>
  <c r="J1114" i="65"/>
  <c r="J1370" i="65"/>
  <c r="J4026" i="65"/>
  <c r="J2221" i="65"/>
  <c r="J2106" i="65"/>
  <c r="J2362" i="65"/>
  <c r="J797" i="65"/>
  <c r="J4493" i="65"/>
  <c r="E4482" i="65" s="1"/>
  <c r="J3997" i="65"/>
  <c r="J4058" i="65"/>
  <c r="J4263" i="65"/>
  <c r="J4714" i="65"/>
  <c r="J1104" i="65"/>
  <c r="J2938" i="65"/>
  <c r="J1895" i="65"/>
  <c r="J4519" i="65"/>
  <c r="J4826" i="65"/>
  <c r="J3287" i="65"/>
  <c r="J2346" i="65"/>
  <c r="J2474" i="65"/>
  <c r="J4333" i="65"/>
  <c r="J4391" i="65"/>
  <c r="J4666" i="65"/>
  <c r="J4624" i="65"/>
  <c r="E4610" i="65" s="1"/>
  <c r="J3578" i="65"/>
  <c r="J2989" i="65"/>
  <c r="J317" i="65"/>
  <c r="J3751" i="65"/>
  <c r="J4119" i="65"/>
  <c r="J4672" i="65"/>
  <c r="J4845" i="65"/>
  <c r="J896" i="65"/>
  <c r="J3610" i="65"/>
  <c r="J3994" i="65"/>
  <c r="J4688" i="65"/>
  <c r="J4640" i="65"/>
  <c r="E4626" i="65" s="1"/>
  <c r="J1933" i="65"/>
  <c r="J2023" i="65"/>
  <c r="J2087" i="65"/>
  <c r="J2781" i="65"/>
  <c r="J343" i="65"/>
  <c r="J2202" i="65"/>
  <c r="J2458" i="65"/>
  <c r="J701" i="65"/>
  <c r="E690" i="65" s="1"/>
  <c r="J3511" i="65"/>
  <c r="J3607" i="65"/>
  <c r="J3671" i="65"/>
  <c r="J3927" i="65"/>
  <c r="J4442" i="65"/>
  <c r="J2103" i="65"/>
  <c r="J2167" i="65"/>
  <c r="J1088" i="65"/>
  <c r="J2269" i="65"/>
  <c r="J1642" i="65"/>
  <c r="J912" i="65"/>
  <c r="J1005" i="65"/>
  <c r="J2570" i="65"/>
  <c r="J1248" i="65"/>
  <c r="J3293" i="65"/>
  <c r="J381" i="65"/>
  <c r="J3181" i="65"/>
  <c r="J3309" i="65"/>
  <c r="J4218" i="65"/>
  <c r="J413" i="65"/>
  <c r="J3143" i="65"/>
  <c r="J1024" i="65"/>
  <c r="J1981" i="65"/>
  <c r="J1626" i="65"/>
  <c r="J829" i="65"/>
  <c r="J138" i="65"/>
  <c r="J4055" i="65"/>
  <c r="J1056" i="65"/>
  <c r="E1042" i="65" s="1"/>
  <c r="J2413" i="65"/>
  <c r="J3085" i="65"/>
  <c r="J1463" i="65"/>
  <c r="J1607" i="65"/>
  <c r="J314" i="65"/>
  <c r="J320" i="65"/>
  <c r="J298" i="65"/>
  <c r="J295" i="65"/>
  <c r="J301" i="65"/>
  <c r="J288" i="65"/>
  <c r="J282" i="65"/>
  <c r="J279" i="65"/>
  <c r="J266" i="65"/>
  <c r="J272" i="65"/>
  <c r="J263" i="65"/>
  <c r="J269" i="65"/>
  <c r="J253" i="65"/>
  <c r="J247" i="65"/>
  <c r="J256" i="65"/>
  <c r="J234" i="65"/>
  <c r="J231" i="65"/>
  <c r="J237" i="65"/>
  <c r="J240" i="65"/>
  <c r="J215" i="65"/>
  <c r="J202" i="65"/>
  <c r="J199" i="65"/>
  <c r="J192" i="65"/>
  <c r="J189" i="65"/>
  <c r="J167" i="65"/>
  <c r="J170" i="65"/>
  <c r="J173" i="65"/>
  <c r="J160" i="65"/>
  <c r="J154" i="65"/>
  <c r="J135" i="65"/>
  <c r="J144" i="65"/>
  <c r="J119" i="65"/>
  <c r="J128" i="65"/>
  <c r="J106" i="65"/>
  <c r="J64" i="65"/>
  <c r="H45" i="65"/>
  <c r="J45" i="65" s="1"/>
  <c r="J55" i="65"/>
  <c r="J93" i="65"/>
  <c r="J16" i="65"/>
  <c r="J103" i="65"/>
  <c r="J80" i="65"/>
  <c r="H74" i="65"/>
  <c r="J74" i="65" s="1"/>
  <c r="J58" i="65"/>
  <c r="J7" i="65"/>
  <c r="J39" i="65"/>
  <c r="E3954" i="65"/>
  <c r="E530" i="65"/>
  <c r="E4274" i="65"/>
  <c r="J4938" i="65"/>
  <c r="J4730" i="65"/>
  <c r="E4722" i="65" s="1"/>
  <c r="J781" i="65"/>
  <c r="J432" i="65"/>
  <c r="J3933" i="65"/>
  <c r="J1015" i="65"/>
  <c r="J1271" i="65"/>
  <c r="J1335" i="65"/>
  <c r="J2061" i="65"/>
  <c r="J3450" i="65"/>
  <c r="E3442" i="65" s="1"/>
  <c r="J2749" i="65"/>
  <c r="J3005" i="65"/>
  <c r="J3223" i="65"/>
  <c r="J4266" i="65"/>
  <c r="E4258" i="65" s="1"/>
  <c r="J2154" i="65"/>
  <c r="J3229" i="65"/>
  <c r="E3218" i="65" s="1"/>
  <c r="J1322" i="65"/>
  <c r="J4573" i="65"/>
  <c r="J554" i="65"/>
  <c r="J23" i="65"/>
  <c r="J2285" i="65"/>
  <c r="J4589" i="65"/>
  <c r="J1773" i="65"/>
  <c r="J1597" i="65"/>
  <c r="J1002" i="65"/>
  <c r="J1274" i="65"/>
  <c r="J4768" i="65"/>
  <c r="E4754" i="65" s="1"/>
  <c r="J2055" i="65"/>
  <c r="J2119" i="65"/>
  <c r="J2311" i="65"/>
  <c r="J2375" i="65"/>
  <c r="J397" i="65"/>
  <c r="J1482" i="65"/>
  <c r="E1474" i="65" s="1"/>
  <c r="J1722" i="65"/>
  <c r="J4871" i="65"/>
  <c r="J576" i="65"/>
  <c r="E562" i="65" s="1"/>
  <c r="J2333" i="65"/>
  <c r="J3546" i="65"/>
  <c r="J1530" i="65"/>
  <c r="J3549" i="65"/>
  <c r="J3770" i="65"/>
  <c r="E3762" i="65" s="1"/>
  <c r="J4749" i="65"/>
  <c r="J304" i="65"/>
  <c r="J880" i="65"/>
  <c r="J762" i="65"/>
  <c r="J960" i="65"/>
  <c r="J2135" i="65"/>
  <c r="J2199" i="65"/>
  <c r="J1706" i="65"/>
  <c r="J1962" i="65"/>
  <c r="J3303" i="65"/>
  <c r="J333" i="65"/>
  <c r="J3754" i="65"/>
  <c r="J1623" i="65"/>
  <c r="E1554" i="65"/>
  <c r="J1258" i="65"/>
  <c r="J4234" i="65"/>
  <c r="E4226" i="65" s="1"/>
  <c r="J4861" i="65"/>
  <c r="J4250" i="65"/>
  <c r="J727" i="65"/>
  <c r="J2205" i="65"/>
  <c r="J839" i="65"/>
  <c r="J2810" i="65"/>
  <c r="J3066" i="65"/>
  <c r="J3504" i="65"/>
  <c r="E3490" i="65" s="1"/>
  <c r="J4154" i="65"/>
  <c r="J1082" i="65"/>
  <c r="J4890" i="65"/>
  <c r="E4882" i="65" s="1"/>
  <c r="J2941" i="65"/>
  <c r="J4221" i="65"/>
  <c r="E4210" i="65" s="1"/>
  <c r="J1674" i="65"/>
  <c r="J1930" i="65"/>
  <c r="E1922" i="65" s="1"/>
  <c r="J2090" i="65"/>
  <c r="J2218" i="65"/>
  <c r="E1394" i="65"/>
  <c r="J2733" i="65"/>
  <c r="J2861" i="65"/>
  <c r="E2850" i="65" s="1"/>
  <c r="J1063" i="65"/>
  <c r="J3943" i="65"/>
  <c r="J4314" i="65"/>
  <c r="E4658" i="65"/>
  <c r="J810" i="65"/>
  <c r="J2365" i="65"/>
  <c r="J3821" i="65"/>
  <c r="J2407" i="65"/>
  <c r="J2349" i="65"/>
  <c r="J551" i="65"/>
  <c r="J1037" i="65"/>
  <c r="J669" i="65"/>
  <c r="J4797" i="65"/>
  <c r="E4786" i="65" s="1"/>
  <c r="J525" i="65"/>
  <c r="J4157" i="65"/>
  <c r="E4146" i="65" s="1"/>
  <c r="J3706" i="65"/>
  <c r="E4562" i="65"/>
  <c r="J2442" i="65"/>
  <c r="J141" i="65"/>
  <c r="E130" i="65" s="1"/>
  <c r="J3690" i="65"/>
  <c r="E1106" i="65"/>
  <c r="E1890" i="65"/>
  <c r="J1655" i="65"/>
  <c r="E1650" i="65" s="1"/>
  <c r="J1911" i="65"/>
  <c r="J3165" i="65"/>
  <c r="J848" i="65"/>
  <c r="J1085" i="65"/>
  <c r="J1613" i="65"/>
  <c r="J4586" i="65"/>
  <c r="J765" i="65"/>
  <c r="J125" i="65"/>
  <c r="J3757" i="65"/>
  <c r="J176" i="65"/>
  <c r="J4048" i="65"/>
  <c r="E4034" i="65" s="1"/>
  <c r="J2394" i="65"/>
  <c r="E1250" i="65"/>
  <c r="J1543" i="65"/>
  <c r="J4848" i="65"/>
  <c r="E4834" i="65" s="1"/>
  <c r="E3586" i="65"/>
  <c r="E3842" i="65"/>
  <c r="J1578" i="65"/>
  <c r="J733" i="65"/>
  <c r="E722" i="65" s="1"/>
  <c r="J205" i="65"/>
  <c r="J1421" i="65"/>
  <c r="J2791" i="65"/>
  <c r="J3047" i="65"/>
  <c r="J4960" i="65"/>
  <c r="J1687" i="65"/>
  <c r="J1751" i="65"/>
  <c r="J2535" i="65"/>
  <c r="J2653" i="65"/>
  <c r="J3469" i="65"/>
  <c r="E3458" i="65" s="1"/>
  <c r="E658" i="65"/>
  <c r="J1101" i="65"/>
  <c r="J637" i="65"/>
  <c r="J423" i="65"/>
  <c r="J4429" i="65"/>
  <c r="E4418" i="65" s="1"/>
  <c r="J4439" i="65"/>
  <c r="J87" i="65"/>
  <c r="J967" i="65"/>
  <c r="J221" i="65"/>
  <c r="J1226" i="65"/>
  <c r="J1008" i="65"/>
  <c r="J989" i="65"/>
  <c r="J1098" i="65"/>
  <c r="J3527" i="65"/>
  <c r="J3658" i="65"/>
  <c r="J3786" i="65"/>
  <c r="J4704" i="65"/>
  <c r="E4690" i="65" s="1"/>
  <c r="J1175" i="65"/>
  <c r="J1239" i="65"/>
  <c r="J1431" i="65"/>
  <c r="J3485" i="65"/>
  <c r="E3474" i="65" s="1"/>
  <c r="J1959" i="65"/>
  <c r="J3354" i="65"/>
  <c r="J2029" i="65"/>
  <c r="E3234" i="65"/>
  <c r="J3434" i="65"/>
  <c r="J4106" i="65"/>
  <c r="J2685" i="65"/>
  <c r="J2986" i="65"/>
  <c r="J458" i="65"/>
  <c r="J714" i="65"/>
  <c r="E706" i="65" s="1"/>
  <c r="J2429" i="65"/>
  <c r="J807" i="65"/>
  <c r="J605" i="65"/>
  <c r="J1021" i="65"/>
  <c r="E1010" i="65" s="1"/>
  <c r="J4093" i="65"/>
  <c r="J2541" i="65"/>
  <c r="J4135" i="65"/>
  <c r="J2906" i="65"/>
  <c r="J3034" i="65"/>
  <c r="J999" i="65"/>
  <c r="J1821" i="65"/>
  <c r="E1810" i="65" s="1"/>
  <c r="J1514" i="65"/>
  <c r="E1506" i="65" s="1"/>
  <c r="J3687" i="65"/>
  <c r="J3815" i="65"/>
  <c r="J3879" i="65"/>
  <c r="J3866" i="65"/>
  <c r="E3858" i="65" s="1"/>
  <c r="J2279" i="65"/>
  <c r="J2343" i="65"/>
  <c r="J2909" i="65"/>
  <c r="J1914" i="65"/>
  <c r="E1906" i="65" s="1"/>
  <c r="J2074" i="65"/>
  <c r="J2330" i="65"/>
  <c r="J858" i="65"/>
  <c r="J4205" i="65"/>
  <c r="J2679" i="65"/>
  <c r="J2743" i="65"/>
  <c r="J2807" i="65"/>
  <c r="J2935" i="65"/>
  <c r="J2999" i="65"/>
  <c r="J3063" i="65"/>
  <c r="J4413" i="65"/>
  <c r="E4402" i="65" s="1"/>
  <c r="J1200" i="65"/>
  <c r="E1186" i="65" s="1"/>
  <c r="J1328" i="65"/>
  <c r="J1456" i="65"/>
  <c r="J1703" i="65"/>
  <c r="J3735" i="65"/>
  <c r="E3730" i="65" s="1"/>
  <c r="J3991" i="65"/>
  <c r="E3986" i="65" s="1"/>
  <c r="E1538" i="65"/>
  <c r="E3778" i="65"/>
  <c r="J2423" i="65"/>
  <c r="J3162" i="65"/>
  <c r="J528" i="65"/>
  <c r="J1789" i="65"/>
  <c r="J426" i="65"/>
  <c r="J2173" i="65"/>
  <c r="J1693" i="65"/>
  <c r="J1805" i="65"/>
  <c r="E1794" i="65" s="1"/>
  <c r="J2170" i="65"/>
  <c r="J2426" i="65"/>
  <c r="J3357" i="65"/>
  <c r="J1450" i="65"/>
  <c r="J631" i="65"/>
  <c r="J3722" i="65"/>
  <c r="E3714" i="65" s="1"/>
  <c r="J2746" i="65"/>
  <c r="J2957" i="65"/>
  <c r="E2706" i="65"/>
  <c r="J336" i="65"/>
  <c r="E322" i="65" s="1"/>
  <c r="J3255" i="65"/>
  <c r="E3250" i="65" s="1"/>
  <c r="J4951" i="65"/>
  <c r="J512" i="65"/>
  <c r="E498" i="65" s="1"/>
  <c r="J823" i="65"/>
  <c r="J4941" i="65"/>
  <c r="E4930" i="65" s="1"/>
  <c r="J4311" i="65"/>
  <c r="J1869" i="65"/>
  <c r="E1858" i="65" s="1"/>
  <c r="J2666" i="65"/>
  <c r="J2794" i="65"/>
  <c r="J2922" i="65"/>
  <c r="J3050" i="65"/>
  <c r="J1738" i="65"/>
  <c r="E1730" i="65" s="1"/>
  <c r="J1866" i="65"/>
  <c r="J77" i="65"/>
  <c r="J122" i="65"/>
  <c r="J970" i="65"/>
  <c r="J4071" i="65"/>
  <c r="J4394" i="65"/>
  <c r="J4778" i="65"/>
  <c r="J4746" i="65"/>
  <c r="J1216" i="65"/>
  <c r="E1202" i="65" s="1"/>
  <c r="J1344" i="65"/>
  <c r="J2797" i="65"/>
  <c r="E2786" i="65" s="1"/>
  <c r="J3053" i="65"/>
  <c r="J4557" i="65"/>
  <c r="J1031" i="65"/>
  <c r="J1287" i="65"/>
  <c r="J1757" i="65"/>
  <c r="J3655" i="65"/>
  <c r="J3911" i="65"/>
  <c r="J938" i="65"/>
  <c r="J3341" i="65"/>
  <c r="J3802" i="65"/>
  <c r="E3794" i="65" s="1"/>
  <c r="J4544" i="65"/>
  <c r="E4530" i="65" s="1"/>
  <c r="J4784" i="65"/>
  <c r="J4752" i="65"/>
  <c r="J112" i="65"/>
  <c r="J634" i="65"/>
  <c r="J2093" i="65"/>
  <c r="E2082" i="65" s="1"/>
  <c r="J1581" i="65"/>
  <c r="J3101" i="65"/>
  <c r="E3090" i="65" s="1"/>
  <c r="J311" i="65"/>
  <c r="E306" i="65" s="1"/>
  <c r="J1533" i="65"/>
  <c r="E1522" i="65" s="1"/>
  <c r="J285" i="65"/>
  <c r="J1354" i="65"/>
  <c r="J61" i="65"/>
  <c r="E50" i="65" s="1"/>
  <c r="J71" i="65"/>
  <c r="J1293" i="65"/>
  <c r="E3186" i="65"/>
  <c r="J4912" i="65"/>
  <c r="J893" i="65"/>
  <c r="J583" i="65"/>
  <c r="J1392" i="65"/>
  <c r="J1671" i="65"/>
  <c r="J3575" i="65"/>
  <c r="J3831" i="65"/>
  <c r="E3826" i="65" s="1"/>
  <c r="J4522" i="65"/>
  <c r="J4029" i="65"/>
  <c r="J2250" i="65"/>
  <c r="E2242" i="65" s="1"/>
  <c r="J2506" i="65"/>
  <c r="E2498" i="65" s="1"/>
  <c r="J2663" i="65"/>
  <c r="J2727" i="65"/>
  <c r="J2919" i="65"/>
  <c r="J2983" i="65"/>
  <c r="J400" i="65"/>
  <c r="J1229" i="65"/>
  <c r="E1218" i="65" s="1"/>
  <c r="J1242" i="65"/>
  <c r="J3335" i="65"/>
  <c r="J4864" i="65"/>
  <c r="E4850" i="65" s="1"/>
  <c r="J2586" i="65"/>
  <c r="E2578" i="65" s="1"/>
  <c r="J1978" i="65"/>
  <c r="J2234" i="65"/>
  <c r="E2226" i="65" s="1"/>
  <c r="J2490" i="65"/>
  <c r="E2482" i="65" s="1"/>
  <c r="J4903" i="65"/>
  <c r="J941" i="65"/>
  <c r="J157" i="65"/>
  <c r="E146" i="65" s="1"/>
  <c r="J602" i="65"/>
  <c r="J461" i="65"/>
  <c r="J3914" i="65"/>
  <c r="E354" i="65"/>
  <c r="J1360" i="65"/>
  <c r="J2637" i="65"/>
  <c r="J2765" i="65"/>
  <c r="E2754" i="65" s="1"/>
  <c r="J2893" i="65"/>
  <c r="J3021" i="65"/>
  <c r="J608" i="65"/>
  <c r="J4583" i="65"/>
  <c r="J3178" i="65"/>
  <c r="E3170" i="65" s="1"/>
  <c r="J3306" i="65"/>
  <c r="J4477" i="65"/>
  <c r="E4466" i="65" s="1"/>
  <c r="J887" i="65"/>
  <c r="J3581" i="65"/>
  <c r="E4498" i="65"/>
  <c r="J2730" i="65"/>
  <c r="J3069" i="65"/>
  <c r="J1165" i="65"/>
  <c r="J349" i="65"/>
  <c r="J2778" i="65"/>
  <c r="E2770" i="65" s="1"/>
  <c r="J10" i="65"/>
  <c r="J1383" i="65"/>
  <c r="J477" i="65"/>
  <c r="E466" i="65" s="1"/>
  <c r="J1338" i="65"/>
  <c r="J2077" i="65"/>
  <c r="E2066" i="65" s="1"/>
  <c r="J3370" i="65"/>
  <c r="J3623" i="65"/>
  <c r="E3618" i="65" s="1"/>
  <c r="J3949" i="65"/>
  <c r="E3938" i="65" s="1"/>
  <c r="J775" i="65"/>
  <c r="E770" i="65" s="1"/>
  <c r="J2954" i="65"/>
  <c r="J4551" i="65"/>
  <c r="J1786" i="65"/>
  <c r="J3290" i="65"/>
  <c r="J487" i="65"/>
  <c r="E482" i="65" s="1"/>
  <c r="J439" i="65"/>
  <c r="E434" i="65" s="1"/>
  <c r="J992" i="65"/>
  <c r="E978" i="65" s="1"/>
  <c r="J3917" i="65"/>
  <c r="E4434" i="65"/>
  <c r="J2359" i="65"/>
  <c r="J906" i="65"/>
  <c r="E898" i="65" s="1"/>
  <c r="J2477" i="65"/>
  <c r="J2887" i="65"/>
  <c r="J3079" i="65"/>
  <c r="E3074" i="65" s="1"/>
  <c r="J3901" i="65"/>
  <c r="E3890" i="65" s="1"/>
  <c r="J1376" i="65"/>
  <c r="E1362" i="65" s="1"/>
  <c r="J1591" i="65"/>
  <c r="E1586" i="65" s="1"/>
  <c r="J1178" i="65"/>
  <c r="E1170" i="65" s="1"/>
  <c r="J1434" i="65"/>
  <c r="E3298" i="65"/>
  <c r="J2701" i="65"/>
  <c r="E2690" i="65" s="1"/>
  <c r="E2818" i="65"/>
  <c r="E802" i="65"/>
  <c r="A4808" i="65"/>
  <c r="B4807" i="65"/>
  <c r="E850" i="65"/>
  <c r="E2130" i="65"/>
  <c r="I13" i="65"/>
  <c r="J13" i="65" s="1"/>
  <c r="I26" i="65"/>
  <c r="J26" i="65" s="1"/>
  <c r="E2642" i="65"/>
  <c r="E3026" i="65"/>
  <c r="E2098" i="65"/>
  <c r="E1458" i="65"/>
  <c r="E4178" i="65"/>
  <c r="E738" i="65"/>
  <c r="H90" i="65"/>
  <c r="J90" i="65" s="1"/>
  <c r="H42" i="65"/>
  <c r="J42" i="65" s="1"/>
  <c r="E2290" i="65"/>
  <c r="E3138" i="65"/>
  <c r="E3378" i="65"/>
  <c r="E1714" i="65"/>
  <c r="E4098" i="65"/>
  <c r="E1026" i="65"/>
  <c r="E1410" i="65"/>
  <c r="H29" i="65"/>
  <c r="J29" i="65" s="1"/>
  <c r="E2146" i="65"/>
  <c r="E4290" i="65"/>
  <c r="E2562" i="65"/>
  <c r="E4162" i="65"/>
  <c r="E3522" i="65"/>
  <c r="E4306" i="65"/>
  <c r="E3362" i="65"/>
  <c r="E4002" i="65"/>
  <c r="E578" i="65"/>
  <c r="E4806" i="65"/>
  <c r="E4807" i="65" s="1"/>
  <c r="F4806" i="65"/>
  <c r="E4194" i="65"/>
  <c r="E2002" i="65"/>
  <c r="E1986" i="65"/>
  <c r="E2018" i="65"/>
  <c r="E4066" i="65"/>
  <c r="E3666" i="65"/>
  <c r="E1970" i="65"/>
  <c r="E2450" i="65"/>
  <c r="E3570" i="65" l="1"/>
  <c r="E4642" i="65"/>
  <c r="E1618" i="65"/>
  <c r="E402" i="65"/>
  <c r="E1154" i="65"/>
  <c r="E2898" i="65"/>
  <c r="E1234" i="65"/>
  <c r="E3650" i="65"/>
  <c r="E178" i="65"/>
  <c r="E1602" i="65"/>
  <c r="E1074" i="65"/>
  <c r="E2210" i="65"/>
  <c r="E1058" i="65"/>
  <c r="E2386" i="65"/>
  <c r="E4114" i="65"/>
  <c r="E1266" i="65"/>
  <c r="E4322" i="65"/>
  <c r="E2258" i="65"/>
  <c r="E3634" i="65"/>
  <c r="E4514" i="65"/>
  <c r="E3010" i="65"/>
  <c r="E2114" i="65"/>
  <c r="E2402" i="65"/>
  <c r="E4594" i="65"/>
  <c r="E818" i="65"/>
  <c r="E2306" i="65"/>
  <c r="E914" i="65"/>
  <c r="E1746" i="65"/>
  <c r="E1954" i="65"/>
  <c r="E4450" i="65"/>
  <c r="E2882" i="65"/>
  <c r="E2354" i="65"/>
  <c r="E3058" i="65"/>
  <c r="E386" i="65"/>
  <c r="E4018" i="65"/>
  <c r="E4386" i="65"/>
  <c r="E3346" i="65"/>
  <c r="E1698" i="65"/>
  <c r="E3874" i="65"/>
  <c r="E4130" i="65"/>
  <c r="E3426" i="65"/>
  <c r="E194" i="65"/>
  <c r="E3746" i="65"/>
  <c r="E3698" i="65"/>
  <c r="E866" i="65"/>
  <c r="E4674" i="65"/>
  <c r="E3554" i="65"/>
  <c r="E1122" i="65"/>
  <c r="E610" i="65"/>
  <c r="E3970" i="65"/>
  <c r="E2466" i="65"/>
  <c r="E1682" i="65"/>
  <c r="E2530" i="65"/>
  <c r="E210" i="65"/>
  <c r="E4242" i="65"/>
  <c r="E4866" i="65"/>
  <c r="E3922" i="65"/>
  <c r="E3106" i="65"/>
  <c r="E2626" i="65"/>
  <c r="E514" i="65"/>
  <c r="E1426" i="65"/>
  <c r="E3282" i="65"/>
  <c r="E338" i="65"/>
  <c r="E1346" i="65"/>
  <c r="E1570" i="65"/>
  <c r="E962" i="65"/>
  <c r="E1314" i="65"/>
  <c r="E4082" i="65"/>
  <c r="E834" i="65"/>
  <c r="E2434" i="65"/>
  <c r="E946" i="65"/>
  <c r="E2370" i="65"/>
  <c r="E1762" i="65"/>
  <c r="E242" i="65"/>
  <c r="E3602" i="65"/>
  <c r="E1938" i="65"/>
  <c r="E2514" i="65"/>
  <c r="E4338" i="65"/>
  <c r="E930" i="65"/>
  <c r="E1282" i="65"/>
  <c r="E594" i="65"/>
  <c r="E450" i="65"/>
  <c r="E754" i="65"/>
  <c r="E642" i="65"/>
  <c r="E162" i="65"/>
  <c r="E626" i="65"/>
  <c r="E370" i="65"/>
  <c r="E4962" i="65"/>
  <c r="E1330" i="65"/>
  <c r="E2914" i="65"/>
  <c r="E1442" i="65"/>
  <c r="E2978" i="65"/>
  <c r="E1090" i="65"/>
  <c r="E3682" i="65"/>
  <c r="E4578" i="65"/>
  <c r="E258" i="65"/>
  <c r="E4050" i="65"/>
  <c r="E4706" i="65"/>
  <c r="E2034" i="65"/>
  <c r="E3506" i="65"/>
  <c r="E2866" i="65"/>
  <c r="E4546" i="65"/>
  <c r="E1666" i="65"/>
  <c r="E2802" i="65"/>
  <c r="E3538" i="65"/>
  <c r="E226" i="65"/>
  <c r="E3266" i="65"/>
  <c r="E1298" i="65"/>
  <c r="E2594" i="65"/>
  <c r="E1634" i="65"/>
  <c r="E4354" i="65"/>
  <c r="E882" i="65"/>
  <c r="E4770" i="65"/>
  <c r="E3042" i="65"/>
  <c r="E2658" i="65"/>
  <c r="E546" i="65"/>
  <c r="E290" i="65"/>
  <c r="E2050" i="65"/>
  <c r="E4818" i="65"/>
  <c r="E3122" i="65"/>
  <c r="E786" i="65"/>
  <c r="E2610" i="65"/>
  <c r="E2" i="65"/>
  <c r="E274" i="65"/>
  <c r="E114" i="65"/>
  <c r="E82" i="65"/>
  <c r="E34" i="65"/>
  <c r="E98" i="65"/>
  <c r="E66" i="65"/>
  <c r="E18" i="65"/>
  <c r="G4806" i="65"/>
  <c r="G4807" i="65" s="1"/>
  <c r="F4807" i="65"/>
  <c r="H4806" i="65"/>
  <c r="H4807" i="65" s="1"/>
  <c r="E2338" i="65"/>
  <c r="E3810" i="65"/>
  <c r="E2322" i="65"/>
  <c r="E2274" i="65"/>
  <c r="E3906" i="65"/>
  <c r="E4738" i="65"/>
  <c r="E3330" i="65"/>
  <c r="E4946" i="65"/>
  <c r="E2722" i="65"/>
  <c r="E2994" i="65"/>
  <c r="B4808" i="65"/>
  <c r="A4809" i="65"/>
  <c r="E4898" i="65"/>
  <c r="E1778" i="65"/>
  <c r="E2418" i="65"/>
  <c r="E2674" i="65"/>
  <c r="E3154" i="65"/>
  <c r="E2194" i="65"/>
  <c r="E2738" i="65"/>
  <c r="E1378" i="65"/>
  <c r="E2946" i="65"/>
  <c r="E2162" i="65"/>
  <c r="E994" i="65"/>
  <c r="E2930" i="65"/>
  <c r="E418" i="65"/>
  <c r="D6" i="56" l="1"/>
  <c r="D6" i="69"/>
  <c r="J4807" i="65"/>
  <c r="B4809" i="65"/>
  <c r="A4810" i="65"/>
  <c r="D4809" i="65"/>
  <c r="I4810" i="65" l="1"/>
  <c r="E4809" i="65"/>
  <c r="E4810" i="65" s="1"/>
  <c r="F4809" i="65"/>
  <c r="A4811" i="65"/>
  <c r="B4810" i="65"/>
  <c r="A4812" i="65" l="1"/>
  <c r="B4811" i="65"/>
  <c r="G4809" i="65"/>
  <c r="G4810" i="65" s="1"/>
  <c r="H4810" i="65"/>
  <c r="F4810" i="65"/>
  <c r="H4809" i="65"/>
  <c r="J4810" i="65" l="1"/>
  <c r="D4812" i="65"/>
  <c r="B4812" i="65"/>
  <c r="A4813" i="65"/>
  <c r="B4813" i="65" l="1"/>
  <c r="A4814" i="65"/>
  <c r="F4812" i="65"/>
  <c r="E4812" i="65"/>
  <c r="E4813" i="65" s="1"/>
  <c r="I4813" i="65"/>
  <c r="B4814" i="65" l="1"/>
  <c r="A4815" i="65"/>
  <c r="H4813" i="65"/>
  <c r="F4813" i="65"/>
  <c r="H4812" i="65"/>
  <c r="G4812" i="65"/>
  <c r="G4813" i="65" s="1"/>
  <c r="J4813" i="65" l="1"/>
  <c r="B4815" i="65"/>
  <c r="D4815" i="65"/>
  <c r="I4816" i="65" l="1"/>
  <c r="E4815" i="65"/>
  <c r="E4816" i="65" s="1"/>
  <c r="F4815" i="65"/>
  <c r="G4815" i="65" l="1"/>
  <c r="G4816" i="65" s="1"/>
  <c r="F4816" i="65"/>
  <c r="H4815" i="65"/>
  <c r="H4816" i="65" s="1"/>
  <c r="J4816" i="65" l="1"/>
  <c r="E4802" i="65" s="1"/>
  <c r="B6" i="64" l="1"/>
  <c r="B7" i="64"/>
  <c r="B8" i="64"/>
  <c r="B9" i="64"/>
  <c r="B10" i="64"/>
  <c r="B11" i="64"/>
  <c r="B12" i="64"/>
  <c r="B13" i="64"/>
  <c r="B14" i="64"/>
  <c r="B15" i="64"/>
  <c r="B16" i="64"/>
  <c r="B5" i="64"/>
  <c r="B1" i="64"/>
  <c r="A1" i="64"/>
  <c r="A6" i="64"/>
  <c r="A7" i="64"/>
  <c r="A8" i="64"/>
  <c r="A9" i="64"/>
  <c r="A10" i="64"/>
  <c r="A11" i="64"/>
  <c r="A12" i="64"/>
  <c r="A13" i="64"/>
  <c r="A14" i="64"/>
  <c r="A15" i="64"/>
  <c r="A16" i="64"/>
  <c r="A5" i="64"/>
  <c r="A1" i="49"/>
  <c r="B14" i="56"/>
  <c r="A3" i="61"/>
  <c r="A3" i="63"/>
  <c r="A3" i="59"/>
  <c r="A3" i="60"/>
  <c r="C35" i="52"/>
  <c r="A6" i="59"/>
  <c r="A7" i="59"/>
  <c r="A8" i="59"/>
  <c r="A9" i="59"/>
  <c r="A10" i="59"/>
  <c r="A11" i="59"/>
  <c r="A12" i="59"/>
  <c r="A13" i="59"/>
  <c r="A14" i="59"/>
  <c r="A15" i="59"/>
  <c r="A16" i="59"/>
  <c r="A17" i="59"/>
  <c r="A18" i="59"/>
  <c r="A19" i="59"/>
  <c r="A20" i="59"/>
  <c r="A21" i="59"/>
  <c r="B6" i="59"/>
  <c r="B7" i="59"/>
  <c r="B8" i="59"/>
  <c r="B9" i="59"/>
  <c r="B10" i="59"/>
  <c r="B11" i="59"/>
  <c r="B12" i="59"/>
  <c r="B13" i="59"/>
  <c r="B14" i="59"/>
  <c r="B15" i="59"/>
  <c r="B16" i="59"/>
  <c r="B17" i="59"/>
  <c r="B18" i="59"/>
  <c r="B19" i="59"/>
  <c r="B20" i="59"/>
  <c r="B21" i="59"/>
  <c r="B6" i="60"/>
  <c r="B7" i="60"/>
  <c r="B8" i="60"/>
  <c r="B9" i="60"/>
  <c r="B10" i="60"/>
  <c r="B11" i="60"/>
  <c r="B12" i="60"/>
  <c r="B13" i="60"/>
  <c r="B14" i="60"/>
  <c r="A6" i="60"/>
  <c r="A7" i="60"/>
  <c r="A8" i="60"/>
  <c r="A9" i="60"/>
  <c r="A10" i="60"/>
  <c r="A11" i="60"/>
  <c r="A12" i="60"/>
  <c r="A13" i="60"/>
  <c r="A14" i="60"/>
  <c r="C24" i="53"/>
  <c r="C26" i="53"/>
  <c r="C33" i="52"/>
  <c r="C6" i="63" l="1"/>
  <c r="C7" i="63"/>
  <c r="C8" i="63"/>
  <c r="C9" i="63"/>
  <c r="C10" i="63"/>
  <c r="C21" i="59"/>
  <c r="C6" i="59"/>
  <c r="C7" i="59"/>
  <c r="C8" i="59"/>
  <c r="C9" i="59"/>
  <c r="C10" i="59"/>
  <c r="C11" i="59"/>
  <c r="C12" i="59"/>
  <c r="C13" i="59"/>
  <c r="C14" i="59"/>
  <c r="C15" i="59"/>
  <c r="C16" i="59"/>
  <c r="C17" i="59"/>
  <c r="C18" i="59"/>
  <c r="C19" i="59"/>
  <c r="C20" i="59"/>
  <c r="C6" i="60"/>
  <c r="C7" i="60"/>
  <c r="C8" i="60"/>
  <c r="C9" i="60"/>
  <c r="C10" i="60"/>
  <c r="C11" i="60"/>
  <c r="C12" i="60"/>
  <c r="C13" i="60"/>
  <c r="C14" i="60"/>
  <c r="F21" i="59"/>
  <c r="F20" i="59"/>
  <c r="F18" i="59"/>
  <c r="F17" i="59"/>
  <c r="F16" i="59"/>
  <c r="F15" i="59"/>
  <c r="F14" i="59"/>
  <c r="B15" i="56"/>
  <c r="B16" i="56"/>
  <c r="C19" i="61"/>
  <c r="C20" i="61"/>
  <c r="C21" i="61"/>
  <c r="B19" i="61"/>
  <c r="B20" i="61"/>
  <c r="B21" i="61"/>
  <c r="C16" i="61"/>
  <c r="C6" i="61"/>
  <c r="C7" i="61"/>
  <c r="C8" i="61"/>
  <c r="C9" i="61"/>
  <c r="C10" i="61"/>
  <c r="C11" i="61"/>
  <c r="C12" i="61"/>
  <c r="C13" i="61"/>
  <c r="B6" i="61"/>
  <c r="B7" i="61"/>
  <c r="B8" i="61"/>
  <c r="B9" i="61"/>
  <c r="B10" i="61"/>
  <c r="B11" i="61"/>
  <c r="B12" i="61"/>
  <c r="B13" i="61"/>
  <c r="B6" i="55"/>
  <c r="B7" i="55"/>
  <c r="B8" i="55"/>
  <c r="B9" i="55"/>
  <c r="B10" i="55"/>
  <c r="B11" i="55"/>
  <c r="B12" i="55"/>
  <c r="B13" i="55"/>
  <c r="F6" i="51"/>
  <c r="F7" i="51"/>
  <c r="F8" i="51"/>
  <c r="F9" i="51"/>
  <c r="F10" i="51"/>
  <c r="F11" i="51"/>
  <c r="E11" i="55" s="1"/>
  <c r="F12" i="51"/>
  <c r="E12" i="55" s="1"/>
  <c r="F13" i="51"/>
  <c r="E13" i="55" s="1"/>
  <c r="C11" i="55"/>
  <c r="D11" i="55"/>
  <c r="G11" i="55" s="1"/>
  <c r="C12" i="55"/>
  <c r="D12" i="55"/>
  <c r="G12" i="55" s="1"/>
  <c r="C13" i="55"/>
  <c r="D13" i="55"/>
  <c r="G13" i="55" s="1"/>
  <c r="H10" i="63"/>
  <c r="F10" i="63"/>
  <c r="D10" i="63"/>
  <c r="H9" i="63"/>
  <c r="F9" i="63"/>
  <c r="D9" i="63"/>
  <c r="H8" i="63"/>
  <c r="F8" i="63"/>
  <c r="D8" i="63"/>
  <c r="H7" i="63"/>
  <c r="F7" i="63"/>
  <c r="D7" i="63"/>
  <c r="D6" i="63"/>
  <c r="F6" i="63"/>
  <c r="H6" i="63"/>
  <c r="H10" i="59"/>
  <c r="H21" i="59"/>
  <c r="H20" i="59"/>
  <c r="H18" i="59"/>
  <c r="H17" i="59"/>
  <c r="H16" i="59"/>
  <c r="H15" i="59"/>
  <c r="H14" i="59"/>
  <c r="H13" i="59"/>
  <c r="H12" i="59"/>
  <c r="H11" i="59"/>
  <c r="H8" i="59"/>
  <c r="H7" i="59"/>
  <c r="H6" i="59"/>
  <c r="C15" i="62"/>
  <c r="C17" i="62"/>
  <c r="B6" i="63"/>
  <c r="B7" i="63"/>
  <c r="B8" i="63"/>
  <c r="B9" i="63"/>
  <c r="B10" i="63"/>
  <c r="B1" i="63"/>
  <c r="C13" i="62"/>
  <c r="B13" i="62"/>
  <c r="C1" i="62"/>
  <c r="B1" i="62"/>
  <c r="C15" i="60" l="1"/>
  <c r="D12" i="61"/>
  <c r="E12" i="61" s="1"/>
  <c r="D11" i="61"/>
  <c r="E11" i="61" s="1"/>
  <c r="D13" i="61"/>
  <c r="E13" i="61" s="1"/>
  <c r="C11" i="63"/>
  <c r="E17" i="62" s="1"/>
  <c r="D16" i="59"/>
  <c r="D17" i="59"/>
  <c r="D18" i="59"/>
  <c r="D20" i="59"/>
  <c r="D21" i="59"/>
  <c r="D15" i="59"/>
  <c r="D6" i="59"/>
  <c r="F6" i="59"/>
  <c r="E26" i="53" l="1"/>
  <c r="F26" i="53"/>
  <c r="H14" i="60"/>
  <c r="F14" i="60"/>
  <c r="D14" i="60"/>
  <c r="H13" i="60"/>
  <c r="F13" i="60"/>
  <c r="D13" i="60"/>
  <c r="H12" i="60"/>
  <c r="F12" i="60"/>
  <c r="D12" i="60"/>
  <c r="H11" i="60"/>
  <c r="F11" i="60"/>
  <c r="D11" i="60"/>
  <c r="H10" i="60"/>
  <c r="F10" i="60"/>
  <c r="D10" i="60"/>
  <c r="H9" i="60"/>
  <c r="F9" i="60"/>
  <c r="D9" i="60"/>
  <c r="H8" i="60"/>
  <c r="F8" i="60"/>
  <c r="D8" i="60"/>
  <c r="H7" i="60"/>
  <c r="F7" i="60"/>
  <c r="D7" i="60"/>
  <c r="A9" i="55"/>
  <c r="C9" i="55"/>
  <c r="D9" i="55"/>
  <c r="G9" i="55" s="1"/>
  <c r="E9" i="55"/>
  <c r="D9" i="61" l="1"/>
  <c r="E9" i="61" s="1"/>
  <c r="C1" i="61"/>
  <c r="B1" i="61"/>
  <c r="M6" i="60"/>
  <c r="K6" i="60"/>
  <c r="F6" i="60"/>
  <c r="D6" i="60"/>
  <c r="H6" i="60"/>
  <c r="B1" i="60"/>
  <c r="D14" i="59"/>
  <c r="F13" i="59"/>
  <c r="D13" i="59"/>
  <c r="F12" i="59"/>
  <c r="D12" i="59"/>
  <c r="F11" i="59"/>
  <c r="D11" i="59"/>
  <c r="F10" i="59"/>
  <c r="D10" i="59"/>
  <c r="F8" i="59"/>
  <c r="D8" i="59"/>
  <c r="F7" i="59"/>
  <c r="D7" i="59"/>
  <c r="B1" i="59"/>
  <c r="A6" i="55"/>
  <c r="D45" i="52" l="1"/>
  <c r="D6" i="55" l="1"/>
  <c r="G6" i="55" s="1"/>
  <c r="D7" i="55"/>
  <c r="G7" i="55" s="1"/>
  <c r="D8" i="55"/>
  <c r="G8" i="55" s="1"/>
  <c r="D10" i="55"/>
  <c r="G10" i="55" s="1"/>
  <c r="C6" i="55"/>
  <c r="C7" i="55"/>
  <c r="C8" i="55"/>
  <c r="C10" i="55"/>
  <c r="A10" i="55"/>
  <c r="A8" i="55"/>
  <c r="A7" i="55"/>
  <c r="G16" i="69" l="1"/>
  <c r="G16" i="56"/>
  <c r="G15" i="69"/>
  <c r="G15" i="56"/>
  <c r="G14" i="69"/>
  <c r="G14" i="56"/>
  <c r="D10" i="61"/>
  <c r="E10" i="61" s="1"/>
  <c r="D8" i="61"/>
  <c r="E8" i="61" s="1"/>
  <c r="D7" i="61"/>
  <c r="E7" i="61" s="1"/>
  <c r="D6" i="61"/>
  <c r="E6" i="61" s="1"/>
  <c r="E10" i="55"/>
  <c r="G14" i="55"/>
  <c r="E7" i="55"/>
  <c r="E8" i="55"/>
  <c r="E4" i="56" l="1"/>
  <c r="E4" i="69"/>
  <c r="E14" i="61"/>
  <c r="E6" i="55"/>
  <c r="F14" i="51"/>
  <c r="B1" i="56"/>
  <c r="E14" i="55" l="1"/>
  <c r="A1" i="56"/>
  <c r="B1" i="52"/>
  <c r="B1" i="51"/>
  <c r="B1" i="55"/>
  <c r="B18" i="53"/>
  <c r="B1" i="53"/>
  <c r="C1" i="52" l="1"/>
  <c r="C1" i="55"/>
  <c r="C18" i="53"/>
  <c r="C1" i="51"/>
  <c r="C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B4B96AC3-8B27-4604-9DF6-C3666003EB7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 authorId="0" shapeId="0" xr:uid="{B974E823-98D5-4E67-84A1-B637849FD39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 authorId="0" shapeId="0" xr:uid="{F900B3E4-B1DD-4F95-A882-78E087834A1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0" authorId="0" shapeId="0" xr:uid="{26A79103-9979-46B4-9AB1-25AEB0218B5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6" authorId="0" shapeId="0" xr:uid="{624849F0-BBCB-488E-8C0A-79136C8482D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2" authorId="0" shapeId="0" xr:uid="{715108E0-0EB3-4337-BF80-89CCAE360DE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8" authorId="0" shapeId="0" xr:uid="{9D27D164-352B-4BBB-9F2A-C5E1430A9B6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4" authorId="0" shapeId="0" xr:uid="{08A5D832-DF03-47DE-9EAE-2A1AB69A0EE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0" authorId="0" shapeId="0" xr:uid="{DEDC436A-0280-4016-B03C-E6B769F8815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6" authorId="0" shapeId="0" xr:uid="{9FD8F982-3E23-49C0-BEBF-92B3C92B9EA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2" authorId="0" shapeId="0" xr:uid="{07B08B40-1008-4932-BA16-3B48950ACE0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8" authorId="0" shapeId="0" xr:uid="{F5FC7F1B-67C8-42F0-A67D-AEB230BDE2A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4" authorId="0" shapeId="0" xr:uid="{BF0D06AA-A361-4E3C-BFC1-1BA3899D8A0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0" authorId="0" shapeId="0" xr:uid="{F24ACA56-C3A0-41FC-9947-8C7C5E95A02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6" authorId="0" shapeId="0" xr:uid="{8868CB92-A088-4FE7-B2E6-DF64FC6E89A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2" authorId="0" shapeId="0" xr:uid="{BCA2AC6E-C819-40DE-B3B2-3EA1D446024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8" authorId="0" shapeId="0" xr:uid="{E30C08E2-63D2-49B8-BCA4-32FDBBE095E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4" authorId="0" shapeId="0" xr:uid="{4969E568-DB7C-4213-BD19-E212EBB703D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0" authorId="0" shapeId="0" xr:uid="{18DB96F5-E3E9-4A23-9754-EA249A26F6A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6" authorId="0" shapeId="0" xr:uid="{08FEC24D-0A28-4626-A7E1-6AA479615DD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2" authorId="0" shapeId="0" xr:uid="{E21C9626-4868-4577-A104-69941E8162F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8" authorId="0" shapeId="0" xr:uid="{4FE6DD44-5081-47D6-8D29-639F6AEB1B8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4" authorId="0" shapeId="0" xr:uid="{6A098A3B-21B5-4A12-B29F-DB639454BD1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0" authorId="0" shapeId="0" xr:uid="{B16B25FB-C417-44D4-B706-00E602CF5A8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6" authorId="0" shapeId="0" xr:uid="{AB0775B8-4145-4777-B7C9-DABFA6CF208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2" authorId="0" shapeId="0" xr:uid="{1B0B47DB-E168-424F-AD77-53957C64F8E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8" authorId="0" shapeId="0" xr:uid="{EE02D252-8622-43F5-B7D4-E19AC2331F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4" authorId="0" shapeId="0" xr:uid="{1F4B90F0-F950-42BE-973D-854D419674D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0" authorId="0" shapeId="0" xr:uid="{E3CDAFB9-162F-48F6-A495-FF84A897020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6" authorId="0" shapeId="0" xr:uid="{BA81280B-BB39-42AF-BEA3-3C558D59998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2" authorId="0" shapeId="0" xr:uid="{3A3C8438-FBBD-4DC3-AB26-40945B89559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8" authorId="0" shapeId="0" xr:uid="{50BCB264-56E9-4F47-A0DD-A1E63F2D588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14" authorId="0" shapeId="0" xr:uid="{70BF2026-1C39-45BB-B1D1-0562FA0A5D8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30" authorId="0" shapeId="0" xr:uid="{EB94EFBE-17EB-42C0-B0D3-25421541559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46" authorId="0" shapeId="0" xr:uid="{1C9D3D17-140F-40BF-AE60-61218347AC4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62" authorId="0" shapeId="0" xr:uid="{685EA648-298D-4ACE-B116-11D061BD3D1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78" authorId="0" shapeId="0" xr:uid="{7E91A3DA-01E2-43FA-BC49-A286AEEE696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94" authorId="0" shapeId="0" xr:uid="{F5C77F48-DFA2-43AD-A949-B6E43DF23A9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10" authorId="0" shapeId="0" xr:uid="{69F7FFDF-E722-44EE-B5BF-B2FA0F7FDAD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26" authorId="0" shapeId="0" xr:uid="{D111AA03-FA3F-42BC-9DB8-7B44495A4FF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42" authorId="0" shapeId="0" xr:uid="{96861A84-B2E1-41E3-8E5E-8C781F23580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58" authorId="0" shapeId="0" xr:uid="{B605BC6A-05DD-48A2-BCA7-56FCB29A2B4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74" authorId="0" shapeId="0" xr:uid="{E76D6214-5F48-4F46-80D0-A672B571D83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90" authorId="0" shapeId="0" xr:uid="{7268B8F7-EFD0-45E5-9F0F-25DE7944FF3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06" authorId="0" shapeId="0" xr:uid="{8C89BFD3-4621-4CBA-B7C8-7D15CA2E35A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22" authorId="0" shapeId="0" xr:uid="{051097F6-D7C9-4D78-B883-C548F8DCA18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38" authorId="0" shapeId="0" xr:uid="{7C7FFA23-8EB6-498E-A523-4491E39DDFD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54" authorId="0" shapeId="0" xr:uid="{53C8EE0A-1128-4642-9E5C-339500C8D05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70" authorId="0" shapeId="0" xr:uid="{AEBAE6C8-45A2-4962-A4A5-8155D380240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86" authorId="0" shapeId="0" xr:uid="{5F8C27E7-58AC-4CE7-A1A1-FF4927D3700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02" authorId="0" shapeId="0" xr:uid="{C4EF155E-42F6-4B47-84A1-6ADC9F439E4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18" authorId="0" shapeId="0" xr:uid="{78A69E01-C5F0-4C4B-81D0-B5AD40D4127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34" authorId="0" shapeId="0" xr:uid="{512A59E5-553F-4058-A074-74A0E15992A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50" authorId="0" shapeId="0" xr:uid="{A21411D7-652B-4451-BB3A-64BB091325B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66" authorId="0" shapeId="0" xr:uid="{BBEF88BF-EFDE-4286-B01A-1093F98CFB0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82" authorId="0" shapeId="0" xr:uid="{1D5CA039-7D19-4F54-808E-4010B583B64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98" authorId="0" shapeId="0" xr:uid="{6A766469-CD1F-4AA3-BF4F-89ACE3AAF01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14" authorId="0" shapeId="0" xr:uid="{120B078F-B7A4-4B7D-9A59-6E4AC496F52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30" authorId="0" shapeId="0" xr:uid="{0A69D024-1A27-4259-B6FF-D4EEC622817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46" authorId="0" shapeId="0" xr:uid="{BCF6687F-6BFA-4B19-BEDF-F70C43C73F9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62" authorId="0" shapeId="0" xr:uid="{9D344AB1-7A39-4D60-8A84-E983135BCEE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78" authorId="0" shapeId="0" xr:uid="{10C9D8DB-2A9E-40C4-A530-BA5989A0E36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94" authorId="0" shapeId="0" xr:uid="{1FAB068D-D054-4680-AB80-A0CDDBD7CEA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10" authorId="0" shapeId="0" xr:uid="{70879A57-7625-4DE9-82DB-51A9708DB6A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26" authorId="0" shapeId="0" xr:uid="{597F73D7-A258-4D27-B708-431E369799D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42" authorId="0" shapeId="0" xr:uid="{9C4ED9B0-A2B9-4701-9645-F4F769352AB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58" authorId="0" shapeId="0" xr:uid="{A1B71735-F071-4EB9-8636-8B4DDD8F10F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74" authorId="0" shapeId="0" xr:uid="{56AF9F25-CEA1-4137-8103-2F964859A3B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90" authorId="0" shapeId="0" xr:uid="{21AFD0E5-344B-4DC9-AB62-E558F5B685F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06" authorId="0" shapeId="0" xr:uid="{469AC0AB-4F86-4D98-BE2B-0B8A5EFD5DB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22" authorId="0" shapeId="0" xr:uid="{B693651F-B8DA-4007-8F28-AE2129F2C1E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38" authorId="0" shapeId="0" xr:uid="{D065026D-E60B-4389-B134-9FD501F81FE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54" authorId="0" shapeId="0" xr:uid="{7BD6772C-26B9-4045-910C-8CD99C91A34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70" authorId="0" shapeId="0" xr:uid="{65D2A7D5-E0A9-461B-AD43-4D47FC93D0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86" authorId="0" shapeId="0" xr:uid="{C9394085-5A71-45B5-8E4B-A46E16AF402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02" authorId="0" shapeId="0" xr:uid="{CE508102-8409-4891-B61E-7004C9A8919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18" authorId="0" shapeId="0" xr:uid="{CD643FBA-0B1D-47E0-B741-0D3207C182C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34" authorId="0" shapeId="0" xr:uid="{95212389-5FD4-4DA6-9BF7-20030DA24DB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50" authorId="0" shapeId="0" xr:uid="{48B1A6BF-3C4D-4B8F-9C2D-D5DCFAC78C8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66" authorId="0" shapeId="0" xr:uid="{094DEFD0-1720-4566-B4E3-62B9EFD8BA4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82" authorId="0" shapeId="0" xr:uid="{2E257188-4FF3-43B5-9F2D-7F924FC2E75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98" authorId="0" shapeId="0" xr:uid="{F4EA2518-DCD2-4816-86AC-4D349660BA1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14" authorId="0" shapeId="0" xr:uid="{74168004-0B37-4CBD-9C0B-8A4BA29524F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30" authorId="0" shapeId="0" xr:uid="{E936685B-E9BD-438B-AD7B-075DDEA21A7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46" authorId="0" shapeId="0" xr:uid="{1D61FE5C-C8B0-4E3B-A0FA-001EDB9787E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62" authorId="0" shapeId="0" xr:uid="{B129A4D9-C123-432A-B7BC-4F14FD73FE0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78" authorId="0" shapeId="0" xr:uid="{A9A35C76-A21C-4BA7-A9E9-585D8AB9F6C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94" authorId="0" shapeId="0" xr:uid="{5869ABCC-E6D5-4E20-B2F0-4E08D2F4F87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10" authorId="0" shapeId="0" xr:uid="{1B973408-76DC-4557-8DAD-49279B13EF4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26" authorId="0" shapeId="0" xr:uid="{25E085B0-7A95-4560-9563-DFB28A5FE8B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42" authorId="0" shapeId="0" xr:uid="{A7B3CBA0-49E0-4799-A352-8D234C68E92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58" authorId="0" shapeId="0" xr:uid="{96FD55D7-0AC8-428A-AFF3-D98E9B9D97F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74" authorId="0" shapeId="0" xr:uid="{930FC2C3-C2B9-4639-AED1-58A5487B003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90" authorId="0" shapeId="0" xr:uid="{2745AFC5-0E76-4BDA-BBA0-66F3135ABDB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06" authorId="0" shapeId="0" xr:uid="{95236F9C-B575-48CE-B291-CB0E6BAFC15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22" authorId="0" shapeId="0" xr:uid="{94DC9908-5CDD-4555-AD91-0E529AD7D98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38" authorId="0" shapeId="0" xr:uid="{439C4C81-C426-4F57-BC55-D566EC0EB85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54" authorId="0" shapeId="0" xr:uid="{AE736F2C-4996-4B22-AEB0-9867C1BFEB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70" authorId="0" shapeId="0" xr:uid="{767794F5-227A-4F3E-9DB8-98F2DC74F25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86" authorId="0" shapeId="0" xr:uid="{0365FA35-4DF0-4912-885C-491DEBCD534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02" authorId="0" shapeId="0" xr:uid="{28B6D1D1-987E-471D-971C-B0FF2F07F0A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18" authorId="0" shapeId="0" xr:uid="{EB18E72C-60B0-4D74-9986-51A649E0932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34" authorId="0" shapeId="0" xr:uid="{450E21F6-677F-4D90-A159-2D0BDB9097A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50" authorId="0" shapeId="0" xr:uid="{A1E497D1-0D73-470D-991A-4F405C1D411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66" authorId="0" shapeId="0" xr:uid="{75FFA99C-6517-40DB-8564-B4A53C7844B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82" authorId="0" shapeId="0" xr:uid="{FE9F112C-2E2F-47FE-A3AE-9618B407234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98" authorId="0" shapeId="0" xr:uid="{7C293294-3A8E-4186-894D-4AB97F54C41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14" authorId="0" shapeId="0" xr:uid="{4DB8C7C8-959B-44F4-AE7F-938643DEA8A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30" authorId="0" shapeId="0" xr:uid="{7D715D03-3AF3-446F-8041-C00768572A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46" authorId="0" shapeId="0" xr:uid="{108778D0-C200-4FE9-BB41-6B2D12CC577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62" authorId="0" shapeId="0" xr:uid="{EA3CDCA8-4ED4-4ED1-B274-7C518D32B7E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78" authorId="0" shapeId="0" xr:uid="{6249D601-2C17-4387-9C5B-E9EAB34D966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94" authorId="0" shapeId="0" xr:uid="{ACBEE93D-A87B-4A04-9D9B-ADF73F7ED49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10" authorId="0" shapeId="0" xr:uid="{8BD4D2A8-7FBA-4EA1-8022-5BC4CCA71BC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26" authorId="0" shapeId="0" xr:uid="{D2F1C6A5-ED30-4D60-988A-C01CF526D79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42" authorId="0" shapeId="0" xr:uid="{E6221E50-0072-4F42-92BD-9557EBAF1B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58" authorId="0" shapeId="0" xr:uid="{15FDCD55-9453-450D-B0B5-D9EE9882C95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74" authorId="0" shapeId="0" xr:uid="{C0D14E4D-74F7-4EFA-B3EA-586F3705EF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90" authorId="0" shapeId="0" xr:uid="{73CC8D3C-45B3-4F97-A305-EF3616B8A31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06" authorId="0" shapeId="0" xr:uid="{73F7913A-A255-4610-ACD9-31B63EEAF1E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22" authorId="0" shapeId="0" xr:uid="{EA4B925A-B51F-4244-9C94-48C78021F2F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38" authorId="0" shapeId="0" xr:uid="{1E6279C8-27F3-48BE-8A29-2E11B404F1C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54" authorId="0" shapeId="0" xr:uid="{29D68928-E824-4D92-A91D-0B77FCBB8E4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70" authorId="0" shapeId="0" xr:uid="{F52EC2F0-EB93-4D70-B19B-C1FFECE9881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86" authorId="0" shapeId="0" xr:uid="{5ED40C4D-AC93-4528-8203-FD6356144C5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02" authorId="0" shapeId="0" xr:uid="{8A4982D5-8CE5-4A90-83DD-4C2A73A85B4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18" authorId="0" shapeId="0" xr:uid="{88AE6CBF-1CC2-4EB4-9928-C9AF634C37E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34" authorId="0" shapeId="0" xr:uid="{4288ED28-A74C-4CD5-AA27-DD291C1E999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50" authorId="0" shapeId="0" xr:uid="{A85A8F38-2ED0-4BE9-8486-290BB2806AA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66" authorId="0" shapeId="0" xr:uid="{CA55FC7C-3308-45D9-93AB-9C3C4610D4B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82" authorId="0" shapeId="0" xr:uid="{DD62FC48-0BD1-4583-A58C-9349F5DBA17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98" authorId="0" shapeId="0" xr:uid="{24D3F423-01BD-49BA-893C-40386DC1CC1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14" authorId="0" shapeId="0" xr:uid="{A95599C6-ECB5-4812-BB83-C46E8DE4A77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30" authorId="0" shapeId="0" xr:uid="{8D43F059-96B7-4A63-81F5-4A0F19FB862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46" authorId="0" shapeId="0" xr:uid="{19B2E07F-C83E-4A3B-BE49-1347ECBC566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62" authorId="0" shapeId="0" xr:uid="{715DC682-0E7F-4CF4-AD6E-EFEFE0DDE92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78" authorId="0" shapeId="0" xr:uid="{14BEF416-BA48-49CA-B341-807AC063371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94" authorId="0" shapeId="0" xr:uid="{7C738E65-44F3-48F9-BA79-110E044D791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10" authorId="0" shapeId="0" xr:uid="{A31FDB19-056D-4F52-9B78-970CCA82FCB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26" authorId="0" shapeId="0" xr:uid="{D3F33AFF-64DF-471F-830D-DF7C0773A76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42" authorId="0" shapeId="0" xr:uid="{AC366CB0-C433-42D3-AB94-54525564A7A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58" authorId="0" shapeId="0" xr:uid="{7BAAF661-A77A-426E-B7A4-2CDEE523A93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74" authorId="0" shapeId="0" xr:uid="{461F8672-41DD-47E1-9187-697F8EC882B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90" authorId="0" shapeId="0" xr:uid="{5D113F5F-99EC-40C6-873E-C7EFCB7ED49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06" authorId="0" shapeId="0" xr:uid="{DEAF25AC-ADE3-4576-B6D1-6F50450E833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22" authorId="0" shapeId="0" xr:uid="{229DF23F-3F2C-4222-BA3C-D84CC5278B8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38" authorId="0" shapeId="0" xr:uid="{1B9DAAA5-00FD-428F-8A74-21F4DDC363C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54" authorId="0" shapeId="0" xr:uid="{FC9CCC94-0726-4CC1-BBC3-A20EBDBE6F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70" authorId="0" shapeId="0" xr:uid="{6569C360-6F97-4AF6-98F5-BB3D213FE2E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86" authorId="0" shapeId="0" xr:uid="{1775F045-12F8-492F-B6DA-C0C7CB87137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02" authorId="0" shapeId="0" xr:uid="{4CDFC3F3-4DF9-42E3-A698-34CEDF878B9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18" authorId="0" shapeId="0" xr:uid="{33DF1044-8243-49BD-B1D6-BF39FF4FA5B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34" authorId="0" shapeId="0" xr:uid="{3D026395-6DC2-4F7C-9129-7DCCE94581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50" authorId="0" shapeId="0" xr:uid="{73257189-1305-42DB-BEBF-7C8477EDDF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66" authorId="0" shapeId="0" xr:uid="{78A196B3-3334-4270-9EF3-5AFC7589DCF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82" authorId="0" shapeId="0" xr:uid="{55F3B25E-22BE-4BB5-88BE-73967BC2C97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98" authorId="0" shapeId="0" xr:uid="{C2B6BE82-A3BD-4B2A-9FB2-38D99E1FDF5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14" authorId="0" shapeId="0" xr:uid="{738BDD0A-70D7-4D3A-BAA9-7BDB51E7BDE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30" authorId="0" shapeId="0" xr:uid="{A36C89A8-272E-4E49-9995-8F23A1FE2AF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46" authorId="0" shapeId="0" xr:uid="{711AB9E9-2560-425F-8A96-B5297D6D17E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62" authorId="0" shapeId="0" xr:uid="{0248E766-FB4C-4C29-B66C-646D975C26E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78" authorId="0" shapeId="0" xr:uid="{7734A588-5074-4D7C-9733-94C0542D7D8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94" authorId="0" shapeId="0" xr:uid="{345BEBA8-D609-4ED9-832C-34D2362566B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10" authorId="0" shapeId="0" xr:uid="{35DB227D-55FA-4F1E-A52D-9E7C4ED9DAB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26" authorId="0" shapeId="0" xr:uid="{D1A25E89-242C-4038-9ACE-F4655BC991C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42" authorId="0" shapeId="0" xr:uid="{5881C183-98EF-43EC-8F9F-4087849A2F9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58" authorId="0" shapeId="0" xr:uid="{2EF4381A-602C-4117-A9A3-F4D7414D8B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74" authorId="0" shapeId="0" xr:uid="{9B4892B9-44DE-476E-A16A-337E79F12A6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90" authorId="0" shapeId="0" xr:uid="{088F1E9C-3931-4706-9F2D-77D59B739AE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06" authorId="0" shapeId="0" xr:uid="{56E2C902-C5D2-4206-9A6C-4496FC74CA2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22" authorId="0" shapeId="0" xr:uid="{0F96F4E7-0B5C-4E7D-939C-EC757FE362A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38" authorId="0" shapeId="0" xr:uid="{1AA4178E-7F0A-4CD9-A708-4D826270450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54" authorId="0" shapeId="0" xr:uid="{F8AB3D90-E3F7-42E2-B208-4954C76B445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70" authorId="0" shapeId="0" xr:uid="{01408BA9-44FC-4296-B277-36D4FEC902C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86" authorId="0" shapeId="0" xr:uid="{DEC9B628-6DF2-4345-8D7D-ECA117A90D0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02" authorId="0" shapeId="0" xr:uid="{4164D3B1-8B50-4E4D-B40D-C82965401FC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18" authorId="0" shapeId="0" xr:uid="{435CAE9E-4DB8-4D55-94FF-34FD1843D5F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34" authorId="0" shapeId="0" xr:uid="{F4E2B9DE-924A-4858-8FB4-807B232AC12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50" authorId="0" shapeId="0" xr:uid="{76133145-B634-4579-A720-9D3A3130AF8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66" authorId="0" shapeId="0" xr:uid="{1DE8492B-06D9-4B66-A63E-A0B470D3043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82" authorId="0" shapeId="0" xr:uid="{BFBA7DB7-25C6-4BE4-8698-476501BF9D7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98" authorId="0" shapeId="0" xr:uid="{F3A3E2C9-A5FE-4E24-8627-DBC402A80D8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14" authorId="0" shapeId="0" xr:uid="{95FC4069-3E3A-4E48-9316-428B8F4F132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30" authorId="0" shapeId="0" xr:uid="{394F81C5-6FA5-4F48-9479-D841F94EE53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46" authorId="0" shapeId="0" xr:uid="{316B8488-D917-4867-8591-D90350BD8C9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62" authorId="0" shapeId="0" xr:uid="{5D3ED860-FAA4-49AD-8BCE-2ADAD389C32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78" authorId="0" shapeId="0" xr:uid="{571A0321-8F5F-4817-8F76-AF2DF9631E0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94" authorId="0" shapeId="0" xr:uid="{FA8CA5FB-B7D4-4765-B8DC-DB86BAFFBED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10" authorId="0" shapeId="0" xr:uid="{93378132-70F4-475E-9E03-23020DD23F6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26" authorId="0" shapeId="0" xr:uid="{ADC3EEF1-CB51-4786-BA96-74AA84970A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42" authorId="0" shapeId="0" xr:uid="{05A86F59-DD19-40DA-98D6-8645E122B8B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58" authorId="0" shapeId="0" xr:uid="{86CC00B1-D1F0-41CE-BD1E-A7C6623C681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74" authorId="0" shapeId="0" xr:uid="{4AD660AC-0369-4445-8125-9CEACE712D4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90" authorId="0" shapeId="0" xr:uid="{9D965E3D-494B-4D27-BFE2-A8AA43190BC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06" authorId="0" shapeId="0" xr:uid="{D4218D92-9630-4F5B-A1BD-544985EC961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22" authorId="0" shapeId="0" xr:uid="{B9824BA0-9202-4C72-964F-82FFCF32A01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38" authorId="0" shapeId="0" xr:uid="{DEFA4E12-76B6-4E09-B5B6-9C1DA8A549F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54" authorId="0" shapeId="0" xr:uid="{7986DEA9-8D5C-431F-AE7B-0619DE5EAD2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70" authorId="0" shapeId="0" xr:uid="{6F6A3D28-A2C2-4B85-9BF2-5D633995CCE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86" authorId="0" shapeId="0" xr:uid="{F339C5A0-E510-42FC-A868-7863BF0AE42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02" authorId="0" shapeId="0" xr:uid="{5295949B-0A64-43D7-82AF-E5CFD78BE35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18" authorId="0" shapeId="0" xr:uid="{2EDB330C-9FD8-4C93-A7C8-5D22B1617BF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34" authorId="0" shapeId="0" xr:uid="{B25F7752-1F41-4C0C-BC36-11DD511F11A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50" authorId="0" shapeId="0" xr:uid="{EC8B684A-BE79-4A8B-BF5F-D366D857BCE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66" authorId="0" shapeId="0" xr:uid="{C2A865D8-C15B-450F-A9B0-41067BB62BF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82" authorId="0" shapeId="0" xr:uid="{B0534F7C-39BF-4376-BE36-46629C0E67B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98" authorId="0" shapeId="0" xr:uid="{709330A7-2EF8-4B73-9DF4-19EEF582813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14" authorId="0" shapeId="0" xr:uid="{DB5EAC4E-5C6B-4E40-BFD4-ECC52742847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30" authorId="0" shapeId="0" xr:uid="{E16B2488-9186-4598-8748-CB72EC3BD1B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46" authorId="0" shapeId="0" xr:uid="{886908DB-02FB-432E-875D-0524E472CD3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62" authorId="0" shapeId="0" xr:uid="{61B15F0B-D95E-401D-8072-F0600A1F325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78" authorId="0" shapeId="0" xr:uid="{F387313E-328A-4185-87E2-0DB66F9723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94" authorId="0" shapeId="0" xr:uid="{3D1E3FD4-ED16-44FD-AC54-6897DE728D6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10" authorId="0" shapeId="0" xr:uid="{129B8C54-EAA3-4919-9BFF-FBA38AA1840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26" authorId="0" shapeId="0" xr:uid="{441EE269-11C5-4613-92FC-9E439ABDE14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42" authorId="0" shapeId="0" xr:uid="{6952E35A-8D3F-4F9D-9918-5C0EA0E5BB8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58" authorId="0" shapeId="0" xr:uid="{924CCF54-A4E4-44CA-9863-56ED11BD92A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74" authorId="0" shapeId="0" xr:uid="{8D93E23E-DC0A-4049-98A0-3C5F00A782C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90" authorId="0" shapeId="0" xr:uid="{560F9C9B-FC24-4528-9BCC-396B0486D03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06" authorId="0" shapeId="0" xr:uid="{CFA63AFF-C24C-48DF-A137-826414348E8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22" authorId="0" shapeId="0" xr:uid="{89343D3F-023B-4744-A690-67F40E771F1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38" authorId="0" shapeId="0" xr:uid="{245928E9-74AF-49D8-AF51-57C399552C9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54" authorId="0" shapeId="0" xr:uid="{3317AB17-8C1F-425E-AFB9-4EC54280840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70" authorId="0" shapeId="0" xr:uid="{0EFAFBF7-A828-4835-805E-805530B2E72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86" authorId="0" shapeId="0" xr:uid="{18920F32-98C1-4E78-8B4B-D450ACB67B6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02" authorId="0" shapeId="0" xr:uid="{F8511772-6F76-4682-80F3-11D7E3A9A4F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18" authorId="0" shapeId="0" xr:uid="{BF584858-220A-49E5-990B-5DACD735F34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34" authorId="0" shapeId="0" xr:uid="{4E38E0DD-9C75-4F53-8ECC-9DEF90796A6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50" authorId="0" shapeId="0" xr:uid="{4C825D08-ED4E-4596-A6C6-C6760DE4A15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66" authorId="0" shapeId="0" xr:uid="{17157E06-BFDE-428D-9C0E-A0476EC10B7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82" authorId="0" shapeId="0" xr:uid="{FDD77363-DFBE-4A8A-B027-325A47924BC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98" authorId="0" shapeId="0" xr:uid="{EE2C6930-BC9A-4A95-BECC-816BDFFAE64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14" authorId="0" shapeId="0" xr:uid="{1C361747-A95C-4DC7-92C4-6B30C6FA464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30" authorId="0" shapeId="0" xr:uid="{2DFB78C0-9445-4FD6-8D55-1A9E27CC805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46" authorId="0" shapeId="0" xr:uid="{CB5DF490-061B-490E-8540-14F14E67097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62" authorId="0" shapeId="0" xr:uid="{C8A3095E-5797-4E2B-B895-2875D37D336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78" authorId="0" shapeId="0" xr:uid="{91175DD8-212F-4B62-B544-C1EB338A1E3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94" authorId="0" shapeId="0" xr:uid="{08DC7721-E332-43FD-B0C1-9572CE7FBA3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10" authorId="0" shapeId="0" xr:uid="{EE2837DD-C0B7-4787-9F97-331EA338CF2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26" authorId="0" shapeId="0" xr:uid="{48506481-7E8F-4257-9D85-63CF40CD99B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42" authorId="0" shapeId="0" xr:uid="{0A4628CF-8C20-445D-85C4-01F5E5BE213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58" authorId="0" shapeId="0" xr:uid="{0DC68CBB-5F39-4FB9-BD4D-93117FA872B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74" authorId="0" shapeId="0" xr:uid="{2897B967-BA81-4A68-9538-B1B01937305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90" authorId="0" shapeId="0" xr:uid="{4319ACD0-F21F-4BC9-9CAC-5F4B6E701E4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06" authorId="0" shapeId="0" xr:uid="{36684944-80E1-4F93-B927-25644650705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22" authorId="0" shapeId="0" xr:uid="{42FDE462-1AA6-46AC-99CF-93BC7D3FAB8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38" authorId="0" shapeId="0" xr:uid="{8488E82A-43B3-4C39-9988-A0DE0D903BA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54" authorId="0" shapeId="0" xr:uid="{779D6E85-B07A-40AC-A0EB-C4FEB902263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70" authorId="0" shapeId="0" xr:uid="{EE1EEC09-A9A5-4190-9B5C-8FE7E9DDBA4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86" authorId="0" shapeId="0" xr:uid="{F315811F-7E74-47CC-8CB3-D3FB1F1E7E6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02" authorId="0" shapeId="0" xr:uid="{52839909-36B4-4F3F-B04F-6E745402133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18" authorId="0" shapeId="0" xr:uid="{19EB8FC7-B9D7-4362-826D-F7E10EC4831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34" authorId="0" shapeId="0" xr:uid="{14908A8D-99A1-4ED8-8F3D-A1068E6F325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50" authorId="0" shapeId="0" xr:uid="{F3937E45-5278-4B45-9BF3-A6603B7A52B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66" authorId="0" shapeId="0" xr:uid="{8A06BC69-287F-49C9-8E78-7C83C34B941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82" authorId="0" shapeId="0" xr:uid="{4477676B-6811-4FD3-8899-C2B995A0E2C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98" authorId="0" shapeId="0" xr:uid="{E14B45F2-2DD2-4904-9D3F-346869EE00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14" authorId="0" shapeId="0" xr:uid="{341A3560-8120-47AE-9D8A-49C3798C99A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30" authorId="0" shapeId="0" xr:uid="{4E4F64C8-B248-4070-A5EB-0AE599E4C1A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46" authorId="0" shapeId="0" xr:uid="{1F9C0A30-0057-4C56-8F4C-319DA82FFE0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62" authorId="0" shapeId="0" xr:uid="{845FE519-F0D4-41BB-8B77-57CC32DD8A8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78" authorId="0" shapeId="0" xr:uid="{235A8132-672A-4D59-9CC5-739EB3D9651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94" authorId="0" shapeId="0" xr:uid="{C0EB145B-205B-415B-B0EA-415BF57E3AD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10" authorId="0" shapeId="0" xr:uid="{B4D34675-3C7D-465A-ABBA-34415571845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26" authorId="0" shapeId="0" xr:uid="{F0CA40F1-0A9E-4A5E-B673-C34491E5A4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42" authorId="0" shapeId="0" xr:uid="{4124EFC1-FD7B-488C-87E4-37663D6DC0C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58" authorId="0" shapeId="0" xr:uid="{1C9B1EB2-3884-4ECD-8DFF-D72BC1C4064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74" authorId="0" shapeId="0" xr:uid="{A1A6E9A4-EDDD-4F66-965E-FDF42B072DF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90" authorId="0" shapeId="0" xr:uid="{6F32100E-616B-4724-A7BA-AE60FFCEF52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06" authorId="0" shapeId="0" xr:uid="{7C0BBD95-D78D-42EB-93E3-2947405705B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22" authorId="0" shapeId="0" xr:uid="{1C582B3B-9506-4CA1-92B3-625D75EEFDA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38" authorId="0" shapeId="0" xr:uid="{1816BF5C-0A49-4CCE-9076-A6F8822BE4E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54" authorId="0" shapeId="0" xr:uid="{3D4591D5-4828-4E27-98D3-1086EEEF184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70" authorId="0" shapeId="0" xr:uid="{6E885686-54F6-4DB1-9094-C66D6E26EA7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86" authorId="0" shapeId="0" xr:uid="{738EB3FF-9929-46CF-9A7A-6CFA488AD07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02" authorId="0" shapeId="0" xr:uid="{D817F1FB-32CF-4E24-B293-96BFEDCE515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18" authorId="0" shapeId="0" xr:uid="{29B1ED50-B286-4B8E-92E4-9FE30C0D364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34" authorId="0" shapeId="0" xr:uid="{DE0E9172-790F-46B4-83CF-A7E7EFE38C7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50" authorId="0" shapeId="0" xr:uid="{7A62F33B-3D58-400A-9D27-36C25A77A1B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66" authorId="0" shapeId="0" xr:uid="{BE516C79-4AC4-4FA6-B080-EBB5D83CF65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82" authorId="0" shapeId="0" xr:uid="{19449BB5-61B2-410E-85F6-6A4B1557C82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98" authorId="0" shapeId="0" xr:uid="{ECF66D6C-B0DE-4C61-AC29-A375F0BE8C9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14" authorId="0" shapeId="0" xr:uid="{6F7D3AAE-B966-429F-A62A-9BBF6817A85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30" authorId="0" shapeId="0" xr:uid="{37745202-5779-4622-A79F-95425504BA4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46" authorId="0" shapeId="0" xr:uid="{18182EDC-253B-4C98-8AFD-5E4E34BF57E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62" authorId="0" shapeId="0" xr:uid="{EFC254F4-E601-4B62-9A38-C6F38BA88C1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78" authorId="0" shapeId="0" xr:uid="{FAB533CA-51E1-475C-AC83-943C7770524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94" authorId="0" shapeId="0" xr:uid="{15A85C50-0C11-4861-9A2D-110510245D0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10" authorId="0" shapeId="0" xr:uid="{2D8CE6F2-2D85-41A3-882E-35153669BAF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26" authorId="0" shapeId="0" xr:uid="{BBCAB895-14D3-4F0C-9B3E-26107B7934B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42" authorId="0" shapeId="0" xr:uid="{2DCF9012-BB30-4739-B5E1-632B972C66B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58" authorId="0" shapeId="0" xr:uid="{AC88CDB3-95C3-44D6-9374-68D08A6D5BB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74" authorId="0" shapeId="0" xr:uid="{6B8BF41C-3F3D-48F7-BD33-46ECB8BB459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90" authorId="0" shapeId="0" xr:uid="{9E951627-0DD3-4AF8-AAFC-2BDACF9F783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06" authorId="0" shapeId="0" xr:uid="{5EE13DFB-7807-40D7-A4E3-2EB54499AA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22" authorId="0" shapeId="0" xr:uid="{5346CF66-E376-48F6-9416-D9A94CE3C9F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38" authorId="0" shapeId="0" xr:uid="{0C729BAE-C520-447E-AC51-64EF168FC87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54" authorId="0" shapeId="0" xr:uid="{7BAD20C4-4C4C-416D-900E-C21D2C4D71D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70" authorId="0" shapeId="0" xr:uid="{5F759447-C21E-4B3D-8D63-CF8E96C825A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86" authorId="0" shapeId="0" xr:uid="{FB917CC6-D097-4CC2-9F91-61710D54A51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02" authorId="0" shapeId="0" xr:uid="{9B354A07-D2CE-4D33-9952-B007CD3713C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18" authorId="0" shapeId="0" xr:uid="{DAF38495-F36B-4087-A7EB-B9E693F9B84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34" authorId="0" shapeId="0" xr:uid="{A0A81F49-8EFD-4E66-AA61-6A1BE798D1D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50" authorId="0" shapeId="0" xr:uid="{D4CA5C7E-29BD-410A-B68A-2640F25528C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66" authorId="0" shapeId="0" xr:uid="{C2262E95-4747-4057-A280-FF8193D242B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82" authorId="0" shapeId="0" xr:uid="{D8C5088C-5ED3-4C44-893A-550D3B8F00C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98" authorId="0" shapeId="0" xr:uid="{93936777-91F1-47E0-85B8-B14A73576DC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14" authorId="0" shapeId="0" xr:uid="{51DE992B-0B70-4E90-BA00-D3B8BF12D98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30" authorId="0" shapeId="0" xr:uid="{0AAF4AD3-21B0-4679-8AD3-1CE1F92B34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46" authorId="0" shapeId="0" xr:uid="{E9AB6414-CD09-4CC3-B13C-7C66EE1091B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62" authorId="0" shapeId="0" xr:uid="{52349115-A172-4A80-8F4B-F750EA67022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List>
</comments>
</file>

<file path=xl/sharedStrings.xml><?xml version="1.0" encoding="utf-8"?>
<sst xmlns="http://schemas.openxmlformats.org/spreadsheetml/2006/main" count="1065" uniqueCount="282">
  <si>
    <t>Wartość całkowita projektu:</t>
  </si>
  <si>
    <t>Tak</t>
  </si>
  <si>
    <t>Nie</t>
  </si>
  <si>
    <t>Nie dotyczy</t>
  </si>
  <si>
    <t>1.</t>
  </si>
  <si>
    <t>2.</t>
  </si>
  <si>
    <t>3.</t>
  </si>
  <si>
    <t>4.</t>
  </si>
  <si>
    <t>5.</t>
  </si>
  <si>
    <t>Lp.</t>
  </si>
  <si>
    <t>Kryterium</t>
  </si>
  <si>
    <t>Waga</t>
  </si>
  <si>
    <t>Punktacja</t>
  </si>
  <si>
    <t>RAZEM</t>
  </si>
  <si>
    <t>Wynik oceny dopuszczającej</t>
  </si>
  <si>
    <t>słownie:</t>
  </si>
  <si>
    <t xml:space="preserve">Tytuł projektu: </t>
  </si>
  <si>
    <t>Maks. 
liczba 
pkt.</t>
  </si>
  <si>
    <t>DZIAŁANIE:</t>
  </si>
  <si>
    <t xml:space="preserve">Typ projektu: </t>
  </si>
  <si>
    <t xml:space="preserve">Nazwa kryterium </t>
  </si>
  <si>
    <t>Definicja kryterium (informacja o zasadach oceny)</t>
  </si>
  <si>
    <t>(Niespełnienie co najmniej jednego z wymienionych poniżej kryteriów powoduje odrzucenie projektu)</t>
  </si>
  <si>
    <t xml:space="preserve">Wnioskodawca: </t>
  </si>
  <si>
    <t>Koszty kwalifikowalne:</t>
  </si>
  <si>
    <t>6.</t>
  </si>
  <si>
    <t>7.</t>
  </si>
  <si>
    <t>Uzasadnienie oceny</t>
  </si>
  <si>
    <t>Pozytywny</t>
  </si>
  <si>
    <t>Negatywny</t>
  </si>
  <si>
    <t>WYNIK OCENY PUNKTOWEJ:</t>
  </si>
  <si>
    <t>Numer ewidencyjny wniosku:</t>
  </si>
  <si>
    <t>8.</t>
  </si>
  <si>
    <t>Nazwa kryterium</t>
  </si>
  <si>
    <t>Liczba punktów uzyskanych przez projekt:</t>
  </si>
  <si>
    <t>Proponowana kwota dofinansowania PLN:</t>
  </si>
  <si>
    <t>Właściwe miejsce realizacji projektu</t>
  </si>
  <si>
    <t>Trwałość projektu</t>
  </si>
  <si>
    <t>A. Kryteria Formalne</t>
  </si>
  <si>
    <t>Liczba uzyskanych punktów (przed zważeniem)</t>
  </si>
  <si>
    <t>Liczba uzyskanych punktów (po zważeniu)</t>
  </si>
  <si>
    <t>C. KRYTERIA PUNKTOWE</t>
  </si>
  <si>
    <t>Wnioskowana kwota dofinansowania:</t>
  </si>
  <si>
    <t>Tak Względne</t>
  </si>
  <si>
    <t>Data oceny:</t>
  </si>
  <si>
    <t>(rrrr-mm-dd)</t>
  </si>
  <si>
    <t>9.</t>
  </si>
  <si>
    <t>10.</t>
  </si>
  <si>
    <t>Kryteria rozstrzygające</t>
  </si>
  <si>
    <t>Liczba punktów (1)</t>
  </si>
  <si>
    <t>Waga kryterium
(2)</t>
  </si>
  <si>
    <t>Maksymalna liczba punktów
(1x2)</t>
  </si>
  <si>
    <t>Suma:</t>
  </si>
  <si>
    <t>2</t>
  </si>
  <si>
    <t>Generator Walidacji</t>
  </si>
  <si>
    <t>KRYTERIA ROZSTRZYGAJĄCE</t>
  </si>
  <si>
    <t>…....................................</t>
  </si>
  <si>
    <t>Instrukcja dokonywania oceny punktowej</t>
  </si>
  <si>
    <t>11.</t>
  </si>
  <si>
    <t>12.</t>
  </si>
  <si>
    <t>Efektywność dofinansowania</t>
  </si>
  <si>
    <t>1-4</t>
  </si>
  <si>
    <t>0-3</t>
  </si>
  <si>
    <t>Strategiczne znaczenie projektu dla danego obszaru</t>
  </si>
  <si>
    <t>KRYTERIUM ROZSTRZYGAJĄCE NR 2</t>
  </si>
  <si>
    <t>Tabela dopuszczalnych wartości</t>
  </si>
  <si>
    <t>Stopień przygotowania projektu do realizacji</t>
  </si>
  <si>
    <t>0-2</t>
  </si>
  <si>
    <t>3</t>
  </si>
  <si>
    <t xml:space="preserve">KRYTERIUM ROZSTRZYGAJĄCE NR 1 </t>
  </si>
  <si>
    <t>KRYTERIUM ROZSTRZYGAJĄCE NR 3</t>
  </si>
  <si>
    <t>13.</t>
  </si>
  <si>
    <t>14.</t>
  </si>
  <si>
    <t>15.</t>
  </si>
  <si>
    <t>Tryb wyboru</t>
  </si>
  <si>
    <t xml:space="preserve">w tym EFRR: </t>
  </si>
  <si>
    <t>FESW.05.01-IZ-00……/23</t>
  </si>
  <si>
    <t>Data złożenia do Oddział Projektów Rewitalizacyjnych i Usług Publicznych:</t>
  </si>
  <si>
    <t>5.1 Infrastruktura edukacyjna</t>
  </si>
  <si>
    <t>Infrastruktura na potrzeby wczesnej edukacji i opieki nad dzieckiem</t>
  </si>
  <si>
    <t>konkurencyjny</t>
  </si>
  <si>
    <t>Wniosek o dofinansowanie oraz załączniki zostały złożone w terminie i formie określonej w regulaminie wyboru projektów</t>
  </si>
  <si>
    <t>Możliwość poprawy lub uzupełnienia</t>
  </si>
  <si>
    <t>nie</t>
  </si>
  <si>
    <t>Kompletność wniosku o dofinansowanie oraz załączników i poprawność ich wypełnienia</t>
  </si>
  <si>
    <t>tak</t>
  </si>
  <si>
    <t>Wnioskodawca oraz partnerzy projektu są uprawnieni do uzyskania wsparcia</t>
  </si>
  <si>
    <t>W ramach kryterium weryfikacji podlegać będzie, czy wnioskodawca oraz partnerzy projektu (jeśli dotyczy):
1. Należą do podmiotów uprawnionych do złożenia wniosku o dofinansowanie w ramach danego naboru,zgodnie z FEŚ 2021 – 2027, SzOP oraz regulaminem wyboru projektów.
2. Nie podlegają wykluczeniu z ubiegania się o dofinansowanie na podstawie:
- art. 207 ust. 4 ustawy z dnia 27 sierpnia 2009 roku o finansach publicznych,
- art. 12 ust. 1 pkt 1 ustawy z dnia 15 czerwca 2012 roku o skutkach powierzania wykonywania pracy cudzoziemcom przebywającym wbrew przepisom na terytorium Rzeczypospolitej Polskiej,
- art. 9 ust. 1 pkt 2a ustawy z dnia 28 października 2002 roku o odpowiedzialności podmiotów zbiorowych za czyny zabronione pod groźbą kary.
3. Nie zostali wykluczeni z możliwości ubiegania się o dofinansowanie na podstawie ustawy z dnia 13 kwietnia 2022 roku o szczególnych rozwiązaniach w zakresie przeciwdziałania wspieraniu agresji na Ukrainę oraz służących ochronie bezpieczeństwa narodowego.</t>
  </si>
  <si>
    <t>Wnioskodawca/partner nie jest przedsiębiorstwem w trudnej sytuacji w rozumieniu unijnych przepisów dotyczących pomocy państwa</t>
  </si>
  <si>
    <t>Projekt nie dotyczy działalności gospodarczej/inwestycji wykluczonych ze wsparcia</t>
  </si>
  <si>
    <t>Właściwa wartość kosztów kwalifikowalnych oraz wartość i procent wnioskowanego dofinansowania</t>
  </si>
  <si>
    <t>Zgodność z typami projektów określonymi w FEŚ 2021 – 2027, SzOP oraz regulaminie wyboru projektów</t>
  </si>
  <si>
    <t>Zgodność z zasadą równości kobiet i mężczyzn</t>
  </si>
  <si>
    <t>Zgodność z zasadą równości szans i niedyskryminacji, w tym dostępności dla osób z niepełnosprawnościami</t>
  </si>
  <si>
    <t>Wsparcie polityki spójności będzie udzielane wyłącznie projektom i beneficjentom, którzy przestrzegają przepisów antydyskryminacyjnych, o których mowa w art. 9 ust. 3 Rozporządzenia ogólnego. W przypadku, gdy beneficjentem jest jednostka samorządu terytorialnego (lub podmiot przez nią kontrolowany lub od niej zależny), która podjęła jakiekolwiek działania dyskryminujące, sprzeczne z zasadami, o których mowa w art. 9 ust. 3 Rozporządzenia ogólnego, wsparcie w ramach polityki spójności nie może być udzielone</t>
  </si>
  <si>
    <t>Zgodność projektu z Kartą praw podstawowych Unii Europejskiej</t>
  </si>
  <si>
    <t>Zgodność projektu z Konwencją o prawach osób niepełnosprawnych</t>
  </si>
  <si>
    <t>Zgodność z zasadą zrównoważonego rozwoju, w tym z zasadą nie czyń poważnych szkód (DNSH)</t>
  </si>
  <si>
    <t>Wnioskodawca zobowiązany jest, stosownie do charakteru projektu, do uwzględnienia wymogów ochrony środowiska i efektywnego gospodarowania zasobami, kwestii dostosowania do zmian klimatu i łagodzenia ich skutków, różnorodności biologicznej, odporności na klęski żywiołowe oraz zapobiegania ryzyku i zarządzania ryzykiem związanym z ochroną środowiska.
Zgodnie z zasadą zrównoważonego rozwoju wsparcie może być udzielone jedynie takim projektom, które nie prowadzą do degradacji lub znacznego pogorszenia stanu środowiska naturalnego. Ocena dokonywana jest na podstawie uzasadnienia wnioskodawcy.
Ponadto w zakresie polityki zrównoważonego rozwoju sprawdzeniu podlega, czy realizacja projektu przyczyni się do promocji zielonej i zrównoważonej gospodarki ze względu na proces wytwarzania produktu (wyrobu lub usługi), który będzie efektem projektu oraz jego użytkowanie przez odbiorcę.
Weryfikacji podlega, czy uwzględniono co najmniej jedno z rozwiązań w zakresie:
- zmniejszania emisji zanieczyszczeń,
- zmniejszania energochłonności,
- zmniejszania zużycia wody,
- wykorzystania materiałów (odpadów) pochodzących z recyclingu,
- wykorzystania odnawialnych źródeł energii.
Dla spełnienia kryterium konieczne jest wykazanie przez wnioskodawcę, że projekt będzie miał pozytywny lub neutralny wpływ na niniejszą zasadę horyzontalną. W ramach potwierdzenia spełnienia zasady „nie czyń poważnych szkód” należy odnieść się do zapisów Analizy DNSH stanowiącej załącznik nr 5 do „Prognozy oddziaływania na środowisko programu regionalnego Fundusze Europejskie dla Świętokrzyskiego 2021-2027” i zamieszczonych w niej ustaleń dla poszczególnych typów projektów”.</t>
  </si>
  <si>
    <t>Decyzja:</t>
  </si>
  <si>
    <t>Podpis:</t>
  </si>
  <si>
    <t>Imię i nazwisko osoby sprawdzającej:</t>
  </si>
  <si>
    <t>Data:</t>
  </si>
  <si>
    <t>Kwalifikowalność wydatków w projekcie</t>
  </si>
  <si>
    <t>Poprawność i adekwatność wskaźników projektu</t>
  </si>
  <si>
    <t>Wnioskodawca posiada zdolność finansową oraz organizacyjno - instytucjonalną do realizacji projektu</t>
  </si>
  <si>
    <t>Poprawność analizy finansowej i ekonomicznej</t>
  </si>
  <si>
    <t>Zgodność projektu z wymaganiami prawa dotyczącego ochrony środowiska</t>
  </si>
  <si>
    <t>Odporność infrastruktury na zmiany klimatu</t>
  </si>
  <si>
    <t>Działania informacyjno-promocyjne</t>
  </si>
  <si>
    <t>Spójność informacji przedstawionych w dokumentacji projektowej</t>
  </si>
  <si>
    <t>Czy budowa nowego budynku została poparta stosowną analizą ?</t>
  </si>
  <si>
    <t>Czy projekt nie jest współfinansowany ze środków KPO w zakresie wsparcia w obszarze ICT ?</t>
  </si>
  <si>
    <t>Czy projekt wynika z tendencji demograficznych danego terytorium ?</t>
  </si>
  <si>
    <t>Czy projekt zapewnia dostępność placówki/placówek dla dzieci ze specjalnymi potrzebami.</t>
  </si>
  <si>
    <t>Czy projekt nie dotyczy wsparcia infrastruktury i/lub wyposażenia placówki, która prowadzi do segregacji lub utrzymania segregacji jakiejkolwiek grupy defaworyzowanej i/lub zagrożonej wykluczeniem.</t>
  </si>
  <si>
    <t>C. Kryteria Merytoryczne Dopuszczające Specyficzne</t>
  </si>
  <si>
    <t>Realizacja projektu na obszarach dotkniętych deficytem miejsc przedszkolnych</t>
  </si>
  <si>
    <t>6</t>
  </si>
  <si>
    <t>7</t>
  </si>
  <si>
    <t>8</t>
  </si>
  <si>
    <t>0-4</t>
  </si>
  <si>
    <t>Utworzenie dodatkowych grup przedszkolnych</t>
  </si>
  <si>
    <t>Charakter wspieranego przedszkola</t>
  </si>
  <si>
    <t>Różnorodność oferty edukacyjnej projektu</t>
  </si>
  <si>
    <t>1</t>
  </si>
  <si>
    <t>Komplementarność projektu z EFS+</t>
  </si>
  <si>
    <t>Realizacja projektu na obszarach dotkniętych deficytem miejsc przedszkolnych (kryterium punktowe nr 1)</t>
  </si>
  <si>
    <t>Efektywność dofinansowania (kryterium punktowe nr 2)</t>
  </si>
  <si>
    <t>Utworzenie dodatkowych grup przedszkolnych (kryterium punktowe nr 3)</t>
  </si>
  <si>
    <t>B. KRYTERIA MERYTORYCZNE DOPUSZCZAJĄCE OGÓLNE</t>
  </si>
  <si>
    <t>Proponowana kwota dofinansowania:</t>
  </si>
  <si>
    <t>Uwagi do oceny - Kryteria punktowe</t>
  </si>
  <si>
    <t>(podpis oceniającego)</t>
  </si>
  <si>
    <t>PRIORYTET:</t>
  </si>
  <si>
    <t>WYNIK OCENY KRYTERIÓW FORMALNYCH</t>
  </si>
  <si>
    <t>Imię i nazwisko oceniającego</t>
  </si>
  <si>
    <t>Oceniający 1</t>
  </si>
  <si>
    <t>Oceniający 2</t>
  </si>
  <si>
    <t>WYNIK OCENY KRYTERIÓW MERYTORYCZNYCH PUNKTOWYCH</t>
  </si>
  <si>
    <t>Liczba uzyskanych punktów</t>
  </si>
  <si>
    <t>Łączna liczba uzyskanych punktów</t>
  </si>
  <si>
    <t>Średnia liczba uzyskanych punktów</t>
  </si>
  <si>
    <t>Proponowana kwota dofinansowania w PLN:</t>
  </si>
  <si>
    <t>Po weryfikacji potwierdzam zgodność danych</t>
  </si>
  <si>
    <t>Imię i nazwisko Sekretarza KOP:</t>
  </si>
  <si>
    <t>Szablon – do 999 miliardów</t>
  </si>
  <si>
    <t>Słownie</t>
  </si>
  <si>
    <t>separator</t>
  </si>
  <si>
    <t>waluta</t>
  </si>
  <si>
    <t>liczba</t>
  </si>
  <si>
    <t>słowo</t>
  </si>
  <si>
    <t>&lt;== liczba zamieniana</t>
  </si>
  <si>
    <t>Dzielnik</t>
  </si>
  <si>
    <t xml:space="preserve"> </t>
  </si>
  <si>
    <t>,</t>
  </si>
  <si>
    <t>jeden</t>
  </si>
  <si>
    <t>tysiąc</t>
  </si>
  <si>
    <t>milion</t>
  </si>
  <si>
    <t>miliard</t>
  </si>
  <si>
    <t>dwa</t>
  </si>
  <si>
    <t>tysiące</t>
  </si>
  <si>
    <t>miliony</t>
  </si>
  <si>
    <t>miliardy</t>
  </si>
  <si>
    <t>trzy</t>
  </si>
  <si>
    <t>tysięcy</t>
  </si>
  <si>
    <t>milionów</t>
  </si>
  <si>
    <t>miliardów</t>
  </si>
  <si>
    <t>cztery</t>
  </si>
  <si>
    <t>pięć</t>
  </si>
  <si>
    <t>sześć</t>
  </si>
  <si>
    <t>siedem</t>
  </si>
  <si>
    <t>osiem</t>
  </si>
  <si>
    <t>dziewięć</t>
  </si>
  <si>
    <t>dziesięć</t>
  </si>
  <si>
    <t>jedenaście</t>
  </si>
  <si>
    <t>dwanaście</t>
  </si>
  <si>
    <t>trzynaście</t>
  </si>
  <si>
    <t>czternaście</t>
  </si>
  <si>
    <t>piętnaście</t>
  </si>
  <si>
    <t>szesnaście</t>
  </si>
  <si>
    <t>siedemnaście</t>
  </si>
  <si>
    <t>osiemnaście</t>
  </si>
  <si>
    <t>dziewiętnaście</t>
  </si>
  <si>
    <t>dwadzieścia</t>
  </si>
  <si>
    <t>trzydzieści</t>
  </si>
  <si>
    <t>czterdzieści</t>
  </si>
  <si>
    <t>pięćdziesiąt</t>
  </si>
  <si>
    <t>sześćdziesiąt</t>
  </si>
  <si>
    <t>siedemdziesiąt</t>
  </si>
  <si>
    <t>osiemdziesiąt</t>
  </si>
  <si>
    <t>dziewięćdziesiąt</t>
  </si>
  <si>
    <t>sto</t>
  </si>
  <si>
    <t>dwieście</t>
  </si>
  <si>
    <t>trzysta</t>
  </si>
  <si>
    <t>czterysta</t>
  </si>
  <si>
    <t>pięćset</t>
  </si>
  <si>
    <t>sześćset</t>
  </si>
  <si>
    <t>siedemset</t>
  </si>
  <si>
    <t>osiemset</t>
  </si>
  <si>
    <t>dziewięćset</t>
  </si>
  <si>
    <t>zero</t>
  </si>
  <si>
    <t>Nr Kryterium rozstrzygającego</t>
  </si>
  <si>
    <t>Opis kryterium</t>
  </si>
  <si>
    <t>W kryterium badane będzie, czy w ramach projektu wybrano wszystkie adekwatne do zakresu rzeczowego i zakładanych celów projektu wskaźniki produktu i rezultatu (w tym wskaźniki horyzontalne). Analizie poddana zostanie również wiarygodność i osiągalność zakładanych wartości wskaźników.
Na wezwanie Instytucji Zarządzającej programem FEŚ 2021-2027 wnioskodawca może uzupełnić lub poprawić wniosek o dofinansowanie projektu i/lub załączniki w zakresie określonym w wezwaniu, zgodnie z regulaminem wyboru projektów.</t>
  </si>
  <si>
    <t>W kryterium weryfikowane będzie, czy wnioskodawca:
- udokumentował zdolność do sfinansowania projektu w zakładanym zakresie i zgodnie z przyjętym harmonogramem tj. czy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 posiada zdolność instytucjonalną, kadrową, organizacyjną oraz techniczną do zrealizowania projektu (czy kadra, doświadczenie, struktura organizacyjna, zasoby rzeczowe i techniczne wnioskodawcy zapewniają realizację projektu);
- wskazał czynniki ryzyka (np. opóźnienia lub utrudnienia w realizacji rozwiązań zastosowanych w ramach wybranego wariantu realizacji projektu) oraz dokonał analizy ryzyka tj. czy wykazał, że czynniki ryzyka są nieistotne lub prawdopodobieństwo ich negatywnego wpływu na projekt zostało zminimalizowane.
Na wezwanie Instytucji Zarządzającej programem FEŚ 2021-2027 wnioskodawca może uzupełnić lub poprawić wniosek o dofinansowanie projektu i/lub załączniki w zakresie określonym w wezwaniu, zgodnie z regulaminem wyboru projektów.</t>
  </si>
  <si>
    <t>W kryterium tym analizowane będzie, czy projekt charakteryzuje się najkorzystniejszą relacją między kwotą wsparcia, podejmowanymi działaniami i osiąganymi celami. Weryfikacji podlegać będzie poprawność sporządzenia analizy finansowej i ekonomicznej w oparciu o „Wytyczne dotyczące zagadnień związanych z przygotowaniem projektów inwestycyjnych, w tym hybrydowych na lata 2021-2027”, zatwierdzone przez ministra właściwego ds. funduszy i polityki regionalnej oraz zapisy wynikające z regulaminu wyboru projektów. W przypadku, gdy wymagane będzie obliczenie wskaźników finansowych/ekonomicznych sprawdzane będą m.in. realność i rzetelność przyjętych założeń. 
W przypadku projektów, dla których nie będzie wymagane obliczenie ww. wskaźników, ocena kryterium polegać będzie na rozstrzygnięciu, czy korzyści społeczne przewyższają koszty społeczne inwestycji oraz, czy realizacja projektu stanowi społecznie najkorzystniejszy wariant. Wówczas ocena dokonywana będzie na podstawie uproszczonej analizy finansowej/ekonomicznej (analizy jakościowej i ilościowej, np. sporządzonej w formie analizy wielokryterialnej lub opisu korzyści i kosztów społecznych).
Kryterium nie ma zastosowania do projektów o charakterze nieinwestycyjnym, tj. m.in. doradztwo, opracowanie dokumentów planistycznych/strategicznych, itp. W takim przypadku wymagane będzie uzasadnienie w tym zakresie i wówczas wybierana będzie opcja „NIE DOTYCZY”.
Na wezwanie Instytucji Zarządzającej programem FEŚ 2021-2027 wnioskodawca może uzupełnić lub poprawić wniosek o dofinansowanie projektu i/lub załączniki w zakresie określonym w wezwaniu, zgodnie z regulaminem wyboru projektów.</t>
  </si>
  <si>
    <t>W kryterium tym analizowane będzie, czy projekt został przygotowany (albo jest przygotowywany) zgodnie z prawem dotyczącym ochrony środowiska, w tym: .
− ustawą z dnia 3 października 2008 r. o udostępnianiu informacji o środowisku i jego ochronie, udziale społeczeństwa w ochronie środowiska oraz o ocenach oddziaływania na środowisko (Dz.U. z 2021 r. poz. 247 z późn. zm.) i Dyrektywą Parlamentu Europejskiego i Rady 2011/92/UE z dnia 13 grudnia 2011 r. w sprawie oceny skutków wywieranych przez niektóre przedsięwzięcia publiczne i prywatne na środowisko;
− ustawą z dnia 27 kwietnia 2001 r. Prawo ochrony środowiska (Dz.U. z 2020 r. poz. 1219 z późn. zm.);
− ustawą z dnia 16 kwietnia 2004 r. o ochronie przyrody (Dz.U. z 2021 r. poz. 1098 z późn. zm.) i Dyrektywą Rady 92/43/EWG z dnia 21 maja 1992 r. w sprawie ochrony siedlisk przyrodniczych oraz dzikiej fauny i flory;
− ustawą z dnia 20 lipca 2017 r. Prawo wodne (Dz. U. z 2021 r., poz. 2233 z późn. zm.) i Dyrektywą Parlamentu Europejskiego i Rady 2000/60/WE z dnia 23 października 2000 r. ustanawiająca ramy wspólnotowego działania w dziedzinie polityki wodnej;
− Wytycznymi w sprawie działań naprawczych w odniesieniu do projektów współfinansowanych w okresie programowania 2014 – 2020 oraz ubiegających się o współfinansowanie w okresie 2021 – 2027 z Funduszy UE, dotkniętych naruszeniem 2016/2046 w zakresie specustaw, dla których prowadzone jest postępowanie w sprawie oceny oddziaływania na środowisko (Ares(2021)1432319 z 23.02.2021r.).
Kryterium nie ma zastosowania do projektów o charakterze nieinfrastrukturalnym (np. zakup sprzętu/ urządzeń*, taboru) i nieinwestycyjnym, tj. m.in. doradztwo, opracowanie dokumentów planistycznych/strategicznych, itp. oraz dla przedsięwzięć niewymienionych w Rozporządzeniu OOŚ. W takim przypadku wymagane będzie od wnioskodawcy uzasadnienie w tym zakresie i wówczas wybierana będzie opcja „NIE DOTYCZY”.
*Wyjątek stanowią instalacje wymienione w Rozporządzeniu OOŚ, mogące zawsze lub potencjalnie znacząco oddziaływać na środowisko.
W przypadku, gdy na etapie składania wniosku o dofinansowanie wnioskodawca nie będzie dysponował wymaganymi dokumentami, weryfikacja prowadzona będzie w oparciu o stosowne opisy zawarte we wniosku o dofinansowanie oraz/lub załącznikach.
Na wezwanie Instytucji Zarządzającej programem FEŚ 2021-2027 wnioskodawca może uzupełnić lub poprawić wniosek o dofinansowanie projektu i/lub załączniki w zakresie określonym w wezwaniu, zgodnie z regulaminem wyboru projektów.</t>
  </si>
  <si>
    <t>Przy ocenie kryterium weryfikacji podlega spójność w zakresie informacji przedstawionych we wniosku o dofinansowanie i załącznikach do wniosku o dofinansowanie (badana będzie zarówno spójność wewnętrzna poszczególnych dokumentów, jak i spójność pomiędzy dokumentami).
Na wezwanie Instytucji Zarządzającej programem FEŚ 2021-2027 wnioskodawca może uzupełnić lub poprawić wniosek o dofinansowanie projektu i/lub załączniki w zakresie określonym w wezwaniu, zgodnie z regulaminem wyboru projektów.</t>
  </si>
  <si>
    <t>W tym kryterium badane będzie, czy wnioskodawca w dokumentacji aplikacyjnej:
- prawidłowo określił i opisał zapewnienie trwałości operacji w rozumieniu art. 65 Rozporządzenia ogólnego, w tym w jaki sposób po zakończeniu realizacji (w okresie trwałości) projekt i jego produkty będą funkcjonować (czy kadra, doświadczenie, struktura organizacyjna, zasoby rzeczowe i techniczne wnioskodawcy zapewniają utrzymanie projektu co najmniej w okresie trwałości);
- przedstawił stosowną analizę/dokumenty potwierdzające posiadanie niezbędnych zasobów i mechanizmów finansowych, aby pokryć koszty eksploatacji i utrzymania projektu, które obejmują inwestycje w infrastrukturę, sprzęt, urządzenia lub inwestycje produkcyjne, tak by zapewnić stabilność ich finansowania co najmniej w okresie trwałości projektu.
Kryterium nie ma zastosowania do projektów o charakterze nieinwestycyjnym, tj. m.in. doradztwo, opracowanie dokumentów planistycznych/strategicznych, itp.
Na wezwanie Instytucji Zarządzającej programem FEŚ 2021-2027 wnioskodawca może uzupełnić lub poprawić wniosek o dofinansowanie projektu i/lub załączniki w zakresie określonym w wezwaniu, zgodnie z regulaminem wyboru projektów.</t>
  </si>
  <si>
    <t>Weryfikacji podlegać będzie czy projekt nie uzyskał wsparcia w ramach KPO. Niewielkie inwestycje w obszarze ICT są możliwe jako element projektu, z zastrzeżeniem, że inwestycja nie może dotyczyć zakresu wsparcia, który będzie objęty KPO.
Brak możliwości poprawy lub uzupełnienia wniosku o dofinansowanie oraz załączników w zakresie niniejszego kryterium.</t>
  </si>
  <si>
    <t>Przypisy</t>
  </si>
  <si>
    <t>Projekt o charakterze nieinfrastrukturalnym to projekt zakupowy, szkoleniowy, edukacyjny, reklamowy, badawczy, który nie powoduje ingerencji w środowisku lub nie polega na przekształceniu terenu lub zmianie jego wykorzystania.</t>
  </si>
  <si>
    <t>Opis</t>
  </si>
  <si>
    <t>Uzyskane punkty</t>
  </si>
  <si>
    <t>Nr kryterium</t>
  </si>
  <si>
    <t>Uwagi</t>
  </si>
  <si>
    <t>Nie do- tyczy</t>
  </si>
  <si>
    <t>Nie do-
tyczy</t>
  </si>
  <si>
    <t>Na wezwanie Instytucji Zarządzającej programem FEŚ 2021-2027 wnioskodawca może uzupełnić lub poprawić wniosek o dofinansowanie projektu i/lub załączniki 
w zakresie określonym w wezwaniu, zgodnie z regulaminem wyboru projektów.</t>
  </si>
  <si>
    <t>dot. kryterium Lp.: 5; [1]</t>
  </si>
  <si>
    <t>Przypisy
B. KRYTERIA MERYTORYCZNE DOPUSZCZAJĄCE OGÓLNE</t>
  </si>
  <si>
    <t>dot. kryterium Lp.: 7; [1]</t>
  </si>
  <si>
    <t>Rozporządzenie PE i Rady (UE) 2021/1060 z dnia 24 czerwca 2022 r.</t>
  </si>
  <si>
    <t>Projekt nie jest zakończony lub w pełni zrealizowany w rozumieniu Rozporządzenia ogólnego[1]</t>
  </si>
  <si>
    <t>dot. kryterium Lp.: 1; [1]</t>
  </si>
  <si>
    <t>Zgodnie z definicją efektu zachęty zawartą w Rozporządzeniu Komisji (UE) Nr 651/2014 z dnia 17 czerwca 2014 r. uznające niektóre rodzaje pomocy za zgodne z rynkiem wewnętrznym w zastosowaniu art. 107 i 108 Traktatu</t>
  </si>
  <si>
    <t>dot. kryterium Lp.: 6; [2]</t>
  </si>
  <si>
    <t>5 Fundusze Europejskie dla rozwoju społecznego</t>
  </si>
  <si>
    <r>
      <t>Oceniający 3</t>
    </r>
    <r>
      <rPr>
        <vertAlign val="superscript"/>
        <sz val="10"/>
        <rFont val="Times New Roman"/>
        <family val="1"/>
        <charset val="238"/>
      </rPr>
      <t>1</t>
    </r>
  </si>
  <si>
    <r>
      <rPr>
        <vertAlign val="superscript"/>
        <sz val="10"/>
        <rFont val="Times New Roman"/>
        <family val="1"/>
        <charset val="238"/>
      </rPr>
      <t>1</t>
    </r>
    <r>
      <rPr>
        <sz val="10"/>
        <rFont val="Times New Roman"/>
        <family val="1"/>
        <charset val="238"/>
      </rPr>
      <t>Pole wypełniane w przypadku znacznej rozbieżności w ocenie, dokonanej przez  Oceniającego 1 i 2.</t>
    </r>
  </si>
  <si>
    <t>Podpis Przewodniczącego KOP</t>
  </si>
  <si>
    <r>
      <rPr>
        <b/>
        <sz val="12"/>
        <rFont val="Times New Roman"/>
        <family val="1"/>
        <charset val="238"/>
      </rPr>
      <t>Uwagi do kryterium 3 (powyżej):</t>
    </r>
    <r>
      <rPr>
        <sz val="12"/>
        <rFont val="Times New Roman"/>
        <family val="1"/>
        <charset val="238"/>
      </rPr>
      <t xml:space="preserve">
-  punktów 2-3 nie stosuje się do podmiotów wymienionych w art. 207 ust. 7 ustawy z dnia 27 sierpnia 2009 roku o finansach publicznych.
- punkt 2 weryfikowany będzie na podstawie oświadczeń wnioskodawcy/partnerów (jeśli dotyczy) załączonych do wniosku o dofinansowanie projektu. Dodatkowo, przed podpisaniem umowy o dofinansowanie projektu, skierowane zostanie do ministra właściwego ds. finansów publicznych zapytanie o informację, czy wnioskodawcy/partnerzy (jeśli dotyczy) nie widnieją w Rejestrze podmiotów wykluczonych.
- punkt 3 weryfikowany będzie na podstawie informacji zawartych w dokumentacji aplikacyjnej projektu oraz ogólnodostępnych rejestrach, w szczególności umieszczenia na „Liście osób i podmiotów objętych sankcjami” zamieszczonej na stronie Biuletynu Informacji Publicznej ministerstwa właściwego ds. spraw wewnętrznych.
</t>
    </r>
    <r>
      <rPr>
        <b/>
        <sz val="12"/>
        <rFont val="Times New Roman"/>
        <family val="1"/>
        <charset val="238"/>
      </rPr>
      <t>Brak możliwości poprawy lub uzupełnienia wniosku o dofinansowanie oraz załączników w zakresie niniejszego kryterium.</t>
    </r>
  </si>
  <si>
    <r>
      <t>W kryterium sprawdzana będzie potencjalna kwalifikowalność wydatków zaplanowanych w projekcie, na podstawie informacji zawartych we wniosku o dofinansowanie oraz załącznikach (jeśli dotyczy).
W kryterium badane będzie w szczególności:
- czy wydatki zaplanowano w okresie kwalifikowalności (tj. między dniem 1 stycznia 2021 roku, a dniem 31 grudnia 2029 roku, z zastrzeżeniem zapisów regulaminu wyboru projektów oraz zasad określonych dla pomocy publicznej, w tym spełnienie warunku „efektu zachęty”</t>
    </r>
    <r>
      <rPr>
        <b/>
        <vertAlign val="superscript"/>
        <sz val="9"/>
        <rFont val="Times New Roman"/>
        <family val="1"/>
        <charset val="238"/>
      </rPr>
      <t>[1]</t>
    </r>
    <r>
      <rPr>
        <sz val="9"/>
        <rFont val="Times New Roman"/>
        <family val="1"/>
        <charset val="238"/>
      </rPr>
      <t xml:space="preserve"> (jeśli dotyczy);                                                
- czy wydatki są zgodne z „Wytycznymi dotyczącymi kwalifikowalności wydatków na lata 2021-2027”, zatwierdzonymi przez ministra właściwego ds. funduszy i polityki regionalnej;
- czy wydatki są zgodne z zapisami SzOP oraz regulaminu wyboru projektów;
- czy wydatki zostały poprawnie przypisane do właściwych kategorii wydatków kwalifikowalnych;
- czy wydatki są niezbędne do realizacji celów projektu i zostaną poniesione w związku z realizacją projektu;
- czy wydatki zostały zaplanowane w sposób racjonalny i efektywny z zachowaniem zasad uzyskiwania najlepszych efektów z danych nakładów.
Na wezwanie Instytucji Zarządzającej programem FEŚ 2021-2027 wnioskodawca może uzupełnić lub poprawić wniosek o dofinansowanie projektu i/lub załączniki w zakresie określonym w wezwaniu, zgodnie z regulaminem wyboru projektów.</t>
    </r>
  </si>
  <si>
    <r>
      <t>W zależności od charakteru projektu sprawdzane będzie, czy inwestycje w infrastrukturę o przewidywanej trwałości wynoszącej co najmniej 5 lat uwzględniają rozwiązania /elementy zapewniające uodparnianie na zmiany klimatu.
Powstająca infrastruktura powinna być zaprojektowana i wykonana w sposób uwzgledniający niekorzystny wpływ zmian klimatycznych. Analizowane będzie, czy projekt uwzględnia potrzeby związane z adaptacją do zmian klimatu, zgodnie ze „Strategicznym planem adaptacji dla sektorów i obszarów wrażliwych na zmiany klimatu”. Weryfikacja przeprowadzana na podstawie uzasadnienia odporności przedsięwzięcia na zmiany klimatu przedstawionego we wniosku o dofinansowanie i/lub załącznikach w oparciu o ZAWIADOMIENIE KOMISJI „Wytyczne techniczne dotyczące weryfikacji infrastruktury pod względem wpływu na klimat w latach 2021–2027” (2021/C 373/01)</t>
    </r>
    <r>
      <rPr>
        <b/>
        <vertAlign val="superscript"/>
        <sz val="9"/>
        <rFont val="Times New Roman"/>
        <family val="1"/>
        <charset val="238"/>
      </rPr>
      <t>[2]</t>
    </r>
    <r>
      <rPr>
        <sz val="9"/>
        <rFont val="Times New Roman"/>
        <family val="1"/>
        <charset val="238"/>
      </rPr>
      <t>.
Kryterium nie ma zastosowania dla projektów o charakterze nieinfrastrukturalnym i/lub inwestycji w infrastrukturę nie spełniających warunku przewidywanej trwałości wynoszącej co najmniej 5 lat.
W takim przypadku wymagane będzie od wnioskodawcy uzasadnienie w tym zakresie i wówczas wybierana będzie opcja „NIE DOTYCZY”
Na wezwanie Instytucji Zarządzającej programem FEŚ 2021-2027 wnioskodawca może uzupełnić lub poprawić wniosek o dofinansowanie projektu i/lub załączniki w zakresie określonym w wezwaniu, zgodnie z regulaminem wyboru projektów.</t>
    </r>
  </si>
  <si>
    <r>
      <t xml:space="preserve">Wytyczne dostępne na stronie: </t>
    </r>
    <r>
      <rPr>
        <sz val="11"/>
        <color theme="3"/>
        <rFont val="Times New Roman"/>
        <family val="1"/>
        <charset val="238"/>
      </rPr>
      <t>https://eur-lex.europa.eu/legal-content/PL/TXT/PDF/?uri=CELEX:52021XC0916(03)&amp;from=PL</t>
    </r>
  </si>
  <si>
    <t xml:space="preserve">Imię </t>
  </si>
  <si>
    <t>Nazwisko</t>
  </si>
  <si>
    <t>Lp</t>
  </si>
  <si>
    <t>Data przypisania</t>
  </si>
  <si>
    <t>Nr telefonu</t>
  </si>
  <si>
    <t>Adres mail</t>
  </si>
  <si>
    <t>Pokój</t>
  </si>
  <si>
    <r>
      <t xml:space="preserve">W ramach kryterium ocenie podlegać będzie, czy:
- projekt jest realizowany na obszarze województwa świętokrzyskiego,
- projekt jest realizowany na obszarze zdefiniowanym w regulaminie wyboru projektów – jeśli dotyczy;
- wnioskodawca zapewnia, iż w okresie realizacji i trwałości projektu nie przeniesie działalności produkcyjnej poza obszar województwa świętokrzyskiego (weryfikacja na bazie oświadczenia – jeśli dotyczy);
- projekt nie obejmuje działań, które stanowiły część operacji podlegającej przeniesieniu produkcji zgodnie z art. 66 Rozporządzenia PE i Rady (UE) 2021/1060 z dnia 24 czerwca 2022 roku (weryfikacja na bazie oświadczenia – jeśli dotyczy).
</t>
    </r>
    <r>
      <rPr>
        <b/>
        <sz val="12"/>
        <rFont val="Times New Roman"/>
        <family val="1"/>
        <charset val="238"/>
      </rPr>
      <t>Brak możliwości poprawy lub uzupełnienia wniosku o dofinansowanie oraz załączników w zakresie niniejszego kryterium.</t>
    </r>
  </si>
  <si>
    <t>Zgodnie z Umową Partnerstwa wsparcie może być udzielane wyłącznie projektom i beneficjentom, którzy przestrzegają przepisów antydyskryminacyjnych, o których mowa w art. 9 ust. 3 Rozporządzenia ogólnego.
W przypadku, gdy beneficjentem/partnerem (jeśli dotyczy) jest jednostka samorządu terytorialnego - JST (lub podmiot przez nią kontrolowany lub od niej zależny), która podjęła jakiekolwiek działania dyskryminujące, sprzeczne z zasadami, o których mowa w art. 9 ust. 3 Rozporządzenia ogólnego, wsparcie w ramach polityki spójności nie może być udzielone.
Weryfikowane będzie, czy na terenie JST, która jest wnioskodawcą/partnerem (jeśli dotyczy) nie są prowadzone działania mogące mieć charakter lub skutek dyskryminujący w tym nie obowiązują dyskryminujące akty prawne przyjęte przez tę JST, np. tzw. uchwały lub rezolucje anty-LGBT.
A w przypadku wnioskodawcy/partnera (jeśli dotyczy) który jest podmiotem zależnym od danej JST lub kontrolowanym przez daną JST - weryfikowane będzie, czy na terenie JST, w której siedzibę ma podmiot zależny od danej JST lub kontrolowany przez daną JST nie są prowadzone działania mogące mieć charakter lub skutek dyskryminujący w tym nie obowiązują dyskryminujące akty prawne przyjęte przez tę JST, np. tzw. uchwały lub rezolucje anty-LGBT.
Spełnienie kryterium będzie oceniane na podstawie:
1. oświadczenia wnioskodawcy/partnera (jeśli dotyczy), złożonego w formularzu wniosku o dofinansowanie lub jako załącznik do tego wniosku – zgodnie z regulaminem wyboru projektów
2. innych źródeł informacji, znanych na etapie oceny i wyboru projektu, na podstawie których IZ może stwierdzić podejmowanie działań dyskryminacyjnych (np. wyników kontroli, prawomocnych wyroków sądu, opinii Rzecznika Praw Obywatelskich).</t>
  </si>
  <si>
    <t>…................................................</t>
  </si>
  <si>
    <t>Nr kolejny wniosku:</t>
  </si>
  <si>
    <t>…...</t>
  </si>
  <si>
    <t xml:space="preserve">W przypadku jednakowej liczby punktów uzyskanych w kryterium nr 1 decyduje liczba punktów uzyskana w kryterium nr 2. </t>
  </si>
  <si>
    <t>W przypadku jednakowej liczby punktów uzyskanych w kryterium nr 1 i 2 decyduje liczba punktów uzyskana w kryterium rozstrzygającym nr 3.</t>
  </si>
  <si>
    <t xml:space="preserve">W przypadku uzyskania przez projekty w wyniku oceny jednakowej liczby punktów, o ich kolejności na liście rankingowej przesądza wyższa liczba punktów uzyskana w kolejnych kryteriach wskazanych jako rozstrzygające. </t>
  </si>
  <si>
    <t>W ramach kryterium weryfikowane będzie, czy wniosek o dofinansowanie oraz wymagane załączniki (jeśli dotyczą) zostały złożone zgodnie ze wskazanymi w regulaminie wyboru projektów terminie i formie. 
Brak możliwości poprawy lub uzupełnienia wniosku o dofinansowanie oraz załączników w zakresie niniejszego kryterium.</t>
  </si>
  <si>
    <t>W ramach kryterium weryfikacji podlegać będzie, czy:
- wniosek o dofinasowanie został prawidłowo wypełniony (wszystkie wymagane sekcje/pola wniosku zostały właściwie wypełnione),
- wszystkie wymagane regulaminem wyboru projektów załączniki zostały złożone (jeśli dotyczy)
- dołączone do wniosku załączniki zostały złożone na obowiązujących wzorach/formularzach oraz zostały poprawnie wypełnione.
Weryfikacja spełnienia kryterium prowadzona będzie z uwzględnieniem zapisów właściwych Instrukcji wypełniania wniosku oraz załączników (jeśli dotyczy).
Na wezwanie Instytucji Zarządzającej programem FEŚ 2021-2027 wnioskodawca może uzupełnić lub poprawić wniosek o dofinansowanie projektu i/lub załączniki 
w zakresie określonym w wezwaniu, zgodnie z regulaminem wyboru projektów.</t>
  </si>
  <si>
    <t>W ramach kryterium weryfikacji podlegać będzie, czy wnioskodawca/partner (jeśli dotyczy) nie jest przedsiębiorstwem w trudnej sytuacji w rozumieniu Rozporządzenia Komisji (UE) 651/2014 albo w rozumieniu komunikatu Komisji - Wytyczne dotyczące pomocy państwa na ratowanie i restrukturyzację przedsiębiorstw niefinansowych znajdujących się w trudnej sytuacji w zależności od tego, która jest właściwa (zgodnie z przepisami o pomocy publicznej). W przypadku projektów, których dofinansowanie nie stanowi pomocy publicznej dla ustalenia, czy wnioskodawca nie jest przedsiębiorstwem w trudnej sytuacji stosuje się również Rozporządzenie Komisji (UE) 651/2014. Kryterium nie ma zastosowania w sytuacji gdy dofinansowanie stanowi pomoc de minimis lub wsparcie podlegające tymczasowym zasadom pomocy państwa ustanowionym w celu odpowiedzi na wystąpienie wyjątkowych okoliczności chyba, że co innego wynika z przepisów o pomocy publicznej. Sprawdzane będzie także, czy wnioskodawca/partner (jeśli dotyczy) przedłożył oświadczenie o tym, że nie jest przedsiębiorstwem w trudnej sytuacji.
Brak możliwości poprawy lub uzupełnienia wniosku o dofinansowanie oraz załączników w zakresie niniejszego kryterium.</t>
  </si>
  <si>
    <t>W ramach kryterium ocenie podlegać będzie, czy projekt nie dotyczy działalności gospodarczej/inwestycji podlegających wykluczeniu zgodnie z Rozporządzeniem Parlamentu Europejskiego i Rady (UE) nr 2021/1058, Rozporządzeniem Komisji (UE) nr 651/2014, Rozporządzeniem Komisji (UE) nr 1407/2013.
Brak możliwości poprawy lub uzupełnienia wniosku o dofinansowanie oraz załączników w zakresie niniejszego kryterium.</t>
  </si>
  <si>
    <t>Zgodnie z art. 63 ust. 6 Rozporządzenia ogólnego, operacje nie mogą zostać wybrane do wsparcia, jeśli zostały fizycznie ukończone lub w pełni wdrożone przed przedłożeniem wniosku o dofinansowanie, niezależnie od tego, czy dokonano wszystkich powiązanych płatności.
Warunkiem spełnienia kryterium jest wykazanie, że projekt nie został fizycznie ukończony (w przypadku robót budowlanych) lub w pełni zrealizowany (w przypadku dostaw i usług) przez przedłożeniem wniosku o dofinansowanie, niezależnie od tego, czy wszystkie dotyczące tego projektu płatności zostały przez wnioskodawcę dokonane. Przez projekt ukończony/ zrealizowany należy rozumieć projekt, dla którego przed dniem złożenia wniosku o dofinansowanie nastąpił odbiór końcowy ostatnich robót (protokół odbioru końcowego), dostaw lub usług. Kryterium musi być spełnione na moment składania wniosku.
Brak możliwości poprawy lub uzupełnienia wniosku o dofinansowanie oraz załączników w zakresie niniejszego kryterium.</t>
  </si>
  <si>
    <t>Wnioskodawca zobowiązany jest do przedstawienia w dokumentacji aplikacyjnej uzasadnienia, w jaki sposób projekt będzie zgodny z zasadą równości kobiet i mężczyzn. Zgodność projektu zostanie uznana, jeśli projekt ma pozytywny bądź neutralny wpływ na zasadę równości kobiet i mężczyzn (Zgodnie z „Wytycznymi dotyczącymi realizacji zasad równościowych w funduszach unijnych na lata 2021-2027”). W pierwszej kolejności wnioskodawca powinien rozważyć, czy poprzez projekt można wyrównywać szanse osób, które w danym obszarze znajdują się w gorszym położeniu, a następnie zaplanować działania przyczyniające się do wyrównania szans tych osób.
Jeżeli wnioskodawca uzna, że w ramach projektu nie da się zrealizować żadnych działań w zakresie tej zasady, projekt może mieć neutralny wpływ na zasadę równości kobiet i mężczyzn. Wnioskodawca zobowiązany jest jednak w takiej sytuacji przedstawić konkretne uzasadnienie, dlaczego jest to niemożliwe w danym projekcie. Ocena dokonywana jest na podstawie uzasadnienia wnioskodawcy.
Na wezwanie Instytucji Zarządzającej programem FEŚ 2021-2027 wnioskodawca może uzupełnić lub poprawić wniosek o dofinansowanie projektu i/lub załączniki 
w zakresie określonym w wezwaniu, zgodnie z regulaminem wyboru projektów.</t>
  </si>
  <si>
    <t>W ramach kryterium ocenie podlegać będzie, czy zakres działania/inwestycji objęty projektem jest zgodny z typami projektów określonymi w FEŚ 2021 – 2027, SzOP dla Działania którego dotyczy nabór oraz w regulaminie wyboru projektów.
Brak możliwości poprawy lub uzupełnienia wniosku o dofinansowanie oraz załączników w zakresie niniejszego kryterium.</t>
  </si>
  <si>
    <t>Wnioskodawca zobowiązany jest do przedstawienia 
w dokumentacji aplikacyjnej uzasadnienia, w jaki sposób realizacja projektu ma pozytywny wpływ na zasadę równości szans i niedyskryminacji, w tym dostępności dla osób z niepełnosprawnościami poprzez zapewnienie dostępności produktów lub usług (Zgodnie z „Wytycznymi dotyczącymi realizacji zasad równościowych 
w funduszach unijnych na lata 2021-2027”). 
Przez pozytywny wpływ należy rozumieć zapewnienie dostępności infrastruktury, środków transportu, towarów, usług, technologii i systemów informacyjno -komunikacyjnych oraz wszelkich produktów projektów (w tym także usług) dla wszystkich ich użytkowników/użytkowniczek. Dostępność pozwala osobom, które mogą być wykluczone (ze względu na różne przesłanki, np. wiek, tymczasowa niepełnosprawność, opieka nad dziećmi itd.), w szczególności osobom z niepełnosprawnościami i starszym na korzystanie z nich na zasadzie równości z innymi osobami. 
Dopuszczalne jest uznanie neutralności poszczególnych produktów/usług projektu w stosunku do ww. zasady, o ile wnioskodawca wykaże, że produkty/usługi nie mają swoich bezpośrednich użytkowników/użytkowniczek (np. trakcje kolejowe, instalacje elektryczne, linie przesyłowe, automatyczne linie produkcyjne, zbiorniki retencyjne, nowe lub usprawnione procesy technologiczne). W takiej sytuacji również uznaje się, 
że projekt ma pozytywny wpływ na ww. zasady. Ocena dokonywana jest na podstawie uzasadnienia wnioskodawcy.
Na wezwanie Instytucji Zarządzającej programem FEŚ 2021-2027 wnioskodawca może uzupełnić lub poprawić wniosek o dofinansowanie projektu i/lub załączniki w zakresie określonym w wezwaniu, zgodnie z regulaminem wyboru projektów.</t>
  </si>
  <si>
    <t>Ocenie będzie podlegać, czy projekt jest zgodny z Kartą Praw Podstawowych Unii Europejskiej z dnia 26 października 2012 r. (Dz. Urz. UE C 326 z 26.10.2012, str. 391), w zakresie odnoszącym się do sposobu realizacji i zakresu projektu. Zgodność projektu z KPP, na etapie oceny wniosku należy rozumieć jako brak sprzeczności pomiędzy zapisami projektu a wymogami tego dokumentu lub stwierdzenie, że te wymagania są neutralne wobec zakresu i zawartości projektu.
Spełnienie kryterium będzie oceniane na podstawie:
1. informacji zawartych we wniosku o dofinansowanie,
2. innych źródeł informacji, znanych na etapie oceny i wyboru projektu, na podstawie których IZ może stwierdzić podejmowanie działań, które nie są zgodne z KPP (np. wyników kontroli, prawomocnych wyroków sądu, opinii Rzecznika Praw Obywatelskich).
Na wezwanie Instytucji Zarządzającej programem FEŚ 2021-2027 wnioskodawca może uzupełnić lub poprawić wniosek o dofinansowanie projektu i/lub załączniki 
w zakresie określonym w wezwaniu, zgodnie z regulaminem wyboru projektów.</t>
  </si>
  <si>
    <t>Ocenie będzie podlegać to, czy projekt jest zgodny z Konwencją o Prawach Osób Niepełnosprawnych, sporządzoną w Nowym Jorku dnia 13 grudnia 2006 r. (Dz. U. z 2012r. poz. 1169, z późn. zm.), w zakresie odnoszącym się do sposobu realizacji i zakresu projektu. Zgodność projektu z Konwencją o Prawach Osób Niepełnosprawnych, na etapie oceny wniosku należy rozumieć jako brak sprzeczności pomiędzy zapisami projektu a wymogami tego dokumentu lub stwierdzenie, że te wymagania są neutralne wobec zakresu i zawartości projektu.
Spełnienie kryterium będzie oceniane na podstawie:
1. informacji zawartych we wniosku o dofinansowanie,
2. innych źródeł informacji, znanych na etapie oceny i wyboru projektu, na podstawie których IZ może stwierdzić podejmowanie działań które nie są zgodne z w/w Konwencją (np. wyników kontroli, prawomocnych wyroków sądu, opinii Rzecznika Praw Obywatelskich).
Na wezwanie Instytucji Zarządzającej programem FEŚ 2021-2027 wnioskodawca może uzupełnić lub poprawić wniosek o dofinansowanie projektu i/lub załączniki 
w zakresie określonym w wezwaniu, zgodnie z regulaminem wyboru projektów.</t>
  </si>
  <si>
    <t>W ramach kryterium ocenie podlegać będzie, czy wartość kosztów kwalifikowalnych projektu oraz wartość i intensywność dofinansowania (procent dofinansowania) projektu wskazane we wniosku o dofinansowanie spełniają określone w FEŚ 2021 – 2027, SzOP oraz regulaminie wyboru projektów wymagania co do wartości minimalnej i/lub maksymalnej (jeśli takie zostały wskazane). W przypadku projektów przewidujących wystąpienie pomocy publicznej/pomocy de minimis, weryfikowana będzie poprawność ustalenia wartości tej pomocy, w tym jej intensywności, w kontekście właściwych przepisów dotyczących jej udzielania.                                                                                                                      W przypadku ponownej oceny lub weryfikacji w zakresie propozycji wprowadzenia zmian w projekcie w trybie art. 62 ustawy wdrożeniowej prowadzonych po wyborze projektu do dofinansowania, jeśli któryś z limitów wynika z zapisów SzOP, to w przypadku jego zmiany w późniejszym terminie (np. w wyniku uzyskania indywidualnego odstępstwa od linii demarkacyjnej), dopuszczalne jest zastosowanie zapisów korzystniejszych dla wnioskodawcy.
Na wezwanie Instytucji Zarządzającej programem FEŚ 2021-2027 wnioskodawca może uzupełnić lub poprawić wniosek o dofinansowanie projektu i/lub załączniki 
w zakresie określonym w wezwaniu, zgodnie z regulaminem wyboru projektów.</t>
  </si>
  <si>
    <t>W ramach kryterium weryfikacji podlega, czy w projekcie uwzględniono narzędzia informacji i promocji i czy są one zgodne z zaleceniami, w szczególności z zasadami wskazanymi w art. 50 „Obowiązki Beneficjentów” Rozporządzenia ogólnego oraz wytycznych dotyczących informacji i promocji Funduszy Europejskich na lata 2021 -2027.
Na wezwanie Instytucji Zarządzającej programem FEŚ 2021-2027 wnioskodawca może uzupełnić lub poprawić wniosek o dofinansowanie projektu i/lub załączniki w zakresie określonym w wezwaniu, zgodnie z regulaminem wyboru projektów.</t>
  </si>
  <si>
    <t>Kryterium, zgodnie z zapisami FEŚ 2021-2027 wymaga, by projekt, w celu zachowania długoterminowej opłacalności inwestycji, uwzględniał trendy demograficzne na danym obszarze. Podstawą oceny będą potrzeby zidentyfikowane w diagnozie specyfiki regionu zawartej obligatoryjnie w dokumentacji aplikacyjnej. 
Na wezwanie Instytucji Zarządzającej programem FEŚ 2021-2027 wnioskodawca może uzupełnić lub poprawić wniosek o dofinansowanie projektu i/lub załączniki w zakresie określonym w wezwaniu, zgodnie z regulaminem wyboru projektów.</t>
  </si>
  <si>
    <t>Budowa nowej infrastruktury może być wsparta tylko w wyjątkowych i należycie uzasadnionych przypadkach, w których adaptacja lub modernizacja istniejącej infrastruktury nie jest możliwa lub nieopłacalna. W szczególności weryfikowane będzie, czy przebudowa, rozbudowa lub adaptacja istniejących obiektów nie jest możliwa lub jest nieuzasadniona ekonomicznie oraz to, czy konieczność budowy nowego obiektu uzasadniona jest trendami demograficznymi na danym obszarze.
Na wezwanie Instytucji Zarządzającej programem FEŚ 2021-2027 wnioskodawca może uzupełnić lub poprawić wniosek o dofinansowanie projektu i/lub załączniki w zakresie określonym w wezwaniu, zgodnie z regulaminem wyboru projektów.</t>
  </si>
  <si>
    <t>W ramach kryterium oceniane będzie zaplanowanie w projekcie przedsięwzięć przyczyniających się do zwiększenia dostępności dla dzieci ze specjalnymi potrzebami. Weryfikacja dokonana zostanie na podstawie przedłożonej przez wnioskodawcę analizy potrzeb.
Na wezwanie Instytucji Zarządzającej programem FEŚ 2021-2027 wnioskodawca może uzupełnić lub poprawić wniosek o dofinansowanie projektu i/lub załączniki w zakresie określonym w wezwaniu, zgodnie z regulaminem wyboru projektów.</t>
  </si>
  <si>
    <t xml:space="preserve">W ramach kryterium oceniane będzie czy projekt nie dotyczy wsparcia infrastruktury i/lub wyposażenia placówki, która prowadzi do segregacji lub utrzymania segregacji jakiejkolwiek grupy defaworyzowanej i/lub zagrożonej wykluczeniem.
Weryfikacja dokonana zostanie na podstawie przedłożonej przez wnioskodawcę analizy potrzeb. 
Brak możliwości poprawy lub uzupełnienia wniosku o dofinansowanie oraz załączników w zakresie niniejszego kryterium.
</t>
  </si>
  <si>
    <t>Premiowane będą projekty realizowane na obszarach (gmina) o najniższym odsetku dzieci w placówkach wychowania przedszkolnego w stosunku do ogólnej liczby dzieci (źródło: publikacje Urzędu Statystycznego w Kielcach oraz informacje zawarte w dokumentacji aplikacyjnej). Punkty będą przyznawane następująco: na obszarze o odsetku dzieci w placówkach wychowania przedszkolnego na poziomie do:
• 60% włącznie – 4 punkty,
• powyżej 60% do 70% włącznie – 3 punkty,
• powyżej 70% do 80% włącznie – 2 punkty,
• powyżej 80% do 90% włącznie – 1 punkt,
• powyżej 90% - 0 punktów.
Ocena deficytu przedszkolnego na obszarze objętym projektem dokonywana będzie na podstawie najbardziej aktualnych danych statystycznych.
Na wezwanie Instytucji Zarządzającej programem FEŚ 2021-2027 wnioskodawca może uzupełnić lub poprawić wniosek o dofinansowanie projektu i/lub załączniki 
w zakresie określonym w wezwaniu, zgodnie z regulaminem wyboru projektów.</t>
  </si>
  <si>
    <t>Kryterium stanowi wskaźnik efektywności dofinansowania w postaci ilorazu wartości dofinansowania projektu (D) i potencjału objętej wsparciem infrastruktury edukacyjnej mierzonym w osobach (Lo): W = D/ Lo 
Najwięcej punktów otrzymają projekty o najkorzystniejszej wartości wskaźnika, czyli o najmniejszej wartości środków unijnych przypadających na dziecko, deklarowanych w danej edycji konkursu (wszystkie projekty przekazane do oceny merytorycznej). Punkty będą przyznawane następująco: gdy numer kolejny projektu na liście uporządkowanej rosnąco wg wartości wskaźnika, podzielony przez liczbę projektów na tejże liście, zawiera się w przedziale: 
• 0-0,25 włącznie – 4 punkty
• powyżej 0,25 do 0,5 włącznie – 3 punkty
• powyżej 0,5 do 0,75 włącznie – 2 punkty
• powyżej 0,75 do 1 – 1 punkty
W przypadku, gdy ocenie podlegać będzie mniej niż 4 projekty, najlepszy otrzyma maksymalną liczbę punktów, a kolejne odpowiednio mniej.
Na wezwanie Instytucji Zarządzającej programem FEŚ 2021-2027 wnioskodawca może uzupełnić lub poprawić wniosek o dofinansowanie projektu i/lub załączniki 
w zakresie określonym w wezwaniu, zgodnie z regulaminem wyboru projektów.</t>
  </si>
  <si>
    <t>Ocenie podlega liczba nowotworzonych grup przedszkolnych: 
• 2 punkty – zaplanowano utworzenie więcej niż jednej nowej grupy, 
• 1 punkt – zaplanowano 1 nową grupę, 
• 0 punktów – brak nowych grup. 
Dodatkowy punkt otrzymają projekty, które tworzą nowe miejsca dla dzieci z najmłodszych grup przedszkolnych (przynajmniej jedna grupa z przedziału wiekowego 3-4 lata).
Na wezwanie Instytucji Zarządzającej programem FEŚ 2021-2027 wnioskodawca może uzupełnić lub poprawić wniosek o dofinansowanie projektu i/lub załączniki 
w zakresie określonym w wezwaniu, zgodnie z regulaminem wyboru projektów.</t>
  </si>
  <si>
    <t>Weryfikacji podlega, czy projekt będzie realizowany 
w przedszkolu integracyjnym lub przedszkolu posiadającym oddziały integracyjne. Punktacja: 
• 2 punkty - przedszkole integracyjne, 
• 1 punkt - przedszkole posiada oddziały integracyjne,
• 0 punktów - pozostałe.
Na wezwanie Instytucji Zarządzającej programem FEŚ 2021-2027 wnioskodawca może uzupełnić lub poprawić wniosek o dofinansowanie projektu i/lub załączniki 
w zakresie określonym w wezwaniu, zgodnie z regulaminem wyboru projektów.</t>
  </si>
  <si>
    <t>Ocena uzależniona będzie od stanu przygotowania przedsięwzięcia do realizacji (projekt w fazie pomysłu/koncepcji otrzyma 0 punktów, co nie oznacza jego odrzucenia). 
Sposób przyznawania punktów: 
1. W przypadku projektu infrastrukturalnego 1 punkt będzie przyznawany za każdy z nw. dokumentów lub etapów: 
a. w pełni uregulowane (posiadane) prawo do dysponowania nieruchomością na cele budowlane i posiadanie dokumentacji technicznej (projektu budowlanego) /programu funkcjonalno-użytkowego; 
b. złożony wniosek o wydanie decyzji o środowiskowych uwarunkowaniach obejmujący cały zakres projektu (w przypadku, gdy decyzja środowiskowa nie jest wymagana projekt również otrzyma jeden punkt) 
c. złożony wniosek o pozwolenie na budowę/zgłoszenie robót na cały zakres projektu. 
2. W przypadku projektu nieinfrastrukturalnego dla którego wyżej wymienione dokumenty/etapy przygotowania projektu nie są konieczne, punkty będą przyznawane za: 
a. posiadanie specyfikacji technicznych obejmujących zakres całego projektu (opis przedmiotu zamówienia dla przeprowadzenia poszczególnych postępowań) 
b. posiadanie Specyfikacji Warunków Zamówienia obejmujących zakres całego projektu (dla przeprowadzenia poszczególnych postępowań) 
c. posiadanie pełnej dokumentacji niezbędnej do wszczęcia postępowania o udzielenie zamówienia publicznego (gotowa dokumentacja przetargowa). 
Uwagi: 
1. Punkty podlegają sumowaniu. Projekt może uzyskać maksymalnie 3 punkty.
2. W przypadku, gdy któryś z wymienionych etapów przygotowania projektu nie jest konieczny, a projekt jest gotowy do realizacji otrzymuje on maksymalną liczbę punktów możliwych do uzyskania.
3. W przypadku, gdy projekt jest zarówno infrastrukturalny jak i nieinfrastrukturalny[1]  wniosek będzie oceniany tak jak projekt infrastrukturalny.
Na wezwanie Instytucji Zarządzającej programem FEŚ 2021-2027 wnioskodawca może uzupełnić lub poprawić wniosek o dofinansowanie projektu i/lub załączniki 
w zakresie określonym w wezwaniu, zgodnie z regulaminem wyboru projektów.</t>
  </si>
  <si>
    <t>W ramach kryterium ocenie podlegać będzie kompleksowość usług świadczonych przez przedszkole tj. liczba nowych dodatkowych zajęć wdrożonych po zakończeniu rzeczowej realizacji inwestycji, np. gimnastyka korekcyjna, zajęcia logopedyczne, językowe, taneczne, teatralne i sportowe, rytmika. Katalog nowych zajęć może być szerszy i wynikać z indywidualnych potrzeb rozwojowych i edukacyjnych dzieci na terenie działania danej placówki: 
• 2 punkty - wykazano więcej niż 2 dodatkowe formy zajęć,
• 1 punkt - wykazano od 1 do 2 dodatkowych form zajęć,
• 0 punktów - brak nowych form zajęć.
Na wezwanie Instytucji Zarządzającej programem FEŚ 2021-2027 wnioskodawca może uzupełnić lub poprawić wniosek o dofinansowanie projektu i/lub załączniki 
w zakresie określonym w wezwaniu, zgodnie z regulaminem wyboru projektów.</t>
  </si>
  <si>
    <r>
      <t xml:space="preserve">W ramach kryterium pod uwagę brane będą uwarunkowania makroekonomiczne na danym obszarze tj. stopa bezrobocia, poziom przedsiębiorczości, przyrost naturalny, pracujący na 1000 ludności w wieku produkcyjnym. Analiza oparta będzie o dostępne dane statystyczne GUS/WUS. 
Jeden punkt będzie przyznawany za każdy wskaźnik gorszy niż średnia dla województwa.
Punkty podlegają sumowaniu.
</t>
    </r>
    <r>
      <rPr>
        <b/>
        <sz val="10"/>
        <rFont val="Times New Roman"/>
        <family val="1"/>
        <charset val="238"/>
      </rPr>
      <t xml:space="preserve">
</t>
    </r>
    <r>
      <rPr>
        <sz val="10"/>
        <rFont val="Times New Roman"/>
        <family val="1"/>
        <charset val="238"/>
      </rPr>
      <t>Na wezwanie Instytucji Zarządzającej programem FEŚ 2021-2027 wnioskodawca może uzupełnić lub poprawić wniosek o dofinansowanie projektu i/lub załączniki 
w zakresie określonym w wezwaniu, zgodnie z regulaminem wyboru projektów.</t>
    </r>
  </si>
  <si>
    <t xml:space="preserve">W ramach tego kryterium weryfikowana będzie komplementarność projektu z projektami współfinansowanymi ze środków EFS+ .  
Punkty przyznawane będą w następujący sposób:
- 2 punkty - w przypadku wykazania bezpośredniej komplementarności wobec projektu realizowanego lub zrealizowanego ze środków EFS+,
- 1 punkt - w przypadku wykazania bezpośredniej komplementarności z projektem planowanym do realizacji ze środków EFS+,
- 0 punktów - w przypadku braku komplementarności z EFS+.
Na wezwanie Instytucji Zarządzającej programem FEŚ 2021-2027 wnioskodawca może uzupełnić lub poprawić wniosek o dofinansowanie projektu i/lub załączniki w zakresie określonym w wezwaniu, zgodnie z regulaminem wyboru projektów. </t>
  </si>
  <si>
    <t>WYNIK OCENY KRYTERIÓW MERYTORYCZNYCH DOPUSZCZAJĄCYCH OGÓLNYCH I SPECYFICZNYCH</t>
  </si>
  <si>
    <t>Ocena</t>
  </si>
  <si>
    <t>Wynik dla Wnioskodawcy</t>
  </si>
  <si>
    <t>Typy wydruku kart</t>
  </si>
  <si>
    <t>Wybierz typ wydruku</t>
  </si>
  <si>
    <t>........................................................</t>
  </si>
  <si>
    <t>(Nie uzyskanie co najmniej 40% maksymalnej liczby punktów powoduje odrzucenie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</si>
</sst>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zł&quot;;[Red]\-#,##0.00\ &quot;zł&quot;"/>
    <numFmt numFmtId="44" formatCode="_-* #,##0.00\ &quot;zł&quot;_-;\-* #,##0.00\ &quot;zł&quot;_-;_-* &quot;-&quot;??\ &quot;zł&quot;_-;_-@_-"/>
    <numFmt numFmtId="164" formatCode="#,##0.00\ &quot;zł&quot;"/>
    <numFmt numFmtId="165" formatCode="[=0]&quot;&quot;;General"/>
    <numFmt numFmtId="166" formatCode="_-* #,##0.00&quot; zł&quot;_-;\-* #,##0.00&quot; zł&quot;_-;_-* \-??&quot; zł&quot;_-;_-@_-"/>
    <numFmt numFmtId="167" formatCode="_-* #,##0.00\ _z_ł_-;\-* #,##0.00\ _z_ł_-;_-* \-??\ _z_ł_-;_-@_-"/>
  </numFmts>
  <fonts count="80">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12"/>
      <name val="Arial"/>
      <family val="2"/>
      <charset val="238"/>
    </font>
    <font>
      <sz val="10"/>
      <name val="Times New Roman"/>
      <family val="1"/>
      <charset val="238"/>
    </font>
    <font>
      <b/>
      <sz val="12"/>
      <name val="Calibri"/>
      <family val="2"/>
      <charset val="238"/>
      <scheme val="minor"/>
    </font>
    <font>
      <sz val="12"/>
      <name val="Calibri"/>
      <family val="2"/>
      <charset val="238"/>
      <scheme val="minor"/>
    </font>
    <font>
      <sz val="12"/>
      <color rgb="FFFF0000"/>
      <name val="Calibri"/>
      <family val="2"/>
      <charset val="238"/>
      <scheme val="minor"/>
    </font>
    <font>
      <sz val="12"/>
      <name val="Arial"/>
      <family val="2"/>
      <charset val="238"/>
    </font>
    <font>
      <b/>
      <sz val="12"/>
      <color theme="1"/>
      <name val="Calibri"/>
      <family val="2"/>
      <charset val="238"/>
      <scheme val="minor"/>
    </font>
    <font>
      <b/>
      <sz val="12"/>
      <color rgb="FFFF0000"/>
      <name val="Calibri"/>
      <family val="2"/>
      <charset val="238"/>
      <scheme val="minor"/>
    </font>
    <font>
      <sz val="12"/>
      <color theme="1"/>
      <name val="Calibri"/>
      <family val="2"/>
      <charset val="238"/>
      <scheme val="minor"/>
    </font>
    <font>
      <i/>
      <sz val="12"/>
      <name val="Calibri"/>
      <family val="2"/>
      <charset val="238"/>
      <scheme val="minor"/>
    </font>
    <font>
      <b/>
      <i/>
      <sz val="14"/>
      <color rgb="FFFF0000"/>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b/>
      <sz val="10"/>
      <color rgb="FFFF0000"/>
      <name val="Calibri"/>
      <family val="2"/>
      <charset val="238"/>
      <scheme val="minor"/>
    </font>
    <font>
      <sz val="11"/>
      <name val="Calibri"/>
      <family val="2"/>
      <charset val="238"/>
      <scheme val="minor"/>
    </font>
    <font>
      <b/>
      <sz val="11"/>
      <color rgb="FFFF0000"/>
      <name val="Calibri"/>
      <family val="2"/>
      <charset val="238"/>
      <scheme val="minor"/>
    </font>
    <font>
      <b/>
      <sz val="11"/>
      <name val="Calibri"/>
      <family val="2"/>
      <charset val="238"/>
      <scheme val="minor"/>
    </font>
    <font>
      <sz val="11"/>
      <color rgb="FFFF0000"/>
      <name val="Calibri"/>
      <family val="2"/>
      <charset val="238"/>
      <scheme val="minor"/>
    </font>
    <font>
      <b/>
      <sz val="14"/>
      <name val="Calibri"/>
      <family val="2"/>
      <charset val="238"/>
      <scheme val="minor"/>
    </font>
    <font>
      <sz val="14"/>
      <name val="Calibri"/>
      <family val="2"/>
      <charset val="238"/>
      <scheme val="minor"/>
    </font>
    <font>
      <sz val="11"/>
      <color rgb="FF000000"/>
      <name val="Calibri"/>
      <family val="2"/>
      <charset val="238"/>
    </font>
    <font>
      <sz val="9"/>
      <name val="Calibri"/>
      <family val="2"/>
      <charset val="238"/>
      <scheme val="minor"/>
    </font>
    <font>
      <b/>
      <sz val="10"/>
      <name val="Arial"/>
      <family val="2"/>
      <charset val="238"/>
    </font>
    <font>
      <sz val="11"/>
      <name val="Arial"/>
      <family val="2"/>
      <charset val="238"/>
    </font>
    <font>
      <b/>
      <sz val="10"/>
      <color rgb="FF0070C0"/>
      <name val="Calibri"/>
      <family val="2"/>
      <charset val="238"/>
      <scheme val="minor"/>
    </font>
    <font>
      <sz val="8"/>
      <name val="Arial"/>
      <family val="2"/>
      <charset val="238"/>
    </font>
    <font>
      <b/>
      <sz val="12"/>
      <name val="Times New Roman"/>
      <family val="1"/>
      <charset val="238"/>
    </font>
    <font>
      <b/>
      <sz val="12"/>
      <name val="Arial"/>
      <family val="2"/>
      <charset val="238"/>
    </font>
    <font>
      <sz val="10"/>
      <name val="Arial"/>
      <family val="2"/>
      <charset val="238"/>
    </font>
    <font>
      <sz val="11"/>
      <color rgb="FF000000"/>
      <name val="Calibri"/>
      <family val="2"/>
      <charset val="1"/>
    </font>
    <font>
      <sz val="11"/>
      <color rgb="FFFF0000"/>
      <name val="Calibri"/>
      <family val="2"/>
      <charset val="238"/>
    </font>
    <font>
      <b/>
      <sz val="9"/>
      <color rgb="FF000000"/>
      <name val="Tahoma"/>
      <family val="2"/>
      <charset val="238"/>
    </font>
    <font>
      <sz val="9"/>
      <color rgb="FF000000"/>
      <name val="Tahoma"/>
      <family val="2"/>
      <charset val="238"/>
    </font>
    <font>
      <b/>
      <sz val="12"/>
      <color rgb="FFFF0000"/>
      <name val="Times New Roman"/>
      <family val="1"/>
      <charset val="238"/>
    </font>
    <font>
      <b/>
      <sz val="10"/>
      <name val="Times New Roman"/>
      <family val="1"/>
      <charset val="238"/>
    </font>
    <font>
      <sz val="12"/>
      <name val="Times New Roman"/>
      <family val="1"/>
      <charset val="238"/>
    </font>
    <font>
      <vertAlign val="superscript"/>
      <sz val="10"/>
      <name val="Times New Roman"/>
      <family val="1"/>
      <charset val="238"/>
    </font>
    <font>
      <sz val="11"/>
      <name val="Times New Roman"/>
      <family val="1"/>
      <charset val="238"/>
    </font>
    <font>
      <b/>
      <sz val="14"/>
      <name val="Times New Roman"/>
      <family val="1"/>
      <charset val="238"/>
    </font>
    <font>
      <sz val="14"/>
      <name val="Times New Roman"/>
      <family val="1"/>
      <charset val="238"/>
    </font>
    <font>
      <b/>
      <sz val="12"/>
      <color indexed="8"/>
      <name val="Times New Roman"/>
      <family val="1"/>
      <charset val="238"/>
    </font>
    <font>
      <sz val="12"/>
      <color rgb="FFFF0000"/>
      <name val="Times New Roman"/>
      <family val="1"/>
      <charset val="238"/>
    </font>
    <font>
      <sz val="9"/>
      <name val="Times New Roman"/>
      <family val="1"/>
      <charset val="238"/>
    </font>
    <font>
      <b/>
      <vertAlign val="superscript"/>
      <sz val="9"/>
      <name val="Times New Roman"/>
      <family val="1"/>
      <charset val="238"/>
    </font>
    <font>
      <b/>
      <sz val="10"/>
      <color rgb="FFFF0000"/>
      <name val="Times New Roman"/>
      <family val="1"/>
      <charset val="238"/>
    </font>
    <font>
      <i/>
      <sz val="12"/>
      <name val="Times New Roman"/>
      <family val="1"/>
      <charset val="238"/>
    </font>
    <font>
      <i/>
      <sz val="9"/>
      <name val="Times New Roman"/>
      <family val="1"/>
      <charset val="238"/>
    </font>
    <font>
      <i/>
      <sz val="10"/>
      <name val="Times New Roman"/>
      <family val="1"/>
      <charset val="238"/>
    </font>
    <font>
      <b/>
      <sz val="10"/>
      <color indexed="8"/>
      <name val="Times New Roman"/>
      <family val="1"/>
      <charset val="238"/>
    </font>
    <font>
      <sz val="10"/>
      <color rgb="FFFF0000"/>
      <name val="Times New Roman"/>
      <family val="1"/>
      <charset val="238"/>
    </font>
    <font>
      <b/>
      <i/>
      <sz val="14"/>
      <color rgb="FFFF0000"/>
      <name val="Times New Roman"/>
      <family val="1"/>
      <charset val="238"/>
    </font>
    <font>
      <b/>
      <sz val="11"/>
      <color rgb="FFFF0000"/>
      <name val="Times New Roman"/>
      <family val="1"/>
      <charset val="238"/>
    </font>
    <font>
      <b/>
      <sz val="11"/>
      <name val="Times New Roman"/>
      <family val="1"/>
      <charset val="238"/>
    </font>
    <font>
      <sz val="11"/>
      <color rgb="FFFF0000"/>
      <name val="Times New Roman"/>
      <family val="1"/>
      <charset val="238"/>
    </font>
    <font>
      <sz val="11"/>
      <color rgb="FF000000"/>
      <name val="Times New Roman"/>
      <family val="1"/>
      <charset val="238"/>
    </font>
    <font>
      <sz val="11"/>
      <color theme="3"/>
      <name val="Times New Roman"/>
      <family val="1"/>
      <charset val="238"/>
    </font>
    <font>
      <sz val="9"/>
      <color rgb="FFFF0000"/>
      <name val="Times New Roman"/>
      <family val="1"/>
      <charset val="23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lightDown">
        <bgColor rgb="FFFFFF00"/>
      </patternFill>
    </fill>
    <fill>
      <patternFill patternType="solid">
        <fgColor theme="0" tint="-0.14996795556505021"/>
        <bgColor indexed="64"/>
      </patternFill>
    </fill>
    <fill>
      <patternFill patternType="lightDown"/>
    </fill>
    <fill>
      <patternFill patternType="darkUp">
        <fgColor auto="1"/>
      </patternFill>
    </fill>
    <fill>
      <patternFill patternType="solid">
        <fgColor theme="0" tint="-0.14999847407452621"/>
        <bgColor indexed="64"/>
      </patternFill>
    </fill>
    <fill>
      <patternFill patternType="lightDown">
        <bgColor theme="2"/>
      </patternFill>
    </fill>
    <fill>
      <patternFill patternType="solid">
        <fgColor theme="0" tint="-4.9989318521683403E-2"/>
        <bgColor indexed="64"/>
      </patternFill>
    </fill>
    <fill>
      <patternFill patternType="lightDown">
        <bgColor theme="0" tint="-4.9989318521683403E-2"/>
      </patternFill>
    </fill>
  </fills>
  <borders count="1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medium">
        <color indexed="64"/>
      </right>
      <top style="double">
        <color auto="1"/>
      </top>
      <bottom style="medium">
        <color indexed="64"/>
      </bottom>
      <diagonal/>
    </border>
    <border>
      <left style="medium">
        <color indexed="64"/>
      </left>
      <right style="medium">
        <color indexed="64"/>
      </right>
      <top style="double">
        <color auto="1"/>
      </top>
      <bottom style="medium">
        <color indexed="64"/>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indexed="64"/>
      </left>
      <right/>
      <top style="double">
        <color auto="1"/>
      </top>
      <bottom/>
      <diagonal/>
    </border>
    <border>
      <left style="double">
        <color auto="1"/>
      </left>
      <right/>
      <top style="thin">
        <color auto="1"/>
      </top>
      <bottom style="double">
        <color auto="1"/>
      </bottom>
      <diagonal/>
    </border>
    <border>
      <left style="medium">
        <color indexed="64"/>
      </left>
      <right style="double">
        <color auto="1"/>
      </right>
      <top style="double">
        <color auto="1"/>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double">
        <color auto="1"/>
      </top>
      <bottom/>
      <diagonal/>
    </border>
    <border>
      <left/>
      <right/>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right style="thin">
        <color auto="1"/>
      </right>
      <top/>
      <bottom style="double">
        <color auto="1"/>
      </bottom>
      <diagonal/>
    </border>
    <border>
      <left style="thin">
        <color indexed="64"/>
      </left>
      <right style="double">
        <color indexed="64"/>
      </right>
      <top style="double">
        <color auto="1"/>
      </top>
      <bottom style="double">
        <color indexed="64"/>
      </bottom>
      <diagonal/>
    </border>
    <border>
      <left style="double">
        <color auto="1"/>
      </left>
      <right style="thin">
        <color auto="1"/>
      </right>
      <top style="double">
        <color auto="1"/>
      </top>
      <bottom style="double">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style="double">
        <color auto="1"/>
      </left>
      <right style="thin">
        <color auto="1"/>
      </right>
      <top style="thin">
        <color auto="1"/>
      </top>
      <bottom/>
      <diagonal/>
    </border>
    <border>
      <left style="thin">
        <color indexed="64"/>
      </left>
      <right style="thin">
        <color indexed="64"/>
      </right>
      <top style="thin">
        <color indexed="64"/>
      </top>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double">
        <color auto="1"/>
      </left>
      <right/>
      <top style="medium">
        <color auto="1"/>
      </top>
      <bottom style="double">
        <color auto="1"/>
      </bottom>
      <diagonal/>
    </border>
    <border>
      <left/>
      <right/>
      <top style="medium">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00A933"/>
      </left>
      <right style="medium">
        <color rgb="FF00A933"/>
      </right>
      <top style="medium">
        <color rgb="FF00A933"/>
      </top>
      <bottom style="medium">
        <color rgb="FF00A933"/>
      </bottom>
      <diagonal/>
    </border>
    <border>
      <left/>
      <right style="medium">
        <color rgb="FFFF4000"/>
      </right>
      <top style="medium">
        <color rgb="FFFF4000"/>
      </top>
      <bottom/>
      <diagonal/>
    </border>
    <border>
      <left style="medium">
        <color rgb="FF2A6099"/>
      </left>
      <right style="medium">
        <color rgb="FF2A6099"/>
      </right>
      <top style="medium">
        <color rgb="FF2A6099"/>
      </top>
      <bottom style="medium">
        <color rgb="FF2A6099"/>
      </bottom>
      <diagonal/>
    </border>
    <border>
      <left/>
      <right style="medium">
        <color rgb="FFFF4000"/>
      </right>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auto="1"/>
      </left>
      <right/>
      <top/>
      <bottom/>
      <diagonal/>
    </border>
    <border>
      <left/>
      <right style="double">
        <color indexed="64"/>
      </right>
      <top style="double">
        <color indexed="64"/>
      </top>
      <bottom/>
      <diagonal/>
    </border>
    <border>
      <left style="medium">
        <color indexed="64"/>
      </left>
      <right style="double">
        <color indexed="64"/>
      </right>
      <top style="medium">
        <color indexed="64"/>
      </top>
      <bottom style="double">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medium">
        <color indexed="64"/>
      </bottom>
      <diagonal/>
    </border>
    <border>
      <left style="thin">
        <color auto="1"/>
      </left>
      <right style="thin">
        <color auto="1"/>
      </right>
      <top/>
      <bottom style="medium">
        <color rgb="FF000000"/>
      </bottom>
      <diagonal/>
    </border>
    <border>
      <left style="medium">
        <color indexed="64"/>
      </left>
      <right style="double">
        <color auto="1"/>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double">
        <color indexed="64"/>
      </right>
      <top/>
      <bottom style="medium">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auto="1"/>
      </left>
      <right style="thin">
        <color auto="1"/>
      </right>
      <top style="medium">
        <color auto="1"/>
      </top>
      <bottom style="double">
        <color auto="1"/>
      </bottom>
      <diagonal/>
    </border>
    <border>
      <left/>
      <right style="medium">
        <color indexed="64"/>
      </right>
      <top style="medium">
        <color auto="1"/>
      </top>
      <bottom style="double">
        <color auto="1"/>
      </bottom>
      <diagonal/>
    </border>
    <border>
      <left style="medium">
        <color indexed="64"/>
      </left>
      <right style="medium">
        <color indexed="64"/>
      </right>
      <top style="double">
        <color auto="1"/>
      </top>
      <bottom style="medium">
        <color indexed="64"/>
      </bottom>
      <diagonal/>
    </border>
    <border diagonalUp="1" diagonalDown="1">
      <left style="thin">
        <color indexed="64"/>
      </left>
      <right style="thin">
        <color indexed="64"/>
      </right>
      <top style="medium">
        <color indexed="64"/>
      </top>
      <bottom style="thin">
        <color indexed="64"/>
      </bottom>
      <diagonal style="thin">
        <color auto="1"/>
      </diagonal>
    </border>
    <border>
      <left style="thin">
        <color indexed="64"/>
      </left>
      <right/>
      <top style="medium">
        <color indexed="64"/>
      </top>
      <bottom style="thin">
        <color indexed="64"/>
      </bottom>
      <diagonal/>
    </border>
    <border>
      <left/>
      <right style="thin">
        <color auto="1"/>
      </right>
      <top style="thin">
        <color auto="1"/>
      </top>
      <bottom/>
      <diagonal/>
    </border>
    <border diagonalUp="1" diagonalDown="1">
      <left style="thin">
        <color auto="1"/>
      </left>
      <right style="thin">
        <color auto="1"/>
      </right>
      <top style="thin">
        <color auto="1"/>
      </top>
      <bottom/>
      <diagonal style="thin">
        <color auto="1"/>
      </diagonal>
    </border>
    <border>
      <left style="thin">
        <color auto="1"/>
      </left>
      <right/>
      <top style="thin">
        <color auto="1"/>
      </top>
      <bottom/>
      <diagonal/>
    </border>
    <border diagonalUp="1" diagonalDown="1">
      <left style="thin">
        <color auto="1"/>
      </left>
      <right style="thin">
        <color auto="1"/>
      </right>
      <top/>
      <bottom style="thin">
        <color auto="1"/>
      </bottom>
      <diagonal style="thin">
        <color auto="1"/>
      </diagonal>
    </border>
    <border>
      <left style="double">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indexed="64"/>
      </left>
      <right style="double">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double">
        <color auto="1"/>
      </left>
      <right style="thin">
        <color indexed="64"/>
      </right>
      <top/>
      <bottom style="double">
        <color auto="1"/>
      </bottom>
      <diagonal/>
    </border>
    <border>
      <left/>
      <right style="double">
        <color indexed="64"/>
      </right>
      <top style="double">
        <color indexed="64"/>
      </top>
      <bottom style="thin">
        <color auto="1"/>
      </bottom>
      <diagonal/>
    </border>
    <border>
      <left/>
      <right style="double">
        <color indexed="64"/>
      </right>
      <top style="thin">
        <color auto="1"/>
      </top>
      <bottom style="thin">
        <color auto="1"/>
      </bottom>
      <diagonal/>
    </border>
    <border>
      <left style="double">
        <color indexed="64"/>
      </left>
      <right style="thin">
        <color auto="1"/>
      </right>
      <top/>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double">
        <color auto="1"/>
      </bottom>
      <diagonal/>
    </border>
    <border>
      <left style="double">
        <color auto="1"/>
      </left>
      <right/>
      <top style="medium">
        <color auto="1"/>
      </top>
      <bottom style="thin">
        <color auto="1"/>
      </bottom>
      <diagonal/>
    </border>
    <border>
      <left/>
      <right/>
      <top style="medium">
        <color auto="1"/>
      </top>
      <bottom style="thin">
        <color auto="1"/>
      </bottom>
      <diagonal/>
    </border>
    <border>
      <left/>
      <right style="double">
        <color indexed="64"/>
      </right>
      <top style="medium">
        <color auto="1"/>
      </top>
      <bottom style="thin">
        <color auto="1"/>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s>
  <cellStyleXfs count="5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7" borderId="1" applyNumberFormat="0" applyAlignment="0" applyProtection="0"/>
    <xf numFmtId="0" fontId="7" fillId="20" borderId="2" applyNumberFormat="0" applyAlignment="0" applyProtection="0"/>
    <xf numFmtId="0" fontId="8" fillId="4" borderId="0" applyNumberFormat="0" applyBorder="0" applyAlignment="0" applyProtection="0"/>
    <xf numFmtId="0" fontId="22" fillId="0" borderId="0" applyNumberFormat="0" applyFill="0" applyBorder="0" applyAlignment="0" applyProtection="0">
      <alignment vertical="top"/>
      <protection locked="0"/>
    </xf>
    <xf numFmtId="0" fontId="9" fillId="0" borderId="3" applyNumberFormat="0" applyFill="0" applyAlignment="0" applyProtection="0"/>
    <xf numFmtId="0" fontId="10" fillId="21" borderId="4" applyNumberFormat="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22" borderId="0" applyNumberFormat="0" applyBorder="0" applyAlignment="0" applyProtection="0"/>
    <xf numFmtId="0" fontId="15" fillId="0" borderId="0"/>
    <xf numFmtId="0" fontId="16" fillId="20" borderId="1" applyNumberFormat="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 fillId="23" borderId="9" applyNumberFormat="0" applyFont="0" applyAlignment="0" applyProtection="0"/>
    <xf numFmtId="0" fontId="21" fillId="3" borderId="0" applyNumberFormat="0" applyBorder="0" applyAlignment="0" applyProtection="0"/>
    <xf numFmtId="44" fontId="2" fillId="0" borderId="0" applyFont="0" applyFill="0" applyBorder="0" applyAlignment="0" applyProtection="0"/>
    <xf numFmtId="0" fontId="2" fillId="0" borderId="0"/>
    <xf numFmtId="44" fontId="1" fillId="0" borderId="0" applyFont="0" applyFill="0" applyBorder="0" applyAlignment="0" applyProtection="0"/>
    <xf numFmtId="0" fontId="1" fillId="0" borderId="0"/>
    <xf numFmtId="44" fontId="51" fillId="0" borderId="0" applyFont="0" applyFill="0" applyBorder="0" applyAlignment="0" applyProtection="0"/>
    <xf numFmtId="166" fontId="52" fillId="0" borderId="0" applyBorder="0" applyProtection="0"/>
    <xf numFmtId="0" fontId="43" fillId="0" borderId="0"/>
    <xf numFmtId="0" fontId="3" fillId="0" borderId="0"/>
  </cellStyleXfs>
  <cellXfs count="507">
    <xf numFmtId="0" fontId="0" fillId="0" borderId="0" xfId="0"/>
    <xf numFmtId="0" fontId="23" fillId="0" borderId="0" xfId="0" applyFont="1"/>
    <xf numFmtId="0" fontId="0" fillId="0" borderId="0" xfId="0" applyAlignme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4" fillId="0" borderId="0" xfId="0" applyFont="1"/>
    <xf numFmtId="0" fontId="25" fillId="0" borderId="0" xfId="0" applyFont="1" applyAlignment="1">
      <alignment horizontal="left" wrapText="1" indent="1"/>
    </xf>
    <xf numFmtId="0" fontId="25" fillId="0" borderId="0" xfId="0" applyFont="1"/>
    <xf numFmtId="0" fontId="26" fillId="0" borderId="0" xfId="0" applyFont="1"/>
    <xf numFmtId="0" fontId="25" fillId="0" borderId="0" xfId="0" applyFont="1" applyAlignment="1">
      <alignment horizontal="center"/>
    </xf>
    <xf numFmtId="0" fontId="27" fillId="0" borderId="0" xfId="0" applyFont="1"/>
    <xf numFmtId="0" fontId="0" fillId="0" borderId="0" xfId="0" applyAlignment="1">
      <alignment wrapText="1"/>
    </xf>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0" fontId="29" fillId="0" borderId="0" xfId="0" applyFont="1"/>
    <xf numFmtId="0" fontId="0" fillId="0" borderId="0" xfId="0" applyAlignment="1">
      <alignment horizontal="left" wrapText="1"/>
    </xf>
    <xf numFmtId="49" fontId="0" fillId="0" borderId="0" xfId="0" applyNumberFormat="1"/>
    <xf numFmtId="0" fontId="28" fillId="26" borderId="24" xfId="0" applyFont="1" applyFill="1" applyBorder="1" applyAlignment="1">
      <alignment horizontal="center" vertical="center"/>
    </xf>
    <xf numFmtId="0" fontId="28" fillId="26" borderId="0" xfId="0" applyFont="1" applyFill="1" applyAlignment="1">
      <alignment horizontal="center" wrapText="1"/>
    </xf>
    <xf numFmtId="0" fontId="25" fillId="0" borderId="0" xfId="0" applyFont="1" applyAlignment="1">
      <alignment horizontal="left" vertical="top" wrapText="1"/>
    </xf>
    <xf numFmtId="49" fontId="25" fillId="0" borderId="0" xfId="0" applyNumberFormat="1" applyFont="1" applyAlignment="1">
      <alignment horizontal="center" vertical="center"/>
    </xf>
    <xf numFmtId="0" fontId="34" fillId="0" borderId="0" xfId="0" applyFont="1"/>
    <xf numFmtId="0" fontId="34" fillId="0" borderId="0" xfId="0" applyFont="1" applyAlignment="1">
      <alignment wrapText="1"/>
    </xf>
    <xf numFmtId="0" fontId="35" fillId="0" borderId="0" xfId="0" applyFont="1" applyAlignment="1">
      <alignment wrapText="1"/>
    </xf>
    <xf numFmtId="0" fontId="25" fillId="0" borderId="0" xfId="0" applyFont="1" applyAlignment="1">
      <alignment horizontal="centerContinuous" vertical="center"/>
    </xf>
    <xf numFmtId="0" fontId="36" fillId="0" borderId="0" xfId="0" applyFont="1" applyAlignment="1">
      <alignment wrapText="1"/>
    </xf>
    <xf numFmtId="0" fontId="33" fillId="0" borderId="0" xfId="0" applyFont="1" applyAlignment="1">
      <alignment wrapText="1"/>
    </xf>
    <xf numFmtId="49" fontId="37" fillId="0" borderId="0" xfId="0" applyNumberFormat="1" applyFont="1" applyAlignment="1">
      <alignment horizontal="centerContinuous" vertical="top" wrapText="1"/>
    </xf>
    <xf numFmtId="0" fontId="37" fillId="0" borderId="0" xfId="0" applyFont="1" applyAlignment="1">
      <alignment vertical="top"/>
    </xf>
    <xf numFmtId="0" fontId="38" fillId="0" borderId="0" xfId="0" applyFont="1" applyAlignment="1">
      <alignment vertical="top" wrapText="1"/>
    </xf>
    <xf numFmtId="0" fontId="39" fillId="0" borderId="0" xfId="0" applyFont="1" applyAlignment="1">
      <alignment vertical="top" wrapText="1"/>
    </xf>
    <xf numFmtId="0" fontId="37" fillId="0" borderId="0" xfId="0" applyFont="1"/>
    <xf numFmtId="0" fontId="40" fillId="0" borderId="0" xfId="0" applyFont="1" applyAlignment="1">
      <alignment vertical="top" wrapText="1"/>
    </xf>
    <xf numFmtId="0" fontId="37" fillId="0" borderId="0" xfId="0" applyFont="1" applyAlignment="1">
      <alignment vertical="top" wrapText="1"/>
    </xf>
    <xf numFmtId="0" fontId="39" fillId="0" borderId="0" xfId="0" applyFont="1" applyAlignment="1">
      <alignment horizontal="centerContinuous" vertical="top"/>
    </xf>
    <xf numFmtId="49" fontId="37" fillId="0" borderId="0" xfId="0" applyNumberFormat="1" applyFont="1" applyAlignment="1">
      <alignment vertical="top" wrapText="1"/>
    </xf>
    <xf numFmtId="0" fontId="36" fillId="0" borderId="0" xfId="0" applyFont="1"/>
    <xf numFmtId="0" fontId="33" fillId="0" borderId="0" xfId="0" applyFont="1"/>
    <xf numFmtId="0" fontId="36" fillId="0" borderId="0" xfId="0" applyFont="1" applyAlignment="1">
      <alignment horizontal="right"/>
    </xf>
    <xf numFmtId="0" fontId="34" fillId="0" borderId="0" xfId="0" applyFont="1" applyAlignment="1">
      <alignment horizontal="center" vertical="center"/>
    </xf>
    <xf numFmtId="0" fontId="0" fillId="0" borderId="0" xfId="0" applyAlignment="1">
      <alignment horizontal="center" vertical="center"/>
    </xf>
    <xf numFmtId="0" fontId="30" fillId="4" borderId="0" xfId="27" applyFont="1" applyAlignment="1">
      <alignment horizontal="center" vertical="center"/>
    </xf>
    <xf numFmtId="0" fontId="25" fillId="0" borderId="0" xfId="0" applyFont="1" applyAlignment="1">
      <alignment horizontal="center" vertical="center"/>
    </xf>
    <xf numFmtId="0" fontId="24" fillId="0" borderId="0" xfId="0" applyFont="1" applyAlignment="1">
      <alignment horizontal="left" vertical="top" wrapText="1"/>
    </xf>
    <xf numFmtId="0" fontId="25" fillId="0" borderId="0" xfId="0" applyFont="1" applyAlignment="1">
      <alignment horizontal="left" vertical="center" wrapText="1"/>
    </xf>
    <xf numFmtId="49" fontId="34" fillId="0" borderId="16" xfId="0" applyNumberFormat="1" applyFont="1" applyBorder="1" applyAlignment="1">
      <alignment horizontal="left" vertical="center" wrapText="1"/>
    </xf>
    <xf numFmtId="49" fontId="33" fillId="24" borderId="13" xfId="0" applyNumberFormat="1" applyFont="1" applyFill="1" applyBorder="1" applyAlignment="1">
      <alignment horizontal="center" vertical="center" wrapText="1"/>
    </xf>
    <xf numFmtId="49" fontId="34" fillId="0" borderId="17" xfId="0" applyNumberFormat="1" applyFont="1" applyBorder="1" applyAlignment="1">
      <alignment horizontal="center" vertical="center" wrapText="1"/>
    </xf>
    <xf numFmtId="0" fontId="34" fillId="0" borderId="1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0" xfId="0" applyFont="1" applyAlignment="1">
      <alignment horizontal="center" vertical="top"/>
    </xf>
    <xf numFmtId="49" fontId="34" fillId="0" borderId="0" xfId="0" applyNumberFormat="1" applyFont="1" applyAlignment="1">
      <alignment horizontal="center" vertical="top"/>
    </xf>
    <xf numFmtId="0" fontId="44" fillId="0" borderId="11" xfId="0" applyFont="1" applyBorder="1" applyAlignment="1">
      <alignment horizontal="left" vertical="center" wrapText="1"/>
    </xf>
    <xf numFmtId="0" fontId="44" fillId="0" borderId="16" xfId="0" applyFont="1" applyBorder="1" applyAlignment="1">
      <alignment horizontal="left" vertical="center" wrapText="1"/>
    </xf>
    <xf numFmtId="1" fontId="25" fillId="0" borderId="0" xfId="0" applyNumberFormat="1" applyFont="1"/>
    <xf numFmtId="1" fontId="27" fillId="0" borderId="0" xfId="0" applyNumberFormat="1" applyFont="1"/>
    <xf numFmtId="0" fontId="34" fillId="0" borderId="0" xfId="0" applyFont="1" applyAlignment="1">
      <alignment vertical="center"/>
    </xf>
    <xf numFmtId="0" fontId="0" fillId="28" borderId="35" xfId="0" applyFill="1" applyBorder="1" applyAlignment="1">
      <alignment horizontal="centerContinuous" vertical="center"/>
    </xf>
    <xf numFmtId="0" fontId="0" fillId="28" borderId="26" xfId="0" applyFill="1" applyBorder="1" applyAlignment="1">
      <alignment horizontal="centerContinuous" vertical="center"/>
    </xf>
    <xf numFmtId="0" fontId="3" fillId="0" borderId="36" xfId="0" applyFont="1" applyBorder="1" applyAlignment="1">
      <alignment horizontal="center" vertical="center"/>
    </xf>
    <xf numFmtId="49" fontId="0" fillId="0" borderId="37" xfId="0" applyNumberFormat="1" applyBorder="1" applyAlignment="1">
      <alignment horizontal="center" vertical="center"/>
    </xf>
    <xf numFmtId="0" fontId="3" fillId="0" borderId="38" xfId="0" applyFont="1" applyBorder="1" applyAlignment="1">
      <alignment horizontal="center" vertical="center"/>
    </xf>
    <xf numFmtId="49" fontId="0" fillId="0" borderId="39" xfId="0" applyNumberFormat="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45" fillId="28" borderId="27" xfId="0" applyFont="1" applyFill="1" applyBorder="1" applyAlignment="1">
      <alignment horizontal="centerContinuous" vertical="center"/>
    </xf>
    <xf numFmtId="0" fontId="45" fillId="28" borderId="26" xfId="0" applyFont="1" applyFill="1" applyBorder="1" applyAlignment="1">
      <alignment horizontal="centerContinuous" vertical="center"/>
    </xf>
    <xf numFmtId="0" fontId="45" fillId="28" borderId="35" xfId="0" applyFont="1" applyFill="1" applyBorder="1" applyAlignment="1">
      <alignment horizontal="centerContinuous" vertical="center"/>
    </xf>
    <xf numFmtId="0" fontId="25" fillId="0" borderId="25" xfId="0" applyFont="1" applyBorder="1"/>
    <xf numFmtId="0" fontId="34" fillId="0" borderId="40" xfId="0" applyFont="1" applyBorder="1" applyAlignment="1">
      <alignment horizontal="center" vertical="center"/>
    </xf>
    <xf numFmtId="0" fontId="34" fillId="0" borderId="37" xfId="0" applyFont="1" applyBorder="1" applyAlignment="1">
      <alignment horizontal="center" vertical="center"/>
    </xf>
    <xf numFmtId="0" fontId="34" fillId="0" borderId="15" xfId="0" applyFont="1" applyBorder="1" applyAlignment="1">
      <alignment horizontal="center" vertical="center"/>
    </xf>
    <xf numFmtId="0" fontId="34" fillId="0" borderId="39" xfId="0" applyFont="1" applyBorder="1" applyAlignment="1">
      <alignment horizontal="center" vertical="center"/>
    </xf>
    <xf numFmtId="0" fontId="34" fillId="0" borderId="36" xfId="0" applyFont="1" applyBorder="1" applyAlignment="1">
      <alignment horizontal="center" vertical="center"/>
    </xf>
    <xf numFmtId="0" fontId="34" fillId="0" borderId="38" xfId="0" applyFont="1" applyBorder="1" applyAlignment="1">
      <alignment horizontal="center" vertical="center"/>
    </xf>
    <xf numFmtId="0" fontId="44" fillId="0" borderId="44" xfId="0" applyFont="1" applyBorder="1" applyAlignment="1">
      <alignment horizontal="center" vertical="center"/>
    </xf>
    <xf numFmtId="0" fontId="44" fillId="0" borderId="45" xfId="0" applyFont="1" applyBorder="1" applyAlignment="1">
      <alignment horizontal="center"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44" fillId="0" borderId="10" xfId="0" applyFont="1" applyBorder="1" applyAlignment="1">
      <alignment horizontal="center" vertical="center" wrapText="1"/>
    </xf>
    <xf numFmtId="0" fontId="44" fillId="0" borderId="18" xfId="0" applyFont="1" applyBorder="1" applyAlignment="1">
      <alignment horizontal="center" vertical="center" wrapText="1"/>
    </xf>
    <xf numFmtId="0" fontId="33" fillId="24" borderId="13" xfId="0" applyFont="1" applyFill="1" applyBorder="1" applyAlignment="1">
      <alignment horizontal="center" vertical="center" wrapText="1"/>
    </xf>
    <xf numFmtId="49" fontId="33" fillId="24" borderId="47" xfId="0" applyNumberFormat="1" applyFont="1" applyFill="1" applyBorder="1" applyAlignment="1">
      <alignment horizontal="center" vertical="center" wrapText="1"/>
    </xf>
    <xf numFmtId="49" fontId="34" fillId="0" borderId="15" xfId="0" applyNumberFormat="1" applyFont="1" applyBorder="1" applyAlignment="1">
      <alignment horizontal="center" vertical="center"/>
    </xf>
    <xf numFmtId="49" fontId="34" fillId="0" borderId="47" xfId="0" applyNumberFormat="1" applyFont="1" applyBorder="1" applyAlignment="1">
      <alignment horizontal="center" vertical="center" wrapText="1"/>
    </xf>
    <xf numFmtId="49" fontId="34" fillId="0" borderId="34" xfId="0" applyNumberFormat="1" applyFont="1" applyBorder="1" applyAlignment="1">
      <alignment horizontal="center" vertical="center" wrapText="1"/>
    </xf>
    <xf numFmtId="0" fontId="34" fillId="0" borderId="46" xfId="0" applyFont="1" applyBorder="1" applyAlignment="1">
      <alignment horizontal="center" vertical="center"/>
    </xf>
    <xf numFmtId="49" fontId="34" fillId="0" borderId="46" xfId="0" applyNumberFormat="1" applyFont="1" applyBorder="1" applyAlignment="1">
      <alignment horizontal="centerContinuous" vertical="center" wrapText="1"/>
    </xf>
    <xf numFmtId="49" fontId="37" fillId="0" borderId="46" xfId="0" applyNumberFormat="1" applyFont="1" applyBorder="1" applyAlignment="1">
      <alignment horizontal="centerContinuous" vertical="center" wrapText="1"/>
    </xf>
    <xf numFmtId="0" fontId="37" fillId="0" borderId="13" xfId="0" applyFont="1" applyBorder="1" applyAlignment="1">
      <alignment horizontal="center"/>
    </xf>
    <xf numFmtId="0" fontId="37" fillId="0" borderId="12" xfId="0" applyFont="1" applyBorder="1"/>
    <xf numFmtId="0" fontId="37" fillId="0" borderId="15" xfId="0" applyFont="1" applyBorder="1" applyAlignment="1">
      <alignment horizontal="center"/>
    </xf>
    <xf numFmtId="0" fontId="37" fillId="0" borderId="17" xfId="0" applyFont="1" applyBorder="1"/>
    <xf numFmtId="0" fontId="33" fillId="29" borderId="23" xfId="0" applyFont="1" applyFill="1" applyBorder="1" applyAlignment="1">
      <alignment horizontal="center" vertical="center" wrapText="1"/>
    </xf>
    <xf numFmtId="0" fontId="3" fillId="0" borderId="0" xfId="0" applyFont="1"/>
    <xf numFmtId="0" fontId="46" fillId="0" borderId="0" xfId="0" applyFont="1" applyAlignment="1">
      <alignment horizontal="left" vertical="top"/>
    </xf>
    <xf numFmtId="0" fontId="46" fillId="0" borderId="0" xfId="0" applyFont="1"/>
    <xf numFmtId="49" fontId="34" fillId="0" borderId="0" xfId="0" applyNumberFormat="1" applyFont="1" applyAlignment="1">
      <alignment horizontal="centerContinuous" vertical="center" wrapText="1"/>
    </xf>
    <xf numFmtId="49" fontId="37" fillId="0" borderId="0" xfId="0" applyNumberFormat="1" applyFont="1" applyAlignment="1">
      <alignment horizontal="centerContinuous" vertical="center" wrapText="1"/>
    </xf>
    <xf numFmtId="0" fontId="43" fillId="0" borderId="51" xfId="0" applyFont="1" applyBorder="1" applyAlignment="1">
      <alignment vertical="top" wrapText="1"/>
    </xf>
    <xf numFmtId="0" fontId="24" fillId="0" borderId="52" xfId="0" applyFont="1" applyBorder="1" applyAlignment="1">
      <alignment horizontal="center" vertical="center"/>
    </xf>
    <xf numFmtId="0" fontId="34" fillId="0" borderId="42" xfId="0" applyFont="1" applyBorder="1" applyAlignment="1">
      <alignment horizontal="center" vertical="center" wrapText="1"/>
    </xf>
    <xf numFmtId="0" fontId="33" fillId="0" borderId="49"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48" xfId="0" applyFont="1" applyBorder="1" applyAlignment="1">
      <alignment horizontal="center" vertical="center" wrapText="1"/>
    </xf>
    <xf numFmtId="1" fontId="47" fillId="0" borderId="50" xfId="0" applyNumberFormat="1" applyFont="1" applyBorder="1" applyAlignment="1">
      <alignment horizontal="center" vertical="center" wrapText="1"/>
    </xf>
    <xf numFmtId="0" fontId="34" fillId="0" borderId="29" xfId="0" applyFont="1" applyBorder="1" applyAlignment="1">
      <alignment horizontal="left" vertical="center" wrapText="1"/>
    </xf>
    <xf numFmtId="0" fontId="39" fillId="0" borderId="0" xfId="0" applyFont="1" applyAlignment="1">
      <alignment horizontal="center" vertical="center"/>
    </xf>
    <xf numFmtId="0" fontId="34" fillId="27" borderId="41" xfId="0" applyFont="1" applyFill="1" applyBorder="1" applyAlignment="1">
      <alignment horizontal="center" vertical="center" wrapText="1"/>
    </xf>
    <xf numFmtId="0" fontId="39" fillId="0" borderId="0" xfId="0" applyFont="1" applyAlignment="1">
      <alignment vertical="center"/>
    </xf>
    <xf numFmtId="49" fontId="33" fillId="0" borderId="0" xfId="0" applyNumberFormat="1" applyFont="1" applyAlignment="1">
      <alignment horizontal="center" vertical="center" wrapText="1"/>
    </xf>
    <xf numFmtId="49" fontId="34" fillId="0" borderId="0" xfId="0" applyNumberFormat="1" applyFont="1" applyAlignment="1">
      <alignment horizontal="center" vertical="center" wrapText="1"/>
    </xf>
    <xf numFmtId="0" fontId="34" fillId="0" borderId="0" xfId="0" applyFont="1" applyAlignment="1">
      <alignment horizontal="center" vertical="center" wrapText="1"/>
    </xf>
    <xf numFmtId="0" fontId="49" fillId="0" borderId="0" xfId="0" applyFont="1" applyAlignment="1">
      <alignment horizontal="centerContinuous" vertical="center"/>
    </xf>
    <xf numFmtId="0" fontId="50" fillId="0" borderId="0" xfId="0" applyFont="1" applyAlignment="1">
      <alignment horizontal="centerContinuous" vertical="center"/>
    </xf>
    <xf numFmtId="0" fontId="34" fillId="0" borderId="0" xfId="0" applyFont="1" applyAlignment="1">
      <alignment horizontal="center"/>
    </xf>
    <xf numFmtId="0" fontId="0" fillId="0" borderId="0" xfId="0" applyAlignment="1">
      <alignment horizontal="center"/>
    </xf>
    <xf numFmtId="0" fontId="25" fillId="25" borderId="0" xfId="0" applyFont="1" applyFill="1" applyAlignment="1">
      <alignment horizontal="center" vertical="center"/>
    </xf>
    <xf numFmtId="0" fontId="3" fillId="0" borderId="53" xfId="0" applyFont="1" applyBorder="1" applyAlignment="1">
      <alignment horizontal="center" vertical="center"/>
    </xf>
    <xf numFmtId="49" fontId="0" fillId="0" borderId="54" xfId="0" applyNumberFormat="1" applyBorder="1" applyAlignment="1">
      <alignment horizontal="center" vertical="center"/>
    </xf>
    <xf numFmtId="0" fontId="0" fillId="0" borderId="53" xfId="0" applyBorder="1" applyAlignment="1">
      <alignment horizontal="center" vertical="center"/>
    </xf>
    <xf numFmtId="0" fontId="24" fillId="0" borderId="0" xfId="0" applyFont="1" applyAlignment="1">
      <alignment horizontal="center" vertical="center"/>
    </xf>
    <xf numFmtId="0" fontId="0" fillId="0" borderId="55" xfId="0" applyBorder="1" applyAlignment="1">
      <alignment horizontal="center" vertical="center"/>
    </xf>
    <xf numFmtId="0" fontId="34" fillId="0" borderId="34" xfId="0" applyFont="1" applyBorder="1" applyAlignment="1">
      <alignment horizontal="center" vertical="center" wrapText="1"/>
    </xf>
    <xf numFmtId="0" fontId="34" fillId="0" borderId="17" xfId="0" applyFont="1" applyBorder="1" applyAlignment="1">
      <alignment horizontal="center" vertical="center" wrapText="1"/>
    </xf>
    <xf numFmtId="0" fontId="37" fillId="0" borderId="0" xfId="0" applyFont="1" applyAlignment="1">
      <alignment horizontal="centerContinuous" vertical="top" wrapText="1"/>
    </xf>
    <xf numFmtId="0" fontId="33" fillId="24" borderId="11" xfId="0" applyFont="1" applyFill="1" applyBorder="1" applyAlignment="1">
      <alignment horizontal="center" vertical="center" wrapText="1"/>
    </xf>
    <xf numFmtId="0" fontId="34" fillId="0" borderId="46" xfId="0" applyFont="1" applyBorder="1" applyAlignment="1">
      <alignment horizontal="left" vertical="center" wrapText="1"/>
    </xf>
    <xf numFmtId="0" fontId="34" fillId="0" borderId="0" xfId="0" applyFont="1" applyAlignment="1">
      <alignment horizontal="left" vertical="center" wrapText="1"/>
    </xf>
    <xf numFmtId="0" fontId="37" fillId="0" borderId="55" xfId="0" applyFont="1" applyBorder="1"/>
    <xf numFmtId="0" fontId="25" fillId="31" borderId="0" xfId="0" applyFont="1" applyFill="1" applyAlignment="1">
      <alignment horizontal="center" vertical="center"/>
    </xf>
    <xf numFmtId="0" fontId="25" fillId="31" borderId="0" xfId="0" applyFont="1" applyFill="1" applyAlignment="1">
      <alignment horizontal="left" vertical="center" wrapText="1"/>
    </xf>
    <xf numFmtId="0" fontId="3" fillId="31" borderId="38" xfId="0" applyFont="1" applyFill="1" applyBorder="1" applyAlignment="1">
      <alignment horizontal="center" vertical="center"/>
    </xf>
    <xf numFmtId="49" fontId="0" fillId="31" borderId="39" xfId="0" applyNumberFormat="1" applyFill="1" applyBorder="1" applyAlignment="1">
      <alignment horizontal="center" vertical="center"/>
    </xf>
    <xf numFmtId="0" fontId="0" fillId="31" borderId="38" xfId="0" applyFill="1" applyBorder="1" applyAlignment="1">
      <alignment horizontal="center" vertical="center"/>
    </xf>
    <xf numFmtId="0" fontId="0" fillId="31" borderId="53" xfId="0" applyFill="1" applyBorder="1" applyAlignment="1">
      <alignment horizontal="center" vertical="center"/>
    </xf>
    <xf numFmtId="49" fontId="0" fillId="31" borderId="54" xfId="0" applyNumberFormat="1" applyFill="1" applyBorder="1" applyAlignment="1">
      <alignment horizontal="center" vertical="center"/>
    </xf>
    <xf numFmtId="0" fontId="44" fillId="0" borderId="63" xfId="0" applyFont="1" applyBorder="1" applyAlignment="1">
      <alignment horizontal="center" vertical="center" wrapText="1"/>
    </xf>
    <xf numFmtId="0" fontId="44" fillId="0" borderId="64" xfId="0" applyFont="1" applyBorder="1" applyAlignment="1">
      <alignment horizontal="left" vertical="center" wrapText="1"/>
    </xf>
    <xf numFmtId="0" fontId="44" fillId="0" borderId="54" xfId="0" applyFont="1" applyBorder="1" applyAlignment="1">
      <alignment horizontal="center" vertical="center"/>
    </xf>
    <xf numFmtId="0" fontId="39" fillId="0" borderId="0" xfId="0" applyFont="1" applyAlignment="1">
      <alignment horizontal="left" vertical="top"/>
    </xf>
    <xf numFmtId="167" fontId="52" fillId="0" borderId="71" xfId="49" applyNumberFormat="1" applyBorder="1" applyProtection="1"/>
    <xf numFmtId="0" fontId="53" fillId="0" borderId="72" xfId="50" applyFont="1" applyBorder="1"/>
    <xf numFmtId="167" fontId="52" fillId="0" borderId="72" xfId="49" applyNumberFormat="1" applyBorder="1" applyProtection="1"/>
    <xf numFmtId="0" fontId="43" fillId="0" borderId="72" xfId="50" applyBorder="1" applyAlignment="1">
      <alignment horizontal="left"/>
    </xf>
    <xf numFmtId="0" fontId="43" fillId="0" borderId="72" xfId="50" applyBorder="1"/>
    <xf numFmtId="0" fontId="43" fillId="0" borderId="0" xfId="50"/>
    <xf numFmtId="0" fontId="3" fillId="0" borderId="0" xfId="51"/>
    <xf numFmtId="167" fontId="52" fillId="0" borderId="73" xfId="49" applyNumberFormat="1" applyBorder="1" applyProtection="1"/>
    <xf numFmtId="0" fontId="43" fillId="0" borderId="74" xfId="50" applyBorder="1" applyAlignment="1">
      <alignment horizontal="left"/>
    </xf>
    <xf numFmtId="0" fontId="3" fillId="0" borderId="75" xfId="51" applyBorder="1"/>
    <xf numFmtId="167" fontId="52" fillId="0" borderId="76" xfId="49" applyNumberFormat="1" applyBorder="1" applyProtection="1"/>
    <xf numFmtId="167" fontId="52" fillId="0" borderId="0" xfId="49" applyNumberFormat="1" applyBorder="1" applyProtection="1"/>
    <xf numFmtId="167" fontId="43" fillId="0" borderId="0" xfId="50" applyNumberFormat="1"/>
    <xf numFmtId="167" fontId="43" fillId="0" borderId="0" xfId="50" applyNumberFormat="1" applyAlignment="1">
      <alignment horizontal="left"/>
    </xf>
    <xf numFmtId="0" fontId="3" fillId="0" borderId="77" xfId="51" applyBorder="1"/>
    <xf numFmtId="167" fontId="52" fillId="0" borderId="78" xfId="49" applyNumberFormat="1" applyBorder="1" applyProtection="1"/>
    <xf numFmtId="0" fontId="43" fillId="0" borderId="79" xfId="50" applyBorder="1"/>
    <xf numFmtId="0" fontId="43" fillId="0" borderId="0" xfId="50" applyAlignment="1">
      <alignment horizontal="left"/>
    </xf>
    <xf numFmtId="167" fontId="52" fillId="0" borderId="80" xfId="49" applyNumberFormat="1" applyBorder="1" applyProtection="1"/>
    <xf numFmtId="0" fontId="43" fillId="0" borderId="81" xfId="50" applyBorder="1"/>
    <xf numFmtId="0" fontId="43" fillId="0" borderId="81" xfId="50" applyBorder="1" applyAlignment="1">
      <alignment horizontal="left"/>
    </xf>
    <xf numFmtId="0" fontId="43" fillId="0" borderId="82" xfId="50" applyBorder="1"/>
    <xf numFmtId="0" fontId="3" fillId="0" borderId="0" xfId="51" applyAlignment="1">
      <alignment horizontal="left"/>
    </xf>
    <xf numFmtId="1" fontId="34" fillId="0" borderId="28" xfId="0" applyNumberFormat="1" applyFont="1" applyBorder="1" applyAlignment="1">
      <alignment horizontal="center" vertical="center" wrapText="1"/>
    </xf>
    <xf numFmtId="1" fontId="45" fillId="0" borderId="28" xfId="0" applyNumberFormat="1" applyFont="1" applyBorder="1" applyAlignment="1">
      <alignment horizontal="center" vertical="center" wrapText="1"/>
    </xf>
    <xf numFmtId="0" fontId="37" fillId="0" borderId="59" xfId="0" applyFont="1" applyBorder="1" applyAlignment="1">
      <alignment vertical="center" wrapText="1"/>
    </xf>
    <xf numFmtId="0" fontId="39" fillId="0" borderId="61" xfId="0" applyFont="1" applyBorder="1" applyAlignment="1">
      <alignment horizontal="center"/>
    </xf>
    <xf numFmtId="49" fontId="34" fillId="0" borderId="58" xfId="0" applyNumberFormat="1" applyFont="1" applyBorder="1" applyAlignment="1">
      <alignment horizontal="center" vertical="center" wrapText="1"/>
    </xf>
    <xf numFmtId="0" fontId="24" fillId="0" borderId="90" xfId="0" applyFont="1" applyBorder="1" applyAlignment="1">
      <alignment horizontal="centerContinuous" vertical="center"/>
    </xf>
    <xf numFmtId="0" fontId="25" fillId="0" borderId="91" xfId="0" applyFont="1" applyBorder="1" applyAlignment="1">
      <alignment horizontal="centerContinuous" vertical="center"/>
    </xf>
    <xf numFmtId="0" fontId="25" fillId="0" borderId="92" xfId="0" applyFont="1" applyBorder="1" applyAlignment="1">
      <alignment horizontal="centerContinuous"/>
    </xf>
    <xf numFmtId="0" fontId="25" fillId="0" borderId="83" xfId="0" applyFont="1" applyBorder="1"/>
    <xf numFmtId="0" fontId="33" fillId="29" borderId="93" xfId="0" applyFont="1" applyFill="1" applyBorder="1" applyAlignment="1">
      <alignment horizontal="center" vertical="center" wrapText="1"/>
    </xf>
    <xf numFmtId="0" fontId="25" fillId="25" borderId="94" xfId="0" applyFont="1" applyFill="1" applyBorder="1" applyAlignment="1">
      <alignment horizontal="center" vertical="center"/>
    </xf>
    <xf numFmtId="0" fontId="24" fillId="0" borderId="97" xfId="0" applyFont="1" applyBorder="1" applyAlignment="1">
      <alignment horizontal="centerContinuous" vertical="center"/>
    </xf>
    <xf numFmtId="0" fontId="0" fillId="0" borderId="98" xfId="0" applyBorder="1" applyAlignment="1">
      <alignment horizontal="centerContinuous" vertical="center"/>
    </xf>
    <xf numFmtId="0" fontId="25" fillId="25" borderId="89" xfId="0" applyFont="1" applyFill="1" applyBorder="1" applyAlignment="1">
      <alignment horizontal="center" vertical="center"/>
    </xf>
    <xf numFmtId="0" fontId="28" fillId="26" borderId="95" xfId="0" applyFont="1" applyFill="1" applyBorder="1" applyAlignment="1">
      <alignment horizontal="center" vertical="center"/>
    </xf>
    <xf numFmtId="0" fontId="28" fillId="26" borderId="99" xfId="0" applyFont="1" applyFill="1" applyBorder="1" applyAlignment="1">
      <alignment horizontal="center" vertical="center" wrapText="1"/>
    </xf>
    <xf numFmtId="0" fontId="3" fillId="0" borderId="63" xfId="0" applyFont="1" applyBorder="1" applyAlignment="1">
      <alignment horizontal="center" vertical="center"/>
    </xf>
    <xf numFmtId="0" fontId="3" fillId="0" borderId="106" xfId="0" applyFont="1" applyBorder="1" applyAlignment="1">
      <alignment horizontal="center" vertical="center"/>
    </xf>
    <xf numFmtId="49" fontId="0" fillId="0" borderId="107" xfId="0" applyNumberFormat="1" applyBorder="1" applyAlignment="1">
      <alignment horizontal="center" vertical="center"/>
    </xf>
    <xf numFmtId="0" fontId="0" fillId="0" borderId="108" xfId="0" applyBorder="1" applyAlignment="1">
      <alignment horizontal="center" vertical="center"/>
    </xf>
    <xf numFmtId="49" fontId="33" fillId="0" borderId="60" xfId="0" applyNumberFormat="1" applyFont="1" applyBorder="1" applyAlignment="1">
      <alignment horizontal="center" vertical="center" wrapText="1"/>
    </xf>
    <xf numFmtId="0" fontId="56" fillId="0" borderId="0" xfId="0" applyFont="1" applyAlignment="1">
      <alignment vertical="center"/>
    </xf>
    <xf numFmtId="0" fontId="57" fillId="0" borderId="0" xfId="0" applyFont="1"/>
    <xf numFmtId="0" fontId="58" fillId="0" borderId="0" xfId="0" applyFont="1"/>
    <xf numFmtId="0" fontId="23" fillId="0" borderId="70" xfId="0" applyFont="1" applyBorder="1" applyAlignment="1">
      <alignment horizontal="center" vertical="center"/>
    </xf>
    <xf numFmtId="0" fontId="23" fillId="0" borderId="70" xfId="0" applyFont="1" applyBorder="1" applyAlignment="1">
      <alignment horizontal="left" vertical="center"/>
    </xf>
    <xf numFmtId="0" fontId="23" fillId="0" borderId="0" xfId="0" applyFont="1" applyAlignment="1">
      <alignment horizontal="center" vertical="center"/>
    </xf>
    <xf numFmtId="0" fontId="58" fillId="0" borderId="70" xfId="0" applyFont="1" applyBorder="1" applyAlignment="1">
      <alignment horizontal="center" vertical="center"/>
    </xf>
    <xf numFmtId="0" fontId="60" fillId="0" borderId="70" xfId="0" applyFont="1" applyBorder="1" applyAlignment="1">
      <alignment horizontal="center" vertical="center"/>
    </xf>
    <xf numFmtId="0" fontId="60" fillId="0" borderId="0" xfId="0" applyFont="1"/>
    <xf numFmtId="0" fontId="60" fillId="0" borderId="0" xfId="0" applyFont="1" applyAlignment="1">
      <alignment horizontal="center" vertical="center"/>
    </xf>
    <xf numFmtId="0" fontId="23" fillId="0" borderId="0" xfId="0" applyFont="1" applyAlignment="1">
      <alignment horizontal="centerContinuous" vertical="center" wrapText="1"/>
    </xf>
    <xf numFmtId="164" fontId="23" fillId="32" borderId="0" xfId="0" applyNumberFormat="1" applyFont="1" applyFill="1"/>
    <xf numFmtId="0" fontId="23" fillId="32" borderId="0" xfId="0" applyFont="1" applyFill="1"/>
    <xf numFmtId="0" fontId="23" fillId="0" borderId="0" xfId="0" applyFont="1" applyAlignment="1">
      <alignment horizontal="right"/>
    </xf>
    <xf numFmtId="14" fontId="23" fillId="32" borderId="0" xfId="0" applyNumberFormat="1" applyFont="1" applyFill="1"/>
    <xf numFmtId="0" fontId="56" fillId="0" borderId="0" xfId="0" applyFont="1" applyAlignment="1">
      <alignment horizontal="centerContinuous" vertical="center"/>
    </xf>
    <xf numFmtId="0" fontId="23" fillId="0" borderId="0" xfId="0" applyFont="1" applyAlignment="1">
      <alignment horizontal="centerContinuous" vertical="center"/>
    </xf>
    <xf numFmtId="0" fontId="63" fillId="0" borderId="0" xfId="0" applyFont="1" applyAlignment="1">
      <alignment horizontal="left" vertical="center"/>
    </xf>
    <xf numFmtId="0" fontId="58" fillId="0" borderId="0" xfId="0" applyFont="1" applyAlignment="1">
      <alignment vertical="center"/>
    </xf>
    <xf numFmtId="0" fontId="49" fillId="0" borderId="0" xfId="0" applyFont="1" applyAlignment="1">
      <alignment horizontal="left" vertical="center" wrapText="1"/>
    </xf>
    <xf numFmtId="0" fontId="58" fillId="0" borderId="33" xfId="0" applyFont="1" applyBorder="1" applyAlignment="1">
      <alignment horizontal="center" vertical="center"/>
    </xf>
    <xf numFmtId="0" fontId="58" fillId="0" borderId="33" xfId="0" applyFont="1" applyBorder="1" applyAlignment="1">
      <alignment horizontal="left" vertical="center" wrapText="1"/>
    </xf>
    <xf numFmtId="0" fontId="58" fillId="0" borderId="33" xfId="0" applyFont="1" applyBorder="1" applyAlignment="1">
      <alignment horizontal="center" vertical="center" wrapText="1"/>
    </xf>
    <xf numFmtId="49" fontId="58" fillId="0" borderId="33" xfId="0" applyNumberFormat="1" applyFont="1" applyBorder="1" applyAlignment="1">
      <alignment horizontal="center" vertical="center"/>
    </xf>
    <xf numFmtId="49" fontId="58" fillId="30" borderId="100" xfId="0" applyNumberFormat="1" applyFont="1" applyFill="1" applyBorder="1" applyAlignment="1">
      <alignment horizontal="center" vertical="center"/>
    </xf>
    <xf numFmtId="0" fontId="58" fillId="0" borderId="33" xfId="0" applyFont="1" applyBorder="1" applyAlignment="1">
      <alignment horizontal="left" vertical="top"/>
    </xf>
    <xf numFmtId="0" fontId="58" fillId="26" borderId="15" xfId="0" applyFont="1" applyFill="1" applyBorder="1" applyAlignment="1">
      <alignment horizontal="center" vertical="center"/>
    </xf>
    <xf numFmtId="0" fontId="58" fillId="26" borderId="55" xfId="0" applyFont="1" applyFill="1" applyBorder="1" applyAlignment="1">
      <alignment horizontal="left" vertical="center" wrapText="1"/>
    </xf>
    <xf numFmtId="0" fontId="58" fillId="26" borderId="55" xfId="0" applyFont="1" applyFill="1" applyBorder="1" applyAlignment="1">
      <alignment horizontal="center" vertical="center" wrapText="1"/>
    </xf>
    <xf numFmtId="49" fontId="58" fillId="26" borderId="55" xfId="0" applyNumberFormat="1" applyFont="1" applyFill="1" applyBorder="1" applyAlignment="1">
      <alignment horizontal="center" vertical="center"/>
    </xf>
    <xf numFmtId="49" fontId="58" fillId="33" borderId="62" xfId="0" applyNumberFormat="1" applyFont="1" applyFill="1" applyBorder="1" applyAlignment="1">
      <alignment horizontal="center" vertical="center"/>
    </xf>
    <xf numFmtId="0" fontId="58" fillId="26" borderId="17" xfId="0" applyFont="1" applyFill="1" applyBorder="1" applyAlignment="1">
      <alignment horizontal="left" vertical="top"/>
    </xf>
    <xf numFmtId="0" fontId="58" fillId="0" borderId="102" xfId="0" applyFont="1" applyBorder="1" applyAlignment="1">
      <alignment horizontal="center" vertical="center"/>
    </xf>
    <xf numFmtId="0" fontId="58" fillId="0" borderId="64" xfId="0" applyFont="1" applyBorder="1" applyAlignment="1">
      <alignment horizontal="left" vertical="center" wrapText="1"/>
    </xf>
    <xf numFmtId="0" fontId="58" fillId="0" borderId="64" xfId="0" applyFont="1" applyBorder="1" applyAlignment="1">
      <alignment horizontal="center" vertical="center" wrapText="1"/>
    </xf>
    <xf numFmtId="49" fontId="58" fillId="0" borderId="64" xfId="0" applyNumberFormat="1" applyFont="1" applyBorder="1" applyAlignment="1">
      <alignment horizontal="center" vertical="center"/>
    </xf>
    <xf numFmtId="49" fontId="58" fillId="30" borderId="103" xfId="0" applyNumberFormat="1" applyFont="1" applyFill="1" applyBorder="1" applyAlignment="1">
      <alignment horizontal="center" vertical="center"/>
    </xf>
    <xf numFmtId="0" fontId="58" fillId="0" borderId="104" xfId="0" applyFont="1" applyBorder="1" applyAlignment="1">
      <alignment horizontal="left" vertical="top"/>
    </xf>
    <xf numFmtId="0" fontId="58" fillId="0" borderId="13" xfId="0" applyFont="1" applyBorder="1" applyAlignment="1">
      <alignment horizontal="center" vertical="center"/>
    </xf>
    <xf numFmtId="0" fontId="58" fillId="0" borderId="11" xfId="0" applyFont="1" applyBorder="1" applyAlignment="1">
      <alignment horizontal="left" vertical="center" wrapText="1"/>
    </xf>
    <xf numFmtId="49" fontId="58" fillId="30" borderId="105" xfId="0" applyNumberFormat="1" applyFont="1" applyFill="1" applyBorder="1" applyAlignment="1">
      <alignment horizontal="center" vertical="center"/>
    </xf>
    <xf numFmtId="0" fontId="58" fillId="0" borderId="15" xfId="0" applyFont="1" applyBorder="1" applyAlignment="1">
      <alignment horizontal="center" vertical="center"/>
    </xf>
    <xf numFmtId="0" fontId="58" fillId="0" borderId="55" xfId="0" applyFont="1" applyBorder="1" applyAlignment="1">
      <alignment horizontal="left" vertical="center" wrapText="1"/>
    </xf>
    <xf numFmtId="0" fontId="58" fillId="0" borderId="55" xfId="0" applyFont="1" applyBorder="1" applyAlignment="1">
      <alignment horizontal="center" vertical="center" wrapText="1"/>
    </xf>
    <xf numFmtId="49" fontId="58" fillId="0" borderId="55" xfId="0" applyNumberFormat="1" applyFont="1" applyBorder="1" applyAlignment="1">
      <alignment horizontal="center" vertical="center"/>
    </xf>
    <xf numFmtId="49" fontId="58" fillId="30" borderId="62" xfId="0" applyNumberFormat="1" applyFont="1" applyFill="1" applyBorder="1" applyAlignment="1">
      <alignment horizontal="center" vertical="center"/>
    </xf>
    <xf numFmtId="0" fontId="58" fillId="0" borderId="17" xfId="0" applyFont="1" applyBorder="1" applyAlignment="1">
      <alignment horizontal="left" vertical="top"/>
    </xf>
    <xf numFmtId="0" fontId="58" fillId="26" borderId="102" xfId="0" applyFont="1" applyFill="1" applyBorder="1" applyAlignment="1">
      <alignment horizontal="center" vertical="center"/>
    </xf>
    <xf numFmtId="0" fontId="58" fillId="26" borderId="64" xfId="0" applyFont="1" applyFill="1" applyBorder="1" applyAlignment="1">
      <alignment horizontal="left" vertical="center" wrapText="1"/>
    </xf>
    <xf numFmtId="0" fontId="58" fillId="26" borderId="64" xfId="0" applyFont="1" applyFill="1" applyBorder="1" applyAlignment="1">
      <alignment horizontal="center" vertical="center" wrapText="1"/>
    </xf>
    <xf numFmtId="49" fontId="58" fillId="26" borderId="64" xfId="0" applyNumberFormat="1" applyFont="1" applyFill="1" applyBorder="1" applyAlignment="1">
      <alignment horizontal="center" vertical="center"/>
    </xf>
    <xf numFmtId="49" fontId="58" fillId="33" borderId="103" xfId="0" applyNumberFormat="1" applyFont="1" applyFill="1" applyBorder="1" applyAlignment="1">
      <alignment horizontal="center" vertical="center"/>
    </xf>
    <xf numFmtId="0" fontId="58" fillId="26" borderId="104" xfId="0" applyFont="1" applyFill="1" applyBorder="1" applyAlignment="1">
      <alignment horizontal="left" vertical="top"/>
    </xf>
    <xf numFmtId="0" fontId="58" fillId="26" borderId="13" xfId="0" applyFont="1" applyFill="1" applyBorder="1" applyAlignment="1">
      <alignment horizontal="center" vertical="center"/>
    </xf>
    <xf numFmtId="0" fontId="58" fillId="26" borderId="11" xfId="0" applyFont="1" applyFill="1" applyBorder="1" applyAlignment="1">
      <alignment horizontal="left" vertical="center" wrapText="1"/>
    </xf>
    <xf numFmtId="0" fontId="58" fillId="26" borderId="11" xfId="0" applyFont="1" applyFill="1" applyBorder="1" applyAlignment="1">
      <alignment horizontal="center" vertical="center" wrapText="1"/>
    </xf>
    <xf numFmtId="49" fontId="58" fillId="26" borderId="11" xfId="0" applyNumberFormat="1" applyFont="1" applyFill="1" applyBorder="1" applyAlignment="1">
      <alignment horizontal="center" vertical="center"/>
    </xf>
    <xf numFmtId="49" fontId="58" fillId="33" borderId="105" xfId="0" applyNumberFormat="1" applyFont="1" applyFill="1" applyBorder="1" applyAlignment="1">
      <alignment horizontal="center" vertical="center"/>
    </xf>
    <xf numFmtId="0" fontId="58" fillId="26" borderId="12" xfId="0" applyFont="1" applyFill="1" applyBorder="1" applyAlignment="1">
      <alignment horizontal="left" vertical="top"/>
    </xf>
    <xf numFmtId="0" fontId="58" fillId="0" borderId="11" xfId="0" applyFont="1" applyBorder="1" applyAlignment="1">
      <alignment horizontal="center" vertical="center" wrapText="1"/>
    </xf>
    <xf numFmtId="49" fontId="58" fillId="0" borderId="11" xfId="0" applyNumberFormat="1" applyFont="1" applyBorder="1" applyAlignment="1">
      <alignment horizontal="center" vertical="center"/>
    </xf>
    <xf numFmtId="0" fontId="58" fillId="0" borderId="12" xfId="0" applyFont="1" applyBorder="1" applyAlignment="1">
      <alignment horizontal="left" vertical="top"/>
    </xf>
    <xf numFmtId="0" fontId="65" fillId="0" borderId="10" xfId="0" applyFont="1" applyBorder="1" applyAlignment="1">
      <alignment horizontal="center" vertical="center" wrapText="1"/>
    </xf>
    <xf numFmtId="0" fontId="65" fillId="0" borderId="11" xfId="0" applyFont="1" applyBorder="1" applyAlignment="1">
      <alignment horizontal="left" vertical="center" wrapText="1"/>
    </xf>
    <xf numFmtId="0" fontId="65" fillId="0" borderId="11" xfId="0" applyFont="1" applyBorder="1" applyAlignment="1">
      <alignment horizontal="center" vertical="center" wrapText="1"/>
    </xf>
    <xf numFmtId="49" fontId="65" fillId="0" borderId="11" xfId="0" applyNumberFormat="1" applyFont="1" applyBorder="1" applyAlignment="1">
      <alignment horizontal="center" vertical="center" wrapText="1"/>
    </xf>
    <xf numFmtId="0" fontId="65" fillId="0" borderId="101" xfId="0" applyFont="1" applyBorder="1" applyAlignment="1">
      <alignment vertical="center" wrapText="1"/>
    </xf>
    <xf numFmtId="0" fontId="65" fillId="0" borderId="18" xfId="0" applyFont="1" applyBorder="1" applyAlignment="1">
      <alignment horizontal="center" vertical="center" wrapText="1"/>
    </xf>
    <xf numFmtId="0" fontId="65" fillId="0" borderId="16" xfId="0" applyFont="1" applyBorder="1" applyAlignment="1">
      <alignment horizontal="left" vertical="center" wrapText="1"/>
    </xf>
    <xf numFmtId="0" fontId="65" fillId="0" borderId="55" xfId="0" applyFont="1" applyBorder="1" applyAlignment="1">
      <alignment horizontal="center" vertical="center" wrapText="1"/>
    </xf>
    <xf numFmtId="0" fontId="65" fillId="0" borderId="16" xfId="0" applyFont="1" applyBorder="1" applyAlignment="1">
      <alignment horizontal="center" vertical="center" wrapText="1"/>
    </xf>
    <xf numFmtId="0" fontId="65" fillId="0" borderId="17" xfId="0" applyFont="1" applyBorder="1" applyAlignment="1">
      <alignment vertical="center" wrapText="1"/>
    </xf>
    <xf numFmtId="0" fontId="23" fillId="0" borderId="0" xfId="0" applyFont="1" applyAlignment="1">
      <alignment horizontal="center" vertical="top"/>
    </xf>
    <xf numFmtId="0" fontId="67" fillId="0" borderId="0" xfId="0" applyFont="1"/>
    <xf numFmtId="0" fontId="49" fillId="0" borderId="0" xfId="0" applyFont="1" applyAlignment="1">
      <alignment horizontal="left" vertical="top"/>
    </xf>
    <xf numFmtId="0" fontId="58" fillId="0" borderId="0" xfId="0" applyFont="1" applyAlignment="1">
      <alignment horizontal="center" vertical="center"/>
    </xf>
    <xf numFmtId="0" fontId="68" fillId="0" borderId="0" xfId="0" applyFont="1" applyAlignment="1">
      <alignment horizontal="left" vertical="top"/>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0" xfId="0" applyFont="1" applyAlignment="1">
      <alignment wrapText="1"/>
    </xf>
    <xf numFmtId="0" fontId="65" fillId="0" borderId="0" xfId="0" applyFont="1" applyAlignment="1">
      <alignment vertical="center" wrapText="1"/>
    </xf>
    <xf numFmtId="0" fontId="69" fillId="0" borderId="0" xfId="0" applyFont="1" applyAlignment="1">
      <alignment horizontal="left" vertical="top"/>
    </xf>
    <xf numFmtId="0" fontId="23" fillId="0" borderId="0" xfId="0" applyFont="1" applyAlignment="1">
      <alignment horizontal="left" vertical="top"/>
    </xf>
    <xf numFmtId="0" fontId="70" fillId="0" borderId="0" xfId="0" applyFont="1" applyAlignment="1">
      <alignment horizontal="left" vertical="top"/>
    </xf>
    <xf numFmtId="0" fontId="71" fillId="0" borderId="0" xfId="0" applyFont="1" applyAlignment="1">
      <alignment horizontal="left"/>
    </xf>
    <xf numFmtId="0" fontId="72" fillId="0" borderId="0" xfId="0" applyFont="1"/>
    <xf numFmtId="0" fontId="57" fillId="0" borderId="0" xfId="0" applyFont="1" applyAlignment="1">
      <alignment horizontal="center"/>
    </xf>
    <xf numFmtId="0" fontId="58" fillId="0" borderId="0" xfId="0" applyFont="1" applyAlignment="1">
      <alignment wrapText="1"/>
    </xf>
    <xf numFmtId="0" fontId="49" fillId="0" borderId="90" xfId="0" applyFont="1" applyBorder="1" applyAlignment="1">
      <alignment horizontal="centerContinuous" vertical="center" wrapText="1"/>
    </xf>
    <xf numFmtId="0" fontId="58" fillId="0" borderId="46" xfId="0" applyFont="1" applyBorder="1" applyAlignment="1">
      <alignment horizontal="centerContinuous" vertical="center" wrapText="1"/>
    </xf>
    <xf numFmtId="0" fontId="58" fillId="0" borderId="84" xfId="0" applyFont="1" applyBorder="1" applyAlignment="1">
      <alignment horizontal="centerContinuous" vertical="center" wrapText="1"/>
    </xf>
    <xf numFmtId="0" fontId="58" fillId="0" borderId="83" xfId="0" applyFont="1" applyBorder="1"/>
    <xf numFmtId="0" fontId="57" fillId="29" borderId="23" xfId="0" applyFont="1" applyFill="1" applyBorder="1" applyAlignment="1">
      <alignment horizontal="center" vertical="center" wrapText="1"/>
    </xf>
    <xf numFmtId="0" fontId="57" fillId="29" borderId="93" xfId="0" applyFont="1" applyFill="1" applyBorder="1" applyAlignment="1">
      <alignment horizontal="center" vertical="center" wrapText="1"/>
    </xf>
    <xf numFmtId="0" fontId="49" fillId="0" borderId="68" xfId="0" applyFont="1" applyBorder="1" applyAlignment="1">
      <alignment horizontal="centerContinuous" vertical="center"/>
    </xf>
    <xf numFmtId="0" fontId="23" fillId="0" borderId="69" xfId="0" applyFont="1" applyBorder="1" applyAlignment="1">
      <alignment horizontal="centerContinuous" vertical="center"/>
    </xf>
    <xf numFmtId="0" fontId="58" fillId="25" borderId="98" xfId="0" applyFont="1" applyFill="1" applyBorder="1" applyAlignment="1">
      <alignment horizontal="center" vertical="center"/>
    </xf>
    <xf numFmtId="0" fontId="58" fillId="25" borderId="85" xfId="0" applyFont="1" applyFill="1" applyBorder="1" applyAlignment="1">
      <alignment horizontal="center" vertical="center"/>
    </xf>
    <xf numFmtId="0" fontId="49" fillId="0" borderId="0" xfId="0" applyFont="1" applyAlignment="1">
      <alignment horizontal="center" vertical="center"/>
    </xf>
    <xf numFmtId="0" fontId="58" fillId="25" borderId="0" xfId="0" applyFont="1" applyFill="1" applyAlignment="1">
      <alignment horizontal="center" vertical="center"/>
    </xf>
    <xf numFmtId="0" fontId="49" fillId="0" borderId="60" xfId="0" applyFont="1" applyBorder="1" applyAlignment="1">
      <alignment horizontal="right" vertical="center" wrapText="1"/>
    </xf>
    <xf numFmtId="0" fontId="58" fillId="0" borderId="61" xfId="0" applyFont="1" applyBorder="1" applyAlignment="1">
      <alignment vertical="center"/>
    </xf>
    <xf numFmtId="0" fontId="49" fillId="0" borderId="56" xfId="0" applyFont="1" applyBorder="1" applyAlignment="1">
      <alignment horizontal="right" vertical="center" wrapText="1"/>
    </xf>
    <xf numFmtId="0" fontId="58" fillId="0" borderId="57" xfId="0" applyFont="1" applyBorder="1" applyAlignment="1">
      <alignment vertical="center"/>
    </xf>
    <xf numFmtId="0" fontId="49" fillId="0" borderId="58" xfId="0" applyFont="1" applyBorder="1" applyAlignment="1">
      <alignment horizontal="right" vertical="center" wrapText="1"/>
    </xf>
    <xf numFmtId="0" fontId="58" fillId="0" borderId="59" xfId="0" applyFont="1" applyBorder="1" applyAlignment="1">
      <alignment vertical="center"/>
    </xf>
    <xf numFmtId="0" fontId="73" fillId="0" borderId="0" xfId="0" applyFont="1" applyAlignment="1">
      <alignment horizontal="left" vertical="top"/>
    </xf>
    <xf numFmtId="0" fontId="64" fillId="0" borderId="0" xfId="0" applyFont="1"/>
    <xf numFmtId="0" fontId="63" fillId="0" borderId="0" xfId="0" applyFont="1" applyAlignment="1">
      <alignment horizontal="left"/>
    </xf>
    <xf numFmtId="49" fontId="23" fillId="0" borderId="0" xfId="0" applyNumberFormat="1" applyFont="1" applyAlignment="1">
      <alignment horizontal="center" vertical="top"/>
    </xf>
    <xf numFmtId="0" fontId="60" fillId="0" borderId="0" xfId="0" applyFont="1" applyAlignment="1">
      <alignment vertical="top"/>
    </xf>
    <xf numFmtId="0" fontId="74" fillId="0" borderId="0" xfId="0" applyFont="1" applyAlignment="1">
      <alignment vertical="top" wrapText="1"/>
    </xf>
    <xf numFmtId="0" fontId="75" fillId="0" borderId="0" xfId="0" applyFont="1" applyAlignment="1">
      <alignment vertical="top" wrapText="1"/>
    </xf>
    <xf numFmtId="0" fontId="76" fillId="0" borderId="0" xfId="0" applyFont="1" applyAlignment="1">
      <alignment vertical="top" wrapText="1"/>
    </xf>
    <xf numFmtId="0" fontId="60" fillId="0" borderId="0" xfId="0" applyFont="1" applyAlignment="1">
      <alignment vertical="top" wrapText="1"/>
    </xf>
    <xf numFmtId="0" fontId="75" fillId="0" borderId="0" xfId="0" applyFont="1" applyAlignment="1">
      <alignment horizontal="centerContinuous" vertical="top"/>
    </xf>
    <xf numFmtId="49" fontId="60" fillId="0" borderId="0" xfId="0" applyNumberFormat="1" applyFont="1" applyAlignment="1">
      <alignment horizontal="centerContinuous" vertical="top" wrapText="1"/>
    </xf>
    <xf numFmtId="0" fontId="57" fillId="24" borderId="13" xfId="0" applyFont="1" applyFill="1" applyBorder="1" applyAlignment="1">
      <alignment horizontal="center" vertical="center" wrapText="1"/>
    </xf>
    <xf numFmtId="49" fontId="57" fillId="24" borderId="11" xfId="0" applyNumberFormat="1" applyFont="1" applyFill="1" applyBorder="1" applyAlignment="1">
      <alignment horizontal="center" vertical="center" wrapText="1"/>
    </xf>
    <xf numFmtId="49" fontId="57" fillId="24" borderId="13" xfId="0" applyNumberFormat="1" applyFont="1" applyFill="1" applyBorder="1" applyAlignment="1">
      <alignment horizontal="center" vertical="center" wrapText="1"/>
    </xf>
    <xf numFmtId="0" fontId="57" fillId="24" borderId="47" xfId="0" applyFont="1" applyFill="1" applyBorder="1" applyAlignment="1">
      <alignment horizontal="center" vertical="center" wrapText="1"/>
    </xf>
    <xf numFmtId="49" fontId="23" fillId="0" borderId="15" xfId="0" applyNumberFormat="1" applyFont="1" applyBorder="1" applyAlignment="1">
      <alignment horizontal="center" vertical="center"/>
    </xf>
    <xf numFmtId="49" fontId="23" fillId="0" borderId="16" xfId="0" applyNumberFormat="1" applyFont="1" applyBorder="1" applyAlignment="1">
      <alignment horizontal="left" vertical="center" wrapText="1"/>
    </xf>
    <xf numFmtId="49" fontId="23" fillId="0" borderId="47" xfId="0" applyNumberFormat="1" applyFont="1" applyBorder="1" applyAlignment="1">
      <alignment horizontal="center" vertical="center" wrapText="1"/>
    </xf>
    <xf numFmtId="0" fontId="23" fillId="0" borderId="11" xfId="0" applyFont="1" applyBorder="1" applyAlignment="1">
      <alignment horizontal="center" vertical="center" wrapText="1"/>
    </xf>
    <xf numFmtId="49" fontId="23" fillId="0" borderId="34" xfId="0" applyNumberFormat="1" applyFont="1" applyBorder="1" applyAlignment="1">
      <alignment horizontal="center" vertical="center" wrapText="1"/>
    </xf>
    <xf numFmtId="0" fontId="23" fillId="0" borderId="16" xfId="0" applyFont="1" applyBorder="1" applyAlignment="1">
      <alignment horizontal="center" vertical="center" wrapText="1"/>
    </xf>
    <xf numFmtId="49" fontId="23" fillId="0" borderId="16" xfId="0" applyNumberFormat="1" applyFont="1" applyBorder="1" applyAlignment="1">
      <alignment horizontal="center" vertical="center" wrapText="1"/>
    </xf>
    <xf numFmtId="49" fontId="23" fillId="0" borderId="17" xfId="0" applyNumberFormat="1" applyFont="1" applyBorder="1" applyAlignment="1">
      <alignment horizontal="center" vertical="center" wrapText="1"/>
    </xf>
    <xf numFmtId="0" fontId="23" fillId="0" borderId="46" xfId="0" applyFont="1" applyBorder="1" applyAlignment="1">
      <alignment horizontal="center" vertical="center"/>
    </xf>
    <xf numFmtId="49" fontId="23" fillId="0" borderId="46" xfId="0" applyNumberFormat="1" applyFont="1" applyBorder="1" applyAlignment="1">
      <alignment horizontal="left" vertical="center" wrapText="1"/>
    </xf>
    <xf numFmtId="0" fontId="60" fillId="0" borderId="46" xfId="0" applyFont="1" applyBorder="1"/>
    <xf numFmtId="49" fontId="23" fillId="0" borderId="46" xfId="0" applyNumberFormat="1" applyFont="1" applyBorder="1" applyAlignment="1">
      <alignment horizontal="centerContinuous" vertical="center" wrapText="1"/>
    </xf>
    <xf numFmtId="49" fontId="60" fillId="0" borderId="46" xfId="0" applyNumberFormat="1" applyFont="1" applyBorder="1" applyAlignment="1">
      <alignment horizontal="centerContinuous" vertical="center" wrapText="1"/>
    </xf>
    <xf numFmtId="0" fontId="23" fillId="27" borderId="41" xfId="0" applyFont="1" applyFill="1" applyBorder="1" applyAlignment="1">
      <alignment horizontal="center" vertical="center" wrapText="1"/>
    </xf>
    <xf numFmtId="49" fontId="23" fillId="0" borderId="0" xfId="0" applyNumberFormat="1" applyFont="1" applyAlignment="1">
      <alignment horizontal="left" vertical="center" wrapText="1"/>
    </xf>
    <xf numFmtId="49" fontId="23" fillId="0" borderId="0" xfId="0" applyNumberFormat="1" applyFont="1" applyAlignment="1">
      <alignment horizontal="centerContinuous" vertical="center" wrapText="1"/>
    </xf>
    <xf numFmtId="49" fontId="60" fillId="0" borderId="0" xfId="0" applyNumberFormat="1" applyFont="1" applyAlignment="1">
      <alignment horizontal="centerContinuous" vertical="center" wrapText="1"/>
    </xf>
    <xf numFmtId="49" fontId="57" fillId="0" borderId="60" xfId="0" applyNumberFormat="1" applyFont="1" applyBorder="1" applyAlignment="1">
      <alignment horizontal="center" vertical="center" wrapText="1"/>
    </xf>
    <xf numFmtId="0" fontId="75" fillId="0" borderId="61" xfId="0" applyFont="1" applyBorder="1" applyAlignment="1">
      <alignment horizontal="center"/>
    </xf>
    <xf numFmtId="49" fontId="23" fillId="0" borderId="58" xfId="0" applyNumberFormat="1" applyFont="1" applyBorder="1" applyAlignment="1">
      <alignment horizontal="center" vertical="center" wrapText="1"/>
    </xf>
    <xf numFmtId="0" fontId="60" fillId="0" borderId="59" xfId="0" applyFont="1" applyBorder="1" applyAlignment="1">
      <alignment vertical="center" wrapText="1"/>
    </xf>
    <xf numFmtId="49" fontId="60" fillId="0" borderId="0" xfId="0" applyNumberFormat="1" applyFont="1" applyAlignment="1">
      <alignment vertical="top" wrapText="1"/>
    </xf>
    <xf numFmtId="0" fontId="60" fillId="0" borderId="13" xfId="0" applyFont="1" applyBorder="1" applyAlignment="1">
      <alignment horizontal="center"/>
    </xf>
    <xf numFmtId="0" fontId="60" fillId="0" borderId="12" xfId="0" applyFont="1" applyBorder="1"/>
    <xf numFmtId="0" fontId="60" fillId="0" borderId="15" xfId="0" applyFont="1" applyBorder="1" applyAlignment="1">
      <alignment horizontal="center"/>
    </xf>
    <xf numFmtId="0" fontId="60" fillId="0" borderId="17" xfId="0" applyFont="1" applyBorder="1"/>
    <xf numFmtId="0" fontId="23" fillId="24" borderId="20" xfId="0" applyFont="1" applyFill="1" applyBorder="1" applyAlignment="1">
      <alignment horizontal="center" vertical="center" wrapText="1"/>
    </xf>
    <xf numFmtId="0" fontId="23" fillId="24" borderId="21" xfId="0" applyFont="1" applyFill="1" applyBorder="1" applyAlignment="1">
      <alignment horizontal="center" vertical="center" wrapText="1"/>
    </xf>
    <xf numFmtId="1" fontId="23" fillId="24" borderId="21" xfId="0" applyNumberFormat="1"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23" fillId="0" borderId="32" xfId="0" applyFont="1" applyBorder="1" applyAlignment="1">
      <alignment horizontal="center" vertical="center" wrapText="1"/>
    </xf>
    <xf numFmtId="49" fontId="23" fillId="0" borderId="33" xfId="0" applyNumberFormat="1" applyFont="1" applyBorder="1" applyAlignment="1">
      <alignment horizontal="left" vertical="center" wrapText="1"/>
    </xf>
    <xf numFmtId="49" fontId="23" fillId="0" borderId="33" xfId="0" applyNumberFormat="1" applyFont="1" applyBorder="1" applyAlignment="1">
      <alignment horizontal="center" vertical="center" wrapText="1"/>
    </xf>
    <xf numFmtId="0" fontId="23" fillId="0" borderId="33" xfId="0" applyFont="1" applyBorder="1" applyAlignment="1">
      <alignment horizontal="center" vertical="center" wrapText="1"/>
    </xf>
    <xf numFmtId="1" fontId="23" fillId="0" borderId="33" xfId="0" applyNumberFormat="1" applyFont="1" applyBorder="1" applyAlignment="1">
      <alignment horizontal="center" vertical="center" wrapText="1"/>
    </xf>
    <xf numFmtId="0" fontId="23" fillId="0" borderId="14" xfId="0" applyFont="1" applyBorder="1" applyAlignment="1">
      <alignment vertical="center" wrapText="1"/>
    </xf>
    <xf numFmtId="0" fontId="23" fillId="0" borderId="18" xfId="0" applyFont="1" applyBorder="1" applyAlignment="1">
      <alignment horizontal="center" vertical="center" wrapText="1"/>
    </xf>
    <xf numFmtId="1" fontId="23" fillId="0" borderId="16" xfId="0" applyNumberFormat="1" applyFont="1" applyBorder="1" applyAlignment="1">
      <alignment horizontal="center" vertical="center" wrapText="1"/>
    </xf>
    <xf numFmtId="0" fontId="23" fillId="0" borderId="19" xfId="0" applyFont="1" applyBorder="1" applyAlignment="1">
      <alignment vertical="center" wrapText="1"/>
    </xf>
    <xf numFmtId="49" fontId="23" fillId="0" borderId="16" xfId="0" applyNumberFormat="1" applyFont="1" applyBorder="1" applyAlignment="1">
      <alignment vertical="center" wrapText="1"/>
    </xf>
    <xf numFmtId="0" fontId="23" fillId="0" borderId="56" xfId="0" applyFont="1" applyBorder="1" applyAlignment="1">
      <alignment horizontal="center" vertical="center" wrapText="1"/>
    </xf>
    <xf numFmtId="49" fontId="23" fillId="0" borderId="55" xfId="0" applyNumberFormat="1" applyFont="1" applyBorder="1" applyAlignment="1">
      <alignment vertical="center" wrapText="1"/>
    </xf>
    <xf numFmtId="49" fontId="23" fillId="0" borderId="55" xfId="0" applyNumberFormat="1" applyFont="1" applyBorder="1" applyAlignment="1">
      <alignment horizontal="center" vertical="center" wrapText="1"/>
    </xf>
    <xf numFmtId="0" fontId="23" fillId="0" borderId="55" xfId="0" applyFont="1" applyBorder="1" applyAlignment="1">
      <alignment horizontal="center" vertical="center" wrapText="1"/>
    </xf>
    <xf numFmtId="1" fontId="23" fillId="0" borderId="55" xfId="0" applyNumberFormat="1" applyFont="1" applyBorder="1" applyAlignment="1">
      <alignment horizontal="center" vertical="center" wrapText="1"/>
    </xf>
    <xf numFmtId="0" fontId="23" fillId="0" borderId="57" xfId="0" applyFont="1" applyBorder="1" applyAlignment="1">
      <alignment vertical="center" wrapText="1"/>
    </xf>
    <xf numFmtId="0" fontId="67" fillId="0" borderId="0" xfId="0" applyFont="1" applyAlignment="1">
      <alignment horizontal="right"/>
    </xf>
    <xf numFmtId="0" fontId="49" fillId="0" borderId="0" xfId="0" applyFont="1"/>
    <xf numFmtId="0" fontId="57" fillId="0" borderId="0" xfId="0" applyFont="1" applyAlignment="1">
      <alignment horizontal="centerContinuous" vertical="center"/>
    </xf>
    <xf numFmtId="0" fontId="57" fillId="34" borderId="0" xfId="0" applyFont="1" applyFill="1" applyAlignment="1">
      <alignment horizontal="center"/>
    </xf>
    <xf numFmtId="0" fontId="23" fillId="0" borderId="87" xfId="0" applyFont="1" applyBorder="1" applyAlignment="1">
      <alignment horizontal="center" vertical="center" wrapText="1"/>
    </xf>
    <xf numFmtId="0" fontId="75" fillId="0" borderId="61" xfId="0" applyFont="1" applyBorder="1" applyAlignment="1">
      <alignment horizontal="center" vertical="center"/>
    </xf>
    <xf numFmtId="0" fontId="60" fillId="0" borderId="109" xfId="0" applyFont="1" applyBorder="1" applyAlignment="1">
      <alignment horizontal="left" vertical="center" wrapText="1"/>
    </xf>
    <xf numFmtId="0" fontId="49" fillId="0" borderId="90" xfId="0" applyFont="1" applyBorder="1" applyAlignment="1">
      <alignment horizontal="centerContinuous" vertical="center"/>
    </xf>
    <xf numFmtId="0" fontId="58" fillId="0" borderId="46" xfId="0" applyFont="1" applyBorder="1" applyAlignment="1">
      <alignment horizontal="centerContinuous" vertical="center"/>
    </xf>
    <xf numFmtId="0" fontId="58" fillId="0" borderId="84" xfId="0" applyFont="1" applyBorder="1" applyAlignment="1">
      <alignment horizontal="centerContinuous" vertical="center"/>
    </xf>
    <xf numFmtId="0" fontId="61" fillId="0" borderId="0" xfId="0" applyFont="1" applyAlignment="1">
      <alignment horizontal="centerContinuous" vertical="center"/>
    </xf>
    <xf numFmtId="0" fontId="57" fillId="0" borderId="32"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58" xfId="0" applyFont="1" applyBorder="1" applyAlignment="1">
      <alignment horizontal="center" vertical="center" wrapText="1"/>
    </xf>
    <xf numFmtId="165" fontId="57" fillId="0" borderId="0" xfId="0" applyNumberFormat="1" applyFont="1" applyAlignment="1">
      <alignment horizontal="center" vertical="center"/>
    </xf>
    <xf numFmtId="0" fontId="57" fillId="0" borderId="0" xfId="0" applyFont="1" applyAlignment="1">
      <alignment vertical="center" wrapText="1"/>
    </xf>
    <xf numFmtId="164" fontId="23" fillId="0" borderId="0" xfId="0" applyNumberFormat="1" applyFont="1" applyAlignment="1">
      <alignment vertical="center"/>
    </xf>
    <xf numFmtId="0" fontId="57" fillId="0" borderId="0" xfId="0" applyFont="1" applyAlignment="1">
      <alignment horizontal="right" vertical="center"/>
    </xf>
    <xf numFmtId="0" fontId="57" fillId="0" borderId="65" xfId="0" applyFont="1" applyBorder="1" applyAlignment="1">
      <alignment horizontal="left" vertical="center"/>
    </xf>
    <xf numFmtId="0" fontId="23" fillId="0" borderId="66" xfId="0" applyFont="1" applyBorder="1" applyAlignment="1">
      <alignment horizontal="centerContinuous" vertical="center"/>
    </xf>
    <xf numFmtId="0" fontId="23" fillId="0" borderId="66" xfId="0" applyFont="1" applyBorder="1"/>
    <xf numFmtId="0" fontId="23" fillId="0" borderId="67" xfId="0" applyFont="1" applyBorder="1"/>
    <xf numFmtId="0" fontId="23" fillId="0" borderId="0" xfId="0" applyFont="1" applyAlignment="1">
      <alignment vertical="top" wrapText="1"/>
    </xf>
    <xf numFmtId="0" fontId="57" fillId="0" borderId="30" xfId="0" applyFont="1" applyBorder="1" applyAlignment="1">
      <alignment horizontal="center" vertical="center"/>
    </xf>
    <xf numFmtId="0" fontId="57" fillId="0" borderId="31" xfId="0" applyFont="1" applyBorder="1" applyAlignment="1">
      <alignment horizontal="centerContinuous" vertical="center" wrapText="1"/>
    </xf>
    <xf numFmtId="0" fontId="57" fillId="0" borderId="43" xfId="0" applyFont="1" applyBorder="1" applyAlignment="1">
      <alignment horizontal="center" vertical="center" wrapText="1"/>
    </xf>
    <xf numFmtId="0" fontId="23" fillId="0" borderId="33" xfId="0" applyFont="1" applyBorder="1" applyAlignment="1">
      <alignment horizontal="centerContinuous" vertical="center" wrapText="1"/>
    </xf>
    <xf numFmtId="1" fontId="23" fillId="0" borderId="14" xfId="0" applyNumberFormat="1" applyFont="1" applyBorder="1" applyAlignment="1">
      <alignment horizontal="right" vertical="center"/>
    </xf>
    <xf numFmtId="0" fontId="23" fillId="0" borderId="55" xfId="0" applyFont="1" applyBorder="1" applyAlignment="1">
      <alignment horizontal="centerContinuous" vertical="center" wrapText="1"/>
    </xf>
    <xf numFmtId="1" fontId="23" fillId="0" borderId="57" xfId="0" applyNumberFormat="1" applyFont="1" applyBorder="1" applyAlignment="1">
      <alignment horizontal="right" vertical="center"/>
    </xf>
    <xf numFmtId="0" fontId="23" fillId="0" borderId="86" xfId="0" applyFont="1" applyBorder="1" applyAlignment="1">
      <alignment horizontal="centerContinuous" vertical="center" wrapText="1"/>
    </xf>
    <xf numFmtId="1" fontId="23" fillId="0" borderId="59" xfId="0" applyNumberFormat="1" applyFont="1" applyBorder="1" applyAlignment="1">
      <alignment horizontal="right" vertical="center"/>
    </xf>
    <xf numFmtId="0" fontId="57" fillId="34" borderId="0" xfId="0" applyFont="1" applyFill="1" applyAlignment="1">
      <alignment horizontal="left" vertical="center"/>
    </xf>
    <xf numFmtId="0" fontId="23" fillId="34" borderId="0" xfId="0" applyFont="1" applyFill="1" applyAlignment="1">
      <alignment horizontal="centerContinuous" vertical="center"/>
    </xf>
    <xf numFmtId="0" fontId="23" fillId="0" borderId="0" xfId="0" applyFont="1" applyAlignment="1">
      <alignment horizontal="left" vertical="center"/>
    </xf>
    <xf numFmtId="0" fontId="23" fillId="34" borderId="0" xfId="0" applyFont="1" applyFill="1"/>
    <xf numFmtId="0" fontId="23" fillId="34" borderId="0" xfId="0" applyFont="1" applyFill="1" applyAlignment="1">
      <alignment horizontal="left" vertical="center"/>
    </xf>
    <xf numFmtId="0" fontId="61" fillId="34" borderId="110" xfId="0" applyFont="1" applyFill="1" applyBorder="1" applyAlignment="1">
      <alignment vertical="center"/>
    </xf>
    <xf numFmtId="0" fontId="61" fillId="0" borderId="111" xfId="0" applyFont="1" applyBorder="1" applyAlignment="1">
      <alignment horizontal="left" vertical="center"/>
    </xf>
    <xf numFmtId="0" fontId="62" fillId="0" borderId="111" xfId="0" applyFont="1" applyBorder="1" applyAlignment="1">
      <alignment vertical="center"/>
    </xf>
    <xf numFmtId="0" fontId="41" fillId="0" borderId="112" xfId="0" applyFont="1" applyBorder="1" applyAlignment="1">
      <alignment horizontal="left" vertical="center"/>
    </xf>
    <xf numFmtId="0" fontId="61" fillId="0" borderId="111" xfId="0" applyFont="1" applyBorder="1" applyAlignment="1">
      <alignment horizontal="centerContinuous" vertical="center" wrapText="1"/>
    </xf>
    <xf numFmtId="0" fontId="41" fillId="0" borderId="112" xfId="0" applyFont="1" applyBorder="1" applyAlignment="1">
      <alignment horizontal="centerContinuous" vertical="center" wrapText="1"/>
    </xf>
    <xf numFmtId="0" fontId="41" fillId="0" borderId="112" xfId="0" applyFont="1" applyBorder="1" applyAlignment="1">
      <alignment horizontal="left" vertical="center" wrapText="1"/>
    </xf>
    <xf numFmtId="0" fontId="61" fillId="0" borderId="111" xfId="0" applyFont="1" applyBorder="1" applyAlignment="1">
      <alignment horizontal="left" vertical="center" wrapText="1"/>
    </xf>
    <xf numFmtId="0" fontId="61" fillId="0" borderId="111" xfId="0" applyFont="1" applyBorder="1" applyAlignment="1">
      <alignment horizontal="center" vertical="center" wrapText="1"/>
    </xf>
    <xf numFmtId="0" fontId="41" fillId="0" borderId="112" xfId="0" applyFont="1" applyBorder="1" applyAlignment="1">
      <alignment horizontal="center" vertical="center" wrapText="1"/>
    </xf>
    <xf numFmtId="0" fontId="62" fillId="0" borderId="111" xfId="0" applyFont="1" applyBorder="1"/>
    <xf numFmtId="164" fontId="62" fillId="0" borderId="111" xfId="0" applyNumberFormat="1" applyFont="1" applyBorder="1" applyAlignment="1">
      <alignment vertical="center"/>
    </xf>
    <xf numFmtId="164" fontId="62" fillId="0" borderId="111" xfId="0" applyNumberFormat="1" applyFont="1" applyBorder="1"/>
    <xf numFmtId="164" fontId="42" fillId="0" borderId="112" xfId="0" applyNumberFormat="1" applyFont="1" applyBorder="1"/>
    <xf numFmtId="0" fontId="61" fillId="34" borderId="110" xfId="0" applyFont="1" applyFill="1" applyBorder="1" applyAlignment="1">
      <alignment horizontal="right" vertical="center"/>
    </xf>
    <xf numFmtId="0" fontId="28" fillId="26" borderId="99" xfId="0" applyFont="1" applyFill="1" applyBorder="1" applyAlignment="1">
      <alignment horizontal="center" vertical="center"/>
    </xf>
    <xf numFmtId="0" fontId="28" fillId="26" borderId="96" xfId="0" applyFont="1" applyFill="1" applyBorder="1" applyAlignment="1">
      <alignment horizontal="center" vertical="center"/>
    </xf>
    <xf numFmtId="0" fontId="45" fillId="0" borderId="0" xfId="0" applyFont="1" applyAlignment="1">
      <alignment vertical="center"/>
    </xf>
    <xf numFmtId="0" fontId="24" fillId="35" borderId="0" xfId="0" applyFont="1" applyFill="1" applyAlignment="1">
      <alignment horizontal="left" vertical="top"/>
    </xf>
    <xf numFmtId="0" fontId="24" fillId="35" borderId="0" xfId="0" applyFont="1" applyFill="1" applyAlignment="1">
      <alignment horizontal="left" vertical="top" wrapText="1"/>
    </xf>
    <xf numFmtId="0" fontId="25" fillId="35" borderId="0" xfId="0" applyFont="1" applyFill="1" applyAlignment="1">
      <alignment horizontal="left" vertical="top" wrapText="1"/>
    </xf>
    <xf numFmtId="49" fontId="25" fillId="35" borderId="0" xfId="0" applyNumberFormat="1" applyFont="1" applyFill="1" applyAlignment="1">
      <alignment horizontal="center" vertical="center"/>
    </xf>
    <xf numFmtId="0" fontId="0" fillId="35" borderId="0" xfId="0" applyFill="1"/>
    <xf numFmtId="0" fontId="25" fillId="35" borderId="0" xfId="0" applyFont="1" applyFill="1"/>
    <xf numFmtId="0" fontId="49" fillId="34" borderId="0" xfId="0" applyFont="1" applyFill="1" applyAlignment="1">
      <alignment horizontal="centerContinuous" vertical="center" wrapText="1"/>
    </xf>
    <xf numFmtId="0" fontId="49" fillId="34" borderId="0" xfId="0" applyFont="1" applyFill="1" applyAlignment="1">
      <alignment horizontal="centerContinuous" vertical="center"/>
    </xf>
    <xf numFmtId="0" fontId="58" fillId="34" borderId="0" xfId="0" applyFont="1" applyFill="1" applyAlignment="1">
      <alignment horizontal="center" vertical="center"/>
    </xf>
    <xf numFmtId="0" fontId="58" fillId="34" borderId="0" xfId="0" applyFont="1" applyFill="1"/>
    <xf numFmtId="0" fontId="49" fillId="34" borderId="0" xfId="0" applyFont="1" applyFill="1" applyAlignment="1">
      <alignment horizontal="center" vertical="center"/>
    </xf>
    <xf numFmtId="0" fontId="49" fillId="34" borderId="0" xfId="0" applyFont="1" applyFill="1" applyAlignment="1">
      <alignment wrapText="1"/>
    </xf>
    <xf numFmtId="0" fontId="50" fillId="34" borderId="0" xfId="0" applyFont="1" applyFill="1"/>
    <xf numFmtId="0" fontId="27" fillId="34" borderId="0" xfId="0" applyFont="1" applyFill="1"/>
    <xf numFmtId="1" fontId="27" fillId="34" borderId="0" xfId="0" applyNumberFormat="1" applyFont="1" applyFill="1"/>
    <xf numFmtId="0" fontId="57" fillId="0" borderId="0" xfId="0" applyFont="1" applyAlignment="1">
      <alignment horizontal="right"/>
    </xf>
    <xf numFmtId="0" fontId="62" fillId="0" borderId="112" xfId="0" applyFont="1" applyBorder="1" applyAlignment="1">
      <alignment vertical="center"/>
    </xf>
    <xf numFmtId="0" fontId="61" fillId="0" borderId="112" xfId="0" applyFont="1" applyBorder="1" applyAlignment="1">
      <alignment horizontal="centerContinuous" vertical="center" wrapText="1"/>
    </xf>
    <xf numFmtId="0" fontId="61" fillId="0" borderId="112" xfId="0" applyFont="1" applyBorder="1" applyAlignment="1">
      <alignment horizontal="left" vertical="center"/>
    </xf>
    <xf numFmtId="0" fontId="61" fillId="0" borderId="112" xfId="0" applyFont="1" applyBorder="1" applyAlignment="1">
      <alignment horizontal="left" vertical="center" wrapText="1"/>
    </xf>
    <xf numFmtId="0" fontId="62" fillId="0" borderId="112" xfId="0" applyFont="1" applyBorder="1"/>
    <xf numFmtId="8" fontId="61" fillId="0" borderId="111" xfId="48" applyNumberFormat="1" applyFont="1" applyBorder="1" applyAlignment="1">
      <alignment horizontal="right" vertical="center"/>
    </xf>
    <xf numFmtId="0" fontId="56" fillId="0" borderId="0" xfId="0" applyFont="1" applyAlignment="1">
      <alignment vertical="center" wrapText="1"/>
    </xf>
    <xf numFmtId="0" fontId="49" fillId="0" borderId="0" xfId="0" applyFont="1" applyAlignment="1">
      <alignment vertical="center"/>
    </xf>
    <xf numFmtId="49" fontId="23" fillId="0" borderId="0" xfId="0" applyNumberFormat="1" applyFont="1"/>
    <xf numFmtId="0" fontId="77" fillId="0" borderId="61" xfId="0" applyFont="1" applyBorder="1" applyAlignment="1">
      <alignment vertical="top" wrapText="1"/>
    </xf>
    <xf numFmtId="0" fontId="77" fillId="0" borderId="57" xfId="0" applyFont="1" applyBorder="1" applyAlignment="1">
      <alignment vertical="top" wrapText="1"/>
    </xf>
    <xf numFmtId="0" fontId="77" fillId="0" borderId="59" xfId="0" applyFont="1" applyBorder="1" applyAlignment="1">
      <alignment vertical="top" wrapText="1"/>
    </xf>
    <xf numFmtId="0" fontId="49" fillId="34" borderId="20" xfId="0" applyFont="1" applyFill="1" applyBorder="1" applyAlignment="1">
      <alignment horizontal="center" vertical="center"/>
    </xf>
    <xf numFmtId="0" fontId="49" fillId="34" borderId="116" xfId="0" applyFont="1" applyFill="1" applyBorder="1" applyAlignment="1">
      <alignment horizontal="center" vertical="center"/>
    </xf>
    <xf numFmtId="0" fontId="49" fillId="34" borderId="113" xfId="0" applyFont="1" applyFill="1" applyBorder="1" applyAlignment="1">
      <alignment horizontal="center" vertical="center"/>
    </xf>
    <xf numFmtId="0" fontId="23" fillId="0" borderId="42" xfId="0" applyFont="1" applyBorder="1"/>
    <xf numFmtId="0" fontId="23" fillId="0" borderId="49" xfId="0" applyFont="1" applyBorder="1" applyAlignment="1">
      <alignment vertical="top" wrapText="1"/>
    </xf>
    <xf numFmtId="0" fontId="23" fillId="0" borderId="120" xfId="0" applyFont="1" applyBorder="1" applyAlignment="1">
      <alignment vertical="top" wrapText="1"/>
    </xf>
    <xf numFmtId="0" fontId="57" fillId="0" borderId="90" xfId="0" applyFont="1" applyBorder="1" applyAlignment="1">
      <alignment horizontal="left" vertical="center"/>
    </xf>
    <xf numFmtId="0" fontId="23" fillId="0" borderId="91" xfId="0" applyFont="1" applyBorder="1" applyAlignment="1">
      <alignment horizontal="centerContinuous" vertical="center"/>
    </xf>
    <xf numFmtId="0" fontId="23" fillId="0" borderId="91" xfId="0" applyFont="1" applyBorder="1"/>
    <xf numFmtId="0" fontId="23" fillId="0" borderId="92" xfId="0" applyFont="1" applyBorder="1"/>
    <xf numFmtId="0" fontId="65" fillId="32" borderId="11" xfId="0" applyFont="1" applyFill="1" applyBorder="1" applyAlignment="1">
      <alignment horizontal="left" vertical="center" wrapText="1"/>
    </xf>
    <xf numFmtId="0" fontId="65" fillId="25" borderId="16" xfId="0" applyFont="1" applyFill="1" applyBorder="1" applyAlignment="1">
      <alignment horizontal="left" vertical="center" wrapText="1"/>
    </xf>
    <xf numFmtId="0" fontId="65" fillId="32" borderId="16" xfId="0" applyFont="1" applyFill="1" applyBorder="1" applyAlignment="1">
      <alignment horizontal="left" vertical="center" wrapText="1"/>
    </xf>
    <xf numFmtId="0" fontId="79" fillId="0" borderId="55" xfId="0" applyFont="1" applyBorder="1" applyAlignment="1">
      <alignment horizontal="center" vertical="center" wrapText="1"/>
    </xf>
    <xf numFmtId="49" fontId="23" fillId="32" borderId="16" xfId="0" applyNumberFormat="1" applyFont="1" applyFill="1" applyBorder="1" applyAlignment="1">
      <alignment horizontal="left" vertical="center" wrapText="1"/>
    </xf>
    <xf numFmtId="0" fontId="27" fillId="0" borderId="124" xfId="0" applyFont="1" applyBorder="1"/>
    <xf numFmtId="0" fontId="27" fillId="0" borderId="118" xfId="0" applyFont="1" applyBorder="1"/>
    <xf numFmtId="0" fontId="27" fillId="0" borderId="17" xfId="0" applyFont="1" applyBorder="1"/>
    <xf numFmtId="0" fontId="27" fillId="0" borderId="111" xfId="0" applyFont="1" applyBorder="1"/>
    <xf numFmtId="0" fontId="27" fillId="0" borderId="125" xfId="0" applyFont="1" applyBorder="1"/>
    <xf numFmtId="0" fontId="27" fillId="0" borderId="49" xfId="0" applyFont="1" applyBorder="1"/>
    <xf numFmtId="0" fontId="58" fillId="0" borderId="114" xfId="0" applyFont="1" applyBorder="1" applyAlignment="1">
      <alignment vertical="center"/>
    </xf>
    <xf numFmtId="0" fontId="58" fillId="0" borderId="115" xfId="0" applyFont="1" applyBorder="1" applyAlignment="1">
      <alignment vertical="center"/>
    </xf>
    <xf numFmtId="0" fontId="58" fillId="0" borderId="120" xfId="0" applyFont="1" applyBorder="1" applyAlignment="1">
      <alignment vertical="center"/>
    </xf>
    <xf numFmtId="1" fontId="27" fillId="0" borderId="118" xfId="0" applyNumberFormat="1" applyFont="1" applyBorder="1"/>
    <xf numFmtId="1" fontId="27" fillId="0" borderId="111" xfId="0" applyNumberFormat="1" applyFont="1" applyBorder="1"/>
    <xf numFmtId="1" fontId="27" fillId="0" borderId="49" xfId="0" applyNumberFormat="1" applyFont="1" applyBorder="1"/>
    <xf numFmtId="0" fontId="23" fillId="0" borderId="110" xfId="0" applyFont="1" applyBorder="1"/>
    <xf numFmtId="0" fontId="57" fillId="0" borderId="110" xfId="0" applyFont="1" applyBorder="1" applyAlignment="1">
      <alignment horizontal="center"/>
    </xf>
    <xf numFmtId="0" fontId="67" fillId="0" borderId="110" xfId="0" applyFont="1" applyBorder="1" applyAlignment="1">
      <alignment horizontal="center"/>
    </xf>
    <xf numFmtId="0" fontId="24" fillId="0" borderId="60" xfId="0" applyFont="1" applyBorder="1" applyAlignment="1">
      <alignment horizontal="right" vertical="center" wrapText="1"/>
    </xf>
    <xf numFmtId="0" fontId="25" fillId="0" borderId="61" xfId="0" applyFont="1" applyBorder="1" applyAlignment="1">
      <alignment vertical="center"/>
    </xf>
    <xf numFmtId="0" fontId="24" fillId="0" borderId="56" xfId="0" applyFont="1" applyBorder="1" applyAlignment="1">
      <alignment horizontal="right" vertical="center" wrapText="1"/>
    </xf>
    <xf numFmtId="0" fontId="25" fillId="0" borderId="57" xfId="0" applyFont="1" applyBorder="1" applyAlignment="1">
      <alignment vertical="center"/>
    </xf>
    <xf numFmtId="0" fontId="24" fillId="0" borderId="58" xfId="0" applyFont="1" applyBorder="1" applyAlignment="1">
      <alignment horizontal="right" vertical="center" wrapText="1"/>
    </xf>
    <xf numFmtId="0" fontId="25" fillId="0" borderId="59" xfId="0" applyFont="1" applyBorder="1" applyAlignment="1">
      <alignment vertical="center"/>
    </xf>
    <xf numFmtId="0" fontId="24" fillId="0" borderId="0" xfId="0" applyFont="1" applyAlignment="1">
      <alignment horizontal="left" vertical="top" wrapText="1"/>
    </xf>
    <xf numFmtId="0" fontId="49" fillId="34" borderId="0" xfId="0" applyFont="1" applyFill="1" applyAlignment="1">
      <alignment horizontal="left" vertical="top" wrapText="1"/>
    </xf>
    <xf numFmtId="0" fontId="50" fillId="34" borderId="0" xfId="0" applyFont="1" applyFill="1" applyAlignment="1">
      <alignment horizontal="left" vertical="top"/>
    </xf>
    <xf numFmtId="0" fontId="57" fillId="0" borderId="121" xfId="0" applyFont="1" applyBorder="1" applyAlignment="1">
      <alignment horizontal="left" vertical="center" wrapText="1"/>
    </xf>
    <xf numFmtId="0" fontId="57" fillId="0" borderId="122" xfId="0" applyFont="1" applyBorder="1" applyAlignment="1">
      <alignment horizontal="left" vertical="center" wrapText="1"/>
    </xf>
    <xf numFmtId="0" fontId="57" fillId="0" borderId="123" xfId="0" applyFont="1" applyBorder="1" applyAlignment="1">
      <alignment horizontal="left" vertical="center" wrapText="1"/>
    </xf>
    <xf numFmtId="0" fontId="57" fillId="0" borderId="119" xfId="0" applyFont="1" applyBorder="1" applyAlignment="1">
      <alignment horizontal="left" vertical="center" wrapText="1"/>
    </xf>
    <xf numFmtId="0" fontId="57" fillId="0" borderId="111" xfId="0" applyFont="1" applyBorder="1" applyAlignment="1">
      <alignment horizontal="left" vertical="center" wrapText="1"/>
    </xf>
    <xf numFmtId="0" fontId="57" fillId="0" borderId="115" xfId="0" applyFont="1" applyBorder="1" applyAlignment="1">
      <alignment horizontal="left" vertical="center" wrapText="1"/>
    </xf>
    <xf numFmtId="0" fontId="57" fillId="0" borderId="117" xfId="0" applyFont="1" applyBorder="1" applyAlignment="1">
      <alignment horizontal="left" vertical="center" wrapText="1"/>
    </xf>
    <xf numFmtId="0" fontId="57" fillId="0" borderId="118" xfId="0" applyFont="1" applyBorder="1" applyAlignment="1">
      <alignment horizontal="left" vertical="center" wrapText="1"/>
    </xf>
    <xf numFmtId="0" fontId="57" fillId="0" borderId="114" xfId="0" applyFont="1" applyBorder="1" applyAlignment="1">
      <alignment horizontal="left" vertical="center" wrapText="1"/>
    </xf>
    <xf numFmtId="0" fontId="57" fillId="0" borderId="42" xfId="0" applyFont="1" applyBorder="1" applyAlignment="1">
      <alignment horizontal="left" vertical="center" wrapText="1"/>
    </xf>
    <xf numFmtId="0" fontId="57" fillId="0" borderId="49" xfId="0" applyFont="1" applyBorder="1" applyAlignment="1">
      <alignment horizontal="left" vertical="center" wrapText="1"/>
    </xf>
    <xf numFmtId="0" fontId="57" fillId="0" borderId="120" xfId="0" applyFont="1" applyBorder="1" applyAlignment="1">
      <alignment horizontal="left" vertical="center" wrapText="1"/>
    </xf>
    <xf numFmtId="0" fontId="23" fillId="0" borderId="27" xfId="0" applyFont="1" applyBorder="1" applyAlignment="1">
      <alignment horizontal="center" vertical="center"/>
    </xf>
    <xf numFmtId="0" fontId="23" fillId="0" borderId="35" xfId="0" applyFont="1" applyBorder="1" applyAlignment="1">
      <alignment horizontal="center" vertical="center"/>
    </xf>
    <xf numFmtId="0" fontId="23" fillId="0" borderId="26" xfId="0" applyFont="1" applyBorder="1" applyAlignment="1">
      <alignment horizontal="center" vertical="center"/>
    </xf>
    <xf numFmtId="0" fontId="57" fillId="0" borderId="27" xfId="0" applyFont="1" applyBorder="1" applyAlignment="1">
      <alignment horizontal="center" vertical="center" wrapText="1"/>
    </xf>
    <xf numFmtId="0" fontId="57" fillId="0" borderId="35" xfId="0" applyFont="1" applyBorder="1" applyAlignment="1">
      <alignment horizontal="center" vertical="center" wrapText="1"/>
    </xf>
    <xf numFmtId="0" fontId="57" fillId="0" borderId="26" xfId="0" applyFont="1" applyBorder="1" applyAlignment="1">
      <alignment horizontal="center" vertical="center" wrapText="1"/>
    </xf>
    <xf numFmtId="0" fontId="23" fillId="0" borderId="27" xfId="0" applyFont="1" applyBorder="1" applyAlignment="1">
      <alignment horizontal="left" vertical="center"/>
    </xf>
    <xf numFmtId="0" fontId="23" fillId="0" borderId="35" xfId="0" applyFont="1" applyBorder="1" applyAlignment="1">
      <alignment horizontal="left" vertical="center"/>
    </xf>
    <xf numFmtId="0" fontId="23" fillId="0" borderId="26" xfId="0" applyFont="1" applyBorder="1" applyAlignment="1">
      <alignment horizontal="left" vertical="center"/>
    </xf>
    <xf numFmtId="0" fontId="23" fillId="0" borderId="27" xfId="0" applyFont="1" applyBorder="1" applyAlignment="1">
      <alignment horizontal="center"/>
    </xf>
    <xf numFmtId="0" fontId="23" fillId="0" borderId="26" xfId="0" applyFont="1" applyBorder="1" applyAlignment="1">
      <alignment horizontal="center"/>
    </xf>
    <xf numFmtId="0" fontId="57" fillId="0" borderId="27" xfId="0" applyFont="1" applyBorder="1" applyAlignment="1">
      <alignment horizontal="center" vertical="center"/>
    </xf>
    <xf numFmtId="0" fontId="57" fillId="0" borderId="35" xfId="0" applyFont="1" applyBorder="1" applyAlignment="1">
      <alignment horizontal="center" vertical="center"/>
    </xf>
    <xf numFmtId="0" fontId="57" fillId="0" borderId="26" xfId="0" applyFont="1" applyBorder="1" applyAlignment="1">
      <alignment horizontal="center" vertical="center"/>
    </xf>
    <xf numFmtId="0" fontId="60" fillId="0" borderId="27" xfId="0" applyFont="1" applyBorder="1" applyAlignment="1">
      <alignment horizontal="center" vertical="center"/>
    </xf>
    <xf numFmtId="0" fontId="60" fillId="0" borderId="35" xfId="0" applyFont="1" applyBorder="1" applyAlignment="1">
      <alignment horizontal="center" vertical="center"/>
    </xf>
    <xf numFmtId="0" fontId="60" fillId="0" borderId="26" xfId="0" applyFont="1" applyBorder="1" applyAlignment="1">
      <alignment horizontal="center" vertical="center"/>
    </xf>
  </cellXfs>
  <cellStyles count="5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Normalny 2 2" xfId="51" xr:uid="{2FD6195A-6E96-41D5-A615-303001080944}"/>
    <cellStyle name="Normalny 3" xfId="45" xr:uid="{00000000-0005-0000-0000-000025000000}"/>
    <cellStyle name="Normalny 4" xfId="47" xr:uid="{00000000-0005-0000-0000-000026000000}"/>
    <cellStyle name="Normalny 4 2" xfId="50" xr:uid="{4F8B7529-A0BC-4449-AF23-3E624FC680A0}"/>
    <cellStyle name="Obliczenia" xfId="37" builtinId="22" customBuiltin="1"/>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Walutowy" xfId="48" builtinId="4"/>
    <cellStyle name="Walutowy 2" xfId="44" xr:uid="{00000000-0005-0000-0000-00002E000000}"/>
    <cellStyle name="Walutowy 3" xfId="46" xr:uid="{00000000-0005-0000-0000-00002F000000}"/>
    <cellStyle name="Walutowy 3 2" xfId="49" xr:uid="{6F4CA2B7-2533-4AE6-878B-A4080E063FB8}"/>
    <cellStyle name="Zły" xfId="43" builtinId="27" customBuiltin="1"/>
  </cellStyles>
  <dxfs count="156">
    <dxf>
      <font>
        <color theme="0"/>
      </font>
      <border>
        <left/>
        <right/>
        <top/>
        <bottom/>
        <vertical/>
        <horizontal/>
      </border>
    </dxf>
    <dxf>
      <font>
        <color theme="0"/>
      </font>
      <border>
        <left/>
        <right/>
        <top/>
        <bottom/>
      </border>
    </dxf>
    <dxf>
      <font>
        <color theme="1"/>
      </font>
      <fill>
        <gradientFill degree="90">
          <stop position="0">
            <color theme="0"/>
          </stop>
          <stop position="0.5">
            <color rgb="FFFF0000"/>
          </stop>
          <stop position="1">
            <color theme="0"/>
          </stop>
        </gradientFill>
      </fill>
    </dxf>
    <dxf>
      <font>
        <color theme="1"/>
      </font>
      <fill>
        <gradientFill degree="90">
          <stop position="0">
            <color theme="0"/>
          </stop>
          <stop position="0.5">
            <color rgb="FFFF0000"/>
          </stop>
          <stop position="1">
            <color theme="0"/>
          </stop>
        </gradientFill>
      </fill>
    </dxf>
    <dxf>
      <font>
        <color theme="0"/>
      </font>
      <border>
        <left/>
        <right/>
        <top/>
        <bottom/>
        <vertical/>
        <horizontal/>
      </border>
    </dxf>
    <dxf>
      <font>
        <color theme="1"/>
      </font>
      <fill>
        <gradientFill degree="90">
          <stop position="0">
            <color theme="0"/>
          </stop>
          <stop position="0.5">
            <color rgb="FFFF0000"/>
          </stop>
          <stop position="1">
            <color theme="0"/>
          </stop>
        </gradientFill>
      </fill>
    </dxf>
    <dxf>
      <font>
        <color theme="0"/>
      </font>
      <border>
        <left/>
        <right/>
        <top/>
        <bottom/>
        <vertical/>
        <horizontal/>
      </border>
    </dxf>
    <dxf>
      <font>
        <b val="0"/>
        <i val="0"/>
        <color rgb="FFFF0000"/>
      </font>
    </dxf>
    <dxf>
      <font>
        <color theme="0"/>
      </font>
      <border>
        <left/>
        <right/>
        <top/>
        <bottom/>
      </border>
    </dxf>
    <dxf>
      <font>
        <color theme="0"/>
      </font>
      <border>
        <left/>
        <right/>
        <top/>
        <bottom/>
        <vertical/>
        <horizontal/>
      </border>
    </dxf>
    <dxf>
      <font>
        <color theme="0"/>
      </font>
      <border>
        <left/>
        <right/>
        <top/>
        <bottom/>
        <vertical/>
        <horizontal/>
      </border>
    </dxf>
    <dxf>
      <font>
        <b val="0"/>
        <i val="0"/>
        <strike val="0"/>
        <condense val="0"/>
        <extend val="0"/>
        <outline val="0"/>
        <shadow val="0"/>
        <u val="none"/>
        <vertAlign val="baseline"/>
        <sz val="11"/>
        <color auto="1"/>
        <name val="Calibri"/>
        <scheme val="minor"/>
      </font>
      <numFmt numFmtId="0" formatCode="General"/>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numFmt numFmtId="0" formatCode="General"/>
      <alignment horizontal="center" vertical="bottom" textRotation="0" wrapText="0" indent="0" justifyLastLine="0" shrinkToFit="0" readingOrder="0"/>
      <border diagonalUp="0" diagonalDown="0">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border>
        <top style="thin">
          <color auto="1"/>
        </top>
      </border>
    </dxf>
    <dxf>
      <border diagonalUp="0" diagonalDown="0">
        <left style="double">
          <color auto="1"/>
        </left>
        <right style="double">
          <color auto="1"/>
        </right>
        <top style="double">
          <color auto="1"/>
        </top>
        <bottom style="double">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double">
          <color auto="1"/>
        </top>
        <bottom/>
      </border>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numFmt numFmtId="0" formatCode="General"/>
    </dxf>
    <dxf>
      <font>
        <b val="0"/>
        <i val="0"/>
        <strike val="0"/>
        <condense val="0"/>
        <extend val="0"/>
        <outline val="0"/>
        <shadow val="0"/>
        <u val="none"/>
        <vertAlign val="baseline"/>
        <sz val="10"/>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auto="1"/>
        <name val="Calibri"/>
        <family val="2"/>
        <charset val="238"/>
        <scheme val="minor"/>
      </font>
      <numFmt numFmtId="0" formatCode="General"/>
      <alignment horizontal="left"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0"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diagonalUp="0" diagonalDown="0">
        <left style="double">
          <color rgb="FF000000"/>
        </left>
        <right style="double">
          <color rgb="FF000000"/>
        </right>
        <top style="double">
          <color rgb="FF000000"/>
        </top>
        <bottom style="double">
          <color rgb="FF000000"/>
        </bottom>
      </border>
    </dxf>
    <dxf>
      <font>
        <strike val="0"/>
        <outline val="0"/>
        <shadow val="0"/>
        <u val="none"/>
        <vertAlign val="baseline"/>
        <sz val="10"/>
        <color auto="1"/>
        <name val="Calibri"/>
        <scheme val="none"/>
      </font>
      <alignment horizontal="left" vertical="center" textRotation="0" indent="0" justifyLastLine="0" shrinkToFit="0" readingOrder="0"/>
    </dxf>
    <dxf>
      <border outline="0">
        <bottom style="thin">
          <color rgb="FF000000"/>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Times New Roman"/>
        <family val="1"/>
        <charset val="23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double">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30" formatCode="@"/>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alignment horizontal="center" vertical="center" textRotation="0" wrapText="1" indent="0" justifyLastLine="0" shrinkToFit="0" readingOrder="0"/>
      <border diagonalUp="0" diagonalDown="0" outline="0">
        <left style="double">
          <color auto="1"/>
        </left>
        <right style="thin">
          <color auto="1"/>
        </right>
        <top style="thin">
          <color auto="1"/>
        </top>
        <bottom style="thin">
          <color auto="1"/>
        </bottom>
      </border>
    </dxf>
    <dxf>
      <border diagonalUp="0" diagonalDown="0">
        <left style="double">
          <color indexed="64"/>
        </left>
        <right style="double">
          <color indexed="64"/>
        </right>
        <top style="double">
          <color auto="1"/>
        </top>
        <bottom style="medium">
          <color indexed="64"/>
        </bottom>
      </border>
    </dxf>
    <dxf>
      <font>
        <strike val="0"/>
        <outline val="0"/>
        <shadow val="0"/>
        <u val="none"/>
        <vertAlign val="baseline"/>
        <sz val="10"/>
        <color auto="1"/>
        <name val="Times New Roman"/>
        <family val="1"/>
        <charset val="238"/>
        <scheme val="none"/>
      </font>
    </dxf>
    <dxf>
      <border outline="0">
        <bottom style="medium">
          <color indexed="64"/>
        </bottom>
      </border>
    </dxf>
    <dxf>
      <font>
        <b val="0"/>
        <i val="0"/>
        <strike val="0"/>
        <condense val="0"/>
        <extend val="0"/>
        <outline val="0"/>
        <shadow val="0"/>
        <u val="none"/>
        <vertAlign val="baseline"/>
        <sz val="10"/>
        <color auto="1"/>
        <name val="Times New Roman"/>
        <family val="1"/>
        <charset val="238"/>
        <scheme val="none"/>
      </font>
      <fill>
        <patternFill patternType="solid">
          <fgColor indexed="64"/>
          <bgColor indexed="2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family val="1"/>
        <charset val="238"/>
        <scheme val="none"/>
      </font>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Times New Roman"/>
        <family val="1"/>
        <charset val="238"/>
        <scheme val="none"/>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name val="Times New Roman"/>
        <family val="1"/>
        <charset val="238"/>
        <scheme val="none"/>
      </font>
    </dxf>
    <dxf>
      <font>
        <strike val="0"/>
        <outline val="0"/>
        <shadow val="0"/>
        <u val="none"/>
        <vertAlign val="baseline"/>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Times New Roman"/>
        <family val="1"/>
        <charset val="238"/>
        <scheme val="none"/>
      </font>
      <numFmt numFmtId="30" formatCode="@"/>
      <alignment horizontal="centerContinuous" vertical="center" textRotation="0" wrapText="1" indent="0" justifyLastLine="0" shrinkToFit="0" readingOrder="0"/>
      <border diagonalUp="0" diagonalDown="0" outline="0">
        <left/>
        <right/>
        <top style="double">
          <color auto="1"/>
        </top>
        <bottom/>
      </border>
    </dxf>
    <dxf>
      <font>
        <strike val="0"/>
        <outline val="0"/>
        <shadow val="0"/>
        <u val="none"/>
        <vertAlign val="baseline"/>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Times New Roman"/>
        <family val="1"/>
        <charset val="238"/>
        <scheme val="none"/>
      </font>
      <border diagonalUp="0" diagonalDown="0" outline="0">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30" formatCode="@"/>
      <alignment horizontal="left"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family val="1"/>
        <charset val="238"/>
        <scheme val="none"/>
      </font>
      <alignment horizontal="center" vertical="center" textRotation="0" wrapText="0"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Times New Roman"/>
        <family val="1"/>
        <charset val="238"/>
        <scheme val="none"/>
      </font>
    </dxf>
    <dxf>
      <border diagonalUp="0" diagonalDown="0">
        <left style="double">
          <color indexed="64"/>
        </left>
        <right style="double">
          <color indexed="64"/>
        </right>
        <top style="double">
          <color indexed="64"/>
        </top>
        <bottom style="double">
          <color indexed="64"/>
        </bottom>
      </border>
    </dxf>
    <dxf>
      <font>
        <strike val="0"/>
        <outline val="0"/>
        <shadow val="0"/>
        <u val="none"/>
        <vertAlign val="baseline"/>
        <sz val="10"/>
        <color auto="1"/>
        <name val="Times New Roman"/>
        <family val="1"/>
        <charset val="238"/>
        <scheme val="none"/>
      </font>
      <alignment horizontal="left" vertical="center" textRotation="0" indent="0" justifyLastLine="0" shrinkToFit="0" readingOrder="0"/>
    </dxf>
    <dxf>
      <border outline="0">
        <bottom style="thin">
          <color indexed="64"/>
        </bottom>
      </border>
    </dxf>
    <dxf>
      <font>
        <strike val="0"/>
        <outline val="0"/>
        <shadow val="0"/>
        <u val="none"/>
        <vertAlign val="baseline"/>
        <sz val="10"/>
        <color auto="1"/>
        <name val="Times New Roman"/>
        <family val="1"/>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charset val="238"/>
        <scheme val="minor"/>
      </font>
      <numFmt numFmtId="0" formatCode="General"/>
      <alignment horizontal="center" vertical="center" textRotation="0" wrapText="0" indent="0" justifyLastLine="0" shrinkToFit="0" readingOrder="0"/>
      <border diagonalUp="0" diagonalDown="0" outline="0">
        <left style="thin">
          <color auto="1"/>
        </left>
        <right style="medium">
          <color auto="1"/>
        </right>
        <top style="thin">
          <color auto="1"/>
        </top>
        <bottom/>
      </border>
    </dxf>
    <dxf>
      <font>
        <strike val="0"/>
        <outline val="0"/>
        <shadow val="0"/>
        <u val="none"/>
        <vertAlign val="baseline"/>
        <sz val="9"/>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medium">
          <color auto="1"/>
        </right>
        <top style="thin">
          <color indexed="64"/>
        </top>
        <bottom style="thin">
          <color indexed="64"/>
        </bottom>
        <vertical/>
      </border>
    </dxf>
    <dxf>
      <font>
        <b val="0"/>
        <i val="0"/>
        <strike val="0"/>
        <condense val="0"/>
        <extend val="0"/>
        <outline val="0"/>
        <shadow val="0"/>
        <u val="none"/>
        <vertAlign val="baseline"/>
        <sz val="9"/>
        <color auto="1"/>
        <name val="Calibri"/>
        <family val="2"/>
        <charset val="238"/>
        <scheme val="minor"/>
      </font>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Calibri"/>
        <scheme val="minor"/>
      </font>
      <numFmt numFmtId="0" formatCode="General"/>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charset val="238"/>
        <scheme val="minor"/>
      </font>
      <alignment horizontal="center" vertical="center" textRotation="0" wrapText="1" indent="0" justifyLastLine="0" shrinkToFit="0" readingOrder="0"/>
      <border diagonalUp="0" diagonalDown="0" outline="0">
        <left style="double">
          <color auto="1"/>
        </left>
        <right style="thin">
          <color auto="1"/>
        </right>
        <top style="thin">
          <color auto="1"/>
        </top>
        <bottom/>
      </border>
    </dxf>
    <dxf>
      <font>
        <strike val="0"/>
        <outline val="0"/>
        <shadow val="0"/>
        <u val="none"/>
        <vertAlign val="baseline"/>
        <sz val="9"/>
        <color auto="1"/>
        <name val="Calibri"/>
        <scheme val="minor"/>
      </font>
      <alignment horizontal="center" vertical="center" textRotation="0" wrapText="1" indent="0" justifyLastLine="0" shrinkToFit="0" readingOrder="0"/>
      <border diagonalUp="0" diagonalDown="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Calibri"/>
        <scheme val="none"/>
      </font>
    </dxf>
    <dxf>
      <border>
        <bottom style="medium">
          <color rgb="FF000000"/>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name val="Times New Roman"/>
        <family val="1"/>
        <charset val="238"/>
        <scheme val="none"/>
      </font>
      <fill>
        <patternFill patternType="solid">
          <fgColor indexed="64"/>
          <bgColor theme="0"/>
        </patternFill>
      </fill>
    </dxf>
    <dxf>
      <font>
        <strike val="0"/>
        <outline val="0"/>
        <shadow val="0"/>
        <u val="none"/>
        <vertAlign val="baseline"/>
        <sz val="10"/>
        <color auto="1"/>
        <name val="Times New Roman"/>
        <family val="1"/>
        <charset val="238"/>
        <scheme val="none"/>
      </font>
      <fill>
        <patternFill patternType="solid">
          <fgColor indexed="64"/>
          <bgColor theme="0" tint="-0.14996795556505021"/>
        </patternFill>
      </fill>
    </dxf>
    <dxf>
      <font>
        <strike val="0"/>
        <outline val="0"/>
        <shadow val="0"/>
        <u val="none"/>
        <vertAlign val="baseline"/>
        <sz val="9"/>
        <color auto="1"/>
        <name val="Times New Roman"/>
        <family val="1"/>
        <charset val="238"/>
        <scheme val="none"/>
      </font>
      <alignment vertical="center" textRotation="0" wrapText="1" indent="0" justifyLastLine="0" shrinkToFit="0" readingOrder="0"/>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left"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left"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Times New Roman"/>
        <family val="1"/>
        <charset val="238"/>
        <scheme val="none"/>
      </font>
      <alignment vertical="center" textRotation="0" wrapText="1" indent="0" justifyLastLine="0" shrinkToFit="0" readingOrder="0"/>
    </dxf>
    <dxf>
      <border>
        <bottom style="medium">
          <color rgb="FF000000"/>
        </bottom>
      </border>
    </dxf>
    <dxf>
      <font>
        <b val="0"/>
        <i val="0"/>
        <strike val="0"/>
        <condense val="0"/>
        <extend val="0"/>
        <outline val="0"/>
        <shadow val="0"/>
        <u val="none"/>
        <vertAlign val="baseline"/>
        <sz val="10"/>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9"/>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medium">
          <color auto="1"/>
        </right>
        <top style="thin">
          <color indexed="64"/>
        </top>
        <bottom style="thin">
          <color indexed="64"/>
        </bottom>
        <vertical/>
      </border>
    </dxf>
    <dxf>
      <font>
        <strike val="0"/>
        <outline val="0"/>
        <shadow val="0"/>
        <u val="none"/>
        <vertAlign val="baseline"/>
        <sz val="9"/>
        <color auto="1"/>
        <name val="Calibri"/>
        <scheme val="minor"/>
      </font>
      <numFmt numFmtId="0" formatCode="General"/>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numFmt numFmtId="0" formatCode="General"/>
      <alignment horizontal="center" vertical="center" textRotation="0" wrapText="1" indent="0" justifyLastLine="0" shrinkToFit="0" readingOrder="0"/>
      <border diagonalUp="0" diagonalDown="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Calibri"/>
        <scheme val="none"/>
      </font>
    </dxf>
    <dxf>
      <border>
        <bottom style="medium">
          <color rgb="FF000000"/>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name val="Times New Roman"/>
        <family val="1"/>
        <charset val="238"/>
        <scheme val="none"/>
      </font>
      <fill>
        <patternFill patternType="solid">
          <fgColor indexed="64"/>
          <bgColor theme="0"/>
        </patternFill>
      </fill>
    </dxf>
    <dxf>
      <font>
        <strike val="0"/>
        <outline val="0"/>
        <shadow val="0"/>
        <u val="none"/>
        <vertAlign val="baseline"/>
        <sz val="10"/>
        <color auto="1"/>
        <name val="Times New Roman"/>
        <family val="1"/>
        <charset val="238"/>
        <scheme val="none"/>
      </font>
      <fill>
        <patternFill patternType="solid">
          <fgColor indexed="64"/>
          <bgColor theme="0" tint="-0.14996795556505021"/>
        </patternFill>
      </fill>
    </dxf>
    <dxf>
      <font>
        <strike val="0"/>
        <outline val="0"/>
        <shadow val="0"/>
        <u val="none"/>
        <vertAlign val="baseline"/>
        <sz val="9"/>
        <color auto="1"/>
        <name val="Times New Roman"/>
        <family val="1"/>
        <charset val="238"/>
        <scheme val="none"/>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left"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left"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Times New Roman"/>
        <family val="1"/>
        <charset val="238"/>
        <scheme val="none"/>
      </font>
      <alignmen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0"/>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alibri"/>
        <family val="2"/>
        <charset val="238"/>
        <scheme val="minor"/>
      </font>
      <alignment horizontal="center" vertical="center" textRotation="0" wrapText="0" indent="0" justifyLastLine="0" shrinkToFit="0" readingOrder="0"/>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charset val="238"/>
        <scheme val="minor"/>
      </font>
      <alignment horizontal="left" vertical="center" textRotation="0" wrapText="1"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charset val="238"/>
        <scheme val="minor"/>
      </font>
      <alignment horizontal="center" vertical="center" textRotation="0" wrapText="0" indent="0" justifyLastLine="0" shrinkToFit="0" readingOrder="0"/>
    </dxf>
    <dxf>
      <font>
        <strike val="0"/>
        <outline val="0"/>
        <shadow val="0"/>
        <u val="none"/>
        <vertAlign val="baseline"/>
        <sz val="12"/>
        <color auto="1"/>
        <name val="Calibri"/>
        <scheme val="minor"/>
      </font>
      <numFmt numFmtId="0" formatCode="General"/>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name val="Calibri"/>
        <scheme val="none"/>
      </font>
      <alignment horizontal="left" vertical="top" textRotation="0" indent="0" justifyLastLine="0" shrinkToFit="0" readingOrder="0"/>
    </dxf>
    <dxf>
      <font>
        <strike val="0"/>
        <outline val="0"/>
        <shadow val="0"/>
        <u val="none"/>
        <vertAlign val="baseline"/>
        <sz val="12"/>
        <color theme="1"/>
        <name val="Calibri"/>
        <scheme val="minor"/>
      </font>
      <alignment horizontal="center" textRotation="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ill>
        <patternFill patternType="solid">
          <fgColor indexed="64"/>
          <bgColor theme="0"/>
        </patternFill>
      </fill>
    </dxf>
    <dxf>
      <font>
        <strike val="0"/>
        <outline val="0"/>
        <shadow val="0"/>
        <u val="none"/>
        <vertAlign val="baseline"/>
        <sz val="10"/>
        <color auto="1"/>
        <name val="Calibri"/>
        <scheme val="minor"/>
      </font>
      <fill>
        <patternFill patternType="solid">
          <fgColor indexed="64"/>
          <bgColor theme="0" tint="-0.14996795556505021"/>
        </patternFill>
      </fill>
    </dxf>
    <dxf>
      <font>
        <strike val="0"/>
        <outline val="0"/>
        <shadow val="0"/>
        <u val="none"/>
        <vertAlign val="baseline"/>
        <sz val="12"/>
        <color auto="1"/>
        <name val="Times New Roman"/>
        <family val="1"/>
        <charset val="238"/>
        <scheme val="none"/>
      </font>
      <alignment horizontal="left" vertical="top" textRotation="0" indent="0" justifyLastLine="0" shrinkToFit="0" readingOrder="0"/>
      <border diagonalUp="0" diagonalDown="0" outline="0">
        <left style="thin">
          <color auto="1"/>
        </left>
        <right/>
        <top/>
        <bottom/>
      </border>
    </dxf>
    <dxf>
      <font>
        <strike val="0"/>
        <outline val="0"/>
        <shadow val="0"/>
        <u val="none"/>
        <vertAlign val="baseline"/>
        <sz val="12"/>
        <color auto="1"/>
        <name val="Times New Roman"/>
        <family val="1"/>
        <charset val="238"/>
        <scheme val="none"/>
      </font>
      <numFmt numFmtId="30" formatCode="@"/>
      <alignment horizontal="center" vertical="center" textRotation="0" wrapText="0" indent="0" justifyLastLine="0" shrinkToFit="0" readingOrder="0"/>
      <border diagonalUp="0" diagonalDown="0" outline="0">
        <left/>
        <right style="double">
          <color auto="1"/>
        </right>
        <top/>
        <bottom/>
      </border>
    </dxf>
    <dxf>
      <font>
        <strike val="0"/>
        <outline val="0"/>
        <shadow val="0"/>
        <u val="none"/>
        <vertAlign val="baseline"/>
        <sz val="12"/>
        <color auto="1"/>
        <name val="Times New Roman"/>
        <family val="1"/>
        <charset val="238"/>
        <scheme val="none"/>
      </font>
      <numFmt numFmtId="30" formatCode="@"/>
      <alignment horizontal="center" vertical="center" textRotation="0" wrapText="0" indent="0" justifyLastLine="0" shrinkToFit="0" readingOrder="0"/>
    </dxf>
    <dxf>
      <font>
        <strike val="0"/>
        <outline val="0"/>
        <shadow val="0"/>
        <u val="none"/>
        <vertAlign val="baseline"/>
        <sz val="12"/>
        <color auto="1"/>
        <name val="Times New Roman"/>
        <family val="1"/>
        <charset val="238"/>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family val="1"/>
        <charset val="238"/>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Times New Roman"/>
        <family val="1"/>
        <charset val="238"/>
        <scheme val="none"/>
      </font>
      <alignment horizontal="left" vertical="center" textRotation="0" wrapText="1" indent="0" justifyLastLine="0" shrinkToFit="0" readingOrder="0"/>
    </dxf>
    <dxf>
      <font>
        <strike val="0"/>
        <outline val="0"/>
        <shadow val="0"/>
        <u val="none"/>
        <vertAlign val="baseline"/>
        <sz val="12"/>
        <color auto="1"/>
        <name val="Times New Roman"/>
        <family val="1"/>
        <charset val="238"/>
        <scheme val="none"/>
      </font>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color auto="1"/>
        <name val="Times New Roman"/>
        <family val="1"/>
        <charset val="238"/>
        <scheme val="none"/>
      </font>
      <alignment horizontal="left" vertical="top" textRotation="0" indent="0" justifyLastLine="0" shrinkToFit="0" readingOrder="0"/>
    </dxf>
    <dxf>
      <border>
        <bottom style="medium">
          <color auto="1"/>
        </bottom>
      </border>
    </dxf>
    <dxf>
      <font>
        <b/>
        <strike val="0"/>
        <outline val="0"/>
        <shadow val="0"/>
        <u val="none"/>
        <vertAlign val="baseline"/>
        <sz val="12"/>
        <color theme="1"/>
        <name val="Calibri"/>
        <scheme val="minor"/>
      </font>
      <alignment horizontal="center" vertical="center" textRotation="0" indent="0" justifyLastLine="0" shrinkToFit="0" readingOrder="0"/>
      <border diagonalUp="0" diagonalDown="0" outline="0">
        <left style="medium">
          <color auto="1"/>
        </left>
        <right style="medium">
          <color auto="1"/>
        </right>
        <top/>
        <bottom/>
      </border>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Times New Roman"/>
        <family val="1"/>
        <charset val="238"/>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Times New Roman"/>
        <family val="1"/>
        <charset val="238"/>
        <scheme val="none"/>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433080</xdr:colOff>
      <xdr:row>0</xdr:row>
      <xdr:rowOff>86040</xdr:rowOff>
    </xdr:from>
    <xdr:to>
      <xdr:col>32</xdr:col>
      <xdr:colOff>251640</xdr:colOff>
      <xdr:row>20</xdr:row>
      <xdr:rowOff>64080</xdr:rowOff>
    </xdr:to>
    <xdr:sp macro="" textlink="">
      <xdr:nvSpPr>
        <xdr:cNvPr id="2" name="CustomShape 1">
          <a:extLst>
            <a:ext uri="{FF2B5EF4-FFF2-40B4-BE49-F238E27FC236}">
              <a16:creationId xmlns:a16="http://schemas.microsoft.com/office/drawing/2014/main" id="{DB43DDDA-9D60-46D0-8682-7E0237481967}"/>
            </a:ext>
          </a:extLst>
        </xdr:cNvPr>
        <xdr:cNvSpPr/>
      </xdr:nvSpPr>
      <xdr:spPr>
        <a:xfrm>
          <a:off x="24159855" y="86040"/>
          <a:ext cx="7133760" cy="3854715"/>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pl-PL" sz="4000" b="1" strike="noStrike" spc="-1">
              <a:solidFill>
                <a:srgbClr val="FF0000"/>
              </a:solidFill>
              <a:latin typeface="Calibri"/>
            </a:rPr>
            <a:t>Generator słownie (służy do przekształcenia zapisu liczbowego w zapis słowny liczby)</a:t>
          </a:r>
          <a:endParaRPr lang="pl-PL" sz="4000" b="0" strike="noStrike" spc="-1">
            <a:latin typeface="Times New Roman"/>
          </a:endParaRPr>
        </a:p>
        <a:p>
          <a:pPr>
            <a:lnSpc>
              <a:spcPct val="100000"/>
            </a:lnSpc>
          </a:pPr>
          <a:endParaRPr lang="pl-PL" sz="4000" b="0" strike="noStrike" spc="-1">
            <a:latin typeface="Times New Roman"/>
          </a:endParaRPr>
        </a:p>
        <a:p>
          <a:pPr>
            <a:lnSpc>
              <a:spcPct val="100000"/>
            </a:lnSpc>
          </a:pPr>
          <a:r>
            <a:rPr lang="pl-PL" sz="1200" b="1" strike="noStrike" spc="-1">
              <a:solidFill>
                <a:srgbClr val="FF0000"/>
              </a:solidFill>
              <a:latin typeface="Calibri"/>
            </a:rPr>
            <a:t>1. wskazać komórkę z której ma być pobierana liczba do zamianyna słownie</a:t>
          </a:r>
          <a:endParaRPr lang="pl-PL" sz="1200" b="0" strike="noStrike" spc="-1">
            <a:latin typeface="Times New Roman"/>
          </a:endParaRPr>
        </a:p>
        <a:p>
          <a:pPr>
            <a:lnSpc>
              <a:spcPct val="100000"/>
            </a:lnSpc>
          </a:pPr>
          <a:r>
            <a:rPr lang="pl-PL" sz="1200" b="1" strike="noStrike" spc="-1">
              <a:solidFill>
                <a:srgbClr val="FF0000"/>
              </a:solidFill>
              <a:latin typeface="Calibri"/>
            </a:rPr>
            <a:t>2. wyznaczyć część całkowitą liczby</a:t>
          </a:r>
          <a:endParaRPr lang="pl-PL" sz="1200" b="0" strike="noStrike" spc="-1">
            <a:latin typeface="Times New Roman"/>
          </a:endParaRPr>
        </a:p>
        <a:p>
          <a:pPr>
            <a:lnSpc>
              <a:spcPct val="100000"/>
            </a:lnSpc>
          </a:pPr>
          <a:r>
            <a:rPr lang="pl-PL" sz="1200" b="1" strike="noStrike" spc="-1">
              <a:solidFill>
                <a:srgbClr val="FF0000"/>
              </a:solidFill>
              <a:latin typeface="Calibri"/>
            </a:rPr>
            <a:t>3. wyznaczyć "jednostki, dziesiątki, setki, itd....</a:t>
          </a:r>
          <a:endParaRPr lang="pl-PL" sz="1200" b="0" strike="noStrike" spc="-1">
            <a:latin typeface="Times New Roman"/>
          </a:endParaRPr>
        </a:p>
        <a:p>
          <a:pPr>
            <a:lnSpc>
              <a:spcPct val="100000"/>
            </a:lnSpc>
          </a:pPr>
          <a:r>
            <a:rPr lang="pl-PL" sz="1200" b="1" strike="noStrike" spc="-1">
              <a:solidFill>
                <a:srgbClr val="FF0000"/>
              </a:solidFill>
              <a:latin typeface="Calibri"/>
            </a:rPr>
            <a:t>4. zamienić na słownie: jednostki, dziesiątki, setki.... - odszukać odpowiednik liczba - słowo (kolumny M i N)</a:t>
          </a:r>
          <a:endParaRPr lang="pl-PL" sz="1200" b="0" strike="noStrike" spc="-1">
            <a:latin typeface="Times New Roman"/>
          </a:endParaRPr>
        </a:p>
        <a:p>
          <a:pPr>
            <a:lnSpc>
              <a:spcPct val="100000"/>
            </a:lnSpc>
          </a:pPr>
          <a:r>
            <a:rPr lang="pl-PL" sz="1200" b="1" strike="noStrike" spc="-1">
              <a:solidFill>
                <a:srgbClr val="FF0000"/>
              </a:solidFill>
              <a:latin typeface="Calibri"/>
            </a:rPr>
            <a:t>5. połączyć poszczególne elementy wyznaczone z pkt. 4 w łańczuch słownie</a:t>
          </a:r>
          <a:endParaRPr lang="pl-PL" sz="1200" b="0" strike="noStrike" spc="-1">
            <a:latin typeface="Times New Roman"/>
          </a:endParaRPr>
        </a:p>
      </xdr:txBody>
    </xdr:sp>
    <xdr:clientData/>
  </xdr:twoCellAnchor>
  <xdr:twoCellAnchor>
    <xdr:from>
      <xdr:col>0</xdr:col>
      <xdr:colOff>0</xdr:colOff>
      <xdr:row>0</xdr:row>
      <xdr:rowOff>0</xdr:rowOff>
    </xdr:from>
    <xdr:to>
      <xdr:col>5</xdr:col>
      <xdr:colOff>428625</xdr:colOff>
      <xdr:row>50</xdr:row>
      <xdr:rowOff>0</xdr:rowOff>
    </xdr:to>
    <xdr:sp macro="" textlink="">
      <xdr:nvSpPr>
        <xdr:cNvPr id="3" name="AutoShape 622">
          <a:extLst>
            <a:ext uri="{FF2B5EF4-FFF2-40B4-BE49-F238E27FC236}">
              <a16:creationId xmlns:a16="http://schemas.microsoft.com/office/drawing/2014/main" id="{B5D126BE-E340-4AAA-B2DC-E97CE84847D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 name="AutoShape 620">
          <a:extLst>
            <a:ext uri="{FF2B5EF4-FFF2-40B4-BE49-F238E27FC236}">
              <a16:creationId xmlns:a16="http://schemas.microsoft.com/office/drawing/2014/main" id="{E6225FF9-F8B7-4442-B293-47A6B3680D2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 name="AutoShape 618">
          <a:extLst>
            <a:ext uri="{FF2B5EF4-FFF2-40B4-BE49-F238E27FC236}">
              <a16:creationId xmlns:a16="http://schemas.microsoft.com/office/drawing/2014/main" id="{CADDD91A-BCF2-4062-92FC-89A54A9E05B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 name="AutoShape 616">
          <a:extLst>
            <a:ext uri="{FF2B5EF4-FFF2-40B4-BE49-F238E27FC236}">
              <a16:creationId xmlns:a16="http://schemas.microsoft.com/office/drawing/2014/main" id="{9962AFAA-1D7B-4EEB-AD7A-BCFAA383520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 name="AutoShape 614">
          <a:extLst>
            <a:ext uri="{FF2B5EF4-FFF2-40B4-BE49-F238E27FC236}">
              <a16:creationId xmlns:a16="http://schemas.microsoft.com/office/drawing/2014/main" id="{8B56A4F1-C1B6-46CA-AD48-4040BD43B1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 name="AutoShape 612">
          <a:extLst>
            <a:ext uri="{FF2B5EF4-FFF2-40B4-BE49-F238E27FC236}">
              <a16:creationId xmlns:a16="http://schemas.microsoft.com/office/drawing/2014/main" id="{1D6DD284-443B-40F2-93F1-D47A0001DC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 name="AutoShape 610">
          <a:extLst>
            <a:ext uri="{FF2B5EF4-FFF2-40B4-BE49-F238E27FC236}">
              <a16:creationId xmlns:a16="http://schemas.microsoft.com/office/drawing/2014/main" id="{3F0A197A-F2A7-4CCA-A8B5-11F8EDD3E82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 name="AutoShape 608">
          <a:extLst>
            <a:ext uri="{FF2B5EF4-FFF2-40B4-BE49-F238E27FC236}">
              <a16:creationId xmlns:a16="http://schemas.microsoft.com/office/drawing/2014/main" id="{451624B9-39AC-40FA-A3E3-459361823D6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 name="AutoShape 606">
          <a:extLst>
            <a:ext uri="{FF2B5EF4-FFF2-40B4-BE49-F238E27FC236}">
              <a16:creationId xmlns:a16="http://schemas.microsoft.com/office/drawing/2014/main" id="{DD873BA0-9E4F-46EC-B957-750C9273EBA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 name="AutoShape 604">
          <a:extLst>
            <a:ext uri="{FF2B5EF4-FFF2-40B4-BE49-F238E27FC236}">
              <a16:creationId xmlns:a16="http://schemas.microsoft.com/office/drawing/2014/main" id="{3AB37E9D-5BF3-4809-A610-5391AA30ED4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 name="AutoShape 602">
          <a:extLst>
            <a:ext uri="{FF2B5EF4-FFF2-40B4-BE49-F238E27FC236}">
              <a16:creationId xmlns:a16="http://schemas.microsoft.com/office/drawing/2014/main" id="{2A23DA2B-5AC5-4578-A60C-BEB4B8158BF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 name="AutoShape 600">
          <a:extLst>
            <a:ext uri="{FF2B5EF4-FFF2-40B4-BE49-F238E27FC236}">
              <a16:creationId xmlns:a16="http://schemas.microsoft.com/office/drawing/2014/main" id="{5AB1B8A8-A032-4817-9345-5BEA95A0520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 name="AutoShape 598">
          <a:extLst>
            <a:ext uri="{FF2B5EF4-FFF2-40B4-BE49-F238E27FC236}">
              <a16:creationId xmlns:a16="http://schemas.microsoft.com/office/drawing/2014/main" id="{9449360E-D4C5-4366-AD37-D160DF85CA7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 name="AutoShape 596">
          <a:extLst>
            <a:ext uri="{FF2B5EF4-FFF2-40B4-BE49-F238E27FC236}">
              <a16:creationId xmlns:a16="http://schemas.microsoft.com/office/drawing/2014/main" id="{11EAE0ED-13FC-4240-995F-E8EE7AB238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 name="AutoShape 594">
          <a:extLst>
            <a:ext uri="{FF2B5EF4-FFF2-40B4-BE49-F238E27FC236}">
              <a16:creationId xmlns:a16="http://schemas.microsoft.com/office/drawing/2014/main" id="{2B299118-B73D-4A58-ABEE-3B5FE5A9FCA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 name="AutoShape 592">
          <a:extLst>
            <a:ext uri="{FF2B5EF4-FFF2-40B4-BE49-F238E27FC236}">
              <a16:creationId xmlns:a16="http://schemas.microsoft.com/office/drawing/2014/main" id="{A799800E-3259-47A0-8AB0-177EAEB7AD1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 name="AutoShape 590">
          <a:extLst>
            <a:ext uri="{FF2B5EF4-FFF2-40B4-BE49-F238E27FC236}">
              <a16:creationId xmlns:a16="http://schemas.microsoft.com/office/drawing/2014/main" id="{331FE129-6A4F-472C-8CD5-61C9DEC18A4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 name="AutoShape 588">
          <a:extLst>
            <a:ext uri="{FF2B5EF4-FFF2-40B4-BE49-F238E27FC236}">
              <a16:creationId xmlns:a16="http://schemas.microsoft.com/office/drawing/2014/main" id="{C5812194-2AD5-4D56-8445-1B5D8D796C2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 name="AutoShape 586">
          <a:extLst>
            <a:ext uri="{FF2B5EF4-FFF2-40B4-BE49-F238E27FC236}">
              <a16:creationId xmlns:a16="http://schemas.microsoft.com/office/drawing/2014/main" id="{85DF3BA8-2965-4EA0-AD6A-0B6F9BDE93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 name="AutoShape 584">
          <a:extLst>
            <a:ext uri="{FF2B5EF4-FFF2-40B4-BE49-F238E27FC236}">
              <a16:creationId xmlns:a16="http://schemas.microsoft.com/office/drawing/2014/main" id="{0BF7D1E6-1025-4E7A-8CEA-6A476914FA3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 name="AutoShape 582">
          <a:extLst>
            <a:ext uri="{FF2B5EF4-FFF2-40B4-BE49-F238E27FC236}">
              <a16:creationId xmlns:a16="http://schemas.microsoft.com/office/drawing/2014/main" id="{4B326E78-8524-43A6-8E8A-D1D625A3E7D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 name="AutoShape 580">
          <a:extLst>
            <a:ext uri="{FF2B5EF4-FFF2-40B4-BE49-F238E27FC236}">
              <a16:creationId xmlns:a16="http://schemas.microsoft.com/office/drawing/2014/main" id="{544CB9B2-2BA8-4437-B8EA-F381CB4DF12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 name="AutoShape 578">
          <a:extLst>
            <a:ext uri="{FF2B5EF4-FFF2-40B4-BE49-F238E27FC236}">
              <a16:creationId xmlns:a16="http://schemas.microsoft.com/office/drawing/2014/main" id="{48D46968-B208-4C00-9F1E-66FC65A7535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 name="AutoShape 576">
          <a:extLst>
            <a:ext uri="{FF2B5EF4-FFF2-40B4-BE49-F238E27FC236}">
              <a16:creationId xmlns:a16="http://schemas.microsoft.com/office/drawing/2014/main" id="{D905B39D-63A7-4D3C-8E02-6D85407D8A7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 name="AutoShape 574">
          <a:extLst>
            <a:ext uri="{FF2B5EF4-FFF2-40B4-BE49-F238E27FC236}">
              <a16:creationId xmlns:a16="http://schemas.microsoft.com/office/drawing/2014/main" id="{5A2C3EC2-6736-4C1F-A638-44F688925AD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 name="AutoShape 572">
          <a:extLst>
            <a:ext uri="{FF2B5EF4-FFF2-40B4-BE49-F238E27FC236}">
              <a16:creationId xmlns:a16="http://schemas.microsoft.com/office/drawing/2014/main" id="{F7148B9D-E3C3-4FA0-B9BA-A2815F4E33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 name="AutoShape 570">
          <a:extLst>
            <a:ext uri="{FF2B5EF4-FFF2-40B4-BE49-F238E27FC236}">
              <a16:creationId xmlns:a16="http://schemas.microsoft.com/office/drawing/2014/main" id="{E47829D6-60D9-421F-B967-3F143850499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 name="AutoShape 568">
          <a:extLst>
            <a:ext uri="{FF2B5EF4-FFF2-40B4-BE49-F238E27FC236}">
              <a16:creationId xmlns:a16="http://schemas.microsoft.com/office/drawing/2014/main" id="{A13EAB1A-F4C5-4DBE-BA2F-1DABF756915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 name="AutoShape 566">
          <a:extLst>
            <a:ext uri="{FF2B5EF4-FFF2-40B4-BE49-F238E27FC236}">
              <a16:creationId xmlns:a16="http://schemas.microsoft.com/office/drawing/2014/main" id="{8A5638AF-B807-4F14-AC8F-9BF6AECE4FE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 name="AutoShape 564">
          <a:extLst>
            <a:ext uri="{FF2B5EF4-FFF2-40B4-BE49-F238E27FC236}">
              <a16:creationId xmlns:a16="http://schemas.microsoft.com/office/drawing/2014/main" id="{44C2DFF5-6EBE-4CC2-8E6D-24A49BFE53B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 name="AutoShape 562">
          <a:extLst>
            <a:ext uri="{FF2B5EF4-FFF2-40B4-BE49-F238E27FC236}">
              <a16:creationId xmlns:a16="http://schemas.microsoft.com/office/drawing/2014/main" id="{996DE08C-2B45-4CF5-A4D2-C9ABCDF7882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 name="AutoShape 560">
          <a:extLst>
            <a:ext uri="{FF2B5EF4-FFF2-40B4-BE49-F238E27FC236}">
              <a16:creationId xmlns:a16="http://schemas.microsoft.com/office/drawing/2014/main" id="{6B618938-1310-4F44-A9CF-167B1344125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 name="AutoShape 558">
          <a:extLst>
            <a:ext uri="{FF2B5EF4-FFF2-40B4-BE49-F238E27FC236}">
              <a16:creationId xmlns:a16="http://schemas.microsoft.com/office/drawing/2014/main" id="{B6857FD1-E2A0-416E-9DCC-B637517154D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 name="AutoShape 556">
          <a:extLst>
            <a:ext uri="{FF2B5EF4-FFF2-40B4-BE49-F238E27FC236}">
              <a16:creationId xmlns:a16="http://schemas.microsoft.com/office/drawing/2014/main" id="{35B244E7-2DF2-4324-B4D2-93B70B13A34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 name="AutoShape 554">
          <a:extLst>
            <a:ext uri="{FF2B5EF4-FFF2-40B4-BE49-F238E27FC236}">
              <a16:creationId xmlns:a16="http://schemas.microsoft.com/office/drawing/2014/main" id="{745FCFAE-141C-46B9-827F-958F754B29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 name="AutoShape 552">
          <a:extLst>
            <a:ext uri="{FF2B5EF4-FFF2-40B4-BE49-F238E27FC236}">
              <a16:creationId xmlns:a16="http://schemas.microsoft.com/office/drawing/2014/main" id="{32BBE14E-9C50-4E5B-8CE5-384BBB3EDD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 name="AutoShape 550">
          <a:extLst>
            <a:ext uri="{FF2B5EF4-FFF2-40B4-BE49-F238E27FC236}">
              <a16:creationId xmlns:a16="http://schemas.microsoft.com/office/drawing/2014/main" id="{460EFA5F-88AB-468C-A1C4-65B366B0B1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 name="AutoShape 548">
          <a:extLst>
            <a:ext uri="{FF2B5EF4-FFF2-40B4-BE49-F238E27FC236}">
              <a16:creationId xmlns:a16="http://schemas.microsoft.com/office/drawing/2014/main" id="{8D7BFC3F-954B-48D9-B622-A6BC184DA07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 name="AutoShape 546">
          <a:extLst>
            <a:ext uri="{FF2B5EF4-FFF2-40B4-BE49-F238E27FC236}">
              <a16:creationId xmlns:a16="http://schemas.microsoft.com/office/drawing/2014/main" id="{0266EB98-5440-455C-BA1B-195FBECED96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 name="AutoShape 544">
          <a:extLst>
            <a:ext uri="{FF2B5EF4-FFF2-40B4-BE49-F238E27FC236}">
              <a16:creationId xmlns:a16="http://schemas.microsoft.com/office/drawing/2014/main" id="{EF56F0E6-BF72-48FF-9D4A-38793389F93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 name="AutoShape 542">
          <a:extLst>
            <a:ext uri="{FF2B5EF4-FFF2-40B4-BE49-F238E27FC236}">
              <a16:creationId xmlns:a16="http://schemas.microsoft.com/office/drawing/2014/main" id="{FF348BF3-56A1-4DDC-A20F-D657E542BC1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 name="AutoShape 540">
          <a:extLst>
            <a:ext uri="{FF2B5EF4-FFF2-40B4-BE49-F238E27FC236}">
              <a16:creationId xmlns:a16="http://schemas.microsoft.com/office/drawing/2014/main" id="{F4821E70-EC11-499D-B92C-0CA6EDC07DD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 name="AutoShape 538">
          <a:extLst>
            <a:ext uri="{FF2B5EF4-FFF2-40B4-BE49-F238E27FC236}">
              <a16:creationId xmlns:a16="http://schemas.microsoft.com/office/drawing/2014/main" id="{110FE77B-1E84-4C22-A95A-C5A28EB4C2C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 name="AutoShape 536">
          <a:extLst>
            <a:ext uri="{FF2B5EF4-FFF2-40B4-BE49-F238E27FC236}">
              <a16:creationId xmlns:a16="http://schemas.microsoft.com/office/drawing/2014/main" id="{2130C04E-516E-4F51-90DE-AADF8C1BCD1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 name="AutoShape 534">
          <a:extLst>
            <a:ext uri="{FF2B5EF4-FFF2-40B4-BE49-F238E27FC236}">
              <a16:creationId xmlns:a16="http://schemas.microsoft.com/office/drawing/2014/main" id="{32F95552-0CA3-4BC5-994D-7DCE9AE4760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 name="AutoShape 532">
          <a:extLst>
            <a:ext uri="{FF2B5EF4-FFF2-40B4-BE49-F238E27FC236}">
              <a16:creationId xmlns:a16="http://schemas.microsoft.com/office/drawing/2014/main" id="{77C47688-67FB-46E2-829C-3F8C275B37F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 name="AutoShape 530">
          <a:extLst>
            <a:ext uri="{FF2B5EF4-FFF2-40B4-BE49-F238E27FC236}">
              <a16:creationId xmlns:a16="http://schemas.microsoft.com/office/drawing/2014/main" id="{1606C616-C6EF-46CF-98EF-F1E95B263A6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 name="AutoShape 528">
          <a:extLst>
            <a:ext uri="{FF2B5EF4-FFF2-40B4-BE49-F238E27FC236}">
              <a16:creationId xmlns:a16="http://schemas.microsoft.com/office/drawing/2014/main" id="{4ABB38BC-0B47-4838-A7F6-FEE17E90416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 name="AutoShape 526">
          <a:extLst>
            <a:ext uri="{FF2B5EF4-FFF2-40B4-BE49-F238E27FC236}">
              <a16:creationId xmlns:a16="http://schemas.microsoft.com/office/drawing/2014/main" id="{DEA2D885-66B2-478E-86F8-CC8970C8746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 name="AutoShape 524">
          <a:extLst>
            <a:ext uri="{FF2B5EF4-FFF2-40B4-BE49-F238E27FC236}">
              <a16:creationId xmlns:a16="http://schemas.microsoft.com/office/drawing/2014/main" id="{31C6B726-9FB6-423F-9885-F4FCA3D6D59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 name="AutoShape 522">
          <a:extLst>
            <a:ext uri="{FF2B5EF4-FFF2-40B4-BE49-F238E27FC236}">
              <a16:creationId xmlns:a16="http://schemas.microsoft.com/office/drawing/2014/main" id="{0860C362-50CD-4ED7-A724-E3C92DB8635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 name="AutoShape 520">
          <a:extLst>
            <a:ext uri="{FF2B5EF4-FFF2-40B4-BE49-F238E27FC236}">
              <a16:creationId xmlns:a16="http://schemas.microsoft.com/office/drawing/2014/main" id="{4DFEC42F-2A28-4DA4-A1A0-361AF3EE9CA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 name="AutoShape 518">
          <a:extLst>
            <a:ext uri="{FF2B5EF4-FFF2-40B4-BE49-F238E27FC236}">
              <a16:creationId xmlns:a16="http://schemas.microsoft.com/office/drawing/2014/main" id="{63115E40-DEEB-4FF2-921B-4372AC63945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 name="AutoShape 516">
          <a:extLst>
            <a:ext uri="{FF2B5EF4-FFF2-40B4-BE49-F238E27FC236}">
              <a16:creationId xmlns:a16="http://schemas.microsoft.com/office/drawing/2014/main" id="{039EBEA4-03F3-4629-82CD-959999BD6A8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 name="AutoShape 514">
          <a:extLst>
            <a:ext uri="{FF2B5EF4-FFF2-40B4-BE49-F238E27FC236}">
              <a16:creationId xmlns:a16="http://schemas.microsoft.com/office/drawing/2014/main" id="{4C0D9C49-C490-4318-A35B-BEE8FA4EB9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 name="AutoShape 512">
          <a:extLst>
            <a:ext uri="{FF2B5EF4-FFF2-40B4-BE49-F238E27FC236}">
              <a16:creationId xmlns:a16="http://schemas.microsoft.com/office/drawing/2014/main" id="{42FD4268-9D97-497C-9812-353783485B3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 name="AutoShape 510">
          <a:extLst>
            <a:ext uri="{FF2B5EF4-FFF2-40B4-BE49-F238E27FC236}">
              <a16:creationId xmlns:a16="http://schemas.microsoft.com/office/drawing/2014/main" id="{6DBE9AD2-47D8-4B9C-8472-CE05D5A18BC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 name="AutoShape 508">
          <a:extLst>
            <a:ext uri="{FF2B5EF4-FFF2-40B4-BE49-F238E27FC236}">
              <a16:creationId xmlns:a16="http://schemas.microsoft.com/office/drawing/2014/main" id="{D91B9B78-9AF3-4069-806E-2CAD3362DE3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 name="AutoShape 506">
          <a:extLst>
            <a:ext uri="{FF2B5EF4-FFF2-40B4-BE49-F238E27FC236}">
              <a16:creationId xmlns:a16="http://schemas.microsoft.com/office/drawing/2014/main" id="{C37F115A-E2CA-4AC0-8499-434F9A5FFD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 name="AutoShape 504">
          <a:extLst>
            <a:ext uri="{FF2B5EF4-FFF2-40B4-BE49-F238E27FC236}">
              <a16:creationId xmlns:a16="http://schemas.microsoft.com/office/drawing/2014/main" id="{483A4222-970F-4B9F-830C-33F6398150E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3" name="AutoShape 502">
          <a:extLst>
            <a:ext uri="{FF2B5EF4-FFF2-40B4-BE49-F238E27FC236}">
              <a16:creationId xmlns:a16="http://schemas.microsoft.com/office/drawing/2014/main" id="{14F0763F-DA26-4F7A-AF03-2427A80844A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4" name="AutoShape 500">
          <a:extLst>
            <a:ext uri="{FF2B5EF4-FFF2-40B4-BE49-F238E27FC236}">
              <a16:creationId xmlns:a16="http://schemas.microsoft.com/office/drawing/2014/main" id="{6CE2489C-6F54-46C2-97DA-1AC6D8D81BD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5" name="AutoShape 498">
          <a:extLst>
            <a:ext uri="{FF2B5EF4-FFF2-40B4-BE49-F238E27FC236}">
              <a16:creationId xmlns:a16="http://schemas.microsoft.com/office/drawing/2014/main" id="{B7379498-2F4D-4628-9079-FC864A39A5E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6" name="AutoShape 496">
          <a:extLst>
            <a:ext uri="{FF2B5EF4-FFF2-40B4-BE49-F238E27FC236}">
              <a16:creationId xmlns:a16="http://schemas.microsoft.com/office/drawing/2014/main" id="{45A45FA3-0028-44EB-9E3D-6078CF54E5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7" name="AutoShape 494">
          <a:extLst>
            <a:ext uri="{FF2B5EF4-FFF2-40B4-BE49-F238E27FC236}">
              <a16:creationId xmlns:a16="http://schemas.microsoft.com/office/drawing/2014/main" id="{DD761BF5-B365-4D8B-ACB6-2A147C9CFEC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8" name="AutoShape 492">
          <a:extLst>
            <a:ext uri="{FF2B5EF4-FFF2-40B4-BE49-F238E27FC236}">
              <a16:creationId xmlns:a16="http://schemas.microsoft.com/office/drawing/2014/main" id="{E7A2B2FA-ECE0-4931-A9F2-2B7608E3C5B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9" name="AutoShape 490">
          <a:extLst>
            <a:ext uri="{FF2B5EF4-FFF2-40B4-BE49-F238E27FC236}">
              <a16:creationId xmlns:a16="http://schemas.microsoft.com/office/drawing/2014/main" id="{23813355-187F-493D-9080-18463CDB843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0" name="AutoShape 488">
          <a:extLst>
            <a:ext uri="{FF2B5EF4-FFF2-40B4-BE49-F238E27FC236}">
              <a16:creationId xmlns:a16="http://schemas.microsoft.com/office/drawing/2014/main" id="{935EE1C6-5B39-43D2-AF65-4C19D8D200A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1" name="AutoShape 486">
          <a:extLst>
            <a:ext uri="{FF2B5EF4-FFF2-40B4-BE49-F238E27FC236}">
              <a16:creationId xmlns:a16="http://schemas.microsoft.com/office/drawing/2014/main" id="{F7D8C2C4-8E68-477F-B338-9CBBC9DED98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2" name="AutoShape 484">
          <a:extLst>
            <a:ext uri="{FF2B5EF4-FFF2-40B4-BE49-F238E27FC236}">
              <a16:creationId xmlns:a16="http://schemas.microsoft.com/office/drawing/2014/main" id="{4D7A6487-A675-409D-AA9F-A90853D96CB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3" name="AutoShape 482">
          <a:extLst>
            <a:ext uri="{FF2B5EF4-FFF2-40B4-BE49-F238E27FC236}">
              <a16:creationId xmlns:a16="http://schemas.microsoft.com/office/drawing/2014/main" id="{38B07FDC-D63E-4F53-8491-D5CB868619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4" name="AutoShape 480">
          <a:extLst>
            <a:ext uri="{FF2B5EF4-FFF2-40B4-BE49-F238E27FC236}">
              <a16:creationId xmlns:a16="http://schemas.microsoft.com/office/drawing/2014/main" id="{F80BAD03-DE16-4A69-BDE2-66A1BC9F09E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5" name="AutoShape 478">
          <a:extLst>
            <a:ext uri="{FF2B5EF4-FFF2-40B4-BE49-F238E27FC236}">
              <a16:creationId xmlns:a16="http://schemas.microsoft.com/office/drawing/2014/main" id="{C350F216-F282-4C42-B6C6-735600228D4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6" name="AutoShape 476">
          <a:extLst>
            <a:ext uri="{FF2B5EF4-FFF2-40B4-BE49-F238E27FC236}">
              <a16:creationId xmlns:a16="http://schemas.microsoft.com/office/drawing/2014/main" id="{E33B54DD-AA41-40D1-BA1E-09B27C9D8F6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7" name="AutoShape 474">
          <a:extLst>
            <a:ext uri="{FF2B5EF4-FFF2-40B4-BE49-F238E27FC236}">
              <a16:creationId xmlns:a16="http://schemas.microsoft.com/office/drawing/2014/main" id="{02A2A5ED-91BB-4267-A335-1076F744EA0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8" name="AutoShape 472">
          <a:extLst>
            <a:ext uri="{FF2B5EF4-FFF2-40B4-BE49-F238E27FC236}">
              <a16:creationId xmlns:a16="http://schemas.microsoft.com/office/drawing/2014/main" id="{0F685C40-5FE7-46F8-B09C-4DFBFC0BDA9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9" name="AutoShape 470">
          <a:extLst>
            <a:ext uri="{FF2B5EF4-FFF2-40B4-BE49-F238E27FC236}">
              <a16:creationId xmlns:a16="http://schemas.microsoft.com/office/drawing/2014/main" id="{F514CE82-5FB9-41B3-A451-E89DF877BD5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0" name="AutoShape 468">
          <a:extLst>
            <a:ext uri="{FF2B5EF4-FFF2-40B4-BE49-F238E27FC236}">
              <a16:creationId xmlns:a16="http://schemas.microsoft.com/office/drawing/2014/main" id="{7B8DA274-B8FC-4208-8FEB-CCAF237DC41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1" name="AutoShape 466">
          <a:extLst>
            <a:ext uri="{FF2B5EF4-FFF2-40B4-BE49-F238E27FC236}">
              <a16:creationId xmlns:a16="http://schemas.microsoft.com/office/drawing/2014/main" id="{94025A35-2B5A-471B-B511-D47047E0113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2" name="AutoShape 464">
          <a:extLst>
            <a:ext uri="{FF2B5EF4-FFF2-40B4-BE49-F238E27FC236}">
              <a16:creationId xmlns:a16="http://schemas.microsoft.com/office/drawing/2014/main" id="{DA962F9C-C01E-4CD2-A6E3-570340717A9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3" name="AutoShape 462">
          <a:extLst>
            <a:ext uri="{FF2B5EF4-FFF2-40B4-BE49-F238E27FC236}">
              <a16:creationId xmlns:a16="http://schemas.microsoft.com/office/drawing/2014/main" id="{25AD329E-EAF1-4622-86F2-0BDF27B4048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4" name="AutoShape 460">
          <a:extLst>
            <a:ext uri="{FF2B5EF4-FFF2-40B4-BE49-F238E27FC236}">
              <a16:creationId xmlns:a16="http://schemas.microsoft.com/office/drawing/2014/main" id="{CD40C989-E40E-42DA-BB81-3124845229A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5" name="AutoShape 458">
          <a:extLst>
            <a:ext uri="{FF2B5EF4-FFF2-40B4-BE49-F238E27FC236}">
              <a16:creationId xmlns:a16="http://schemas.microsoft.com/office/drawing/2014/main" id="{2C1BF743-C222-4620-9E5A-423869B0498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6" name="AutoShape 456">
          <a:extLst>
            <a:ext uri="{FF2B5EF4-FFF2-40B4-BE49-F238E27FC236}">
              <a16:creationId xmlns:a16="http://schemas.microsoft.com/office/drawing/2014/main" id="{3F7C7A9B-3820-4965-9806-E2B26CD5625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7" name="AutoShape 454">
          <a:extLst>
            <a:ext uri="{FF2B5EF4-FFF2-40B4-BE49-F238E27FC236}">
              <a16:creationId xmlns:a16="http://schemas.microsoft.com/office/drawing/2014/main" id="{4D6722A6-D565-4495-A7A1-807A52E8326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8" name="AutoShape 452">
          <a:extLst>
            <a:ext uri="{FF2B5EF4-FFF2-40B4-BE49-F238E27FC236}">
              <a16:creationId xmlns:a16="http://schemas.microsoft.com/office/drawing/2014/main" id="{0CBD04D9-BB0A-4172-854D-B05175C5F30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9" name="AutoShape 450">
          <a:extLst>
            <a:ext uri="{FF2B5EF4-FFF2-40B4-BE49-F238E27FC236}">
              <a16:creationId xmlns:a16="http://schemas.microsoft.com/office/drawing/2014/main" id="{D7972372-6B90-47A4-861F-57F5EE78AB5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0" name="AutoShape 448">
          <a:extLst>
            <a:ext uri="{FF2B5EF4-FFF2-40B4-BE49-F238E27FC236}">
              <a16:creationId xmlns:a16="http://schemas.microsoft.com/office/drawing/2014/main" id="{95273531-A49B-4EB5-8419-58CAB73B73B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1" name="AutoShape 446">
          <a:extLst>
            <a:ext uri="{FF2B5EF4-FFF2-40B4-BE49-F238E27FC236}">
              <a16:creationId xmlns:a16="http://schemas.microsoft.com/office/drawing/2014/main" id="{7488FB43-3CFC-484E-A5D8-E9F54F4889C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2" name="AutoShape 444">
          <a:extLst>
            <a:ext uri="{FF2B5EF4-FFF2-40B4-BE49-F238E27FC236}">
              <a16:creationId xmlns:a16="http://schemas.microsoft.com/office/drawing/2014/main" id="{E4F4FCFB-0EF2-482B-9F47-744EE717B38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3" name="AutoShape 442">
          <a:extLst>
            <a:ext uri="{FF2B5EF4-FFF2-40B4-BE49-F238E27FC236}">
              <a16:creationId xmlns:a16="http://schemas.microsoft.com/office/drawing/2014/main" id="{C20D1105-DCF5-45F6-80B3-BD6415455E1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4" name="AutoShape 440">
          <a:extLst>
            <a:ext uri="{FF2B5EF4-FFF2-40B4-BE49-F238E27FC236}">
              <a16:creationId xmlns:a16="http://schemas.microsoft.com/office/drawing/2014/main" id="{8209BED6-383E-48AE-B165-28B4265C2C0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5" name="AutoShape 438">
          <a:extLst>
            <a:ext uri="{FF2B5EF4-FFF2-40B4-BE49-F238E27FC236}">
              <a16:creationId xmlns:a16="http://schemas.microsoft.com/office/drawing/2014/main" id="{5101AF14-9640-4E36-B49F-BC19B78E229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6" name="AutoShape 436">
          <a:extLst>
            <a:ext uri="{FF2B5EF4-FFF2-40B4-BE49-F238E27FC236}">
              <a16:creationId xmlns:a16="http://schemas.microsoft.com/office/drawing/2014/main" id="{4305EF26-21C6-4002-AE1D-306A92B400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7" name="AutoShape 434">
          <a:extLst>
            <a:ext uri="{FF2B5EF4-FFF2-40B4-BE49-F238E27FC236}">
              <a16:creationId xmlns:a16="http://schemas.microsoft.com/office/drawing/2014/main" id="{57A54B47-6671-4DE9-BDA1-43A613E31D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8" name="AutoShape 432">
          <a:extLst>
            <a:ext uri="{FF2B5EF4-FFF2-40B4-BE49-F238E27FC236}">
              <a16:creationId xmlns:a16="http://schemas.microsoft.com/office/drawing/2014/main" id="{2326A57A-3C1E-4E75-87DC-221F68ADC3E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9" name="AutoShape 430">
          <a:extLst>
            <a:ext uri="{FF2B5EF4-FFF2-40B4-BE49-F238E27FC236}">
              <a16:creationId xmlns:a16="http://schemas.microsoft.com/office/drawing/2014/main" id="{74339659-B229-44F3-9489-C27472D7ECE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0" name="AutoShape 428">
          <a:extLst>
            <a:ext uri="{FF2B5EF4-FFF2-40B4-BE49-F238E27FC236}">
              <a16:creationId xmlns:a16="http://schemas.microsoft.com/office/drawing/2014/main" id="{8752B003-FEAE-4DE8-AB94-F5D3A80DBBE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1" name="AutoShape 426">
          <a:extLst>
            <a:ext uri="{FF2B5EF4-FFF2-40B4-BE49-F238E27FC236}">
              <a16:creationId xmlns:a16="http://schemas.microsoft.com/office/drawing/2014/main" id="{D8A2AE15-C619-4949-9FA0-49D5A5E599C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2" name="AutoShape 424">
          <a:extLst>
            <a:ext uri="{FF2B5EF4-FFF2-40B4-BE49-F238E27FC236}">
              <a16:creationId xmlns:a16="http://schemas.microsoft.com/office/drawing/2014/main" id="{4D7BB337-3A1D-42A4-B955-E83EECC3AD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3" name="AutoShape 422">
          <a:extLst>
            <a:ext uri="{FF2B5EF4-FFF2-40B4-BE49-F238E27FC236}">
              <a16:creationId xmlns:a16="http://schemas.microsoft.com/office/drawing/2014/main" id="{3A6C3971-A1F2-45DC-8172-D0A06C6EEE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4" name="AutoShape 420">
          <a:extLst>
            <a:ext uri="{FF2B5EF4-FFF2-40B4-BE49-F238E27FC236}">
              <a16:creationId xmlns:a16="http://schemas.microsoft.com/office/drawing/2014/main" id="{498E4608-59E7-45C8-848B-5A2E972224A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5" name="AutoShape 418">
          <a:extLst>
            <a:ext uri="{FF2B5EF4-FFF2-40B4-BE49-F238E27FC236}">
              <a16:creationId xmlns:a16="http://schemas.microsoft.com/office/drawing/2014/main" id="{CFDA76C6-6970-4BE6-BAC9-B1F4E1E9242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6" name="AutoShape 416">
          <a:extLst>
            <a:ext uri="{FF2B5EF4-FFF2-40B4-BE49-F238E27FC236}">
              <a16:creationId xmlns:a16="http://schemas.microsoft.com/office/drawing/2014/main" id="{6071AC0F-20C0-477F-861B-238C7E96DF9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7" name="AutoShape 414">
          <a:extLst>
            <a:ext uri="{FF2B5EF4-FFF2-40B4-BE49-F238E27FC236}">
              <a16:creationId xmlns:a16="http://schemas.microsoft.com/office/drawing/2014/main" id="{CCCA9417-F870-42EE-B2A7-B0241B6FB69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8" name="AutoShape 412">
          <a:extLst>
            <a:ext uri="{FF2B5EF4-FFF2-40B4-BE49-F238E27FC236}">
              <a16:creationId xmlns:a16="http://schemas.microsoft.com/office/drawing/2014/main" id="{A2B43B90-26E3-4856-9804-2070E6E112E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9" name="AutoShape 410">
          <a:extLst>
            <a:ext uri="{FF2B5EF4-FFF2-40B4-BE49-F238E27FC236}">
              <a16:creationId xmlns:a16="http://schemas.microsoft.com/office/drawing/2014/main" id="{7F500639-7843-4680-932E-14D02316A38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0" name="AutoShape 408">
          <a:extLst>
            <a:ext uri="{FF2B5EF4-FFF2-40B4-BE49-F238E27FC236}">
              <a16:creationId xmlns:a16="http://schemas.microsoft.com/office/drawing/2014/main" id="{2525862B-2F74-41DF-85AA-51E2E8BE79C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1" name="AutoShape 406">
          <a:extLst>
            <a:ext uri="{FF2B5EF4-FFF2-40B4-BE49-F238E27FC236}">
              <a16:creationId xmlns:a16="http://schemas.microsoft.com/office/drawing/2014/main" id="{1A9FC5CB-9DFE-4072-A7E2-6DC5617779F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2" name="AutoShape 404">
          <a:extLst>
            <a:ext uri="{FF2B5EF4-FFF2-40B4-BE49-F238E27FC236}">
              <a16:creationId xmlns:a16="http://schemas.microsoft.com/office/drawing/2014/main" id="{F78D7CE3-7F0B-4B4F-916B-8171ACB7F0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3" name="AutoShape 402">
          <a:extLst>
            <a:ext uri="{FF2B5EF4-FFF2-40B4-BE49-F238E27FC236}">
              <a16:creationId xmlns:a16="http://schemas.microsoft.com/office/drawing/2014/main" id="{E3743495-233D-46FD-95D2-F5564A4A76A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4" name="AutoShape 400">
          <a:extLst>
            <a:ext uri="{FF2B5EF4-FFF2-40B4-BE49-F238E27FC236}">
              <a16:creationId xmlns:a16="http://schemas.microsoft.com/office/drawing/2014/main" id="{C1ABEAD7-7A26-4EF9-A00A-989B7D4D868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5" name="AutoShape 398">
          <a:extLst>
            <a:ext uri="{FF2B5EF4-FFF2-40B4-BE49-F238E27FC236}">
              <a16:creationId xmlns:a16="http://schemas.microsoft.com/office/drawing/2014/main" id="{2240C18E-341B-4F23-B2FE-8AFBDC09E59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6" name="AutoShape 396">
          <a:extLst>
            <a:ext uri="{FF2B5EF4-FFF2-40B4-BE49-F238E27FC236}">
              <a16:creationId xmlns:a16="http://schemas.microsoft.com/office/drawing/2014/main" id="{8CD3DB33-C540-4FAB-866D-39679844A88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7" name="AutoShape 394">
          <a:extLst>
            <a:ext uri="{FF2B5EF4-FFF2-40B4-BE49-F238E27FC236}">
              <a16:creationId xmlns:a16="http://schemas.microsoft.com/office/drawing/2014/main" id="{E1A0526F-28DE-4CD0-A41D-34E92DE1425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8" name="AutoShape 392">
          <a:extLst>
            <a:ext uri="{FF2B5EF4-FFF2-40B4-BE49-F238E27FC236}">
              <a16:creationId xmlns:a16="http://schemas.microsoft.com/office/drawing/2014/main" id="{63E02495-EF2B-4134-A419-AFA5A98D06A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9" name="AutoShape 390">
          <a:extLst>
            <a:ext uri="{FF2B5EF4-FFF2-40B4-BE49-F238E27FC236}">
              <a16:creationId xmlns:a16="http://schemas.microsoft.com/office/drawing/2014/main" id="{BD7DE5BF-2A6E-4F76-A232-D311B7A263A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0" name="AutoShape 388">
          <a:extLst>
            <a:ext uri="{FF2B5EF4-FFF2-40B4-BE49-F238E27FC236}">
              <a16:creationId xmlns:a16="http://schemas.microsoft.com/office/drawing/2014/main" id="{3426F35A-FFF8-4843-91D6-9CA391FAA74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1" name="AutoShape 386">
          <a:extLst>
            <a:ext uri="{FF2B5EF4-FFF2-40B4-BE49-F238E27FC236}">
              <a16:creationId xmlns:a16="http://schemas.microsoft.com/office/drawing/2014/main" id="{147F43E5-B18C-4724-B05C-61FEA9612E4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2" name="AutoShape 384">
          <a:extLst>
            <a:ext uri="{FF2B5EF4-FFF2-40B4-BE49-F238E27FC236}">
              <a16:creationId xmlns:a16="http://schemas.microsoft.com/office/drawing/2014/main" id="{D214C373-0D7D-4C70-8E91-395A5752ED4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3" name="AutoShape 382">
          <a:extLst>
            <a:ext uri="{FF2B5EF4-FFF2-40B4-BE49-F238E27FC236}">
              <a16:creationId xmlns:a16="http://schemas.microsoft.com/office/drawing/2014/main" id="{033A78C9-2495-4B3F-97E2-CBC3896ACBF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4" name="AutoShape 380">
          <a:extLst>
            <a:ext uri="{FF2B5EF4-FFF2-40B4-BE49-F238E27FC236}">
              <a16:creationId xmlns:a16="http://schemas.microsoft.com/office/drawing/2014/main" id="{60B820F2-86EF-4C76-9917-6FA86866E59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5" name="AutoShape 378">
          <a:extLst>
            <a:ext uri="{FF2B5EF4-FFF2-40B4-BE49-F238E27FC236}">
              <a16:creationId xmlns:a16="http://schemas.microsoft.com/office/drawing/2014/main" id="{5F38E908-BBEA-4B57-9B2D-728FF74921D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6" name="AutoShape 376">
          <a:extLst>
            <a:ext uri="{FF2B5EF4-FFF2-40B4-BE49-F238E27FC236}">
              <a16:creationId xmlns:a16="http://schemas.microsoft.com/office/drawing/2014/main" id="{26B3AD76-DEEF-4841-9682-9D6BC056826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7" name="AutoShape 374">
          <a:extLst>
            <a:ext uri="{FF2B5EF4-FFF2-40B4-BE49-F238E27FC236}">
              <a16:creationId xmlns:a16="http://schemas.microsoft.com/office/drawing/2014/main" id="{38D83433-A459-485C-8712-46662B89606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8" name="AutoShape 372">
          <a:extLst>
            <a:ext uri="{FF2B5EF4-FFF2-40B4-BE49-F238E27FC236}">
              <a16:creationId xmlns:a16="http://schemas.microsoft.com/office/drawing/2014/main" id="{6AC9EBE1-C5B7-4918-9859-68BF4F1CED3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9" name="AutoShape 370">
          <a:extLst>
            <a:ext uri="{FF2B5EF4-FFF2-40B4-BE49-F238E27FC236}">
              <a16:creationId xmlns:a16="http://schemas.microsoft.com/office/drawing/2014/main" id="{217DDD54-451F-41A4-A0E1-6D700C212DC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0" name="AutoShape 368">
          <a:extLst>
            <a:ext uri="{FF2B5EF4-FFF2-40B4-BE49-F238E27FC236}">
              <a16:creationId xmlns:a16="http://schemas.microsoft.com/office/drawing/2014/main" id="{9AC05FB0-190A-4E46-B9A4-F4EAE447AB5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1" name="AutoShape 366">
          <a:extLst>
            <a:ext uri="{FF2B5EF4-FFF2-40B4-BE49-F238E27FC236}">
              <a16:creationId xmlns:a16="http://schemas.microsoft.com/office/drawing/2014/main" id="{85341692-ADA1-4CA4-B50C-20C4FBB8080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2" name="AutoShape 364">
          <a:extLst>
            <a:ext uri="{FF2B5EF4-FFF2-40B4-BE49-F238E27FC236}">
              <a16:creationId xmlns:a16="http://schemas.microsoft.com/office/drawing/2014/main" id="{86101E13-8CC5-42AF-8658-2432D6935D0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3" name="AutoShape 362">
          <a:extLst>
            <a:ext uri="{FF2B5EF4-FFF2-40B4-BE49-F238E27FC236}">
              <a16:creationId xmlns:a16="http://schemas.microsoft.com/office/drawing/2014/main" id="{FA336F19-01E1-4813-A5C4-9840212807C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4" name="AutoShape 360">
          <a:extLst>
            <a:ext uri="{FF2B5EF4-FFF2-40B4-BE49-F238E27FC236}">
              <a16:creationId xmlns:a16="http://schemas.microsoft.com/office/drawing/2014/main" id="{B7BC0045-F351-454B-8A3D-27770896022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5" name="AutoShape 358">
          <a:extLst>
            <a:ext uri="{FF2B5EF4-FFF2-40B4-BE49-F238E27FC236}">
              <a16:creationId xmlns:a16="http://schemas.microsoft.com/office/drawing/2014/main" id="{52D72EAD-FDCD-487F-8F05-7A1122A0C56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6" name="AutoShape 356">
          <a:extLst>
            <a:ext uri="{FF2B5EF4-FFF2-40B4-BE49-F238E27FC236}">
              <a16:creationId xmlns:a16="http://schemas.microsoft.com/office/drawing/2014/main" id="{A9E727E2-6B8C-4E0A-AA31-DE62FBB1FC3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7" name="AutoShape 354">
          <a:extLst>
            <a:ext uri="{FF2B5EF4-FFF2-40B4-BE49-F238E27FC236}">
              <a16:creationId xmlns:a16="http://schemas.microsoft.com/office/drawing/2014/main" id="{267ADC0D-1967-4721-81D6-0FBDC9693E5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8" name="AutoShape 352">
          <a:extLst>
            <a:ext uri="{FF2B5EF4-FFF2-40B4-BE49-F238E27FC236}">
              <a16:creationId xmlns:a16="http://schemas.microsoft.com/office/drawing/2014/main" id="{3EB33F54-F1CC-4C94-A89D-C7DA9E5B388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9" name="AutoShape 350">
          <a:extLst>
            <a:ext uri="{FF2B5EF4-FFF2-40B4-BE49-F238E27FC236}">
              <a16:creationId xmlns:a16="http://schemas.microsoft.com/office/drawing/2014/main" id="{55F25860-338E-4325-BF4A-9806EF4912D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0" name="AutoShape 348">
          <a:extLst>
            <a:ext uri="{FF2B5EF4-FFF2-40B4-BE49-F238E27FC236}">
              <a16:creationId xmlns:a16="http://schemas.microsoft.com/office/drawing/2014/main" id="{86393856-7C52-4C38-B544-FA1CA555AD7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1" name="AutoShape 346">
          <a:extLst>
            <a:ext uri="{FF2B5EF4-FFF2-40B4-BE49-F238E27FC236}">
              <a16:creationId xmlns:a16="http://schemas.microsoft.com/office/drawing/2014/main" id="{DFFFE319-F3B9-4FE4-B6EE-D00530C9BA1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2" name="AutoShape 344">
          <a:extLst>
            <a:ext uri="{FF2B5EF4-FFF2-40B4-BE49-F238E27FC236}">
              <a16:creationId xmlns:a16="http://schemas.microsoft.com/office/drawing/2014/main" id="{7A99C45C-6FE3-431F-B3EF-C131EEEA61E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3" name="AutoShape 342">
          <a:extLst>
            <a:ext uri="{FF2B5EF4-FFF2-40B4-BE49-F238E27FC236}">
              <a16:creationId xmlns:a16="http://schemas.microsoft.com/office/drawing/2014/main" id="{6E04F238-53F2-4910-818F-A132ADD2F1F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4" name="AutoShape 340">
          <a:extLst>
            <a:ext uri="{FF2B5EF4-FFF2-40B4-BE49-F238E27FC236}">
              <a16:creationId xmlns:a16="http://schemas.microsoft.com/office/drawing/2014/main" id="{1C0E8E0E-3697-45CA-A769-69724E60D18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5" name="AutoShape 338">
          <a:extLst>
            <a:ext uri="{FF2B5EF4-FFF2-40B4-BE49-F238E27FC236}">
              <a16:creationId xmlns:a16="http://schemas.microsoft.com/office/drawing/2014/main" id="{19556B7D-D320-4FE7-B8A2-9CC07E4CCD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6" name="AutoShape 336">
          <a:extLst>
            <a:ext uri="{FF2B5EF4-FFF2-40B4-BE49-F238E27FC236}">
              <a16:creationId xmlns:a16="http://schemas.microsoft.com/office/drawing/2014/main" id="{5A9E4C55-A90C-4CE9-93C9-EC63EB2296D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7" name="AutoShape 334">
          <a:extLst>
            <a:ext uri="{FF2B5EF4-FFF2-40B4-BE49-F238E27FC236}">
              <a16:creationId xmlns:a16="http://schemas.microsoft.com/office/drawing/2014/main" id="{48131BD2-7D8B-4FB9-A45F-CDEB6FCF0F7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8" name="AutoShape 332">
          <a:extLst>
            <a:ext uri="{FF2B5EF4-FFF2-40B4-BE49-F238E27FC236}">
              <a16:creationId xmlns:a16="http://schemas.microsoft.com/office/drawing/2014/main" id="{1EC0EF0A-EA45-4AEE-BABC-492A004482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9" name="AutoShape 330">
          <a:extLst>
            <a:ext uri="{FF2B5EF4-FFF2-40B4-BE49-F238E27FC236}">
              <a16:creationId xmlns:a16="http://schemas.microsoft.com/office/drawing/2014/main" id="{64497471-673A-4BD1-9809-21C98029FDC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0" name="AutoShape 328">
          <a:extLst>
            <a:ext uri="{FF2B5EF4-FFF2-40B4-BE49-F238E27FC236}">
              <a16:creationId xmlns:a16="http://schemas.microsoft.com/office/drawing/2014/main" id="{6DB1C4A8-D115-42FD-BD0D-1785BDD8321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1" name="AutoShape 326">
          <a:extLst>
            <a:ext uri="{FF2B5EF4-FFF2-40B4-BE49-F238E27FC236}">
              <a16:creationId xmlns:a16="http://schemas.microsoft.com/office/drawing/2014/main" id="{E59FC4D3-FE46-45F7-A440-E065DC7F792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2" name="AutoShape 324">
          <a:extLst>
            <a:ext uri="{FF2B5EF4-FFF2-40B4-BE49-F238E27FC236}">
              <a16:creationId xmlns:a16="http://schemas.microsoft.com/office/drawing/2014/main" id="{C8D6D973-C857-452C-8761-15D7F35B8EF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3" name="AutoShape 322">
          <a:extLst>
            <a:ext uri="{FF2B5EF4-FFF2-40B4-BE49-F238E27FC236}">
              <a16:creationId xmlns:a16="http://schemas.microsoft.com/office/drawing/2014/main" id="{D9CB6C0F-31A0-4C9A-A4B1-D73006C825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4" name="AutoShape 320">
          <a:extLst>
            <a:ext uri="{FF2B5EF4-FFF2-40B4-BE49-F238E27FC236}">
              <a16:creationId xmlns:a16="http://schemas.microsoft.com/office/drawing/2014/main" id="{8BE35736-4B69-424B-B24A-B64208B973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5" name="AutoShape 318">
          <a:extLst>
            <a:ext uri="{FF2B5EF4-FFF2-40B4-BE49-F238E27FC236}">
              <a16:creationId xmlns:a16="http://schemas.microsoft.com/office/drawing/2014/main" id="{3E900CAD-F336-4CD8-8281-C8F66F56ABB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6" name="AutoShape 316">
          <a:extLst>
            <a:ext uri="{FF2B5EF4-FFF2-40B4-BE49-F238E27FC236}">
              <a16:creationId xmlns:a16="http://schemas.microsoft.com/office/drawing/2014/main" id="{CF9F2E48-ED6A-4844-B20F-4D772DD6B8C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7" name="AutoShape 314">
          <a:extLst>
            <a:ext uri="{FF2B5EF4-FFF2-40B4-BE49-F238E27FC236}">
              <a16:creationId xmlns:a16="http://schemas.microsoft.com/office/drawing/2014/main" id="{72D04FB8-190D-49A2-9166-7546F1629F3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8" name="AutoShape 312">
          <a:extLst>
            <a:ext uri="{FF2B5EF4-FFF2-40B4-BE49-F238E27FC236}">
              <a16:creationId xmlns:a16="http://schemas.microsoft.com/office/drawing/2014/main" id="{3B26BA64-0426-4F0B-A69C-4AB3DC3291E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9" name="AutoShape 310">
          <a:extLst>
            <a:ext uri="{FF2B5EF4-FFF2-40B4-BE49-F238E27FC236}">
              <a16:creationId xmlns:a16="http://schemas.microsoft.com/office/drawing/2014/main" id="{A2540CA7-C989-425D-9AE3-E3190440972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0" name="AutoShape 308">
          <a:extLst>
            <a:ext uri="{FF2B5EF4-FFF2-40B4-BE49-F238E27FC236}">
              <a16:creationId xmlns:a16="http://schemas.microsoft.com/office/drawing/2014/main" id="{3415BEDC-3653-4224-BBC0-381DD75CF7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1" name="AutoShape 306">
          <a:extLst>
            <a:ext uri="{FF2B5EF4-FFF2-40B4-BE49-F238E27FC236}">
              <a16:creationId xmlns:a16="http://schemas.microsoft.com/office/drawing/2014/main" id="{5D9DC1FB-333C-42DA-BB0D-BB26A972FF4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2" name="AutoShape 304">
          <a:extLst>
            <a:ext uri="{FF2B5EF4-FFF2-40B4-BE49-F238E27FC236}">
              <a16:creationId xmlns:a16="http://schemas.microsoft.com/office/drawing/2014/main" id="{3924886D-3184-40F3-8527-90AF75B61BD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3" name="AutoShape 302">
          <a:extLst>
            <a:ext uri="{FF2B5EF4-FFF2-40B4-BE49-F238E27FC236}">
              <a16:creationId xmlns:a16="http://schemas.microsoft.com/office/drawing/2014/main" id="{AA64C4D0-22C7-4958-A49E-19B69D3163C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4" name="AutoShape 300">
          <a:extLst>
            <a:ext uri="{FF2B5EF4-FFF2-40B4-BE49-F238E27FC236}">
              <a16:creationId xmlns:a16="http://schemas.microsoft.com/office/drawing/2014/main" id="{F1955D46-B0F5-4B44-A871-97FAA1DD432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5" name="AutoShape 298">
          <a:extLst>
            <a:ext uri="{FF2B5EF4-FFF2-40B4-BE49-F238E27FC236}">
              <a16:creationId xmlns:a16="http://schemas.microsoft.com/office/drawing/2014/main" id="{9F2FC74D-8254-4326-9474-E44CD3516C2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6" name="AutoShape 296">
          <a:extLst>
            <a:ext uri="{FF2B5EF4-FFF2-40B4-BE49-F238E27FC236}">
              <a16:creationId xmlns:a16="http://schemas.microsoft.com/office/drawing/2014/main" id="{F311F23F-6A4A-4706-9D51-80A9EA3B9C1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7" name="AutoShape 294">
          <a:extLst>
            <a:ext uri="{FF2B5EF4-FFF2-40B4-BE49-F238E27FC236}">
              <a16:creationId xmlns:a16="http://schemas.microsoft.com/office/drawing/2014/main" id="{55882A99-378A-4EBD-B15E-E63E70E0740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8" name="AutoShape 292">
          <a:extLst>
            <a:ext uri="{FF2B5EF4-FFF2-40B4-BE49-F238E27FC236}">
              <a16:creationId xmlns:a16="http://schemas.microsoft.com/office/drawing/2014/main" id="{20F4EA3D-99DB-41F1-81A1-DE0186E43B7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9" name="AutoShape 290">
          <a:extLst>
            <a:ext uri="{FF2B5EF4-FFF2-40B4-BE49-F238E27FC236}">
              <a16:creationId xmlns:a16="http://schemas.microsoft.com/office/drawing/2014/main" id="{B8F83A88-2AA1-4FC8-886C-DF61124D71C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0" name="AutoShape 288">
          <a:extLst>
            <a:ext uri="{FF2B5EF4-FFF2-40B4-BE49-F238E27FC236}">
              <a16:creationId xmlns:a16="http://schemas.microsoft.com/office/drawing/2014/main" id="{3B8533A0-062E-479C-9CA3-B25CD2E6E82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1" name="AutoShape 286">
          <a:extLst>
            <a:ext uri="{FF2B5EF4-FFF2-40B4-BE49-F238E27FC236}">
              <a16:creationId xmlns:a16="http://schemas.microsoft.com/office/drawing/2014/main" id="{AC8BA9B5-B7E1-4E06-8E43-B0EAA43F1F7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2" name="AutoShape 284">
          <a:extLst>
            <a:ext uri="{FF2B5EF4-FFF2-40B4-BE49-F238E27FC236}">
              <a16:creationId xmlns:a16="http://schemas.microsoft.com/office/drawing/2014/main" id="{11002F7A-7937-40BD-9B15-86140865D9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3" name="AutoShape 282">
          <a:extLst>
            <a:ext uri="{FF2B5EF4-FFF2-40B4-BE49-F238E27FC236}">
              <a16:creationId xmlns:a16="http://schemas.microsoft.com/office/drawing/2014/main" id="{EF77260C-E3CC-45D9-B7EB-04B36736E94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4" name="AutoShape 280">
          <a:extLst>
            <a:ext uri="{FF2B5EF4-FFF2-40B4-BE49-F238E27FC236}">
              <a16:creationId xmlns:a16="http://schemas.microsoft.com/office/drawing/2014/main" id="{325A94A7-4345-4772-ABC3-6586AE8322A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5" name="AutoShape 278">
          <a:extLst>
            <a:ext uri="{FF2B5EF4-FFF2-40B4-BE49-F238E27FC236}">
              <a16:creationId xmlns:a16="http://schemas.microsoft.com/office/drawing/2014/main" id="{1B9F0B93-6FD5-4F6D-AE56-370C72BD3BF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6" name="AutoShape 276">
          <a:extLst>
            <a:ext uri="{FF2B5EF4-FFF2-40B4-BE49-F238E27FC236}">
              <a16:creationId xmlns:a16="http://schemas.microsoft.com/office/drawing/2014/main" id="{54C72379-7504-4643-8F74-17C2900EA83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7" name="AutoShape 274">
          <a:extLst>
            <a:ext uri="{FF2B5EF4-FFF2-40B4-BE49-F238E27FC236}">
              <a16:creationId xmlns:a16="http://schemas.microsoft.com/office/drawing/2014/main" id="{E323ADC5-CABA-463B-BB73-D877BF3A136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8" name="AutoShape 272">
          <a:extLst>
            <a:ext uri="{FF2B5EF4-FFF2-40B4-BE49-F238E27FC236}">
              <a16:creationId xmlns:a16="http://schemas.microsoft.com/office/drawing/2014/main" id="{2D528C41-A8DC-4CFC-B502-C24DE69FCE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9" name="AutoShape 270">
          <a:extLst>
            <a:ext uri="{FF2B5EF4-FFF2-40B4-BE49-F238E27FC236}">
              <a16:creationId xmlns:a16="http://schemas.microsoft.com/office/drawing/2014/main" id="{863DA4BC-1939-4948-A642-D29AF56A38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0" name="AutoShape 268">
          <a:extLst>
            <a:ext uri="{FF2B5EF4-FFF2-40B4-BE49-F238E27FC236}">
              <a16:creationId xmlns:a16="http://schemas.microsoft.com/office/drawing/2014/main" id="{1EE054CE-CA07-4340-A48A-1D738774D77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1" name="AutoShape 266">
          <a:extLst>
            <a:ext uri="{FF2B5EF4-FFF2-40B4-BE49-F238E27FC236}">
              <a16:creationId xmlns:a16="http://schemas.microsoft.com/office/drawing/2014/main" id="{813AB6E5-04A6-4265-9FA4-28F7DF16375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2" name="AutoShape 264">
          <a:extLst>
            <a:ext uri="{FF2B5EF4-FFF2-40B4-BE49-F238E27FC236}">
              <a16:creationId xmlns:a16="http://schemas.microsoft.com/office/drawing/2014/main" id="{18CAFC69-8860-4AC4-8042-8738F54C98E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3" name="AutoShape 262">
          <a:extLst>
            <a:ext uri="{FF2B5EF4-FFF2-40B4-BE49-F238E27FC236}">
              <a16:creationId xmlns:a16="http://schemas.microsoft.com/office/drawing/2014/main" id="{85D930AD-63EA-4348-B7F3-17C248EAB1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4" name="AutoShape 260">
          <a:extLst>
            <a:ext uri="{FF2B5EF4-FFF2-40B4-BE49-F238E27FC236}">
              <a16:creationId xmlns:a16="http://schemas.microsoft.com/office/drawing/2014/main" id="{EA19C33C-35B6-437B-BD1F-1C5CB7CE880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5" name="AutoShape 258">
          <a:extLst>
            <a:ext uri="{FF2B5EF4-FFF2-40B4-BE49-F238E27FC236}">
              <a16:creationId xmlns:a16="http://schemas.microsoft.com/office/drawing/2014/main" id="{09235FF7-ED8D-484F-A88D-38EAA3F1FCF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6" name="AutoShape 256">
          <a:extLst>
            <a:ext uri="{FF2B5EF4-FFF2-40B4-BE49-F238E27FC236}">
              <a16:creationId xmlns:a16="http://schemas.microsoft.com/office/drawing/2014/main" id="{0F5ABCED-EA16-4F8A-926B-CE6FDE46798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7" name="AutoShape 254">
          <a:extLst>
            <a:ext uri="{FF2B5EF4-FFF2-40B4-BE49-F238E27FC236}">
              <a16:creationId xmlns:a16="http://schemas.microsoft.com/office/drawing/2014/main" id="{AF3C18F8-0385-4FF7-B9BB-0E1C857FD5B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8" name="AutoShape 252">
          <a:extLst>
            <a:ext uri="{FF2B5EF4-FFF2-40B4-BE49-F238E27FC236}">
              <a16:creationId xmlns:a16="http://schemas.microsoft.com/office/drawing/2014/main" id="{EEE0A015-182C-401C-86BE-74E3F1FABC1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9" name="AutoShape 250">
          <a:extLst>
            <a:ext uri="{FF2B5EF4-FFF2-40B4-BE49-F238E27FC236}">
              <a16:creationId xmlns:a16="http://schemas.microsoft.com/office/drawing/2014/main" id="{2E3CDE0E-D379-4DDB-B508-7761691714B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0" name="AutoShape 248">
          <a:extLst>
            <a:ext uri="{FF2B5EF4-FFF2-40B4-BE49-F238E27FC236}">
              <a16:creationId xmlns:a16="http://schemas.microsoft.com/office/drawing/2014/main" id="{1B018300-A13C-447F-8463-05F06E52330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1" name="AutoShape 246">
          <a:extLst>
            <a:ext uri="{FF2B5EF4-FFF2-40B4-BE49-F238E27FC236}">
              <a16:creationId xmlns:a16="http://schemas.microsoft.com/office/drawing/2014/main" id="{42C3CF20-9AEB-47FA-B551-D23568E275A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2" name="AutoShape 244">
          <a:extLst>
            <a:ext uri="{FF2B5EF4-FFF2-40B4-BE49-F238E27FC236}">
              <a16:creationId xmlns:a16="http://schemas.microsoft.com/office/drawing/2014/main" id="{730E49AB-6734-4A83-B072-B16DEE5EFBE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3" name="AutoShape 242">
          <a:extLst>
            <a:ext uri="{FF2B5EF4-FFF2-40B4-BE49-F238E27FC236}">
              <a16:creationId xmlns:a16="http://schemas.microsoft.com/office/drawing/2014/main" id="{E5EA1FD6-D52D-42E4-9FC4-8919E8AC647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4" name="AutoShape 240">
          <a:extLst>
            <a:ext uri="{FF2B5EF4-FFF2-40B4-BE49-F238E27FC236}">
              <a16:creationId xmlns:a16="http://schemas.microsoft.com/office/drawing/2014/main" id="{75EE35BD-828E-45BF-8B63-7A26BB66B41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5" name="AutoShape 238">
          <a:extLst>
            <a:ext uri="{FF2B5EF4-FFF2-40B4-BE49-F238E27FC236}">
              <a16:creationId xmlns:a16="http://schemas.microsoft.com/office/drawing/2014/main" id="{42F2F458-2FC7-44BB-8D6B-3FAF7FB1955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6" name="AutoShape 236">
          <a:extLst>
            <a:ext uri="{FF2B5EF4-FFF2-40B4-BE49-F238E27FC236}">
              <a16:creationId xmlns:a16="http://schemas.microsoft.com/office/drawing/2014/main" id="{942E4EF8-BDC7-4C30-BFA2-BA0CA2D2964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7" name="AutoShape 234">
          <a:extLst>
            <a:ext uri="{FF2B5EF4-FFF2-40B4-BE49-F238E27FC236}">
              <a16:creationId xmlns:a16="http://schemas.microsoft.com/office/drawing/2014/main" id="{AC38A8C2-DACC-444F-895C-049257785B8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8" name="AutoShape 232">
          <a:extLst>
            <a:ext uri="{FF2B5EF4-FFF2-40B4-BE49-F238E27FC236}">
              <a16:creationId xmlns:a16="http://schemas.microsoft.com/office/drawing/2014/main" id="{ECE8361E-EFE0-421C-B94D-9251F1FF7B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9" name="AutoShape 230">
          <a:extLst>
            <a:ext uri="{FF2B5EF4-FFF2-40B4-BE49-F238E27FC236}">
              <a16:creationId xmlns:a16="http://schemas.microsoft.com/office/drawing/2014/main" id="{1B85E727-20F2-48B9-91DB-4EBDA101FDE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0" name="AutoShape 228">
          <a:extLst>
            <a:ext uri="{FF2B5EF4-FFF2-40B4-BE49-F238E27FC236}">
              <a16:creationId xmlns:a16="http://schemas.microsoft.com/office/drawing/2014/main" id="{69BE0053-864C-44DC-A1C6-FDACAADE442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1" name="AutoShape 226">
          <a:extLst>
            <a:ext uri="{FF2B5EF4-FFF2-40B4-BE49-F238E27FC236}">
              <a16:creationId xmlns:a16="http://schemas.microsoft.com/office/drawing/2014/main" id="{B50E46E0-5745-4CF9-8361-AF4FC44B2CD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2" name="AutoShape 224">
          <a:extLst>
            <a:ext uri="{FF2B5EF4-FFF2-40B4-BE49-F238E27FC236}">
              <a16:creationId xmlns:a16="http://schemas.microsoft.com/office/drawing/2014/main" id="{BFDCF11E-5C98-4135-8A86-E8AC48E599E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3" name="AutoShape 222">
          <a:extLst>
            <a:ext uri="{FF2B5EF4-FFF2-40B4-BE49-F238E27FC236}">
              <a16:creationId xmlns:a16="http://schemas.microsoft.com/office/drawing/2014/main" id="{7433BAB1-5EFD-422C-8A03-87035FCC2C8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4" name="AutoShape 220">
          <a:extLst>
            <a:ext uri="{FF2B5EF4-FFF2-40B4-BE49-F238E27FC236}">
              <a16:creationId xmlns:a16="http://schemas.microsoft.com/office/drawing/2014/main" id="{2CB0D5C2-5A93-45FA-8F8D-46FA1B752F3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5" name="AutoShape 218">
          <a:extLst>
            <a:ext uri="{FF2B5EF4-FFF2-40B4-BE49-F238E27FC236}">
              <a16:creationId xmlns:a16="http://schemas.microsoft.com/office/drawing/2014/main" id="{633DE430-1383-4C10-A3B3-55E26C49842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6" name="AutoShape 216">
          <a:extLst>
            <a:ext uri="{FF2B5EF4-FFF2-40B4-BE49-F238E27FC236}">
              <a16:creationId xmlns:a16="http://schemas.microsoft.com/office/drawing/2014/main" id="{0C8C0847-DA58-44EC-A793-FC28817A463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7" name="AutoShape 214">
          <a:extLst>
            <a:ext uri="{FF2B5EF4-FFF2-40B4-BE49-F238E27FC236}">
              <a16:creationId xmlns:a16="http://schemas.microsoft.com/office/drawing/2014/main" id="{9ED3192B-9520-41AE-A813-82A854870F7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8" name="AutoShape 212">
          <a:extLst>
            <a:ext uri="{FF2B5EF4-FFF2-40B4-BE49-F238E27FC236}">
              <a16:creationId xmlns:a16="http://schemas.microsoft.com/office/drawing/2014/main" id="{6ED05896-8933-4B2E-B781-59D60CB384B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9" name="AutoShape 210">
          <a:extLst>
            <a:ext uri="{FF2B5EF4-FFF2-40B4-BE49-F238E27FC236}">
              <a16:creationId xmlns:a16="http://schemas.microsoft.com/office/drawing/2014/main" id="{A85F27B6-CA83-4E03-BE22-CA5150BA296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0" name="AutoShape 208">
          <a:extLst>
            <a:ext uri="{FF2B5EF4-FFF2-40B4-BE49-F238E27FC236}">
              <a16:creationId xmlns:a16="http://schemas.microsoft.com/office/drawing/2014/main" id="{C840CD2A-F141-4004-8743-7642452B3E4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1" name="AutoShape 206">
          <a:extLst>
            <a:ext uri="{FF2B5EF4-FFF2-40B4-BE49-F238E27FC236}">
              <a16:creationId xmlns:a16="http://schemas.microsoft.com/office/drawing/2014/main" id="{148D58FE-65FF-4528-8C47-4CFFBE4D3A1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2" name="AutoShape 204">
          <a:extLst>
            <a:ext uri="{FF2B5EF4-FFF2-40B4-BE49-F238E27FC236}">
              <a16:creationId xmlns:a16="http://schemas.microsoft.com/office/drawing/2014/main" id="{E7FEEED8-E5DB-4131-A234-92ECC1F6F65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3" name="AutoShape 202">
          <a:extLst>
            <a:ext uri="{FF2B5EF4-FFF2-40B4-BE49-F238E27FC236}">
              <a16:creationId xmlns:a16="http://schemas.microsoft.com/office/drawing/2014/main" id="{ACDF72BE-F1F1-46AA-BE50-2D66CD40B8F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4" name="AutoShape 200">
          <a:extLst>
            <a:ext uri="{FF2B5EF4-FFF2-40B4-BE49-F238E27FC236}">
              <a16:creationId xmlns:a16="http://schemas.microsoft.com/office/drawing/2014/main" id="{46C83772-81F8-43F2-8BF5-E5805A661C5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5" name="AutoShape 198">
          <a:extLst>
            <a:ext uri="{FF2B5EF4-FFF2-40B4-BE49-F238E27FC236}">
              <a16:creationId xmlns:a16="http://schemas.microsoft.com/office/drawing/2014/main" id="{B23EF1E7-D2BE-4C4B-B1C0-044A45A5629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6" name="AutoShape 196">
          <a:extLst>
            <a:ext uri="{FF2B5EF4-FFF2-40B4-BE49-F238E27FC236}">
              <a16:creationId xmlns:a16="http://schemas.microsoft.com/office/drawing/2014/main" id="{E0D0B95E-B4B1-44D6-9E0C-C7138A3873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7" name="AutoShape 194">
          <a:extLst>
            <a:ext uri="{FF2B5EF4-FFF2-40B4-BE49-F238E27FC236}">
              <a16:creationId xmlns:a16="http://schemas.microsoft.com/office/drawing/2014/main" id="{EF8829C4-65E0-455D-B999-7FC4D0FFA1C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8" name="AutoShape 192">
          <a:extLst>
            <a:ext uri="{FF2B5EF4-FFF2-40B4-BE49-F238E27FC236}">
              <a16:creationId xmlns:a16="http://schemas.microsoft.com/office/drawing/2014/main" id="{9457242E-E7D0-4ADA-BD41-F13EA4ECCC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9" name="AutoShape 190">
          <a:extLst>
            <a:ext uri="{FF2B5EF4-FFF2-40B4-BE49-F238E27FC236}">
              <a16:creationId xmlns:a16="http://schemas.microsoft.com/office/drawing/2014/main" id="{72DC295A-2D37-4B11-952F-C3F1B5DF9A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0" name="AutoShape 188">
          <a:extLst>
            <a:ext uri="{FF2B5EF4-FFF2-40B4-BE49-F238E27FC236}">
              <a16:creationId xmlns:a16="http://schemas.microsoft.com/office/drawing/2014/main" id="{75AC8B10-9123-4A3E-86A2-E213C37A03F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1" name="AutoShape 186">
          <a:extLst>
            <a:ext uri="{FF2B5EF4-FFF2-40B4-BE49-F238E27FC236}">
              <a16:creationId xmlns:a16="http://schemas.microsoft.com/office/drawing/2014/main" id="{30036AC4-4EE6-413E-B073-F80905FFD32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2" name="AutoShape 184">
          <a:extLst>
            <a:ext uri="{FF2B5EF4-FFF2-40B4-BE49-F238E27FC236}">
              <a16:creationId xmlns:a16="http://schemas.microsoft.com/office/drawing/2014/main" id="{AD9C08D3-DC8F-456C-B778-22E0878E728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3" name="AutoShape 182">
          <a:extLst>
            <a:ext uri="{FF2B5EF4-FFF2-40B4-BE49-F238E27FC236}">
              <a16:creationId xmlns:a16="http://schemas.microsoft.com/office/drawing/2014/main" id="{CDB85717-5391-4F15-A589-9DB9CAB062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4" name="AutoShape 180">
          <a:extLst>
            <a:ext uri="{FF2B5EF4-FFF2-40B4-BE49-F238E27FC236}">
              <a16:creationId xmlns:a16="http://schemas.microsoft.com/office/drawing/2014/main" id="{BF34CDEF-9F96-44F1-B53D-C3D4194C377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5" name="AutoShape 178">
          <a:extLst>
            <a:ext uri="{FF2B5EF4-FFF2-40B4-BE49-F238E27FC236}">
              <a16:creationId xmlns:a16="http://schemas.microsoft.com/office/drawing/2014/main" id="{89E6817F-EA76-4E66-8E6B-42139A29EBE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6" name="AutoShape 176">
          <a:extLst>
            <a:ext uri="{FF2B5EF4-FFF2-40B4-BE49-F238E27FC236}">
              <a16:creationId xmlns:a16="http://schemas.microsoft.com/office/drawing/2014/main" id="{A5B4C01D-DDFF-4D6E-AE3A-49E4C9C2E8E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7" name="AutoShape 174">
          <a:extLst>
            <a:ext uri="{FF2B5EF4-FFF2-40B4-BE49-F238E27FC236}">
              <a16:creationId xmlns:a16="http://schemas.microsoft.com/office/drawing/2014/main" id="{1AE97E9B-9D71-48BD-883B-B249AE5735C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8" name="AutoShape 172">
          <a:extLst>
            <a:ext uri="{FF2B5EF4-FFF2-40B4-BE49-F238E27FC236}">
              <a16:creationId xmlns:a16="http://schemas.microsoft.com/office/drawing/2014/main" id="{8BD40A2F-91EF-430A-A69F-D2B03B6DFF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9" name="AutoShape 170">
          <a:extLst>
            <a:ext uri="{FF2B5EF4-FFF2-40B4-BE49-F238E27FC236}">
              <a16:creationId xmlns:a16="http://schemas.microsoft.com/office/drawing/2014/main" id="{0EADF996-D155-4908-825D-46344D70AE0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0" name="AutoShape 168">
          <a:extLst>
            <a:ext uri="{FF2B5EF4-FFF2-40B4-BE49-F238E27FC236}">
              <a16:creationId xmlns:a16="http://schemas.microsoft.com/office/drawing/2014/main" id="{FAF98CF6-8A7F-4C29-8286-7FDF040C58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1" name="AutoShape 166">
          <a:extLst>
            <a:ext uri="{FF2B5EF4-FFF2-40B4-BE49-F238E27FC236}">
              <a16:creationId xmlns:a16="http://schemas.microsoft.com/office/drawing/2014/main" id="{32B295AA-0F79-4F3D-ACDE-4964E3603F2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2" name="AutoShape 164">
          <a:extLst>
            <a:ext uri="{FF2B5EF4-FFF2-40B4-BE49-F238E27FC236}">
              <a16:creationId xmlns:a16="http://schemas.microsoft.com/office/drawing/2014/main" id="{8C714F7F-C0DB-4568-B29C-02D39126A9F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3" name="AutoShape 162">
          <a:extLst>
            <a:ext uri="{FF2B5EF4-FFF2-40B4-BE49-F238E27FC236}">
              <a16:creationId xmlns:a16="http://schemas.microsoft.com/office/drawing/2014/main" id="{948BB568-318D-48FA-8B92-8711897DF3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4" name="AutoShape 160">
          <a:extLst>
            <a:ext uri="{FF2B5EF4-FFF2-40B4-BE49-F238E27FC236}">
              <a16:creationId xmlns:a16="http://schemas.microsoft.com/office/drawing/2014/main" id="{34CC7359-EA19-46C8-8C23-5B1A5B80655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5" name="AutoShape 158">
          <a:extLst>
            <a:ext uri="{FF2B5EF4-FFF2-40B4-BE49-F238E27FC236}">
              <a16:creationId xmlns:a16="http://schemas.microsoft.com/office/drawing/2014/main" id="{DF95BD4B-DB4E-412D-98B7-EA5380BB0D3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6" name="AutoShape 156">
          <a:extLst>
            <a:ext uri="{FF2B5EF4-FFF2-40B4-BE49-F238E27FC236}">
              <a16:creationId xmlns:a16="http://schemas.microsoft.com/office/drawing/2014/main" id="{C414CFED-5366-49BF-A0F3-FD47F08205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7" name="AutoShape 154">
          <a:extLst>
            <a:ext uri="{FF2B5EF4-FFF2-40B4-BE49-F238E27FC236}">
              <a16:creationId xmlns:a16="http://schemas.microsoft.com/office/drawing/2014/main" id="{F407203A-BB66-4DF5-B6D9-9BA1EB6DC43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8" name="AutoShape 152">
          <a:extLst>
            <a:ext uri="{FF2B5EF4-FFF2-40B4-BE49-F238E27FC236}">
              <a16:creationId xmlns:a16="http://schemas.microsoft.com/office/drawing/2014/main" id="{F1698520-E499-422F-8964-8B5DCF9BCF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9" name="AutoShape 150">
          <a:extLst>
            <a:ext uri="{FF2B5EF4-FFF2-40B4-BE49-F238E27FC236}">
              <a16:creationId xmlns:a16="http://schemas.microsoft.com/office/drawing/2014/main" id="{45809C04-3D33-4467-B9B0-3E24DD6B52D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0" name="AutoShape 148">
          <a:extLst>
            <a:ext uri="{FF2B5EF4-FFF2-40B4-BE49-F238E27FC236}">
              <a16:creationId xmlns:a16="http://schemas.microsoft.com/office/drawing/2014/main" id="{EE912F2D-0DDB-4BBA-A840-8DE3656851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1" name="AutoShape 146">
          <a:extLst>
            <a:ext uri="{FF2B5EF4-FFF2-40B4-BE49-F238E27FC236}">
              <a16:creationId xmlns:a16="http://schemas.microsoft.com/office/drawing/2014/main" id="{EDF0FD80-DF45-4368-98E3-9C630169F11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2" name="AutoShape 144">
          <a:extLst>
            <a:ext uri="{FF2B5EF4-FFF2-40B4-BE49-F238E27FC236}">
              <a16:creationId xmlns:a16="http://schemas.microsoft.com/office/drawing/2014/main" id="{20060C90-26DB-456D-A4AE-1EBD805E89C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3" name="AutoShape 142">
          <a:extLst>
            <a:ext uri="{FF2B5EF4-FFF2-40B4-BE49-F238E27FC236}">
              <a16:creationId xmlns:a16="http://schemas.microsoft.com/office/drawing/2014/main" id="{F7AE0263-D64C-4DF0-80F3-13E5791FDBA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4" name="AutoShape 140">
          <a:extLst>
            <a:ext uri="{FF2B5EF4-FFF2-40B4-BE49-F238E27FC236}">
              <a16:creationId xmlns:a16="http://schemas.microsoft.com/office/drawing/2014/main" id="{4623CE88-BC50-42E0-AFC9-E6AC8D16B1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5" name="AutoShape 138">
          <a:extLst>
            <a:ext uri="{FF2B5EF4-FFF2-40B4-BE49-F238E27FC236}">
              <a16:creationId xmlns:a16="http://schemas.microsoft.com/office/drawing/2014/main" id="{A6BD6B0A-696E-4A1C-A633-AD04E699233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6" name="AutoShape 136">
          <a:extLst>
            <a:ext uri="{FF2B5EF4-FFF2-40B4-BE49-F238E27FC236}">
              <a16:creationId xmlns:a16="http://schemas.microsoft.com/office/drawing/2014/main" id="{DCCD3AC1-0FB4-43D0-A8D2-B7F5ECDF4D9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7" name="AutoShape 134">
          <a:extLst>
            <a:ext uri="{FF2B5EF4-FFF2-40B4-BE49-F238E27FC236}">
              <a16:creationId xmlns:a16="http://schemas.microsoft.com/office/drawing/2014/main" id="{82458A43-455F-4DC2-838C-51F4024D4F9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8" name="AutoShape 132">
          <a:extLst>
            <a:ext uri="{FF2B5EF4-FFF2-40B4-BE49-F238E27FC236}">
              <a16:creationId xmlns:a16="http://schemas.microsoft.com/office/drawing/2014/main" id="{D8D5A802-1126-4600-96D1-F3FC0FE28F3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9" name="AutoShape 130">
          <a:extLst>
            <a:ext uri="{FF2B5EF4-FFF2-40B4-BE49-F238E27FC236}">
              <a16:creationId xmlns:a16="http://schemas.microsoft.com/office/drawing/2014/main" id="{BB3351AE-335C-4636-B379-5BA5F8E6B3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0" name="AutoShape 128">
          <a:extLst>
            <a:ext uri="{FF2B5EF4-FFF2-40B4-BE49-F238E27FC236}">
              <a16:creationId xmlns:a16="http://schemas.microsoft.com/office/drawing/2014/main" id="{4B40F822-38FF-494D-8D18-D25A86094DA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1" name="AutoShape 126">
          <a:extLst>
            <a:ext uri="{FF2B5EF4-FFF2-40B4-BE49-F238E27FC236}">
              <a16:creationId xmlns:a16="http://schemas.microsoft.com/office/drawing/2014/main" id="{E6C01DA7-2D1C-4532-B123-DCA0E097038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2" name="AutoShape 124">
          <a:extLst>
            <a:ext uri="{FF2B5EF4-FFF2-40B4-BE49-F238E27FC236}">
              <a16:creationId xmlns:a16="http://schemas.microsoft.com/office/drawing/2014/main" id="{CF678477-16A5-441E-925F-B062B0C715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3" name="AutoShape 122">
          <a:extLst>
            <a:ext uri="{FF2B5EF4-FFF2-40B4-BE49-F238E27FC236}">
              <a16:creationId xmlns:a16="http://schemas.microsoft.com/office/drawing/2014/main" id="{5B64D519-09AF-4A38-9C4C-05450A48DA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4" name="AutoShape 120">
          <a:extLst>
            <a:ext uri="{FF2B5EF4-FFF2-40B4-BE49-F238E27FC236}">
              <a16:creationId xmlns:a16="http://schemas.microsoft.com/office/drawing/2014/main" id="{5AFF83D5-F042-4160-9E93-910478B1AC8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5" name="AutoShape 118">
          <a:extLst>
            <a:ext uri="{FF2B5EF4-FFF2-40B4-BE49-F238E27FC236}">
              <a16:creationId xmlns:a16="http://schemas.microsoft.com/office/drawing/2014/main" id="{611B8592-FC9C-4F30-8A47-2A5426D1E75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6" name="AutoShape 116">
          <a:extLst>
            <a:ext uri="{FF2B5EF4-FFF2-40B4-BE49-F238E27FC236}">
              <a16:creationId xmlns:a16="http://schemas.microsoft.com/office/drawing/2014/main" id="{9450CDB7-26C1-4100-BCE1-047914B0926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7" name="AutoShape 114">
          <a:extLst>
            <a:ext uri="{FF2B5EF4-FFF2-40B4-BE49-F238E27FC236}">
              <a16:creationId xmlns:a16="http://schemas.microsoft.com/office/drawing/2014/main" id="{DD6E885C-7660-439D-BC63-38859C49E9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8" name="AutoShape 112">
          <a:extLst>
            <a:ext uri="{FF2B5EF4-FFF2-40B4-BE49-F238E27FC236}">
              <a16:creationId xmlns:a16="http://schemas.microsoft.com/office/drawing/2014/main" id="{BEDD5AC1-B1EC-4179-9B1B-067A874D305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9" name="AutoShape 110">
          <a:extLst>
            <a:ext uri="{FF2B5EF4-FFF2-40B4-BE49-F238E27FC236}">
              <a16:creationId xmlns:a16="http://schemas.microsoft.com/office/drawing/2014/main" id="{D65E6757-88FD-4875-9FB2-3FF21223B2B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0" name="AutoShape 108">
          <a:extLst>
            <a:ext uri="{FF2B5EF4-FFF2-40B4-BE49-F238E27FC236}">
              <a16:creationId xmlns:a16="http://schemas.microsoft.com/office/drawing/2014/main" id="{E7ED6A4D-CAFE-469E-A1E9-AAB4AD15DEF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1" name="AutoShape 106">
          <a:extLst>
            <a:ext uri="{FF2B5EF4-FFF2-40B4-BE49-F238E27FC236}">
              <a16:creationId xmlns:a16="http://schemas.microsoft.com/office/drawing/2014/main" id="{BF6866D4-1F74-4C97-9AE5-34AC32C4396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2" name="AutoShape 104">
          <a:extLst>
            <a:ext uri="{FF2B5EF4-FFF2-40B4-BE49-F238E27FC236}">
              <a16:creationId xmlns:a16="http://schemas.microsoft.com/office/drawing/2014/main" id="{C22E39F5-6C86-45A8-AB18-9AFDC948064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3" name="AutoShape 102">
          <a:extLst>
            <a:ext uri="{FF2B5EF4-FFF2-40B4-BE49-F238E27FC236}">
              <a16:creationId xmlns:a16="http://schemas.microsoft.com/office/drawing/2014/main" id="{D3E77B21-90D7-4A20-86FE-B57D3D3A87F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4" name="AutoShape 100">
          <a:extLst>
            <a:ext uri="{FF2B5EF4-FFF2-40B4-BE49-F238E27FC236}">
              <a16:creationId xmlns:a16="http://schemas.microsoft.com/office/drawing/2014/main" id="{ED4F55B8-C288-4EF2-AF2F-AA17463F50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5" name="AutoShape 98">
          <a:extLst>
            <a:ext uri="{FF2B5EF4-FFF2-40B4-BE49-F238E27FC236}">
              <a16:creationId xmlns:a16="http://schemas.microsoft.com/office/drawing/2014/main" id="{A8370DC0-CE31-4004-B4C2-C53ED48D02A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6" name="AutoShape 96">
          <a:extLst>
            <a:ext uri="{FF2B5EF4-FFF2-40B4-BE49-F238E27FC236}">
              <a16:creationId xmlns:a16="http://schemas.microsoft.com/office/drawing/2014/main" id="{ED31B1B6-93B9-459A-B695-530C8CAEB2B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7" name="AutoShape 94">
          <a:extLst>
            <a:ext uri="{FF2B5EF4-FFF2-40B4-BE49-F238E27FC236}">
              <a16:creationId xmlns:a16="http://schemas.microsoft.com/office/drawing/2014/main" id="{BAC02F90-B3CE-4DC7-9251-EDB7556499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8" name="AutoShape 92">
          <a:extLst>
            <a:ext uri="{FF2B5EF4-FFF2-40B4-BE49-F238E27FC236}">
              <a16:creationId xmlns:a16="http://schemas.microsoft.com/office/drawing/2014/main" id="{31E12755-552D-422B-B088-21062F5C63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9" name="AutoShape 90">
          <a:extLst>
            <a:ext uri="{FF2B5EF4-FFF2-40B4-BE49-F238E27FC236}">
              <a16:creationId xmlns:a16="http://schemas.microsoft.com/office/drawing/2014/main" id="{9D56F998-D404-4F8E-AFE0-045EF6043CD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0" name="AutoShape 88">
          <a:extLst>
            <a:ext uri="{FF2B5EF4-FFF2-40B4-BE49-F238E27FC236}">
              <a16:creationId xmlns:a16="http://schemas.microsoft.com/office/drawing/2014/main" id="{8D8B15E4-A98D-4579-B4BC-B8A70550121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1" name="AutoShape 86">
          <a:extLst>
            <a:ext uri="{FF2B5EF4-FFF2-40B4-BE49-F238E27FC236}">
              <a16:creationId xmlns:a16="http://schemas.microsoft.com/office/drawing/2014/main" id="{A586CB50-F0F7-47C2-947C-B2A89D5D22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2" name="AutoShape 84">
          <a:extLst>
            <a:ext uri="{FF2B5EF4-FFF2-40B4-BE49-F238E27FC236}">
              <a16:creationId xmlns:a16="http://schemas.microsoft.com/office/drawing/2014/main" id="{E930D3D2-B048-447F-BF02-0D6F742CC1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3" name="AutoShape 82">
          <a:extLst>
            <a:ext uri="{FF2B5EF4-FFF2-40B4-BE49-F238E27FC236}">
              <a16:creationId xmlns:a16="http://schemas.microsoft.com/office/drawing/2014/main" id="{576FDFCE-F293-4AB7-A23B-F8DA19EFB60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4" name="AutoShape 80">
          <a:extLst>
            <a:ext uri="{FF2B5EF4-FFF2-40B4-BE49-F238E27FC236}">
              <a16:creationId xmlns:a16="http://schemas.microsoft.com/office/drawing/2014/main" id="{CEC084F1-AE36-464B-9B2B-064E34E4814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5" name="AutoShape 78">
          <a:extLst>
            <a:ext uri="{FF2B5EF4-FFF2-40B4-BE49-F238E27FC236}">
              <a16:creationId xmlns:a16="http://schemas.microsoft.com/office/drawing/2014/main" id="{B0B8C960-7CA4-4822-B60E-E7EA5A9426B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6" name="AutoShape 76">
          <a:extLst>
            <a:ext uri="{FF2B5EF4-FFF2-40B4-BE49-F238E27FC236}">
              <a16:creationId xmlns:a16="http://schemas.microsoft.com/office/drawing/2014/main" id="{E3F8AC93-7C9F-4D74-A0F3-78B49EF2BF4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7" name="AutoShape 74">
          <a:extLst>
            <a:ext uri="{FF2B5EF4-FFF2-40B4-BE49-F238E27FC236}">
              <a16:creationId xmlns:a16="http://schemas.microsoft.com/office/drawing/2014/main" id="{8BE10662-83A2-471A-8551-3AD2953FE01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8" name="AutoShape 72">
          <a:extLst>
            <a:ext uri="{FF2B5EF4-FFF2-40B4-BE49-F238E27FC236}">
              <a16:creationId xmlns:a16="http://schemas.microsoft.com/office/drawing/2014/main" id="{E047E179-09A0-4B59-828E-9B12FF42FAF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9" name="AutoShape 70">
          <a:extLst>
            <a:ext uri="{FF2B5EF4-FFF2-40B4-BE49-F238E27FC236}">
              <a16:creationId xmlns:a16="http://schemas.microsoft.com/office/drawing/2014/main" id="{133EB62E-A969-44EF-A3FA-2862E98CD8C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0" name="AutoShape 68">
          <a:extLst>
            <a:ext uri="{FF2B5EF4-FFF2-40B4-BE49-F238E27FC236}">
              <a16:creationId xmlns:a16="http://schemas.microsoft.com/office/drawing/2014/main" id="{4D090803-D979-40EA-9AE9-E3DB775BFB9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1" name="AutoShape 66">
          <a:extLst>
            <a:ext uri="{FF2B5EF4-FFF2-40B4-BE49-F238E27FC236}">
              <a16:creationId xmlns:a16="http://schemas.microsoft.com/office/drawing/2014/main" id="{62A06CB8-42AC-4338-8CAE-4036A419D66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2" name="AutoShape 64">
          <a:extLst>
            <a:ext uri="{FF2B5EF4-FFF2-40B4-BE49-F238E27FC236}">
              <a16:creationId xmlns:a16="http://schemas.microsoft.com/office/drawing/2014/main" id="{A4FF6FAC-6B89-44DC-B336-41ED6579B01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3" name="AutoShape 62">
          <a:extLst>
            <a:ext uri="{FF2B5EF4-FFF2-40B4-BE49-F238E27FC236}">
              <a16:creationId xmlns:a16="http://schemas.microsoft.com/office/drawing/2014/main" id="{A07DC2BE-412C-4CAA-A762-BBA1863D0D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4" name="AutoShape 60">
          <a:extLst>
            <a:ext uri="{FF2B5EF4-FFF2-40B4-BE49-F238E27FC236}">
              <a16:creationId xmlns:a16="http://schemas.microsoft.com/office/drawing/2014/main" id="{C2551375-DEC3-45FB-811C-DAFD6F8652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5" name="AutoShape 58">
          <a:extLst>
            <a:ext uri="{FF2B5EF4-FFF2-40B4-BE49-F238E27FC236}">
              <a16:creationId xmlns:a16="http://schemas.microsoft.com/office/drawing/2014/main" id="{8F482AAE-F016-4BFE-9BF4-1A7F3DF0D46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6" name="AutoShape 56">
          <a:extLst>
            <a:ext uri="{FF2B5EF4-FFF2-40B4-BE49-F238E27FC236}">
              <a16:creationId xmlns:a16="http://schemas.microsoft.com/office/drawing/2014/main" id="{B1BCC4A6-318F-4A1B-91A3-E6E06C9A5B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7" name="AutoShape 54">
          <a:extLst>
            <a:ext uri="{FF2B5EF4-FFF2-40B4-BE49-F238E27FC236}">
              <a16:creationId xmlns:a16="http://schemas.microsoft.com/office/drawing/2014/main" id="{D2F5A94D-2EE2-4FE6-8DA4-09777680091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8" name="AutoShape 52">
          <a:extLst>
            <a:ext uri="{FF2B5EF4-FFF2-40B4-BE49-F238E27FC236}">
              <a16:creationId xmlns:a16="http://schemas.microsoft.com/office/drawing/2014/main" id="{A4B43D9C-3307-45D9-839C-C783768EA3E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9" name="AutoShape 50">
          <a:extLst>
            <a:ext uri="{FF2B5EF4-FFF2-40B4-BE49-F238E27FC236}">
              <a16:creationId xmlns:a16="http://schemas.microsoft.com/office/drawing/2014/main" id="{08B4F335-B776-4CA4-BB94-489CB7488E1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0" name="AutoShape 48">
          <a:extLst>
            <a:ext uri="{FF2B5EF4-FFF2-40B4-BE49-F238E27FC236}">
              <a16:creationId xmlns:a16="http://schemas.microsoft.com/office/drawing/2014/main" id="{515939F2-AD5F-437D-8EAB-4AB0F94853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1" name="AutoShape 46">
          <a:extLst>
            <a:ext uri="{FF2B5EF4-FFF2-40B4-BE49-F238E27FC236}">
              <a16:creationId xmlns:a16="http://schemas.microsoft.com/office/drawing/2014/main" id="{4B85D714-7748-493A-9D5A-AED56B28CD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2" name="AutoShape 44">
          <a:extLst>
            <a:ext uri="{FF2B5EF4-FFF2-40B4-BE49-F238E27FC236}">
              <a16:creationId xmlns:a16="http://schemas.microsoft.com/office/drawing/2014/main" id="{AFA71955-F1E8-44D2-9B3E-FDA1F0737F7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3" name="AutoShape 42">
          <a:extLst>
            <a:ext uri="{FF2B5EF4-FFF2-40B4-BE49-F238E27FC236}">
              <a16:creationId xmlns:a16="http://schemas.microsoft.com/office/drawing/2014/main" id="{C1916AFB-BFF4-4B66-BA02-1AC0AECBB30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4" name="AutoShape 40">
          <a:extLst>
            <a:ext uri="{FF2B5EF4-FFF2-40B4-BE49-F238E27FC236}">
              <a16:creationId xmlns:a16="http://schemas.microsoft.com/office/drawing/2014/main" id="{4CB302AF-EAA0-4952-B7A3-654EF792063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5" name="AutoShape 38">
          <a:extLst>
            <a:ext uri="{FF2B5EF4-FFF2-40B4-BE49-F238E27FC236}">
              <a16:creationId xmlns:a16="http://schemas.microsoft.com/office/drawing/2014/main" id="{A45F2B92-D44D-46A4-A45B-5647DCC41E8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6" name="AutoShape 36">
          <a:extLst>
            <a:ext uri="{FF2B5EF4-FFF2-40B4-BE49-F238E27FC236}">
              <a16:creationId xmlns:a16="http://schemas.microsoft.com/office/drawing/2014/main" id="{237F1724-90DA-46AE-A706-E20F462E9D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7" name="AutoShape 34">
          <a:extLst>
            <a:ext uri="{FF2B5EF4-FFF2-40B4-BE49-F238E27FC236}">
              <a16:creationId xmlns:a16="http://schemas.microsoft.com/office/drawing/2014/main" id="{CDFD7E4D-8DE7-4430-8245-0AF64DCD4EA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8" name="AutoShape 32">
          <a:extLst>
            <a:ext uri="{FF2B5EF4-FFF2-40B4-BE49-F238E27FC236}">
              <a16:creationId xmlns:a16="http://schemas.microsoft.com/office/drawing/2014/main" id="{D1EF5E8B-F8ED-40E5-BC2C-5B4622715F1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9" name="AutoShape 30">
          <a:extLst>
            <a:ext uri="{FF2B5EF4-FFF2-40B4-BE49-F238E27FC236}">
              <a16:creationId xmlns:a16="http://schemas.microsoft.com/office/drawing/2014/main" id="{583B2FD3-764C-40DE-92DF-4E3E1FBE6E9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0" name="AutoShape 28">
          <a:extLst>
            <a:ext uri="{FF2B5EF4-FFF2-40B4-BE49-F238E27FC236}">
              <a16:creationId xmlns:a16="http://schemas.microsoft.com/office/drawing/2014/main" id="{114139AD-5312-4C59-8302-30822C1E68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1" name="AutoShape 26">
          <a:extLst>
            <a:ext uri="{FF2B5EF4-FFF2-40B4-BE49-F238E27FC236}">
              <a16:creationId xmlns:a16="http://schemas.microsoft.com/office/drawing/2014/main" id="{A5CEBC9D-6A15-482C-BE75-40465E68EF7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2" name="AutoShape 24">
          <a:extLst>
            <a:ext uri="{FF2B5EF4-FFF2-40B4-BE49-F238E27FC236}">
              <a16:creationId xmlns:a16="http://schemas.microsoft.com/office/drawing/2014/main" id="{8102F889-08C4-4D0F-BD58-0D06BA9E663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3" name="AutoShape 22">
          <a:extLst>
            <a:ext uri="{FF2B5EF4-FFF2-40B4-BE49-F238E27FC236}">
              <a16:creationId xmlns:a16="http://schemas.microsoft.com/office/drawing/2014/main" id="{490BDCD9-FC68-4D3C-9B8E-68BA95DDF2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4" name="AutoShape 20">
          <a:extLst>
            <a:ext uri="{FF2B5EF4-FFF2-40B4-BE49-F238E27FC236}">
              <a16:creationId xmlns:a16="http://schemas.microsoft.com/office/drawing/2014/main" id="{988D62EC-9AB5-402D-9732-F873C7F75EC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5" name="AutoShape 18">
          <a:extLst>
            <a:ext uri="{FF2B5EF4-FFF2-40B4-BE49-F238E27FC236}">
              <a16:creationId xmlns:a16="http://schemas.microsoft.com/office/drawing/2014/main" id="{3BFEFFBB-9C5E-4155-83F7-223F1C2F035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6" name="AutoShape 16">
          <a:extLst>
            <a:ext uri="{FF2B5EF4-FFF2-40B4-BE49-F238E27FC236}">
              <a16:creationId xmlns:a16="http://schemas.microsoft.com/office/drawing/2014/main" id="{884F14EA-DE27-40B6-A6C4-CCAF0C14DD1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7" name="AutoShape 14">
          <a:extLst>
            <a:ext uri="{FF2B5EF4-FFF2-40B4-BE49-F238E27FC236}">
              <a16:creationId xmlns:a16="http://schemas.microsoft.com/office/drawing/2014/main" id="{23D83304-9BA2-47A6-A32E-A02B3C7464A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8" name="AutoShape 12">
          <a:extLst>
            <a:ext uri="{FF2B5EF4-FFF2-40B4-BE49-F238E27FC236}">
              <a16:creationId xmlns:a16="http://schemas.microsoft.com/office/drawing/2014/main" id="{AA6E4FA3-8477-4BF2-8674-C06ADDD738A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9" name="AutoShape 10">
          <a:extLst>
            <a:ext uri="{FF2B5EF4-FFF2-40B4-BE49-F238E27FC236}">
              <a16:creationId xmlns:a16="http://schemas.microsoft.com/office/drawing/2014/main" id="{CE431D3F-FCE2-452B-929D-969C1B3A89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0" name="AutoShape 8">
          <a:extLst>
            <a:ext uri="{FF2B5EF4-FFF2-40B4-BE49-F238E27FC236}">
              <a16:creationId xmlns:a16="http://schemas.microsoft.com/office/drawing/2014/main" id="{546F298E-3457-4B78-B2EA-17B6B9E5120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1" name="AutoShape 6">
          <a:extLst>
            <a:ext uri="{FF2B5EF4-FFF2-40B4-BE49-F238E27FC236}">
              <a16:creationId xmlns:a16="http://schemas.microsoft.com/office/drawing/2014/main" id="{1E6F8AC5-4CDB-4FFD-8E01-765D69301F5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2" name="AutoShape 4">
          <a:extLst>
            <a:ext uri="{FF2B5EF4-FFF2-40B4-BE49-F238E27FC236}">
              <a16:creationId xmlns:a16="http://schemas.microsoft.com/office/drawing/2014/main" id="{1366316B-1F7B-45C5-8ED1-4581B78EFDD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3" name="AutoShape 2">
          <a:extLst>
            <a:ext uri="{FF2B5EF4-FFF2-40B4-BE49-F238E27FC236}">
              <a16:creationId xmlns:a16="http://schemas.microsoft.com/office/drawing/2014/main" id="{F5D92012-8F30-4548-84B5-A41498BEB2D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4" name="AutoShape 622">
          <a:extLst>
            <a:ext uri="{FF2B5EF4-FFF2-40B4-BE49-F238E27FC236}">
              <a16:creationId xmlns:a16="http://schemas.microsoft.com/office/drawing/2014/main" id="{938F368D-6683-4E1E-9583-03626E2677D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5" name="AutoShape 620">
          <a:extLst>
            <a:ext uri="{FF2B5EF4-FFF2-40B4-BE49-F238E27FC236}">
              <a16:creationId xmlns:a16="http://schemas.microsoft.com/office/drawing/2014/main" id="{AC15BB08-237D-4D26-8BAF-8A1040DE8AC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6" name="AutoShape 618">
          <a:extLst>
            <a:ext uri="{FF2B5EF4-FFF2-40B4-BE49-F238E27FC236}">
              <a16:creationId xmlns:a16="http://schemas.microsoft.com/office/drawing/2014/main" id="{0BD14E2A-6479-43F1-9382-F7CFE9F68F9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7" name="AutoShape 616">
          <a:extLst>
            <a:ext uri="{FF2B5EF4-FFF2-40B4-BE49-F238E27FC236}">
              <a16:creationId xmlns:a16="http://schemas.microsoft.com/office/drawing/2014/main" id="{E4DFEC2F-756D-4B16-BED7-573993DB287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8" name="AutoShape 614">
          <a:extLst>
            <a:ext uri="{FF2B5EF4-FFF2-40B4-BE49-F238E27FC236}">
              <a16:creationId xmlns:a16="http://schemas.microsoft.com/office/drawing/2014/main" id="{BF9C8DF6-3B00-4977-A0E0-9F9B3BDD223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9" name="AutoShape 612">
          <a:extLst>
            <a:ext uri="{FF2B5EF4-FFF2-40B4-BE49-F238E27FC236}">
              <a16:creationId xmlns:a16="http://schemas.microsoft.com/office/drawing/2014/main" id="{CBF6BF35-5C1C-4812-B952-59EFF87F4CF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0" name="AutoShape 610">
          <a:extLst>
            <a:ext uri="{FF2B5EF4-FFF2-40B4-BE49-F238E27FC236}">
              <a16:creationId xmlns:a16="http://schemas.microsoft.com/office/drawing/2014/main" id="{5F406BC8-F340-4A08-B052-F2F4ABCD569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1" name="AutoShape 608">
          <a:extLst>
            <a:ext uri="{FF2B5EF4-FFF2-40B4-BE49-F238E27FC236}">
              <a16:creationId xmlns:a16="http://schemas.microsoft.com/office/drawing/2014/main" id="{D9A5444F-E45C-4EA2-AF31-C0FCFA024D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2" name="AutoShape 606">
          <a:extLst>
            <a:ext uri="{FF2B5EF4-FFF2-40B4-BE49-F238E27FC236}">
              <a16:creationId xmlns:a16="http://schemas.microsoft.com/office/drawing/2014/main" id="{9A78174F-F57C-4C14-8B17-F558A427AC0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3" name="AutoShape 604">
          <a:extLst>
            <a:ext uri="{FF2B5EF4-FFF2-40B4-BE49-F238E27FC236}">
              <a16:creationId xmlns:a16="http://schemas.microsoft.com/office/drawing/2014/main" id="{6E80B6A8-A047-4FAA-8532-26DF0884075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4" name="AutoShape 602">
          <a:extLst>
            <a:ext uri="{FF2B5EF4-FFF2-40B4-BE49-F238E27FC236}">
              <a16:creationId xmlns:a16="http://schemas.microsoft.com/office/drawing/2014/main" id="{9CFB3863-4BFA-40C2-90C6-715A9FC20C8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5" name="AutoShape 600">
          <a:extLst>
            <a:ext uri="{FF2B5EF4-FFF2-40B4-BE49-F238E27FC236}">
              <a16:creationId xmlns:a16="http://schemas.microsoft.com/office/drawing/2014/main" id="{FC244A84-8BCE-436D-8CB8-68183B6117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6" name="AutoShape 598">
          <a:extLst>
            <a:ext uri="{FF2B5EF4-FFF2-40B4-BE49-F238E27FC236}">
              <a16:creationId xmlns:a16="http://schemas.microsoft.com/office/drawing/2014/main" id="{8707D851-3280-4F13-B497-2A3D3AFAD2F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7" name="AutoShape 596">
          <a:extLst>
            <a:ext uri="{FF2B5EF4-FFF2-40B4-BE49-F238E27FC236}">
              <a16:creationId xmlns:a16="http://schemas.microsoft.com/office/drawing/2014/main" id="{C3F48FF6-8A3C-4A49-903E-9D8A1FAD64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8" name="AutoShape 594">
          <a:extLst>
            <a:ext uri="{FF2B5EF4-FFF2-40B4-BE49-F238E27FC236}">
              <a16:creationId xmlns:a16="http://schemas.microsoft.com/office/drawing/2014/main" id="{24A2DB4E-865A-4E39-B05F-C26F0C3CA80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9" name="AutoShape 592">
          <a:extLst>
            <a:ext uri="{FF2B5EF4-FFF2-40B4-BE49-F238E27FC236}">
              <a16:creationId xmlns:a16="http://schemas.microsoft.com/office/drawing/2014/main" id="{343B6B66-CD34-4D65-95F9-C7FEF927275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0" name="AutoShape 590">
          <a:extLst>
            <a:ext uri="{FF2B5EF4-FFF2-40B4-BE49-F238E27FC236}">
              <a16:creationId xmlns:a16="http://schemas.microsoft.com/office/drawing/2014/main" id="{5E38545B-5DAD-48E5-84EC-4314D209FC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1" name="AutoShape 588">
          <a:extLst>
            <a:ext uri="{FF2B5EF4-FFF2-40B4-BE49-F238E27FC236}">
              <a16:creationId xmlns:a16="http://schemas.microsoft.com/office/drawing/2014/main" id="{11D4E70C-0B0C-4EB0-A9A0-9361A18973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2" name="AutoShape 586">
          <a:extLst>
            <a:ext uri="{FF2B5EF4-FFF2-40B4-BE49-F238E27FC236}">
              <a16:creationId xmlns:a16="http://schemas.microsoft.com/office/drawing/2014/main" id="{AE2FC68B-DA57-4E09-86E7-3CB9F903260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3" name="AutoShape 584">
          <a:extLst>
            <a:ext uri="{FF2B5EF4-FFF2-40B4-BE49-F238E27FC236}">
              <a16:creationId xmlns:a16="http://schemas.microsoft.com/office/drawing/2014/main" id="{27ED7516-225C-4BD1-B94A-DFDEDC07BC1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4" name="AutoShape 582">
          <a:extLst>
            <a:ext uri="{FF2B5EF4-FFF2-40B4-BE49-F238E27FC236}">
              <a16:creationId xmlns:a16="http://schemas.microsoft.com/office/drawing/2014/main" id="{8464188D-6361-4269-B5A4-6983ED6E9C4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5" name="AutoShape 580">
          <a:extLst>
            <a:ext uri="{FF2B5EF4-FFF2-40B4-BE49-F238E27FC236}">
              <a16:creationId xmlns:a16="http://schemas.microsoft.com/office/drawing/2014/main" id="{57C03B0C-3784-4A0A-BB6F-F7027BFDC52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6" name="AutoShape 578">
          <a:extLst>
            <a:ext uri="{FF2B5EF4-FFF2-40B4-BE49-F238E27FC236}">
              <a16:creationId xmlns:a16="http://schemas.microsoft.com/office/drawing/2014/main" id="{678E756E-B8EB-4A58-9E8E-D4C844B38C1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7" name="AutoShape 576">
          <a:extLst>
            <a:ext uri="{FF2B5EF4-FFF2-40B4-BE49-F238E27FC236}">
              <a16:creationId xmlns:a16="http://schemas.microsoft.com/office/drawing/2014/main" id="{5E056777-853D-4F0E-A906-31547695B2C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8" name="AutoShape 574">
          <a:extLst>
            <a:ext uri="{FF2B5EF4-FFF2-40B4-BE49-F238E27FC236}">
              <a16:creationId xmlns:a16="http://schemas.microsoft.com/office/drawing/2014/main" id="{880D76A8-9545-44C0-AD36-40DE0A63DEA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9" name="AutoShape 572">
          <a:extLst>
            <a:ext uri="{FF2B5EF4-FFF2-40B4-BE49-F238E27FC236}">
              <a16:creationId xmlns:a16="http://schemas.microsoft.com/office/drawing/2014/main" id="{42A69AB3-8535-47C9-94EE-3F277C41ABA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0" name="AutoShape 570">
          <a:extLst>
            <a:ext uri="{FF2B5EF4-FFF2-40B4-BE49-F238E27FC236}">
              <a16:creationId xmlns:a16="http://schemas.microsoft.com/office/drawing/2014/main" id="{9C364610-9ECF-4A3C-8486-E92B62CD606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1" name="AutoShape 568">
          <a:extLst>
            <a:ext uri="{FF2B5EF4-FFF2-40B4-BE49-F238E27FC236}">
              <a16:creationId xmlns:a16="http://schemas.microsoft.com/office/drawing/2014/main" id="{A0985C5F-F55D-4932-9D63-0F39022175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2" name="AutoShape 566">
          <a:extLst>
            <a:ext uri="{FF2B5EF4-FFF2-40B4-BE49-F238E27FC236}">
              <a16:creationId xmlns:a16="http://schemas.microsoft.com/office/drawing/2014/main" id="{E6769278-7066-41AD-AAB9-EE9DD900806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3" name="AutoShape 564">
          <a:extLst>
            <a:ext uri="{FF2B5EF4-FFF2-40B4-BE49-F238E27FC236}">
              <a16:creationId xmlns:a16="http://schemas.microsoft.com/office/drawing/2014/main" id="{1AD817BA-6FD4-4E70-9AFE-7BE8065DDDA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4" name="AutoShape 562">
          <a:extLst>
            <a:ext uri="{FF2B5EF4-FFF2-40B4-BE49-F238E27FC236}">
              <a16:creationId xmlns:a16="http://schemas.microsoft.com/office/drawing/2014/main" id="{786ED831-D67C-4F9D-BBFB-1D66AD670E1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5" name="AutoShape 560">
          <a:extLst>
            <a:ext uri="{FF2B5EF4-FFF2-40B4-BE49-F238E27FC236}">
              <a16:creationId xmlns:a16="http://schemas.microsoft.com/office/drawing/2014/main" id="{18A67B04-9DF5-4C99-9B4F-D06537AA639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6" name="AutoShape 558">
          <a:extLst>
            <a:ext uri="{FF2B5EF4-FFF2-40B4-BE49-F238E27FC236}">
              <a16:creationId xmlns:a16="http://schemas.microsoft.com/office/drawing/2014/main" id="{0A922D95-9546-435B-8231-9F1DA614957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7" name="AutoShape 556">
          <a:extLst>
            <a:ext uri="{FF2B5EF4-FFF2-40B4-BE49-F238E27FC236}">
              <a16:creationId xmlns:a16="http://schemas.microsoft.com/office/drawing/2014/main" id="{5DE4A764-648B-4898-89A4-B00082CAD6E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8" name="AutoShape 554">
          <a:extLst>
            <a:ext uri="{FF2B5EF4-FFF2-40B4-BE49-F238E27FC236}">
              <a16:creationId xmlns:a16="http://schemas.microsoft.com/office/drawing/2014/main" id="{9BED3676-F19F-44BE-A64C-2FCE087CAF8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9" name="AutoShape 552">
          <a:extLst>
            <a:ext uri="{FF2B5EF4-FFF2-40B4-BE49-F238E27FC236}">
              <a16:creationId xmlns:a16="http://schemas.microsoft.com/office/drawing/2014/main" id="{E2D560D5-2D1E-421B-BF3B-61B98F902AB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0" name="AutoShape 550">
          <a:extLst>
            <a:ext uri="{FF2B5EF4-FFF2-40B4-BE49-F238E27FC236}">
              <a16:creationId xmlns:a16="http://schemas.microsoft.com/office/drawing/2014/main" id="{35955F12-003E-461A-AA2F-C9104B5A2A5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1" name="AutoShape 548">
          <a:extLst>
            <a:ext uri="{FF2B5EF4-FFF2-40B4-BE49-F238E27FC236}">
              <a16:creationId xmlns:a16="http://schemas.microsoft.com/office/drawing/2014/main" id="{F145D85C-A6A0-4C0B-90CF-110DEE87AEA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2" name="AutoShape 546">
          <a:extLst>
            <a:ext uri="{FF2B5EF4-FFF2-40B4-BE49-F238E27FC236}">
              <a16:creationId xmlns:a16="http://schemas.microsoft.com/office/drawing/2014/main" id="{A9337B60-E78D-473C-9442-4652D7B9EBE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3" name="AutoShape 544">
          <a:extLst>
            <a:ext uri="{FF2B5EF4-FFF2-40B4-BE49-F238E27FC236}">
              <a16:creationId xmlns:a16="http://schemas.microsoft.com/office/drawing/2014/main" id="{3843724E-90A7-4675-B8CD-FAFFBF0BC4A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4" name="AutoShape 542">
          <a:extLst>
            <a:ext uri="{FF2B5EF4-FFF2-40B4-BE49-F238E27FC236}">
              <a16:creationId xmlns:a16="http://schemas.microsoft.com/office/drawing/2014/main" id="{D061BD3D-1762-492E-99EF-ADB7A727B93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5" name="AutoShape 540">
          <a:extLst>
            <a:ext uri="{FF2B5EF4-FFF2-40B4-BE49-F238E27FC236}">
              <a16:creationId xmlns:a16="http://schemas.microsoft.com/office/drawing/2014/main" id="{C0B09D3F-4451-4CCF-9FC4-425DABB6935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6" name="AutoShape 538">
          <a:extLst>
            <a:ext uri="{FF2B5EF4-FFF2-40B4-BE49-F238E27FC236}">
              <a16:creationId xmlns:a16="http://schemas.microsoft.com/office/drawing/2014/main" id="{C0B822AF-86B0-4669-952A-10402E406AC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7" name="AutoShape 536">
          <a:extLst>
            <a:ext uri="{FF2B5EF4-FFF2-40B4-BE49-F238E27FC236}">
              <a16:creationId xmlns:a16="http://schemas.microsoft.com/office/drawing/2014/main" id="{4D5072F5-7CB4-4BCF-903A-1D4A0CF045F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8" name="AutoShape 534">
          <a:extLst>
            <a:ext uri="{FF2B5EF4-FFF2-40B4-BE49-F238E27FC236}">
              <a16:creationId xmlns:a16="http://schemas.microsoft.com/office/drawing/2014/main" id="{514FB98B-6E3F-418D-98E1-8B4C81D05D8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9" name="AutoShape 532">
          <a:extLst>
            <a:ext uri="{FF2B5EF4-FFF2-40B4-BE49-F238E27FC236}">
              <a16:creationId xmlns:a16="http://schemas.microsoft.com/office/drawing/2014/main" id="{92DEA521-1CD0-4DB8-8834-B8E43C076AF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0" name="AutoShape 530">
          <a:extLst>
            <a:ext uri="{FF2B5EF4-FFF2-40B4-BE49-F238E27FC236}">
              <a16:creationId xmlns:a16="http://schemas.microsoft.com/office/drawing/2014/main" id="{220E4897-9D34-476E-A73A-56BA6CDC18E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1" name="AutoShape 528">
          <a:extLst>
            <a:ext uri="{FF2B5EF4-FFF2-40B4-BE49-F238E27FC236}">
              <a16:creationId xmlns:a16="http://schemas.microsoft.com/office/drawing/2014/main" id="{4A08F409-03FF-4EA0-B005-FCDB187BC59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2" name="AutoShape 526">
          <a:extLst>
            <a:ext uri="{FF2B5EF4-FFF2-40B4-BE49-F238E27FC236}">
              <a16:creationId xmlns:a16="http://schemas.microsoft.com/office/drawing/2014/main" id="{AE0A69A7-6576-4E17-B749-0ECA182521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3" name="AutoShape 524">
          <a:extLst>
            <a:ext uri="{FF2B5EF4-FFF2-40B4-BE49-F238E27FC236}">
              <a16:creationId xmlns:a16="http://schemas.microsoft.com/office/drawing/2014/main" id="{9E6F07FA-1337-4F1B-84E0-E2577AE0224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4" name="AutoShape 522">
          <a:extLst>
            <a:ext uri="{FF2B5EF4-FFF2-40B4-BE49-F238E27FC236}">
              <a16:creationId xmlns:a16="http://schemas.microsoft.com/office/drawing/2014/main" id="{684084DA-458E-4A4E-B5AB-7E1A011DA63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5" name="AutoShape 520">
          <a:extLst>
            <a:ext uri="{FF2B5EF4-FFF2-40B4-BE49-F238E27FC236}">
              <a16:creationId xmlns:a16="http://schemas.microsoft.com/office/drawing/2014/main" id="{BE5819B5-256A-429F-A722-49453331C38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6" name="AutoShape 518">
          <a:extLst>
            <a:ext uri="{FF2B5EF4-FFF2-40B4-BE49-F238E27FC236}">
              <a16:creationId xmlns:a16="http://schemas.microsoft.com/office/drawing/2014/main" id="{04D05934-6C01-46DA-86F4-DF496C751CA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7" name="AutoShape 516">
          <a:extLst>
            <a:ext uri="{FF2B5EF4-FFF2-40B4-BE49-F238E27FC236}">
              <a16:creationId xmlns:a16="http://schemas.microsoft.com/office/drawing/2014/main" id="{3EF1E4A0-FC4A-434D-8A34-31FD9EA302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8" name="AutoShape 514">
          <a:extLst>
            <a:ext uri="{FF2B5EF4-FFF2-40B4-BE49-F238E27FC236}">
              <a16:creationId xmlns:a16="http://schemas.microsoft.com/office/drawing/2014/main" id="{65CF9874-8819-47FD-AC82-9C79427DF4B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9" name="AutoShape 512">
          <a:extLst>
            <a:ext uri="{FF2B5EF4-FFF2-40B4-BE49-F238E27FC236}">
              <a16:creationId xmlns:a16="http://schemas.microsoft.com/office/drawing/2014/main" id="{A9AE2220-D2CC-4B2A-8AB2-F8FEE1DDD1F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0" name="AutoShape 510">
          <a:extLst>
            <a:ext uri="{FF2B5EF4-FFF2-40B4-BE49-F238E27FC236}">
              <a16:creationId xmlns:a16="http://schemas.microsoft.com/office/drawing/2014/main" id="{0A69892A-9579-4D8B-AAFA-F0D881E8A4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1" name="AutoShape 508">
          <a:extLst>
            <a:ext uri="{FF2B5EF4-FFF2-40B4-BE49-F238E27FC236}">
              <a16:creationId xmlns:a16="http://schemas.microsoft.com/office/drawing/2014/main" id="{BFCA7F9B-D120-4ACE-92BC-937102FF8D8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2" name="AutoShape 506">
          <a:extLst>
            <a:ext uri="{FF2B5EF4-FFF2-40B4-BE49-F238E27FC236}">
              <a16:creationId xmlns:a16="http://schemas.microsoft.com/office/drawing/2014/main" id="{6534E3ED-FBFA-4885-A7BC-8B518C3329B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3" name="AutoShape 504">
          <a:extLst>
            <a:ext uri="{FF2B5EF4-FFF2-40B4-BE49-F238E27FC236}">
              <a16:creationId xmlns:a16="http://schemas.microsoft.com/office/drawing/2014/main" id="{90303DB6-0ED3-4504-85F7-48CFF14C621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4" name="AutoShape 502">
          <a:extLst>
            <a:ext uri="{FF2B5EF4-FFF2-40B4-BE49-F238E27FC236}">
              <a16:creationId xmlns:a16="http://schemas.microsoft.com/office/drawing/2014/main" id="{92FEDB36-A5B7-4C15-9CBD-975D0C8E9CA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5" name="AutoShape 500">
          <a:extLst>
            <a:ext uri="{FF2B5EF4-FFF2-40B4-BE49-F238E27FC236}">
              <a16:creationId xmlns:a16="http://schemas.microsoft.com/office/drawing/2014/main" id="{EB76292C-50B7-484A-AAD8-03603A8EAB0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6" name="AutoShape 498">
          <a:extLst>
            <a:ext uri="{FF2B5EF4-FFF2-40B4-BE49-F238E27FC236}">
              <a16:creationId xmlns:a16="http://schemas.microsoft.com/office/drawing/2014/main" id="{D0514FA9-4DB9-4912-B241-128BA5B7F4B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7" name="AutoShape 496">
          <a:extLst>
            <a:ext uri="{FF2B5EF4-FFF2-40B4-BE49-F238E27FC236}">
              <a16:creationId xmlns:a16="http://schemas.microsoft.com/office/drawing/2014/main" id="{CCAC79CF-FC64-4EAD-8F80-CF6A56FFCE4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8" name="AutoShape 494">
          <a:extLst>
            <a:ext uri="{FF2B5EF4-FFF2-40B4-BE49-F238E27FC236}">
              <a16:creationId xmlns:a16="http://schemas.microsoft.com/office/drawing/2014/main" id="{C5E262A3-9D5A-450D-A5A9-022E47E9B40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9" name="AutoShape 492">
          <a:extLst>
            <a:ext uri="{FF2B5EF4-FFF2-40B4-BE49-F238E27FC236}">
              <a16:creationId xmlns:a16="http://schemas.microsoft.com/office/drawing/2014/main" id="{19756A8D-E28E-4D53-BE81-6DF4FEBCD97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0" name="AutoShape 490">
          <a:extLst>
            <a:ext uri="{FF2B5EF4-FFF2-40B4-BE49-F238E27FC236}">
              <a16:creationId xmlns:a16="http://schemas.microsoft.com/office/drawing/2014/main" id="{1A03CC9E-D17B-4386-8564-4145CCB291B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1" name="AutoShape 488">
          <a:extLst>
            <a:ext uri="{FF2B5EF4-FFF2-40B4-BE49-F238E27FC236}">
              <a16:creationId xmlns:a16="http://schemas.microsoft.com/office/drawing/2014/main" id="{3DC01CAF-B727-485C-87C3-C70EE93A32F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2" name="AutoShape 486">
          <a:extLst>
            <a:ext uri="{FF2B5EF4-FFF2-40B4-BE49-F238E27FC236}">
              <a16:creationId xmlns:a16="http://schemas.microsoft.com/office/drawing/2014/main" id="{925B402F-CCA2-46A7-95EC-B066528FACB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3" name="AutoShape 484">
          <a:extLst>
            <a:ext uri="{FF2B5EF4-FFF2-40B4-BE49-F238E27FC236}">
              <a16:creationId xmlns:a16="http://schemas.microsoft.com/office/drawing/2014/main" id="{FFF48307-55E5-4C87-B2E7-ED871159BA8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4" name="AutoShape 482">
          <a:extLst>
            <a:ext uri="{FF2B5EF4-FFF2-40B4-BE49-F238E27FC236}">
              <a16:creationId xmlns:a16="http://schemas.microsoft.com/office/drawing/2014/main" id="{C41E0F7A-216E-4677-ACB1-FF39E85BFDF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5" name="AutoShape 480">
          <a:extLst>
            <a:ext uri="{FF2B5EF4-FFF2-40B4-BE49-F238E27FC236}">
              <a16:creationId xmlns:a16="http://schemas.microsoft.com/office/drawing/2014/main" id="{03E35238-A79F-40F9-9AC9-48A4B1EB395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6" name="AutoShape 478">
          <a:extLst>
            <a:ext uri="{FF2B5EF4-FFF2-40B4-BE49-F238E27FC236}">
              <a16:creationId xmlns:a16="http://schemas.microsoft.com/office/drawing/2014/main" id="{02CC0B51-C3BB-4F7F-AE07-FD156508C70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7" name="AutoShape 476">
          <a:extLst>
            <a:ext uri="{FF2B5EF4-FFF2-40B4-BE49-F238E27FC236}">
              <a16:creationId xmlns:a16="http://schemas.microsoft.com/office/drawing/2014/main" id="{81A35F27-5492-47EF-B80C-A2DED0977C0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8" name="AutoShape 474">
          <a:extLst>
            <a:ext uri="{FF2B5EF4-FFF2-40B4-BE49-F238E27FC236}">
              <a16:creationId xmlns:a16="http://schemas.microsoft.com/office/drawing/2014/main" id="{27600361-2735-4BF8-9689-E8B2A7E1378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9" name="AutoShape 472">
          <a:extLst>
            <a:ext uri="{FF2B5EF4-FFF2-40B4-BE49-F238E27FC236}">
              <a16:creationId xmlns:a16="http://schemas.microsoft.com/office/drawing/2014/main" id="{CD57562D-C392-426A-A392-3AE6630E54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0" name="AutoShape 470">
          <a:extLst>
            <a:ext uri="{FF2B5EF4-FFF2-40B4-BE49-F238E27FC236}">
              <a16:creationId xmlns:a16="http://schemas.microsoft.com/office/drawing/2014/main" id="{F6205A02-F889-4B43-9902-CA73D406836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1" name="AutoShape 468">
          <a:extLst>
            <a:ext uri="{FF2B5EF4-FFF2-40B4-BE49-F238E27FC236}">
              <a16:creationId xmlns:a16="http://schemas.microsoft.com/office/drawing/2014/main" id="{4F5DFD34-B783-4B42-BE9F-E0BABFC695A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2" name="AutoShape 466">
          <a:extLst>
            <a:ext uri="{FF2B5EF4-FFF2-40B4-BE49-F238E27FC236}">
              <a16:creationId xmlns:a16="http://schemas.microsoft.com/office/drawing/2014/main" id="{9C7183D2-57A9-42F2-B052-848A549B92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3" name="AutoShape 464">
          <a:extLst>
            <a:ext uri="{FF2B5EF4-FFF2-40B4-BE49-F238E27FC236}">
              <a16:creationId xmlns:a16="http://schemas.microsoft.com/office/drawing/2014/main" id="{94E76355-3564-46E5-A49B-76C9138EA5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4" name="AutoShape 462">
          <a:extLst>
            <a:ext uri="{FF2B5EF4-FFF2-40B4-BE49-F238E27FC236}">
              <a16:creationId xmlns:a16="http://schemas.microsoft.com/office/drawing/2014/main" id="{30D10AFF-169D-4A29-A35E-89C9120067E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5" name="AutoShape 460">
          <a:extLst>
            <a:ext uri="{FF2B5EF4-FFF2-40B4-BE49-F238E27FC236}">
              <a16:creationId xmlns:a16="http://schemas.microsoft.com/office/drawing/2014/main" id="{B9AAEB80-8763-4775-836B-27900B27D93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6" name="AutoShape 458">
          <a:extLst>
            <a:ext uri="{FF2B5EF4-FFF2-40B4-BE49-F238E27FC236}">
              <a16:creationId xmlns:a16="http://schemas.microsoft.com/office/drawing/2014/main" id="{F5DC9E5E-3109-4A58-B07D-89D68A18B35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7" name="AutoShape 456">
          <a:extLst>
            <a:ext uri="{FF2B5EF4-FFF2-40B4-BE49-F238E27FC236}">
              <a16:creationId xmlns:a16="http://schemas.microsoft.com/office/drawing/2014/main" id="{D161E780-668B-4048-B188-75A401880B9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8" name="AutoShape 454">
          <a:extLst>
            <a:ext uri="{FF2B5EF4-FFF2-40B4-BE49-F238E27FC236}">
              <a16:creationId xmlns:a16="http://schemas.microsoft.com/office/drawing/2014/main" id="{80F81CCB-F1B9-4667-8EE2-9B63B65A87B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9" name="AutoShape 452">
          <a:extLst>
            <a:ext uri="{FF2B5EF4-FFF2-40B4-BE49-F238E27FC236}">
              <a16:creationId xmlns:a16="http://schemas.microsoft.com/office/drawing/2014/main" id="{A2EF47D8-F107-48E4-B191-20D70DD7ACC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0" name="AutoShape 450">
          <a:extLst>
            <a:ext uri="{FF2B5EF4-FFF2-40B4-BE49-F238E27FC236}">
              <a16:creationId xmlns:a16="http://schemas.microsoft.com/office/drawing/2014/main" id="{8DA76580-22FC-41ED-9CBB-F3D6E0E3258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1" name="AutoShape 448">
          <a:extLst>
            <a:ext uri="{FF2B5EF4-FFF2-40B4-BE49-F238E27FC236}">
              <a16:creationId xmlns:a16="http://schemas.microsoft.com/office/drawing/2014/main" id="{DF450859-DA29-4626-B20E-3F54077B1C1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2" name="AutoShape 446">
          <a:extLst>
            <a:ext uri="{FF2B5EF4-FFF2-40B4-BE49-F238E27FC236}">
              <a16:creationId xmlns:a16="http://schemas.microsoft.com/office/drawing/2014/main" id="{A4BF0FD1-763C-45E4-8D8E-A9B2CDF7FF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3" name="AutoShape 444">
          <a:extLst>
            <a:ext uri="{FF2B5EF4-FFF2-40B4-BE49-F238E27FC236}">
              <a16:creationId xmlns:a16="http://schemas.microsoft.com/office/drawing/2014/main" id="{E8FD873F-65A9-48C8-8DA5-308A0EC73A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4" name="AutoShape 442">
          <a:extLst>
            <a:ext uri="{FF2B5EF4-FFF2-40B4-BE49-F238E27FC236}">
              <a16:creationId xmlns:a16="http://schemas.microsoft.com/office/drawing/2014/main" id="{D03DAADD-9EED-4E5A-8E83-FB5BB0BCC7B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5" name="AutoShape 440">
          <a:extLst>
            <a:ext uri="{FF2B5EF4-FFF2-40B4-BE49-F238E27FC236}">
              <a16:creationId xmlns:a16="http://schemas.microsoft.com/office/drawing/2014/main" id="{40A19E72-3A86-4276-B94E-41A6986F0EB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6" name="AutoShape 438">
          <a:extLst>
            <a:ext uri="{FF2B5EF4-FFF2-40B4-BE49-F238E27FC236}">
              <a16:creationId xmlns:a16="http://schemas.microsoft.com/office/drawing/2014/main" id="{011872D3-5758-4019-9BA2-8AFE309B845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7" name="AutoShape 436">
          <a:extLst>
            <a:ext uri="{FF2B5EF4-FFF2-40B4-BE49-F238E27FC236}">
              <a16:creationId xmlns:a16="http://schemas.microsoft.com/office/drawing/2014/main" id="{4C74F4E5-B7E8-4D13-9A04-E821B69D461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8" name="AutoShape 434">
          <a:extLst>
            <a:ext uri="{FF2B5EF4-FFF2-40B4-BE49-F238E27FC236}">
              <a16:creationId xmlns:a16="http://schemas.microsoft.com/office/drawing/2014/main" id="{8D2F0B2B-1859-426F-B221-86770C0F505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9" name="AutoShape 432">
          <a:extLst>
            <a:ext uri="{FF2B5EF4-FFF2-40B4-BE49-F238E27FC236}">
              <a16:creationId xmlns:a16="http://schemas.microsoft.com/office/drawing/2014/main" id="{9054FFB5-F897-4526-8338-6F4D0BF1F7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0" name="AutoShape 430">
          <a:extLst>
            <a:ext uri="{FF2B5EF4-FFF2-40B4-BE49-F238E27FC236}">
              <a16:creationId xmlns:a16="http://schemas.microsoft.com/office/drawing/2014/main" id="{01CB1173-269C-4101-8D45-A593FF5A6A0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1" name="AutoShape 428">
          <a:extLst>
            <a:ext uri="{FF2B5EF4-FFF2-40B4-BE49-F238E27FC236}">
              <a16:creationId xmlns:a16="http://schemas.microsoft.com/office/drawing/2014/main" id="{7BF4EC7D-409E-486C-A756-CD2FAFD3C2B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2" name="AutoShape 426">
          <a:extLst>
            <a:ext uri="{FF2B5EF4-FFF2-40B4-BE49-F238E27FC236}">
              <a16:creationId xmlns:a16="http://schemas.microsoft.com/office/drawing/2014/main" id="{8B319B5C-127B-4473-937A-77E72B32DEB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3" name="AutoShape 424">
          <a:extLst>
            <a:ext uri="{FF2B5EF4-FFF2-40B4-BE49-F238E27FC236}">
              <a16:creationId xmlns:a16="http://schemas.microsoft.com/office/drawing/2014/main" id="{AF8B2CA2-3FEA-4060-A9FA-2EE469CF8D9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4" name="AutoShape 422">
          <a:extLst>
            <a:ext uri="{FF2B5EF4-FFF2-40B4-BE49-F238E27FC236}">
              <a16:creationId xmlns:a16="http://schemas.microsoft.com/office/drawing/2014/main" id="{387E31BE-87E3-4236-AA17-E069816CF41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5" name="AutoShape 420">
          <a:extLst>
            <a:ext uri="{FF2B5EF4-FFF2-40B4-BE49-F238E27FC236}">
              <a16:creationId xmlns:a16="http://schemas.microsoft.com/office/drawing/2014/main" id="{59C8FFA0-C12D-475C-93DE-171B6D876A7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6" name="AutoShape 418">
          <a:extLst>
            <a:ext uri="{FF2B5EF4-FFF2-40B4-BE49-F238E27FC236}">
              <a16:creationId xmlns:a16="http://schemas.microsoft.com/office/drawing/2014/main" id="{62292C27-2A55-4B6B-A41F-D0958BD7061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7" name="AutoShape 416">
          <a:extLst>
            <a:ext uri="{FF2B5EF4-FFF2-40B4-BE49-F238E27FC236}">
              <a16:creationId xmlns:a16="http://schemas.microsoft.com/office/drawing/2014/main" id="{09CAB95B-2D09-45EA-8AA0-05356A02EE7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8" name="AutoShape 414">
          <a:extLst>
            <a:ext uri="{FF2B5EF4-FFF2-40B4-BE49-F238E27FC236}">
              <a16:creationId xmlns:a16="http://schemas.microsoft.com/office/drawing/2014/main" id="{C58B0F97-E06E-4C4E-AC23-61345622FAE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9" name="AutoShape 412">
          <a:extLst>
            <a:ext uri="{FF2B5EF4-FFF2-40B4-BE49-F238E27FC236}">
              <a16:creationId xmlns:a16="http://schemas.microsoft.com/office/drawing/2014/main" id="{EE5D691C-DE3B-43AD-9B6F-03BEBE64D78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0" name="AutoShape 410">
          <a:extLst>
            <a:ext uri="{FF2B5EF4-FFF2-40B4-BE49-F238E27FC236}">
              <a16:creationId xmlns:a16="http://schemas.microsoft.com/office/drawing/2014/main" id="{4035230B-92C6-4B66-99C3-E4AC050349D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1" name="AutoShape 408">
          <a:extLst>
            <a:ext uri="{FF2B5EF4-FFF2-40B4-BE49-F238E27FC236}">
              <a16:creationId xmlns:a16="http://schemas.microsoft.com/office/drawing/2014/main" id="{DB2CD3A4-93E8-49C7-B4DD-1BEE6A81AE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2" name="AutoShape 406">
          <a:extLst>
            <a:ext uri="{FF2B5EF4-FFF2-40B4-BE49-F238E27FC236}">
              <a16:creationId xmlns:a16="http://schemas.microsoft.com/office/drawing/2014/main" id="{BADAD757-0E88-48BD-9ACA-34D872AC0F4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3" name="AutoShape 404">
          <a:extLst>
            <a:ext uri="{FF2B5EF4-FFF2-40B4-BE49-F238E27FC236}">
              <a16:creationId xmlns:a16="http://schemas.microsoft.com/office/drawing/2014/main" id="{E34F9F23-5CEE-43FE-8A5C-5807082C71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4" name="AutoShape 402">
          <a:extLst>
            <a:ext uri="{FF2B5EF4-FFF2-40B4-BE49-F238E27FC236}">
              <a16:creationId xmlns:a16="http://schemas.microsoft.com/office/drawing/2014/main" id="{D68C9C11-4AFE-454A-807C-05CC4615878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5" name="AutoShape 400">
          <a:extLst>
            <a:ext uri="{FF2B5EF4-FFF2-40B4-BE49-F238E27FC236}">
              <a16:creationId xmlns:a16="http://schemas.microsoft.com/office/drawing/2014/main" id="{C7C87A71-7005-4986-B31C-2811335BEDC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6" name="AutoShape 398">
          <a:extLst>
            <a:ext uri="{FF2B5EF4-FFF2-40B4-BE49-F238E27FC236}">
              <a16:creationId xmlns:a16="http://schemas.microsoft.com/office/drawing/2014/main" id="{EC4D02E3-1F12-43B9-B200-90BA901D178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7" name="AutoShape 396">
          <a:extLst>
            <a:ext uri="{FF2B5EF4-FFF2-40B4-BE49-F238E27FC236}">
              <a16:creationId xmlns:a16="http://schemas.microsoft.com/office/drawing/2014/main" id="{C5296BCD-6B2E-43A4-B79B-2D68C1B7BAD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8" name="AutoShape 394">
          <a:extLst>
            <a:ext uri="{FF2B5EF4-FFF2-40B4-BE49-F238E27FC236}">
              <a16:creationId xmlns:a16="http://schemas.microsoft.com/office/drawing/2014/main" id="{CEB85FF8-1AC2-41AD-9282-E41AF7B2A7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9" name="AutoShape 392">
          <a:extLst>
            <a:ext uri="{FF2B5EF4-FFF2-40B4-BE49-F238E27FC236}">
              <a16:creationId xmlns:a16="http://schemas.microsoft.com/office/drawing/2014/main" id="{0845F361-9CEC-46B2-BA01-ACAF98079D3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0" name="AutoShape 390">
          <a:extLst>
            <a:ext uri="{FF2B5EF4-FFF2-40B4-BE49-F238E27FC236}">
              <a16:creationId xmlns:a16="http://schemas.microsoft.com/office/drawing/2014/main" id="{7304EB32-C80B-48D9-9611-A8E1C13407A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1" name="AutoShape 388">
          <a:extLst>
            <a:ext uri="{FF2B5EF4-FFF2-40B4-BE49-F238E27FC236}">
              <a16:creationId xmlns:a16="http://schemas.microsoft.com/office/drawing/2014/main" id="{0E0A8E9E-B0E8-4C7D-A3FB-62DEE67AEF2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2" name="AutoShape 386">
          <a:extLst>
            <a:ext uri="{FF2B5EF4-FFF2-40B4-BE49-F238E27FC236}">
              <a16:creationId xmlns:a16="http://schemas.microsoft.com/office/drawing/2014/main" id="{275E3621-08BE-425C-A983-139620B287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3" name="AutoShape 384">
          <a:extLst>
            <a:ext uri="{FF2B5EF4-FFF2-40B4-BE49-F238E27FC236}">
              <a16:creationId xmlns:a16="http://schemas.microsoft.com/office/drawing/2014/main" id="{31794AA6-AD9C-4961-89C7-EE4ED884B5E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4" name="AutoShape 382">
          <a:extLst>
            <a:ext uri="{FF2B5EF4-FFF2-40B4-BE49-F238E27FC236}">
              <a16:creationId xmlns:a16="http://schemas.microsoft.com/office/drawing/2014/main" id="{3A0D8CF3-DBC8-4026-82C4-B09389650FB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5" name="AutoShape 380">
          <a:extLst>
            <a:ext uri="{FF2B5EF4-FFF2-40B4-BE49-F238E27FC236}">
              <a16:creationId xmlns:a16="http://schemas.microsoft.com/office/drawing/2014/main" id="{72A069EF-68F8-4ECF-AB1F-57523ADA013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6" name="AutoShape 378">
          <a:extLst>
            <a:ext uri="{FF2B5EF4-FFF2-40B4-BE49-F238E27FC236}">
              <a16:creationId xmlns:a16="http://schemas.microsoft.com/office/drawing/2014/main" id="{C2F81BA9-8B51-462E-B7D4-11EED25316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7" name="AutoShape 376">
          <a:extLst>
            <a:ext uri="{FF2B5EF4-FFF2-40B4-BE49-F238E27FC236}">
              <a16:creationId xmlns:a16="http://schemas.microsoft.com/office/drawing/2014/main" id="{F874E02A-36BB-46DF-82EB-6562FC7D1DB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8" name="AutoShape 374">
          <a:extLst>
            <a:ext uri="{FF2B5EF4-FFF2-40B4-BE49-F238E27FC236}">
              <a16:creationId xmlns:a16="http://schemas.microsoft.com/office/drawing/2014/main" id="{B95CEB8D-7809-4860-A47D-7CD902CB24E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9" name="AutoShape 372">
          <a:extLst>
            <a:ext uri="{FF2B5EF4-FFF2-40B4-BE49-F238E27FC236}">
              <a16:creationId xmlns:a16="http://schemas.microsoft.com/office/drawing/2014/main" id="{30362A2F-B690-4D1C-B6A3-9365AC90194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0" name="AutoShape 370">
          <a:extLst>
            <a:ext uri="{FF2B5EF4-FFF2-40B4-BE49-F238E27FC236}">
              <a16:creationId xmlns:a16="http://schemas.microsoft.com/office/drawing/2014/main" id="{C70F21DB-C57C-48E5-ACC2-41019E755CA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1" name="AutoShape 368">
          <a:extLst>
            <a:ext uri="{FF2B5EF4-FFF2-40B4-BE49-F238E27FC236}">
              <a16:creationId xmlns:a16="http://schemas.microsoft.com/office/drawing/2014/main" id="{C6ED1A29-4E7C-48E8-BB77-7EED54B7F26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2" name="AutoShape 366">
          <a:extLst>
            <a:ext uri="{FF2B5EF4-FFF2-40B4-BE49-F238E27FC236}">
              <a16:creationId xmlns:a16="http://schemas.microsoft.com/office/drawing/2014/main" id="{21629D14-67A6-436A-B47B-E7DDAD7485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3" name="AutoShape 364">
          <a:extLst>
            <a:ext uri="{FF2B5EF4-FFF2-40B4-BE49-F238E27FC236}">
              <a16:creationId xmlns:a16="http://schemas.microsoft.com/office/drawing/2014/main" id="{15271F91-6EC8-4837-9B2C-28594AE649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4" name="AutoShape 362">
          <a:extLst>
            <a:ext uri="{FF2B5EF4-FFF2-40B4-BE49-F238E27FC236}">
              <a16:creationId xmlns:a16="http://schemas.microsoft.com/office/drawing/2014/main" id="{B0407941-0E0A-4293-9095-44D96D6DC24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5" name="AutoShape 360">
          <a:extLst>
            <a:ext uri="{FF2B5EF4-FFF2-40B4-BE49-F238E27FC236}">
              <a16:creationId xmlns:a16="http://schemas.microsoft.com/office/drawing/2014/main" id="{838EA0BA-59F5-461C-8CAD-E8B1713FFE8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6" name="AutoShape 358">
          <a:extLst>
            <a:ext uri="{FF2B5EF4-FFF2-40B4-BE49-F238E27FC236}">
              <a16:creationId xmlns:a16="http://schemas.microsoft.com/office/drawing/2014/main" id="{D78ABA96-F5A3-4927-93F6-09DDA621242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7" name="AutoShape 356">
          <a:extLst>
            <a:ext uri="{FF2B5EF4-FFF2-40B4-BE49-F238E27FC236}">
              <a16:creationId xmlns:a16="http://schemas.microsoft.com/office/drawing/2014/main" id="{D2470E0E-A961-485B-A187-17179F7292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8" name="AutoShape 354">
          <a:extLst>
            <a:ext uri="{FF2B5EF4-FFF2-40B4-BE49-F238E27FC236}">
              <a16:creationId xmlns:a16="http://schemas.microsoft.com/office/drawing/2014/main" id="{6C6917FB-8C25-420C-B234-E0EA0DEF0BE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9" name="AutoShape 352">
          <a:extLst>
            <a:ext uri="{FF2B5EF4-FFF2-40B4-BE49-F238E27FC236}">
              <a16:creationId xmlns:a16="http://schemas.microsoft.com/office/drawing/2014/main" id="{50834E6D-C034-4693-9006-87A7570971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0" name="AutoShape 350">
          <a:extLst>
            <a:ext uri="{FF2B5EF4-FFF2-40B4-BE49-F238E27FC236}">
              <a16:creationId xmlns:a16="http://schemas.microsoft.com/office/drawing/2014/main" id="{D57E7592-FDD6-4767-BC93-EA069882D51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1" name="AutoShape 348">
          <a:extLst>
            <a:ext uri="{FF2B5EF4-FFF2-40B4-BE49-F238E27FC236}">
              <a16:creationId xmlns:a16="http://schemas.microsoft.com/office/drawing/2014/main" id="{1A07A3E4-8C32-4569-9A66-1AB6DF3EF34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2" name="AutoShape 346">
          <a:extLst>
            <a:ext uri="{FF2B5EF4-FFF2-40B4-BE49-F238E27FC236}">
              <a16:creationId xmlns:a16="http://schemas.microsoft.com/office/drawing/2014/main" id="{0F6000E7-7F56-4242-B220-507CC3A8B86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3" name="AutoShape 344">
          <a:extLst>
            <a:ext uri="{FF2B5EF4-FFF2-40B4-BE49-F238E27FC236}">
              <a16:creationId xmlns:a16="http://schemas.microsoft.com/office/drawing/2014/main" id="{5F1FBCAD-EE8A-4199-9890-2705723229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4" name="AutoShape 342">
          <a:extLst>
            <a:ext uri="{FF2B5EF4-FFF2-40B4-BE49-F238E27FC236}">
              <a16:creationId xmlns:a16="http://schemas.microsoft.com/office/drawing/2014/main" id="{9FAEE93B-2129-4B3D-A298-D72D0E45EF7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5" name="AutoShape 340">
          <a:extLst>
            <a:ext uri="{FF2B5EF4-FFF2-40B4-BE49-F238E27FC236}">
              <a16:creationId xmlns:a16="http://schemas.microsoft.com/office/drawing/2014/main" id="{95257212-20FB-4143-AD5F-2B4C2006179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6" name="AutoShape 338">
          <a:extLst>
            <a:ext uri="{FF2B5EF4-FFF2-40B4-BE49-F238E27FC236}">
              <a16:creationId xmlns:a16="http://schemas.microsoft.com/office/drawing/2014/main" id="{75B980BE-1DE1-44E9-B629-821577870CB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7" name="AutoShape 336">
          <a:extLst>
            <a:ext uri="{FF2B5EF4-FFF2-40B4-BE49-F238E27FC236}">
              <a16:creationId xmlns:a16="http://schemas.microsoft.com/office/drawing/2014/main" id="{12E59D7D-787E-44E9-A414-D7E7C5FAD65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8" name="AutoShape 334">
          <a:extLst>
            <a:ext uri="{FF2B5EF4-FFF2-40B4-BE49-F238E27FC236}">
              <a16:creationId xmlns:a16="http://schemas.microsoft.com/office/drawing/2014/main" id="{6CFCF243-59C1-4D92-B1D3-2982C8F291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9" name="AutoShape 332">
          <a:extLst>
            <a:ext uri="{FF2B5EF4-FFF2-40B4-BE49-F238E27FC236}">
              <a16:creationId xmlns:a16="http://schemas.microsoft.com/office/drawing/2014/main" id="{6203A0BE-242C-4B4C-8056-1096A0DFD9B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0" name="AutoShape 330">
          <a:extLst>
            <a:ext uri="{FF2B5EF4-FFF2-40B4-BE49-F238E27FC236}">
              <a16:creationId xmlns:a16="http://schemas.microsoft.com/office/drawing/2014/main" id="{1C335B17-5073-4633-BC31-C42704E04DF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1" name="AutoShape 328">
          <a:extLst>
            <a:ext uri="{FF2B5EF4-FFF2-40B4-BE49-F238E27FC236}">
              <a16:creationId xmlns:a16="http://schemas.microsoft.com/office/drawing/2014/main" id="{035A2853-4F79-4EE1-B7F3-9459B7425A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2" name="AutoShape 326">
          <a:extLst>
            <a:ext uri="{FF2B5EF4-FFF2-40B4-BE49-F238E27FC236}">
              <a16:creationId xmlns:a16="http://schemas.microsoft.com/office/drawing/2014/main" id="{7BD551E8-93A5-49DD-B463-AFDA9C9599E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3" name="AutoShape 324">
          <a:extLst>
            <a:ext uri="{FF2B5EF4-FFF2-40B4-BE49-F238E27FC236}">
              <a16:creationId xmlns:a16="http://schemas.microsoft.com/office/drawing/2014/main" id="{E0C2835C-DDD5-4400-A375-85E971FD05E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4" name="AutoShape 322">
          <a:extLst>
            <a:ext uri="{FF2B5EF4-FFF2-40B4-BE49-F238E27FC236}">
              <a16:creationId xmlns:a16="http://schemas.microsoft.com/office/drawing/2014/main" id="{D0F9F15A-453A-4A68-94C8-11010542BB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5" name="AutoShape 320">
          <a:extLst>
            <a:ext uri="{FF2B5EF4-FFF2-40B4-BE49-F238E27FC236}">
              <a16:creationId xmlns:a16="http://schemas.microsoft.com/office/drawing/2014/main" id="{96050601-FF94-47A4-9F58-1BB2649D015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6" name="AutoShape 318">
          <a:extLst>
            <a:ext uri="{FF2B5EF4-FFF2-40B4-BE49-F238E27FC236}">
              <a16:creationId xmlns:a16="http://schemas.microsoft.com/office/drawing/2014/main" id="{180DF483-508C-464B-8A5D-D1548319BE3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7" name="AutoShape 316">
          <a:extLst>
            <a:ext uri="{FF2B5EF4-FFF2-40B4-BE49-F238E27FC236}">
              <a16:creationId xmlns:a16="http://schemas.microsoft.com/office/drawing/2014/main" id="{7B94FD79-A45D-4E3F-BF13-1FA644CFA9E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8" name="AutoShape 314">
          <a:extLst>
            <a:ext uri="{FF2B5EF4-FFF2-40B4-BE49-F238E27FC236}">
              <a16:creationId xmlns:a16="http://schemas.microsoft.com/office/drawing/2014/main" id="{2E23394F-8270-4E50-96BA-4EABEC31CD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9" name="AutoShape 312">
          <a:extLst>
            <a:ext uri="{FF2B5EF4-FFF2-40B4-BE49-F238E27FC236}">
              <a16:creationId xmlns:a16="http://schemas.microsoft.com/office/drawing/2014/main" id="{D853ADB1-D37C-40F6-9ED9-BA4C829229F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0" name="AutoShape 310">
          <a:extLst>
            <a:ext uri="{FF2B5EF4-FFF2-40B4-BE49-F238E27FC236}">
              <a16:creationId xmlns:a16="http://schemas.microsoft.com/office/drawing/2014/main" id="{A0545ACD-D54D-4B0F-BBB1-FB22BABE9AC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1" name="AutoShape 308">
          <a:extLst>
            <a:ext uri="{FF2B5EF4-FFF2-40B4-BE49-F238E27FC236}">
              <a16:creationId xmlns:a16="http://schemas.microsoft.com/office/drawing/2014/main" id="{1F3E7631-6634-46EC-ABD4-56785487FD2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2" name="AutoShape 306">
          <a:extLst>
            <a:ext uri="{FF2B5EF4-FFF2-40B4-BE49-F238E27FC236}">
              <a16:creationId xmlns:a16="http://schemas.microsoft.com/office/drawing/2014/main" id="{B7490CA7-84B9-454A-9B29-66B983DB71F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3" name="AutoShape 304">
          <a:extLst>
            <a:ext uri="{FF2B5EF4-FFF2-40B4-BE49-F238E27FC236}">
              <a16:creationId xmlns:a16="http://schemas.microsoft.com/office/drawing/2014/main" id="{D66B2729-BA42-4FD0-8DCF-FD7EFF468F1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4" name="AutoShape 302">
          <a:extLst>
            <a:ext uri="{FF2B5EF4-FFF2-40B4-BE49-F238E27FC236}">
              <a16:creationId xmlns:a16="http://schemas.microsoft.com/office/drawing/2014/main" id="{BA665BF8-D3FA-4944-A1B0-A1EC6F5C31B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5" name="AutoShape 300">
          <a:extLst>
            <a:ext uri="{FF2B5EF4-FFF2-40B4-BE49-F238E27FC236}">
              <a16:creationId xmlns:a16="http://schemas.microsoft.com/office/drawing/2014/main" id="{F922AE8C-A59C-4B39-8BC7-A8D95E2605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6" name="AutoShape 298">
          <a:extLst>
            <a:ext uri="{FF2B5EF4-FFF2-40B4-BE49-F238E27FC236}">
              <a16:creationId xmlns:a16="http://schemas.microsoft.com/office/drawing/2014/main" id="{FDA0DF76-0D3F-4E36-A235-7C7367FE17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7" name="AutoShape 296">
          <a:extLst>
            <a:ext uri="{FF2B5EF4-FFF2-40B4-BE49-F238E27FC236}">
              <a16:creationId xmlns:a16="http://schemas.microsoft.com/office/drawing/2014/main" id="{3BF88081-5FDB-48DD-8055-68394C79E92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8" name="AutoShape 294">
          <a:extLst>
            <a:ext uri="{FF2B5EF4-FFF2-40B4-BE49-F238E27FC236}">
              <a16:creationId xmlns:a16="http://schemas.microsoft.com/office/drawing/2014/main" id="{4474911B-9269-4525-9809-D7E7C71727C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9" name="AutoShape 292">
          <a:extLst>
            <a:ext uri="{FF2B5EF4-FFF2-40B4-BE49-F238E27FC236}">
              <a16:creationId xmlns:a16="http://schemas.microsoft.com/office/drawing/2014/main" id="{38AA3D13-E574-4857-A9DE-51D3F57BF9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0" name="AutoShape 290">
          <a:extLst>
            <a:ext uri="{FF2B5EF4-FFF2-40B4-BE49-F238E27FC236}">
              <a16:creationId xmlns:a16="http://schemas.microsoft.com/office/drawing/2014/main" id="{B71232A8-E1D9-452E-9DD6-1C24CD5C924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1" name="AutoShape 288">
          <a:extLst>
            <a:ext uri="{FF2B5EF4-FFF2-40B4-BE49-F238E27FC236}">
              <a16:creationId xmlns:a16="http://schemas.microsoft.com/office/drawing/2014/main" id="{D9D28925-0299-41A4-9D8F-E7D979C57F9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2" name="AutoShape 286">
          <a:extLst>
            <a:ext uri="{FF2B5EF4-FFF2-40B4-BE49-F238E27FC236}">
              <a16:creationId xmlns:a16="http://schemas.microsoft.com/office/drawing/2014/main" id="{3F3E9FC7-7F95-4778-B86A-51692D9BA70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3" name="AutoShape 284">
          <a:extLst>
            <a:ext uri="{FF2B5EF4-FFF2-40B4-BE49-F238E27FC236}">
              <a16:creationId xmlns:a16="http://schemas.microsoft.com/office/drawing/2014/main" id="{AC15649B-E6E4-4069-826A-27F4CDDA438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4" name="AutoShape 282">
          <a:extLst>
            <a:ext uri="{FF2B5EF4-FFF2-40B4-BE49-F238E27FC236}">
              <a16:creationId xmlns:a16="http://schemas.microsoft.com/office/drawing/2014/main" id="{D2D7F080-67B5-4EDF-AC76-1E634B4B979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5" name="AutoShape 280">
          <a:extLst>
            <a:ext uri="{FF2B5EF4-FFF2-40B4-BE49-F238E27FC236}">
              <a16:creationId xmlns:a16="http://schemas.microsoft.com/office/drawing/2014/main" id="{E2BBAC24-0281-4145-8DA8-F5AF56730BE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6" name="AutoShape 278">
          <a:extLst>
            <a:ext uri="{FF2B5EF4-FFF2-40B4-BE49-F238E27FC236}">
              <a16:creationId xmlns:a16="http://schemas.microsoft.com/office/drawing/2014/main" id="{CF502458-6303-467B-8EFB-7C08D97B142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7" name="AutoShape 276">
          <a:extLst>
            <a:ext uri="{FF2B5EF4-FFF2-40B4-BE49-F238E27FC236}">
              <a16:creationId xmlns:a16="http://schemas.microsoft.com/office/drawing/2014/main" id="{A0777907-1C79-4114-A19E-986CD7ECAEB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8" name="AutoShape 274">
          <a:extLst>
            <a:ext uri="{FF2B5EF4-FFF2-40B4-BE49-F238E27FC236}">
              <a16:creationId xmlns:a16="http://schemas.microsoft.com/office/drawing/2014/main" id="{D51E4B01-CAEA-46E0-ADA6-845C2EEC172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9" name="AutoShape 272">
          <a:extLst>
            <a:ext uri="{FF2B5EF4-FFF2-40B4-BE49-F238E27FC236}">
              <a16:creationId xmlns:a16="http://schemas.microsoft.com/office/drawing/2014/main" id="{29442CEE-9E54-4EEA-AFEF-E0ECAB05D55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0" name="AutoShape 270">
          <a:extLst>
            <a:ext uri="{FF2B5EF4-FFF2-40B4-BE49-F238E27FC236}">
              <a16:creationId xmlns:a16="http://schemas.microsoft.com/office/drawing/2014/main" id="{ADE05966-781C-4011-89AD-28CB9710728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1" name="AutoShape 268">
          <a:extLst>
            <a:ext uri="{FF2B5EF4-FFF2-40B4-BE49-F238E27FC236}">
              <a16:creationId xmlns:a16="http://schemas.microsoft.com/office/drawing/2014/main" id="{2D62636B-03E8-415E-8E3D-1EDBE17B7BB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2" name="AutoShape 266">
          <a:extLst>
            <a:ext uri="{FF2B5EF4-FFF2-40B4-BE49-F238E27FC236}">
              <a16:creationId xmlns:a16="http://schemas.microsoft.com/office/drawing/2014/main" id="{A772BA2E-E3A8-4164-BF9F-DE7BE325B1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3" name="AutoShape 264">
          <a:extLst>
            <a:ext uri="{FF2B5EF4-FFF2-40B4-BE49-F238E27FC236}">
              <a16:creationId xmlns:a16="http://schemas.microsoft.com/office/drawing/2014/main" id="{478A5C70-7712-4A97-B821-42280A28739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4" name="AutoShape 262">
          <a:extLst>
            <a:ext uri="{FF2B5EF4-FFF2-40B4-BE49-F238E27FC236}">
              <a16:creationId xmlns:a16="http://schemas.microsoft.com/office/drawing/2014/main" id="{529DF11C-3BFB-4551-8C1E-0DF9193D5D0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5" name="AutoShape 260">
          <a:extLst>
            <a:ext uri="{FF2B5EF4-FFF2-40B4-BE49-F238E27FC236}">
              <a16:creationId xmlns:a16="http://schemas.microsoft.com/office/drawing/2014/main" id="{413BBD94-9AA2-4DA7-830C-4BAD6351808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6" name="AutoShape 258">
          <a:extLst>
            <a:ext uri="{FF2B5EF4-FFF2-40B4-BE49-F238E27FC236}">
              <a16:creationId xmlns:a16="http://schemas.microsoft.com/office/drawing/2014/main" id="{48F14315-534B-45E6-BB2A-16E228233AB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7" name="AutoShape 256">
          <a:extLst>
            <a:ext uri="{FF2B5EF4-FFF2-40B4-BE49-F238E27FC236}">
              <a16:creationId xmlns:a16="http://schemas.microsoft.com/office/drawing/2014/main" id="{5411F132-19C3-480A-9808-FB7369EB9B9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8" name="AutoShape 254">
          <a:extLst>
            <a:ext uri="{FF2B5EF4-FFF2-40B4-BE49-F238E27FC236}">
              <a16:creationId xmlns:a16="http://schemas.microsoft.com/office/drawing/2014/main" id="{09EF1ADE-0C71-417A-8BB9-39EC9FCFEF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9" name="AutoShape 252">
          <a:extLst>
            <a:ext uri="{FF2B5EF4-FFF2-40B4-BE49-F238E27FC236}">
              <a16:creationId xmlns:a16="http://schemas.microsoft.com/office/drawing/2014/main" id="{4CA8F01A-C79C-4FC5-938F-56B56894936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0" name="AutoShape 250">
          <a:extLst>
            <a:ext uri="{FF2B5EF4-FFF2-40B4-BE49-F238E27FC236}">
              <a16:creationId xmlns:a16="http://schemas.microsoft.com/office/drawing/2014/main" id="{268AB729-E4D9-4B08-99E8-C3F66795DF0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1" name="AutoShape 248">
          <a:extLst>
            <a:ext uri="{FF2B5EF4-FFF2-40B4-BE49-F238E27FC236}">
              <a16:creationId xmlns:a16="http://schemas.microsoft.com/office/drawing/2014/main" id="{68A92EA4-9D27-4FA3-B2C2-ACE5510E6F2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2" name="AutoShape 246">
          <a:extLst>
            <a:ext uri="{FF2B5EF4-FFF2-40B4-BE49-F238E27FC236}">
              <a16:creationId xmlns:a16="http://schemas.microsoft.com/office/drawing/2014/main" id="{6D00F85C-3057-4DC3-AE46-F6C7163AE0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3" name="AutoShape 244">
          <a:extLst>
            <a:ext uri="{FF2B5EF4-FFF2-40B4-BE49-F238E27FC236}">
              <a16:creationId xmlns:a16="http://schemas.microsoft.com/office/drawing/2014/main" id="{AB086110-06D8-46E4-B576-AA943468F6C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4" name="AutoShape 242">
          <a:extLst>
            <a:ext uri="{FF2B5EF4-FFF2-40B4-BE49-F238E27FC236}">
              <a16:creationId xmlns:a16="http://schemas.microsoft.com/office/drawing/2014/main" id="{9FA90E63-07C5-44B9-8BA2-A3FAF3E42A4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5" name="AutoShape 240">
          <a:extLst>
            <a:ext uri="{FF2B5EF4-FFF2-40B4-BE49-F238E27FC236}">
              <a16:creationId xmlns:a16="http://schemas.microsoft.com/office/drawing/2014/main" id="{E0209F4F-6940-4F13-B300-80813CFF80D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6" name="AutoShape 238">
          <a:extLst>
            <a:ext uri="{FF2B5EF4-FFF2-40B4-BE49-F238E27FC236}">
              <a16:creationId xmlns:a16="http://schemas.microsoft.com/office/drawing/2014/main" id="{7D454CCE-51EF-4F62-985F-BC4AFE671AA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7" name="AutoShape 236">
          <a:extLst>
            <a:ext uri="{FF2B5EF4-FFF2-40B4-BE49-F238E27FC236}">
              <a16:creationId xmlns:a16="http://schemas.microsoft.com/office/drawing/2014/main" id="{D18553EB-47D2-49EA-AB3E-92283141BC8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8" name="AutoShape 234">
          <a:extLst>
            <a:ext uri="{FF2B5EF4-FFF2-40B4-BE49-F238E27FC236}">
              <a16:creationId xmlns:a16="http://schemas.microsoft.com/office/drawing/2014/main" id="{421CF157-AAF1-471E-82F9-1664A182AE7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9" name="AutoShape 232">
          <a:extLst>
            <a:ext uri="{FF2B5EF4-FFF2-40B4-BE49-F238E27FC236}">
              <a16:creationId xmlns:a16="http://schemas.microsoft.com/office/drawing/2014/main" id="{08544403-407E-48E6-ADD1-DEC09F9446E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0" name="AutoShape 230">
          <a:extLst>
            <a:ext uri="{FF2B5EF4-FFF2-40B4-BE49-F238E27FC236}">
              <a16:creationId xmlns:a16="http://schemas.microsoft.com/office/drawing/2014/main" id="{C2546D38-004E-4AA2-B063-2CCB469DE14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1" name="AutoShape 228">
          <a:extLst>
            <a:ext uri="{FF2B5EF4-FFF2-40B4-BE49-F238E27FC236}">
              <a16:creationId xmlns:a16="http://schemas.microsoft.com/office/drawing/2014/main" id="{C15A0239-7E9C-4BFD-8901-F1157F4FFFA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2" name="AutoShape 226">
          <a:extLst>
            <a:ext uri="{FF2B5EF4-FFF2-40B4-BE49-F238E27FC236}">
              <a16:creationId xmlns:a16="http://schemas.microsoft.com/office/drawing/2014/main" id="{BE05A114-54E5-44E7-A53E-2FB6ADC85DB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3" name="AutoShape 224">
          <a:extLst>
            <a:ext uri="{FF2B5EF4-FFF2-40B4-BE49-F238E27FC236}">
              <a16:creationId xmlns:a16="http://schemas.microsoft.com/office/drawing/2014/main" id="{26900430-AD7B-47BF-8921-B3FD460300E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4" name="AutoShape 222">
          <a:extLst>
            <a:ext uri="{FF2B5EF4-FFF2-40B4-BE49-F238E27FC236}">
              <a16:creationId xmlns:a16="http://schemas.microsoft.com/office/drawing/2014/main" id="{1D15A09A-FA1D-453A-B870-2E2744CB7C8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5" name="AutoShape 220">
          <a:extLst>
            <a:ext uri="{FF2B5EF4-FFF2-40B4-BE49-F238E27FC236}">
              <a16:creationId xmlns:a16="http://schemas.microsoft.com/office/drawing/2014/main" id="{3BEB1DC7-EBA0-4683-85CC-6C0798BA2A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6" name="AutoShape 218">
          <a:extLst>
            <a:ext uri="{FF2B5EF4-FFF2-40B4-BE49-F238E27FC236}">
              <a16:creationId xmlns:a16="http://schemas.microsoft.com/office/drawing/2014/main" id="{39F108A0-7523-47A4-A723-AB50584F340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7" name="AutoShape 216">
          <a:extLst>
            <a:ext uri="{FF2B5EF4-FFF2-40B4-BE49-F238E27FC236}">
              <a16:creationId xmlns:a16="http://schemas.microsoft.com/office/drawing/2014/main" id="{BF8F22AF-FAC8-4640-B619-4A3831C5ACD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8" name="AutoShape 214">
          <a:extLst>
            <a:ext uri="{FF2B5EF4-FFF2-40B4-BE49-F238E27FC236}">
              <a16:creationId xmlns:a16="http://schemas.microsoft.com/office/drawing/2014/main" id="{689E9DAF-B859-44BB-A2DB-E2D9CF28237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9" name="AutoShape 212">
          <a:extLst>
            <a:ext uri="{FF2B5EF4-FFF2-40B4-BE49-F238E27FC236}">
              <a16:creationId xmlns:a16="http://schemas.microsoft.com/office/drawing/2014/main" id="{2A77BFDE-EC83-4733-9F8A-8642220667D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0" name="AutoShape 210">
          <a:extLst>
            <a:ext uri="{FF2B5EF4-FFF2-40B4-BE49-F238E27FC236}">
              <a16:creationId xmlns:a16="http://schemas.microsoft.com/office/drawing/2014/main" id="{609B087B-8AD1-4256-B922-E1C8A94A511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1" name="AutoShape 208">
          <a:extLst>
            <a:ext uri="{FF2B5EF4-FFF2-40B4-BE49-F238E27FC236}">
              <a16:creationId xmlns:a16="http://schemas.microsoft.com/office/drawing/2014/main" id="{5AE90089-D240-49E8-AB8B-2ACF55E48E1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2" name="AutoShape 206">
          <a:extLst>
            <a:ext uri="{FF2B5EF4-FFF2-40B4-BE49-F238E27FC236}">
              <a16:creationId xmlns:a16="http://schemas.microsoft.com/office/drawing/2014/main" id="{47DE48F2-5C67-4A5D-90A5-9A5B70356D7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3" name="AutoShape 204">
          <a:extLst>
            <a:ext uri="{FF2B5EF4-FFF2-40B4-BE49-F238E27FC236}">
              <a16:creationId xmlns:a16="http://schemas.microsoft.com/office/drawing/2014/main" id="{94419416-9FC3-4D74-8EE0-D89A154AC14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4" name="AutoShape 202">
          <a:extLst>
            <a:ext uri="{FF2B5EF4-FFF2-40B4-BE49-F238E27FC236}">
              <a16:creationId xmlns:a16="http://schemas.microsoft.com/office/drawing/2014/main" id="{88DFA6F0-3C7E-42AF-9044-47BBAA36CCF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5" name="AutoShape 200">
          <a:extLst>
            <a:ext uri="{FF2B5EF4-FFF2-40B4-BE49-F238E27FC236}">
              <a16:creationId xmlns:a16="http://schemas.microsoft.com/office/drawing/2014/main" id="{EB9CF0EA-0553-4692-946F-050618C975C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6" name="AutoShape 198">
          <a:extLst>
            <a:ext uri="{FF2B5EF4-FFF2-40B4-BE49-F238E27FC236}">
              <a16:creationId xmlns:a16="http://schemas.microsoft.com/office/drawing/2014/main" id="{EDDB424C-596A-443B-8FBB-403DC2D3580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7" name="AutoShape 196">
          <a:extLst>
            <a:ext uri="{FF2B5EF4-FFF2-40B4-BE49-F238E27FC236}">
              <a16:creationId xmlns:a16="http://schemas.microsoft.com/office/drawing/2014/main" id="{5B0C415E-0DE1-40BD-9CB5-19FF58CD58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8" name="AutoShape 194">
          <a:extLst>
            <a:ext uri="{FF2B5EF4-FFF2-40B4-BE49-F238E27FC236}">
              <a16:creationId xmlns:a16="http://schemas.microsoft.com/office/drawing/2014/main" id="{0457797D-2C24-4DB7-90AE-76E45797469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9" name="AutoShape 192">
          <a:extLst>
            <a:ext uri="{FF2B5EF4-FFF2-40B4-BE49-F238E27FC236}">
              <a16:creationId xmlns:a16="http://schemas.microsoft.com/office/drawing/2014/main" id="{FA4DB0EF-984A-4ACE-88C1-E405182248B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0" name="AutoShape 190">
          <a:extLst>
            <a:ext uri="{FF2B5EF4-FFF2-40B4-BE49-F238E27FC236}">
              <a16:creationId xmlns:a16="http://schemas.microsoft.com/office/drawing/2014/main" id="{FD769D0D-2D73-47F0-8708-345488E1C80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1" name="AutoShape 188">
          <a:extLst>
            <a:ext uri="{FF2B5EF4-FFF2-40B4-BE49-F238E27FC236}">
              <a16:creationId xmlns:a16="http://schemas.microsoft.com/office/drawing/2014/main" id="{47DFCF9D-20D0-49B1-BCE2-23BA38D26EC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2" name="AutoShape 186">
          <a:extLst>
            <a:ext uri="{FF2B5EF4-FFF2-40B4-BE49-F238E27FC236}">
              <a16:creationId xmlns:a16="http://schemas.microsoft.com/office/drawing/2014/main" id="{0207B3BD-FA66-4E87-AE20-5B9D2444746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3" name="AutoShape 184">
          <a:extLst>
            <a:ext uri="{FF2B5EF4-FFF2-40B4-BE49-F238E27FC236}">
              <a16:creationId xmlns:a16="http://schemas.microsoft.com/office/drawing/2014/main" id="{B371615E-84BF-44EB-ADBD-5555686B06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4" name="AutoShape 182">
          <a:extLst>
            <a:ext uri="{FF2B5EF4-FFF2-40B4-BE49-F238E27FC236}">
              <a16:creationId xmlns:a16="http://schemas.microsoft.com/office/drawing/2014/main" id="{DE1BC50F-14AB-402B-8052-548FAE7F8C3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5" name="AutoShape 180">
          <a:extLst>
            <a:ext uri="{FF2B5EF4-FFF2-40B4-BE49-F238E27FC236}">
              <a16:creationId xmlns:a16="http://schemas.microsoft.com/office/drawing/2014/main" id="{47B53B24-2665-4845-AB2B-0072CFA5D9B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6" name="AutoShape 178">
          <a:extLst>
            <a:ext uri="{FF2B5EF4-FFF2-40B4-BE49-F238E27FC236}">
              <a16:creationId xmlns:a16="http://schemas.microsoft.com/office/drawing/2014/main" id="{E20B7EE5-4533-48B6-A6F3-BBD9EFCCA33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7" name="AutoShape 176">
          <a:extLst>
            <a:ext uri="{FF2B5EF4-FFF2-40B4-BE49-F238E27FC236}">
              <a16:creationId xmlns:a16="http://schemas.microsoft.com/office/drawing/2014/main" id="{926E68BA-7718-4795-B00A-70B52DDB6A3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8" name="AutoShape 174">
          <a:extLst>
            <a:ext uri="{FF2B5EF4-FFF2-40B4-BE49-F238E27FC236}">
              <a16:creationId xmlns:a16="http://schemas.microsoft.com/office/drawing/2014/main" id="{14F1A94E-6F71-43CD-83A4-25E97CE1C9B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9" name="AutoShape 172">
          <a:extLst>
            <a:ext uri="{FF2B5EF4-FFF2-40B4-BE49-F238E27FC236}">
              <a16:creationId xmlns:a16="http://schemas.microsoft.com/office/drawing/2014/main" id="{D13FEAF2-E63A-4294-AF44-5DE17F1837B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0" name="AutoShape 170">
          <a:extLst>
            <a:ext uri="{FF2B5EF4-FFF2-40B4-BE49-F238E27FC236}">
              <a16:creationId xmlns:a16="http://schemas.microsoft.com/office/drawing/2014/main" id="{76B8F271-BD05-4731-884C-789E66B2F8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1" name="AutoShape 168">
          <a:extLst>
            <a:ext uri="{FF2B5EF4-FFF2-40B4-BE49-F238E27FC236}">
              <a16:creationId xmlns:a16="http://schemas.microsoft.com/office/drawing/2014/main" id="{FD8D0C40-2DAB-42FE-A175-92D0471BB87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2" name="AutoShape 166">
          <a:extLst>
            <a:ext uri="{FF2B5EF4-FFF2-40B4-BE49-F238E27FC236}">
              <a16:creationId xmlns:a16="http://schemas.microsoft.com/office/drawing/2014/main" id="{0180BEF7-884E-49AF-BCBE-0A0D44D19BA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3" name="AutoShape 164">
          <a:extLst>
            <a:ext uri="{FF2B5EF4-FFF2-40B4-BE49-F238E27FC236}">
              <a16:creationId xmlns:a16="http://schemas.microsoft.com/office/drawing/2014/main" id="{5576F519-1883-485F-9D03-3B2AEC81CC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4" name="AutoShape 162">
          <a:extLst>
            <a:ext uri="{FF2B5EF4-FFF2-40B4-BE49-F238E27FC236}">
              <a16:creationId xmlns:a16="http://schemas.microsoft.com/office/drawing/2014/main" id="{B4E1C296-DBB3-4998-A5D7-D9CAE9BA752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5" name="AutoShape 160">
          <a:extLst>
            <a:ext uri="{FF2B5EF4-FFF2-40B4-BE49-F238E27FC236}">
              <a16:creationId xmlns:a16="http://schemas.microsoft.com/office/drawing/2014/main" id="{387868E3-6E10-4C38-9F61-0888D4D0E6D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6" name="AutoShape 158">
          <a:extLst>
            <a:ext uri="{FF2B5EF4-FFF2-40B4-BE49-F238E27FC236}">
              <a16:creationId xmlns:a16="http://schemas.microsoft.com/office/drawing/2014/main" id="{F3DCB258-00B8-407D-9810-BFC3A554D47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7" name="AutoShape 156">
          <a:extLst>
            <a:ext uri="{FF2B5EF4-FFF2-40B4-BE49-F238E27FC236}">
              <a16:creationId xmlns:a16="http://schemas.microsoft.com/office/drawing/2014/main" id="{C3F1050D-445E-47E7-A729-E152134A874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8" name="AutoShape 154">
          <a:extLst>
            <a:ext uri="{FF2B5EF4-FFF2-40B4-BE49-F238E27FC236}">
              <a16:creationId xmlns:a16="http://schemas.microsoft.com/office/drawing/2014/main" id="{D5E0A69E-F4A4-41DE-ABA1-7A80AC470FC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9" name="AutoShape 152">
          <a:extLst>
            <a:ext uri="{FF2B5EF4-FFF2-40B4-BE49-F238E27FC236}">
              <a16:creationId xmlns:a16="http://schemas.microsoft.com/office/drawing/2014/main" id="{55FC8D40-E0C3-4F89-A51A-6A29B98BA66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0" name="AutoShape 150">
          <a:extLst>
            <a:ext uri="{FF2B5EF4-FFF2-40B4-BE49-F238E27FC236}">
              <a16:creationId xmlns:a16="http://schemas.microsoft.com/office/drawing/2014/main" id="{D8CD52C0-78A4-4865-8135-A2BF11187A5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1" name="AutoShape 148">
          <a:extLst>
            <a:ext uri="{FF2B5EF4-FFF2-40B4-BE49-F238E27FC236}">
              <a16:creationId xmlns:a16="http://schemas.microsoft.com/office/drawing/2014/main" id="{2AE44632-4353-481F-9EC4-1616462F74B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2" name="AutoShape 146">
          <a:extLst>
            <a:ext uri="{FF2B5EF4-FFF2-40B4-BE49-F238E27FC236}">
              <a16:creationId xmlns:a16="http://schemas.microsoft.com/office/drawing/2014/main" id="{5218EDF5-D787-4088-970F-73888147DB3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3" name="AutoShape 144">
          <a:extLst>
            <a:ext uri="{FF2B5EF4-FFF2-40B4-BE49-F238E27FC236}">
              <a16:creationId xmlns:a16="http://schemas.microsoft.com/office/drawing/2014/main" id="{33B1AFDC-D7F3-49D2-8EFC-4BEE43A0C7B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4" name="AutoShape 142">
          <a:extLst>
            <a:ext uri="{FF2B5EF4-FFF2-40B4-BE49-F238E27FC236}">
              <a16:creationId xmlns:a16="http://schemas.microsoft.com/office/drawing/2014/main" id="{F903CB2C-F73A-4F80-827A-C7BBE45AD0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5" name="AutoShape 140">
          <a:extLst>
            <a:ext uri="{FF2B5EF4-FFF2-40B4-BE49-F238E27FC236}">
              <a16:creationId xmlns:a16="http://schemas.microsoft.com/office/drawing/2014/main" id="{F236B9F7-6647-4DE9-A06B-F7BAD7CFBF4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6" name="AutoShape 138">
          <a:extLst>
            <a:ext uri="{FF2B5EF4-FFF2-40B4-BE49-F238E27FC236}">
              <a16:creationId xmlns:a16="http://schemas.microsoft.com/office/drawing/2014/main" id="{CED99723-A688-463D-B847-BCF2F112C6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7" name="AutoShape 136">
          <a:extLst>
            <a:ext uri="{FF2B5EF4-FFF2-40B4-BE49-F238E27FC236}">
              <a16:creationId xmlns:a16="http://schemas.microsoft.com/office/drawing/2014/main" id="{D891C24B-961E-43BA-ACE7-6645B2AE615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8" name="AutoShape 134">
          <a:extLst>
            <a:ext uri="{FF2B5EF4-FFF2-40B4-BE49-F238E27FC236}">
              <a16:creationId xmlns:a16="http://schemas.microsoft.com/office/drawing/2014/main" id="{3331633F-BD6A-4F48-B8F6-6DBC174805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9" name="AutoShape 132">
          <a:extLst>
            <a:ext uri="{FF2B5EF4-FFF2-40B4-BE49-F238E27FC236}">
              <a16:creationId xmlns:a16="http://schemas.microsoft.com/office/drawing/2014/main" id="{9165ACAE-7C2B-4D43-B296-A072648CF78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0" name="AutoShape 130">
          <a:extLst>
            <a:ext uri="{FF2B5EF4-FFF2-40B4-BE49-F238E27FC236}">
              <a16:creationId xmlns:a16="http://schemas.microsoft.com/office/drawing/2014/main" id="{47E09E3C-8384-4FB9-9153-F879BDABDEA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1" name="AutoShape 128">
          <a:extLst>
            <a:ext uri="{FF2B5EF4-FFF2-40B4-BE49-F238E27FC236}">
              <a16:creationId xmlns:a16="http://schemas.microsoft.com/office/drawing/2014/main" id="{A407468B-122A-41C6-B9B4-D2E5399FD8F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2" name="AutoShape 126">
          <a:extLst>
            <a:ext uri="{FF2B5EF4-FFF2-40B4-BE49-F238E27FC236}">
              <a16:creationId xmlns:a16="http://schemas.microsoft.com/office/drawing/2014/main" id="{846BDF0B-AB5C-4A0D-B16C-3D56D9F2257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3" name="AutoShape 124">
          <a:extLst>
            <a:ext uri="{FF2B5EF4-FFF2-40B4-BE49-F238E27FC236}">
              <a16:creationId xmlns:a16="http://schemas.microsoft.com/office/drawing/2014/main" id="{7534E211-853C-4C0C-828F-32D4FA66E7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4" name="AutoShape 122">
          <a:extLst>
            <a:ext uri="{FF2B5EF4-FFF2-40B4-BE49-F238E27FC236}">
              <a16:creationId xmlns:a16="http://schemas.microsoft.com/office/drawing/2014/main" id="{51830230-2A9F-486B-914F-3490DC069C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5" name="AutoShape 120">
          <a:extLst>
            <a:ext uri="{FF2B5EF4-FFF2-40B4-BE49-F238E27FC236}">
              <a16:creationId xmlns:a16="http://schemas.microsoft.com/office/drawing/2014/main" id="{1A7E6212-4D93-4939-A354-CFAD2B1279D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6" name="AutoShape 118">
          <a:extLst>
            <a:ext uri="{FF2B5EF4-FFF2-40B4-BE49-F238E27FC236}">
              <a16:creationId xmlns:a16="http://schemas.microsoft.com/office/drawing/2014/main" id="{B6B8D468-7880-42B7-AFDE-4EDE0DC2490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7" name="AutoShape 116">
          <a:extLst>
            <a:ext uri="{FF2B5EF4-FFF2-40B4-BE49-F238E27FC236}">
              <a16:creationId xmlns:a16="http://schemas.microsoft.com/office/drawing/2014/main" id="{1C7F5D43-6A9F-4D65-932C-106050422CC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8" name="AutoShape 114">
          <a:extLst>
            <a:ext uri="{FF2B5EF4-FFF2-40B4-BE49-F238E27FC236}">
              <a16:creationId xmlns:a16="http://schemas.microsoft.com/office/drawing/2014/main" id="{897E4C1B-3FFD-4DB4-9852-F8BEDD3DEC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9" name="AutoShape 112">
          <a:extLst>
            <a:ext uri="{FF2B5EF4-FFF2-40B4-BE49-F238E27FC236}">
              <a16:creationId xmlns:a16="http://schemas.microsoft.com/office/drawing/2014/main" id="{EE7A5F54-85CE-4C9F-A604-85900D0261D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0" name="AutoShape 110">
          <a:extLst>
            <a:ext uri="{FF2B5EF4-FFF2-40B4-BE49-F238E27FC236}">
              <a16:creationId xmlns:a16="http://schemas.microsoft.com/office/drawing/2014/main" id="{31BD01B8-88FB-4752-9D8E-A3AE498A1F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1" name="AutoShape 108">
          <a:extLst>
            <a:ext uri="{FF2B5EF4-FFF2-40B4-BE49-F238E27FC236}">
              <a16:creationId xmlns:a16="http://schemas.microsoft.com/office/drawing/2014/main" id="{CA664460-030B-4884-9741-F47ECE2BDDF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2" name="AutoShape 106">
          <a:extLst>
            <a:ext uri="{FF2B5EF4-FFF2-40B4-BE49-F238E27FC236}">
              <a16:creationId xmlns:a16="http://schemas.microsoft.com/office/drawing/2014/main" id="{6E76B38B-F39D-4CBF-9E98-31542F06078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3" name="AutoShape 104">
          <a:extLst>
            <a:ext uri="{FF2B5EF4-FFF2-40B4-BE49-F238E27FC236}">
              <a16:creationId xmlns:a16="http://schemas.microsoft.com/office/drawing/2014/main" id="{DD8876D2-2F44-457D-A432-778248067A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4" name="AutoShape 102">
          <a:extLst>
            <a:ext uri="{FF2B5EF4-FFF2-40B4-BE49-F238E27FC236}">
              <a16:creationId xmlns:a16="http://schemas.microsoft.com/office/drawing/2014/main" id="{3164DED3-6369-4821-BE25-17629C3FFC8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5" name="AutoShape 100">
          <a:extLst>
            <a:ext uri="{FF2B5EF4-FFF2-40B4-BE49-F238E27FC236}">
              <a16:creationId xmlns:a16="http://schemas.microsoft.com/office/drawing/2014/main" id="{26DA32E9-AF55-4495-8606-3E75B946DDB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6" name="AutoShape 98">
          <a:extLst>
            <a:ext uri="{FF2B5EF4-FFF2-40B4-BE49-F238E27FC236}">
              <a16:creationId xmlns:a16="http://schemas.microsoft.com/office/drawing/2014/main" id="{AAE88AF1-33AF-4CE3-8975-51CC8CDE52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7" name="AutoShape 96">
          <a:extLst>
            <a:ext uri="{FF2B5EF4-FFF2-40B4-BE49-F238E27FC236}">
              <a16:creationId xmlns:a16="http://schemas.microsoft.com/office/drawing/2014/main" id="{E4B9D680-65A9-4DFE-A7DA-02B2F94D17C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8" name="AutoShape 94">
          <a:extLst>
            <a:ext uri="{FF2B5EF4-FFF2-40B4-BE49-F238E27FC236}">
              <a16:creationId xmlns:a16="http://schemas.microsoft.com/office/drawing/2014/main" id="{29EAAABA-E895-43E4-8080-0A81E91D51F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9" name="AutoShape 92">
          <a:extLst>
            <a:ext uri="{FF2B5EF4-FFF2-40B4-BE49-F238E27FC236}">
              <a16:creationId xmlns:a16="http://schemas.microsoft.com/office/drawing/2014/main" id="{9C11186C-9A42-4381-ADEE-F3C1FB1BA1A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0" name="AutoShape 90">
          <a:extLst>
            <a:ext uri="{FF2B5EF4-FFF2-40B4-BE49-F238E27FC236}">
              <a16:creationId xmlns:a16="http://schemas.microsoft.com/office/drawing/2014/main" id="{C617836C-ED6F-4512-9116-8B083B3AFB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1" name="AutoShape 88">
          <a:extLst>
            <a:ext uri="{FF2B5EF4-FFF2-40B4-BE49-F238E27FC236}">
              <a16:creationId xmlns:a16="http://schemas.microsoft.com/office/drawing/2014/main" id="{007A8D85-F6B5-41CE-ABD8-163BFB57FC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2" name="AutoShape 86">
          <a:extLst>
            <a:ext uri="{FF2B5EF4-FFF2-40B4-BE49-F238E27FC236}">
              <a16:creationId xmlns:a16="http://schemas.microsoft.com/office/drawing/2014/main" id="{2E45D668-CB5D-4A1C-99BB-E6448F96EC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3" name="AutoShape 84">
          <a:extLst>
            <a:ext uri="{FF2B5EF4-FFF2-40B4-BE49-F238E27FC236}">
              <a16:creationId xmlns:a16="http://schemas.microsoft.com/office/drawing/2014/main" id="{A6FF4C6A-57A3-49F3-907E-47FA9449E35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4" name="AutoShape 82">
          <a:extLst>
            <a:ext uri="{FF2B5EF4-FFF2-40B4-BE49-F238E27FC236}">
              <a16:creationId xmlns:a16="http://schemas.microsoft.com/office/drawing/2014/main" id="{D3F8AE67-14DC-473C-87CA-09943014E0A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5" name="AutoShape 80">
          <a:extLst>
            <a:ext uri="{FF2B5EF4-FFF2-40B4-BE49-F238E27FC236}">
              <a16:creationId xmlns:a16="http://schemas.microsoft.com/office/drawing/2014/main" id="{8F784626-1764-45D8-8003-482FA14AFF3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6" name="AutoShape 78">
          <a:extLst>
            <a:ext uri="{FF2B5EF4-FFF2-40B4-BE49-F238E27FC236}">
              <a16:creationId xmlns:a16="http://schemas.microsoft.com/office/drawing/2014/main" id="{91FD16C7-3AAA-4595-B6F1-353F1B1288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7" name="AutoShape 76">
          <a:extLst>
            <a:ext uri="{FF2B5EF4-FFF2-40B4-BE49-F238E27FC236}">
              <a16:creationId xmlns:a16="http://schemas.microsoft.com/office/drawing/2014/main" id="{0C73450D-DE6B-44D1-ADE5-8FBC3CA7A22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8" name="AutoShape 74">
          <a:extLst>
            <a:ext uri="{FF2B5EF4-FFF2-40B4-BE49-F238E27FC236}">
              <a16:creationId xmlns:a16="http://schemas.microsoft.com/office/drawing/2014/main" id="{120E4916-AAFF-4E31-9E92-BE69508839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9" name="AutoShape 72">
          <a:extLst>
            <a:ext uri="{FF2B5EF4-FFF2-40B4-BE49-F238E27FC236}">
              <a16:creationId xmlns:a16="http://schemas.microsoft.com/office/drawing/2014/main" id="{8D0BEEAB-FD8E-46C8-A92B-BBBE33C199B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0" name="AutoShape 70">
          <a:extLst>
            <a:ext uri="{FF2B5EF4-FFF2-40B4-BE49-F238E27FC236}">
              <a16:creationId xmlns:a16="http://schemas.microsoft.com/office/drawing/2014/main" id="{020FD8DE-3318-4C5E-9626-CAE63130B5C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1" name="AutoShape 68">
          <a:extLst>
            <a:ext uri="{FF2B5EF4-FFF2-40B4-BE49-F238E27FC236}">
              <a16:creationId xmlns:a16="http://schemas.microsoft.com/office/drawing/2014/main" id="{D3BD781B-3CED-45D0-B6AA-D04F03430D6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2" name="AutoShape 66">
          <a:extLst>
            <a:ext uri="{FF2B5EF4-FFF2-40B4-BE49-F238E27FC236}">
              <a16:creationId xmlns:a16="http://schemas.microsoft.com/office/drawing/2014/main" id="{2DEA7E3B-092C-4B13-B65F-0A02DCB0D0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3" name="AutoShape 64">
          <a:extLst>
            <a:ext uri="{FF2B5EF4-FFF2-40B4-BE49-F238E27FC236}">
              <a16:creationId xmlns:a16="http://schemas.microsoft.com/office/drawing/2014/main" id="{1087D88D-BA1B-4A10-8249-56CE45E8322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4" name="AutoShape 62">
          <a:extLst>
            <a:ext uri="{FF2B5EF4-FFF2-40B4-BE49-F238E27FC236}">
              <a16:creationId xmlns:a16="http://schemas.microsoft.com/office/drawing/2014/main" id="{02E098ED-4E43-479B-B7F3-3A13DDC0ED0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5" name="AutoShape 60">
          <a:extLst>
            <a:ext uri="{FF2B5EF4-FFF2-40B4-BE49-F238E27FC236}">
              <a16:creationId xmlns:a16="http://schemas.microsoft.com/office/drawing/2014/main" id="{E36C4F6C-CB67-47E5-98D8-C69EC7EEC33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6" name="AutoShape 58">
          <a:extLst>
            <a:ext uri="{FF2B5EF4-FFF2-40B4-BE49-F238E27FC236}">
              <a16:creationId xmlns:a16="http://schemas.microsoft.com/office/drawing/2014/main" id="{FDBC84CE-7421-4C93-B9C1-AFF56C2995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7" name="AutoShape 56">
          <a:extLst>
            <a:ext uri="{FF2B5EF4-FFF2-40B4-BE49-F238E27FC236}">
              <a16:creationId xmlns:a16="http://schemas.microsoft.com/office/drawing/2014/main" id="{6CC8A37A-3DAE-42E7-9FDE-E7B637E1551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8" name="AutoShape 54">
          <a:extLst>
            <a:ext uri="{FF2B5EF4-FFF2-40B4-BE49-F238E27FC236}">
              <a16:creationId xmlns:a16="http://schemas.microsoft.com/office/drawing/2014/main" id="{3AE62327-4E98-4BEB-AC70-386FA982E8D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9" name="AutoShape 52">
          <a:extLst>
            <a:ext uri="{FF2B5EF4-FFF2-40B4-BE49-F238E27FC236}">
              <a16:creationId xmlns:a16="http://schemas.microsoft.com/office/drawing/2014/main" id="{9DE18CE7-8EB9-469D-897E-6F6E2EF8DC0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0" name="AutoShape 50">
          <a:extLst>
            <a:ext uri="{FF2B5EF4-FFF2-40B4-BE49-F238E27FC236}">
              <a16:creationId xmlns:a16="http://schemas.microsoft.com/office/drawing/2014/main" id="{131D5A75-0626-4A59-9CC7-9CD814D583F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1" name="AutoShape 48">
          <a:extLst>
            <a:ext uri="{FF2B5EF4-FFF2-40B4-BE49-F238E27FC236}">
              <a16:creationId xmlns:a16="http://schemas.microsoft.com/office/drawing/2014/main" id="{85070C85-8B88-4BBB-A630-ABE9A025AD6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2" name="AutoShape 46">
          <a:extLst>
            <a:ext uri="{FF2B5EF4-FFF2-40B4-BE49-F238E27FC236}">
              <a16:creationId xmlns:a16="http://schemas.microsoft.com/office/drawing/2014/main" id="{8FBF28CE-051D-472B-BD4D-ECB99E4612F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3" name="AutoShape 44">
          <a:extLst>
            <a:ext uri="{FF2B5EF4-FFF2-40B4-BE49-F238E27FC236}">
              <a16:creationId xmlns:a16="http://schemas.microsoft.com/office/drawing/2014/main" id="{0CC120DB-A665-486A-AAC5-B159EA742E9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4" name="AutoShape 42">
          <a:extLst>
            <a:ext uri="{FF2B5EF4-FFF2-40B4-BE49-F238E27FC236}">
              <a16:creationId xmlns:a16="http://schemas.microsoft.com/office/drawing/2014/main" id="{88BBC999-D118-4DBA-AD02-1A9B1578E2C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5" name="AutoShape 40">
          <a:extLst>
            <a:ext uri="{FF2B5EF4-FFF2-40B4-BE49-F238E27FC236}">
              <a16:creationId xmlns:a16="http://schemas.microsoft.com/office/drawing/2014/main" id="{FFEC6411-5F8E-4C82-B753-91650B0C5D2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6" name="AutoShape 38">
          <a:extLst>
            <a:ext uri="{FF2B5EF4-FFF2-40B4-BE49-F238E27FC236}">
              <a16:creationId xmlns:a16="http://schemas.microsoft.com/office/drawing/2014/main" id="{581D3562-B840-44A0-8281-D796F39572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7" name="AutoShape 36">
          <a:extLst>
            <a:ext uri="{FF2B5EF4-FFF2-40B4-BE49-F238E27FC236}">
              <a16:creationId xmlns:a16="http://schemas.microsoft.com/office/drawing/2014/main" id="{0F60ED60-979F-402E-9CA1-6C6B5D09FC2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8" name="AutoShape 34">
          <a:extLst>
            <a:ext uri="{FF2B5EF4-FFF2-40B4-BE49-F238E27FC236}">
              <a16:creationId xmlns:a16="http://schemas.microsoft.com/office/drawing/2014/main" id="{3322AA00-3C2A-416F-AD06-998BB459020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9" name="AutoShape 32">
          <a:extLst>
            <a:ext uri="{FF2B5EF4-FFF2-40B4-BE49-F238E27FC236}">
              <a16:creationId xmlns:a16="http://schemas.microsoft.com/office/drawing/2014/main" id="{E5EA630E-FE1F-452D-97D0-1C002617AC6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0" name="AutoShape 30">
          <a:extLst>
            <a:ext uri="{FF2B5EF4-FFF2-40B4-BE49-F238E27FC236}">
              <a16:creationId xmlns:a16="http://schemas.microsoft.com/office/drawing/2014/main" id="{A625DD05-1D37-4337-AEB3-E7B08EC7711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1" name="AutoShape 28">
          <a:extLst>
            <a:ext uri="{FF2B5EF4-FFF2-40B4-BE49-F238E27FC236}">
              <a16:creationId xmlns:a16="http://schemas.microsoft.com/office/drawing/2014/main" id="{6816DAB6-E989-41D3-8B66-D952425443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2" name="AutoShape 26">
          <a:extLst>
            <a:ext uri="{FF2B5EF4-FFF2-40B4-BE49-F238E27FC236}">
              <a16:creationId xmlns:a16="http://schemas.microsoft.com/office/drawing/2014/main" id="{39BC90FB-1C4E-4D82-BF5A-54FF66DE075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3" name="AutoShape 24">
          <a:extLst>
            <a:ext uri="{FF2B5EF4-FFF2-40B4-BE49-F238E27FC236}">
              <a16:creationId xmlns:a16="http://schemas.microsoft.com/office/drawing/2014/main" id="{911FCDFB-158E-4A84-A474-3CCD894652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4" name="AutoShape 22">
          <a:extLst>
            <a:ext uri="{FF2B5EF4-FFF2-40B4-BE49-F238E27FC236}">
              <a16:creationId xmlns:a16="http://schemas.microsoft.com/office/drawing/2014/main" id="{E1A803ED-66DB-4EB7-A096-0E2DA86D513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5" name="AutoShape 20">
          <a:extLst>
            <a:ext uri="{FF2B5EF4-FFF2-40B4-BE49-F238E27FC236}">
              <a16:creationId xmlns:a16="http://schemas.microsoft.com/office/drawing/2014/main" id="{F38DF44B-0606-4F60-A4C5-4B0D59E3B4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6" name="AutoShape 18">
          <a:extLst>
            <a:ext uri="{FF2B5EF4-FFF2-40B4-BE49-F238E27FC236}">
              <a16:creationId xmlns:a16="http://schemas.microsoft.com/office/drawing/2014/main" id="{BD290860-F6A2-49B3-8FD4-14F628F89EA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7" name="AutoShape 16">
          <a:extLst>
            <a:ext uri="{FF2B5EF4-FFF2-40B4-BE49-F238E27FC236}">
              <a16:creationId xmlns:a16="http://schemas.microsoft.com/office/drawing/2014/main" id="{968C3C4D-18A2-492A-AB99-ACD0BCCA34A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8" name="AutoShape 14">
          <a:extLst>
            <a:ext uri="{FF2B5EF4-FFF2-40B4-BE49-F238E27FC236}">
              <a16:creationId xmlns:a16="http://schemas.microsoft.com/office/drawing/2014/main" id="{3D7E7AB6-EA07-4502-A652-1EE9BEF49B5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9" name="AutoShape 12">
          <a:extLst>
            <a:ext uri="{FF2B5EF4-FFF2-40B4-BE49-F238E27FC236}">
              <a16:creationId xmlns:a16="http://schemas.microsoft.com/office/drawing/2014/main" id="{AA3AA48C-1B86-4E67-8710-72BD8EDF4E4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0" name="AutoShape 10">
          <a:extLst>
            <a:ext uri="{FF2B5EF4-FFF2-40B4-BE49-F238E27FC236}">
              <a16:creationId xmlns:a16="http://schemas.microsoft.com/office/drawing/2014/main" id="{3CF70BC2-3D60-470C-A8EF-DF3F6E65DAE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1" name="AutoShape 8">
          <a:extLst>
            <a:ext uri="{FF2B5EF4-FFF2-40B4-BE49-F238E27FC236}">
              <a16:creationId xmlns:a16="http://schemas.microsoft.com/office/drawing/2014/main" id="{67BB5007-5089-454B-8B8C-CA8FE21DA88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2" name="AutoShape 6">
          <a:extLst>
            <a:ext uri="{FF2B5EF4-FFF2-40B4-BE49-F238E27FC236}">
              <a16:creationId xmlns:a16="http://schemas.microsoft.com/office/drawing/2014/main" id="{89566C55-6945-435B-A139-77519269F0B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3" name="AutoShape 4">
          <a:extLst>
            <a:ext uri="{FF2B5EF4-FFF2-40B4-BE49-F238E27FC236}">
              <a16:creationId xmlns:a16="http://schemas.microsoft.com/office/drawing/2014/main" id="{5D51705D-548B-4A97-9369-2D9F8FA6154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4" name="AutoShape 2">
          <a:extLst>
            <a:ext uri="{FF2B5EF4-FFF2-40B4-BE49-F238E27FC236}">
              <a16:creationId xmlns:a16="http://schemas.microsoft.com/office/drawing/2014/main" id="{25D9D6EA-778C-4D9F-AB17-F6997749D6A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D9FCA7-0766-4579-A2C2-DA5F0D91F87C}" name="tOceniający" displayName="tOceniający" ref="A11:G14" totalsRowShown="0" headerRowDxfId="155">
  <autoFilter ref="A11:G14" xr:uid="{51D9FCA7-0766-4579-A2C2-DA5F0D91F87C}"/>
  <tableColumns count="7">
    <tableColumn id="1" xr3:uid="{81A2DE4E-63A6-4911-9FCD-19FFF4A25F54}" name="Data przypisania" dataDxfId="154"/>
    <tableColumn id="2" xr3:uid="{2CAF5AFC-5B5D-45E3-AD7E-9BF593BF3C9F}" name="Lp" dataDxfId="153"/>
    <tableColumn id="3" xr3:uid="{ACDBDD5E-CB8C-406B-89E7-47AE6CEB286F}" name="Imię " dataDxfId="152"/>
    <tableColumn id="4" xr3:uid="{BE1A1C11-08F2-49BD-A355-946F2A509BFA}" name="Nazwisko" dataDxfId="151"/>
    <tableColumn id="5" xr3:uid="{723D9E88-82C9-45DD-9965-C3A5EB67ABC2}" name="Nr telefonu" dataDxfId="150"/>
    <tableColumn id="6" xr3:uid="{663DADBA-C4AE-4314-8E98-88CB4410AEC4}" name="Adres mail" dataDxfId="149"/>
    <tableColumn id="7" xr3:uid="{0E7A7A00-205A-4990-98C8-58AD06527265}" name="Pokój" dataDxfId="148"/>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E7E5479-381A-4894-8654-903FF92AF107}" name="tKryteriaDopOgólne_Pom13" displayName="tKryteriaDopOgólne_Pom13" ref="A5:C11" totalsRowCount="1" headerRowDxfId="77" dataDxfId="75" headerRowBorderDxfId="76" tableBorderDxfId="74" totalsRowBorderDxfId="73">
  <tableColumns count="3">
    <tableColumn id="1" xr3:uid="{10495926-10D1-4B1E-B43C-BCB8B1A2588D}" name="Lp." dataDxfId="72" totalsRowDxfId="71"/>
    <tableColumn id="2" xr3:uid="{8731F289-2527-47B7-9B59-519A24C428FD}" name="Nazwa kryterium " dataDxfId="70" totalsRowDxfId="69">
      <calculatedColumnFormula>VLOOKUP(tKryteriaDopSpec_Frm[[#This Row],[Lp.]],tKryteriaDopSpec_Frm[[#All],[Lp.]:[Nazwa kryterium ]],2,FALSE)</calculatedColumnFormula>
    </tableColumn>
    <tableColumn id="7" xr3:uid="{CE260324-2FF0-48F2-9D5F-A9D6C15C2486}" name="Tak Względne" totalsRowFunction="sum" dataDxfId="68" totalsRowDxfId="67">
      <calculatedColumnFormula>IF(OR(EXACT(UPPER(tKryteriaDopSpec_Frm[[#This Row],[Tak]]),"X"),EXACT(UPPER(tKryteriaDopSpec_Frm[[#This Row],[Nie do-
tyczy]]),"X")),1,0)</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ryteriaPunktoweDef" displayName="KryteriaPunktoweDef" ref="A5:F14" totalsRowCount="1" headerRowDxfId="66" dataDxfId="64" totalsRowDxfId="62" headerRowBorderDxfId="65" tableBorderDxfId="63">
  <tableColumns count="6">
    <tableColumn id="1" xr3:uid="{00000000-0010-0000-0000-000001000000}" name="Lp." dataDxfId="61" totalsRowDxfId="60"/>
    <tableColumn id="2" xr3:uid="{00000000-0010-0000-0000-000002000000}" name="Nazwa kryterium" dataDxfId="59" totalsRowDxfId="58"/>
    <tableColumn id="3" xr3:uid="{00000000-0010-0000-0000-000003000000}" name="Definicja kryterium (informacja o zasadach oceny)" dataDxfId="57" totalsRowDxfId="56"/>
    <tableColumn id="7" xr3:uid="{00000000-0010-0000-0000-000007000000}" name="Liczba punktów (1)" dataDxfId="55" totalsRowDxfId="54"/>
    <tableColumn id="6" xr3:uid="{00000000-0010-0000-0000-000006000000}" name="Waga kryterium_x000a_(2)" totalsRowLabel="Suma:" dataDxfId="53" totalsRowDxfId="52"/>
    <tableColumn id="4" xr3:uid="{00000000-0010-0000-0000-000004000000}" name="Maksymalna liczba punktów_x000a_(1x2)" totalsRowFunction="sum" dataDxfId="51" totalsRowDxfId="50">
      <calculatedColumnFormula xml:space="preserve"> VALUE(RIGHT(D6,LEN(D6)-SEARCH("-",D6)))*E6</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KryteriaRozstrzygające" displayName="KryteriaRozstrzygające" ref="B25:C28" totalsRowShown="0" headerRowDxfId="49" dataDxfId="48" tableBorderDxfId="47" totalsRowBorderDxfId="46">
  <autoFilter ref="B25:C28" xr:uid="{00000000-000C-0000-FFFF-FFFF01000000}"/>
  <tableColumns count="2">
    <tableColumn id="1" xr3:uid="{00000000-0010-0000-0100-000001000000}" name="Nr Kryterium rozstrzygającego" dataDxfId="45"/>
    <tableColumn id="2" xr3:uid="{00000000-0010-0000-0100-000002000000}" name="Opis kryterium" dataDxfId="44"/>
  </tableColumns>
  <tableStyleInfo name="TableStyleLight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C.KryteriaPunktowe" displayName="C.KryteriaPunktowe" ref="A5:H13" totalsRowShown="0" headerRowDxfId="43" dataDxfId="41" headerRowBorderDxfId="42" tableBorderDxfId="40">
  <tableColumns count="8">
    <tableColumn id="1" xr3:uid="{00000000-0010-0000-0600-000001000000}" name="Lp." dataDxfId="39">
      <calculatedColumnFormula>KryteriaPunktoweDef[[#This Row],[Lp.]]</calculatedColumnFormula>
    </tableColumn>
    <tableColumn id="2" xr3:uid="{00000000-0010-0000-0600-000002000000}" name="Kryterium" dataDxfId="38">
      <calculatedColumnFormula>KryteriaPunktoweDef[[#This Row],[Nazwa kryterium]]</calculatedColumnFormula>
    </tableColumn>
    <tableColumn id="3" xr3:uid="{00000000-0010-0000-0600-000003000000}" name="Punktacja" dataDxfId="37">
      <calculatedColumnFormula>KryteriaPunktoweDef[[#This Row],[Liczba punktów (1)]]</calculatedColumnFormula>
    </tableColumn>
    <tableColumn id="4" xr3:uid="{00000000-0010-0000-0600-000004000000}" name="Waga" dataDxfId="36">
      <calculatedColumnFormula>KryteriaPunktoweDef[[#This Row],[Waga kryterium
(2)]]</calculatedColumnFormula>
    </tableColumn>
    <tableColumn id="5" xr3:uid="{00000000-0010-0000-0600-000005000000}" name="Maks. _x000a_liczba _x000a_pkt." dataDxfId="35">
      <calculatedColumnFormula>KryteriaPunktoweDef[[#This Row],[Maksymalna liczba punktów
(1x2)]]</calculatedColumnFormula>
    </tableColumn>
    <tableColumn id="6" xr3:uid="{00000000-0010-0000-0600-000006000000}" name="Liczba uzyskanych punktów (przed zważeniem)" dataDxfId="34"/>
    <tableColumn id="7" xr3:uid="{00000000-0010-0000-0600-000007000000}" name="Liczba uzyskanych punktów (po zważeniu)" dataDxfId="33">
      <calculatedColumnFormula>F6*D6</calculatedColumnFormula>
    </tableColumn>
    <tableColumn id="8" xr3:uid="{00000000-0010-0000-0600-000008000000}" name="Uzasadnienie oceny" dataDxfId="3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42E5B87-4533-43B8-8C6E-8A9A0AE78404}" name="KryteriaPunktoweDef10" displayName="KryteriaPunktoweDef10" ref="A5:E14" totalsRowCount="1" headerRowDxfId="31" dataDxfId="29" headerRowBorderDxfId="30" tableBorderDxfId="28">
  <tableColumns count="5">
    <tableColumn id="1" xr3:uid="{E0082A6B-85AA-488E-92FD-FA148BC02CAA}" name="Lp." dataDxfId="27" totalsRowDxfId="26"/>
    <tableColumn id="2" xr3:uid="{F54F876B-D744-4C7F-92DF-412288C7D0EA}" name="Nazwa kryterium" dataDxfId="25" totalsRowDxfId="24">
      <calculatedColumnFormula>KryteriaPunktoweDef[[#This Row],[Nazwa kryterium]]</calculatedColumnFormula>
    </tableColumn>
    <tableColumn id="7" xr3:uid="{80B476EB-5A80-4D0E-96D0-46F7F297ABDE}" name="Liczba punktów (1)" dataDxfId="23" totalsRowDxfId="22">
      <calculatedColumnFormula>KryteriaPunktoweDef[[#This Row],[Liczba punktów (1)]]</calculatedColumnFormula>
    </tableColumn>
    <tableColumn id="6" xr3:uid="{654432BA-C40D-46DF-8927-1D6300105195}" name="Waga kryterium_x000a_(2)" totalsRowLabel="Suma:" dataDxfId="21" totalsRowDxfId="20">
      <calculatedColumnFormula>C.KryteriaPunktowe[[#This Row],[Waga]]</calculatedColumnFormula>
    </tableColumn>
    <tableColumn id="4" xr3:uid="{67210B0E-D080-401F-B9D9-E7AB4568EE89}" name="Maksymalna liczba punktów_x000a_(1x2)" totalsRowFunction="sum" dataDxfId="19" totalsRowDxfId="18">
      <calculatedColumnFormula xml:space="preserve"> VALUE(RIGHT(C6,LEN(C6)-SEARCH("-",C6)))*D6</calculatedColumnFormula>
    </tableColumn>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86D278-0B52-44B6-A931-E7661BE4C3DF}" name="KryteriaRozstrzygające12" displayName="KryteriaRozstrzygające12" ref="B19:C21" headerRowCount="0" totalsRowShown="0" headerRowDxfId="17" tableBorderDxfId="16" totalsRowBorderDxfId="15">
  <tableColumns count="2">
    <tableColumn id="1" xr3:uid="{553490ED-E05A-419C-AAAA-B3696DE068DE}" name="Kolumna1" headerRowDxfId="14" dataDxfId="13">
      <calculatedColumnFormula>KryteriaRozstrzygające[[#This Row],[Nr Kryterium rozstrzygającego]]</calculatedColumnFormula>
    </tableColumn>
    <tableColumn id="2" xr3:uid="{C1E526BD-C434-4CCC-8118-D5DDF593532C}" name="Kolumna2" headerRowDxfId="12" dataDxfId="11">
      <calculatedColumnFormula>KryteriaRozstrzygające[[#This Row],[Opis kryterium]]</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KryteriaFormalne_Frm" displayName="tKryteriaFormalne_Frm" ref="A5:H23" totalsRowShown="0" headerRowDxfId="147" dataDxfId="145" headerRowBorderDxfId="146" tableBorderDxfId="144">
  <tableColumns count="8">
    <tableColumn id="1" xr3:uid="{00000000-0010-0000-0200-000001000000}" name="Lp." dataDxfId="143"/>
    <tableColumn id="2" xr3:uid="{00000000-0010-0000-0200-000002000000}" name="Nazwa kryterium" dataDxfId="142"/>
    <tableColumn id="3" xr3:uid="{00000000-0010-0000-0200-000003000000}" name="Definicja kryterium (informacja o zasadach oceny)" dataDxfId="141"/>
    <tableColumn id="7" xr3:uid="{265DD878-AD3D-452A-80A3-B5EC39A83710}" name="Możliwość poprawy lub uzupełnienia" dataDxfId="140"/>
    <tableColumn id="4" xr3:uid="{00000000-0010-0000-0200-000004000000}" name="Tak" dataDxfId="139"/>
    <tableColumn id="5" xr3:uid="{00000000-0010-0000-0200-000005000000}" name="Nie" dataDxfId="138"/>
    <tableColumn id="6" xr3:uid="{00000000-0010-0000-0200-000006000000}" name="Nie do- tyczy" dataDxfId="137"/>
    <tableColumn id="8" xr3:uid="{BFBFCFB0-4620-4903-B400-EF654528D179}" name="Uwagi" dataDxfId="1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A.WynikOcFormalna" displayName="A.WynikOcFormalna" ref="E34:F35" totalsRowShown="0" headerRowDxfId="135" dataDxfId="134" tableBorderDxfId="133">
  <tableColumns count="2">
    <tableColumn id="2" xr3:uid="{00000000-0010-0000-0300-000002000000}" name="Tak" dataDxfId="132">
      <calculatedColumnFormula>IF(TRIM("." &amp; CONCATENATE(E6,E7,E8,E10,E11,E12,E13,E14,E15,E16,E17,E18,E20,E21,E22)&amp;".")="..","",IF(tKryteriaFormalne_Pom[[#Totals],[Tak Względne]]=15,"X",""))</calculatedColumnFormula>
    </tableColumn>
    <tableColumn id="3" xr3:uid="{00000000-0010-0000-0300-000003000000}" name="Nie" dataDxfId="131">
      <calculatedColumnFormula>IF(TRIM("." &amp; CONCATENATE(F6,F7,F8,F10,F11,F12,F13,F14,F15,F16,F17,F18,F20,F21,F22)&amp;".")="..","",IF(tKryteriaFormalne_Pom[[#Totals],[Tak Względne]]&lt;15,"X",""))</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DB74657-AE11-4CF4-85D2-29F340654F05}" name="tKryteriaFormalne_Pom" displayName="tKryteriaFormalne_Pom" ref="A5:C23" totalsRowShown="0" headerRowDxfId="130" dataDxfId="129" tableBorderDxfId="128">
  <tableColumns count="3">
    <tableColumn id="1" xr3:uid="{75DE25BF-0221-459F-BD86-F82870D2E381}" name="Lp." dataDxfId="127" totalsRowDxfId="126">
      <calculatedColumnFormula>IF(ISBLANK(tKryteriaFormalne_Frm[[#This Row],[Lp.]]),"",tKryteriaFormalne_Frm[[#This Row],[Lp.]])</calculatedColumnFormula>
    </tableColumn>
    <tableColumn id="2" xr3:uid="{AA962404-1C32-4DCC-985D-4661904BE6F4}" name="Nazwa kryterium" dataDxfId="125" totalsRowDxfId="124">
      <calculatedColumnFormula>tKryteriaFormalne_Frm[[#This Row],[Nazwa kryterium]]</calculatedColumnFormula>
    </tableColumn>
    <tableColumn id="7" xr3:uid="{ECD007C6-F077-409C-BF8E-042ADBB776FC}" name="Tak Względne" dataDxfId="123" totalsRowDxfId="122">
      <calculatedColumnFormula>IF(OR(EXACT(UPPER(tKryteriaFormalne_Frm[[#This Row],[Tak]]),"X"),EXACT(UPPER(tKryteriaFormalne_Frm[[#This Row],[Nie do- tyczy]]),"X")),1,0)</calculatedColumnFormula>
    </tableColumn>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KryteriaDopOgólne_Frm" displayName="tKryteriaDopOgólne_Frm" ref="A5:H14" totalsRowShown="0" headerRowDxfId="121" dataDxfId="119" headerRowBorderDxfId="120" tableBorderDxfId="118" totalsRowBorderDxfId="117">
  <tableColumns count="8">
    <tableColumn id="1" xr3:uid="{00000000-0010-0000-0400-000001000000}" name="Lp." dataDxfId="116"/>
    <tableColumn id="2" xr3:uid="{00000000-0010-0000-0400-000002000000}" name="Nazwa kryterium " dataDxfId="115"/>
    <tableColumn id="3" xr3:uid="{00000000-0010-0000-0400-000003000000}" name="Definicja kryterium (informacja o zasadach oceny)" dataDxfId="114"/>
    <tableColumn id="7" xr3:uid="{E1A5FCA6-5EF6-45E3-806D-EC4290FFEEBB}" name="Możliwość poprawy lub uzupełnienia" dataDxfId="113"/>
    <tableColumn id="4" xr3:uid="{00000000-0010-0000-0400-000004000000}" name="Tak" dataDxfId="112"/>
    <tableColumn id="5" xr3:uid="{00000000-0010-0000-0400-000005000000}" name="Nie" dataDxfId="111"/>
    <tableColumn id="6" xr3:uid="{00000000-0010-0000-0400-000006000000}" name="Nie do-_x000a_tyczy" dataDxfId="110"/>
    <tableColumn id="8" xr3:uid="{60558A0F-033E-471E-A503-B93BD16DEFBC}" name="Uwagi" dataDxfId="10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AAC4A78-E6BA-4955-AA7B-2159E128A36D}" name="A.WynikOcFormalna16" displayName="A.WynikOcFormalna16" ref="E25:F26" totalsRowShown="0" headerRowDxfId="108" dataDxfId="107" tableBorderDxfId="106">
  <tableColumns count="2">
    <tableColumn id="2" xr3:uid="{8F604B19-8F19-4A5F-8163-C11FD37B9CCB}" name="Tak" dataDxfId="105">
      <calculatedColumnFormula>IF(TRIM("." &amp; CONCATENATE(E6,E7,E8,E9,E10,E11,E12,E13,E14)&amp;".")="..","",IF(tKryteriaDopOgólne_Pom[[#Totals],[Tak Względne]]=9,"X",""))</calculatedColumnFormula>
    </tableColumn>
    <tableColumn id="3" xr3:uid="{290AE1DA-C6A8-43A2-B6F4-F67CFDF3FD39}" name="Nie" dataDxfId="104">
      <calculatedColumnFormula>IF(TRIM("." &amp; CONCATENATE(F6,F7,F8,F9,F10,F11,F12,F13,F14)&amp;".")="..","",IF(tKryteriaDopOgólne_Pom[[#Totals],[Tak Względne]]&lt;&gt;9,"X",""))</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3E5B25-C79E-4A0F-A9F5-A8BA8D42F4BF}" name="tKryteriaDopOgólne_Pom" displayName="tKryteriaDopOgólne_Pom" ref="A5:C15" totalsRowCount="1" headerRowDxfId="103" dataDxfId="101" headerRowBorderDxfId="102" tableBorderDxfId="100" totalsRowBorderDxfId="99">
  <tableColumns count="3">
    <tableColumn id="1" xr3:uid="{3BB2B7BD-3B00-47D8-94BA-BD499605E724}" name="Lp." dataDxfId="98">
      <calculatedColumnFormula>tKryteriaDopOgólne_Frm[[#This Row],[Lp.]]</calculatedColumnFormula>
    </tableColumn>
    <tableColumn id="2" xr3:uid="{BD36F049-A0EC-4F30-9D0E-AB68B3EF06BD}" name="Nazwa kryterium " dataDxfId="97">
      <calculatedColumnFormula>tKryteriaDopOgólne_Frm[[#This Row],[Nazwa kryterium ]]</calculatedColumnFormula>
    </tableColumn>
    <tableColumn id="7" xr3:uid="{6CCB3525-C55A-420E-AA1A-AE8A679EF682}" name="Tak Względne" totalsRowFunction="sum" dataDxfId="96">
      <calculatedColumnFormula>IF(OR(EXACT(UPPER(tKryteriaDopOgólne_Frm[[#This Row],[Tak]]),"X"),EXACT(UPPER(tKryteriaDopOgólne_Frm[[#This Row],[Nie do-
tyczy]]),"X")),1,0)</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17DE38-9D62-4928-97C6-713FB9C24DCA}" name="tKryteriaDopSpec_Frm" displayName="tKryteriaDopSpec_Frm" ref="A5:H10" totalsRowShown="0" headerRowDxfId="95" dataDxfId="93" headerRowBorderDxfId="94" tableBorderDxfId="92" totalsRowBorderDxfId="91">
  <tableColumns count="8">
    <tableColumn id="1" xr3:uid="{595CF55E-45BB-4EB2-8334-9BC198C3EC0A}" name="Lp." dataDxfId="90"/>
    <tableColumn id="2" xr3:uid="{E7014ED6-1407-4F56-9866-56D324DBB69F}" name="Nazwa kryterium " dataDxfId="89"/>
    <tableColumn id="3" xr3:uid="{7DBA20C7-90D9-413D-A5FB-3555C03AF2DD}" name="Definicja kryterium (informacja o zasadach oceny)" dataDxfId="88"/>
    <tableColumn id="7" xr3:uid="{F5EEF90D-2B89-45E8-B0A7-04F257C9EA33}" name="Możliwość poprawy lub uzupełnienia" dataDxfId="87"/>
    <tableColumn id="4" xr3:uid="{80D97F88-3AE7-440C-9129-2B73F05B2ABF}" name="Tak" dataDxfId="86"/>
    <tableColumn id="5" xr3:uid="{AAF6EADE-705F-4070-AFA5-2FD8783D0109}" name="Nie" dataDxfId="85"/>
    <tableColumn id="6" xr3:uid="{34E86D72-D0D2-4755-B6D2-840C50181AA9}" name="Nie do-_x000a_tyczy" dataDxfId="84"/>
    <tableColumn id="8" xr3:uid="{8F5CEDBE-E080-44BC-B1D5-05129687A57D}" name="Uwagi"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10B6411-580C-4DF3-A947-9A27D83686BB}" name="A.WynikOcFormalna1618" displayName="A.WynikOcFormalna1618" ref="E16:F17" totalsRowShown="0" headerRowDxfId="82" dataDxfId="81" tableBorderDxfId="80">
  <tableColumns count="2">
    <tableColumn id="2" xr3:uid="{56442365-FF85-48AB-A512-A6F0F2DF4C4A}" name="Tak" dataDxfId="79">
      <calculatedColumnFormula>IF(TRIM("." &amp; CONCATENATE(E6,E7,E8,E9,E10)&amp;".")="..","",IF(tKryteriaDopOgólne_Pom13[[#Totals],[Tak Względne]]=5,"X",""))</calculatedColumnFormula>
    </tableColumn>
    <tableColumn id="3" xr3:uid="{A6FF0F73-E865-4227-AD5D-E293BA0CD448}" name="Nie" dataDxfId="78">
      <calculatedColumnFormula>IF(TRIM("." &amp; CONCATENATE(F6,F7,F8,F9,F10)&amp;".")="..","",IF(tKryteriaDopOgólne_Pom13[[#Totals],[Tak Względne]]&lt;5,"X",""))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8041-E03C-4A7D-883E-B31FEC7B50B5}">
  <dimension ref="A1:AMJ4976"/>
  <sheetViews>
    <sheetView zoomScaleNormal="100" workbookViewId="0">
      <selection activeCell="A3" sqref="A3"/>
    </sheetView>
  </sheetViews>
  <sheetFormatPr defaultColWidth="9.140625" defaultRowHeight="15"/>
  <cols>
    <col min="1" max="1" width="27.42578125" style="155" customWidth="1"/>
    <col min="2" max="2" width="23.140625" style="149" customWidth="1"/>
    <col min="3" max="3" width="23.7109375" style="149" customWidth="1"/>
    <col min="4" max="4" width="21.42578125" style="149" customWidth="1"/>
    <col min="5" max="5" width="40.7109375" style="161" customWidth="1"/>
    <col min="6" max="7" width="17" style="149" customWidth="1"/>
    <col min="8" max="8" width="22.42578125" style="149" customWidth="1"/>
    <col min="9" max="9" width="13.42578125" style="149" customWidth="1"/>
    <col min="10" max="11" width="17.140625" style="149" customWidth="1"/>
    <col min="12" max="12" width="20.140625" style="149" customWidth="1"/>
    <col min="13" max="13" width="11.140625" style="149" customWidth="1"/>
    <col min="14" max="14" width="7.28515625" style="149" customWidth="1"/>
    <col min="15" max="15" width="7.140625" style="149" customWidth="1"/>
    <col min="16" max="16" width="16" style="149" customWidth="1"/>
    <col min="17" max="17" width="14.85546875" style="149" customWidth="1"/>
    <col min="18" max="18" width="15.28515625" style="149" customWidth="1"/>
    <col min="19" max="19" width="14.28515625" style="150" customWidth="1"/>
    <col min="20" max="1024" width="9.140625" style="149"/>
    <col min="1025" max="16384" width="9.140625" style="150"/>
  </cols>
  <sheetData>
    <row r="1" spans="1:19" ht="15.75" thickBot="1">
      <c r="A1" s="144" t="s">
        <v>146</v>
      </c>
      <c r="B1" s="145"/>
      <c r="C1" s="145"/>
      <c r="D1" s="146"/>
      <c r="E1" s="147" t="s">
        <v>147</v>
      </c>
      <c r="F1" s="148"/>
      <c r="G1" s="148"/>
      <c r="H1" s="148"/>
      <c r="I1" s="148"/>
      <c r="J1" s="148"/>
      <c r="K1" s="148"/>
      <c r="L1" s="148"/>
      <c r="M1" s="148" t="s">
        <v>148</v>
      </c>
      <c r="N1" s="149" t="s">
        <v>149</v>
      </c>
      <c r="O1" s="149" t="s">
        <v>150</v>
      </c>
      <c r="P1" s="149" t="s">
        <v>151</v>
      </c>
      <c r="R1" s="150"/>
    </row>
    <row r="2" spans="1:19" ht="15.75" thickBot="1">
      <c r="A2" s="151">
        <f>KwotaDofinansProp</f>
        <v>0</v>
      </c>
      <c r="B2" s="145" t="s">
        <v>152</v>
      </c>
      <c r="C2" s="145" t="s">
        <v>153</v>
      </c>
      <c r="D2" s="148"/>
      <c r="E2" s="152" t="str">
        <f>CONCATENATE(J16,IF(AND(D15&lt;&gt;0,D12&lt;&gt;0),$M$3,""),J13,IF(AND(D12&lt;&gt;0,D9&lt;&gt;0),$M$3,""),J10,IF(AND(D9&lt;&gt;0,D6&lt;&gt;0),$M$3,""),J7,$N$3,$M$3,E3,IF(D3&lt;&gt;0,$M$3,""),$N$4)</f>
        <v>zero, 00/100</v>
      </c>
      <c r="F2" s="148"/>
      <c r="G2" s="148"/>
      <c r="H2" s="148"/>
      <c r="I2" s="148"/>
      <c r="J2" s="148"/>
      <c r="K2" s="153"/>
      <c r="L2" s="150"/>
      <c r="M2" s="150"/>
      <c r="N2" s="150"/>
    </row>
    <row r="3" spans="1:19" ht="15.75" thickBot="1">
      <c r="A3" s="154">
        <f>TRUNC(A2)</f>
        <v>0</v>
      </c>
      <c r="B3" s="155">
        <f>A2-A3</f>
        <v>0</v>
      </c>
      <c r="C3" s="155">
        <v>1</v>
      </c>
      <c r="D3" s="156">
        <f>B3</f>
        <v>0</v>
      </c>
      <c r="E3" s="157" t="str">
        <f>CONCATENATE(TEXT(D3*100,"## 00"),"/100")</f>
        <v>00/100</v>
      </c>
      <c r="K3" s="158"/>
      <c r="L3" s="150"/>
      <c r="M3" s="150" t="s">
        <v>154</v>
      </c>
      <c r="N3" s="149" t="s">
        <v>155</v>
      </c>
      <c r="O3" s="149">
        <v>1</v>
      </c>
      <c r="P3" s="149" t="s">
        <v>156</v>
      </c>
      <c r="Q3" s="149" t="s">
        <v>157</v>
      </c>
      <c r="R3" s="149" t="s">
        <v>158</v>
      </c>
      <c r="S3" s="150" t="s">
        <v>159</v>
      </c>
    </row>
    <row r="4" spans="1:19">
      <c r="A4" s="159">
        <f t="shared" ref="A4:A15" si="0">MOD($A$3,$C4)</f>
        <v>0</v>
      </c>
      <c r="B4" s="156">
        <f>A4</f>
        <v>0</v>
      </c>
      <c r="C4" s="156">
        <v>10</v>
      </c>
      <c r="D4" s="156"/>
      <c r="E4" s="157"/>
      <c r="K4" s="160"/>
      <c r="L4" s="150"/>
      <c r="M4" s="150"/>
      <c r="O4" s="149">
        <v>2</v>
      </c>
      <c r="P4" s="149" t="s">
        <v>160</v>
      </c>
      <c r="Q4" s="149" t="s">
        <v>161</v>
      </c>
      <c r="R4" s="149" t="s">
        <v>162</v>
      </c>
      <c r="S4" s="150" t="s">
        <v>163</v>
      </c>
    </row>
    <row r="5" spans="1:19">
      <c r="A5" s="159">
        <f t="shared" si="0"/>
        <v>0</v>
      </c>
      <c r="B5" s="156">
        <f t="shared" ref="B5:B14" si="1">A5-A4</f>
        <v>0</v>
      </c>
      <c r="C5" s="156">
        <v>100</v>
      </c>
      <c r="D5" s="156"/>
      <c r="E5" s="157"/>
      <c r="K5" s="160"/>
      <c r="L5" s="150"/>
      <c r="M5" s="150"/>
      <c r="N5" s="150"/>
      <c r="O5" s="149">
        <v>3</v>
      </c>
      <c r="P5" s="149" t="s">
        <v>164</v>
      </c>
      <c r="Q5" s="149" t="s">
        <v>165</v>
      </c>
      <c r="R5" s="149" t="s">
        <v>166</v>
      </c>
      <c r="S5" s="150" t="s">
        <v>167</v>
      </c>
    </row>
    <row r="6" spans="1:19">
      <c r="A6" s="159">
        <f t="shared" si="0"/>
        <v>0</v>
      </c>
      <c r="B6" s="156">
        <f t="shared" si="1"/>
        <v>0</v>
      </c>
      <c r="C6" s="156">
        <v>1000</v>
      </c>
      <c r="D6" s="156">
        <f>A6</f>
        <v>0</v>
      </c>
      <c r="E6" s="157">
        <f>D6-MOD(D6,100)</f>
        <v>0</v>
      </c>
      <c r="F6" s="149">
        <f>MOD(D6,100)</f>
        <v>0</v>
      </c>
      <c r="G6" s="149">
        <f>F6-MOD(F6,10)</f>
        <v>0</v>
      </c>
      <c r="H6" s="149">
        <f>MOD(F6,10)</f>
        <v>0</v>
      </c>
      <c r="K6" s="160"/>
      <c r="L6" s="150"/>
      <c r="M6" s="150"/>
      <c r="N6" s="150"/>
      <c r="O6" s="149">
        <v>4</v>
      </c>
      <c r="P6" s="149" t="s">
        <v>168</v>
      </c>
      <c r="R6" s="150"/>
    </row>
    <row r="7" spans="1:19">
      <c r="A7" s="159">
        <f t="shared" si="0"/>
        <v>0</v>
      </c>
      <c r="B7" s="156">
        <f t="shared" si="1"/>
        <v>0</v>
      </c>
      <c r="C7" s="156">
        <v>10000</v>
      </c>
      <c r="D7" s="156"/>
      <c r="E7" s="157" t="str">
        <f>_xlfn.IFNA(VLOOKUP(E6,$O$3:$P$38,2,0),"")</f>
        <v/>
      </c>
      <c r="F7" s="149" t="str">
        <f>IF(AND(F6&gt;10,F6&lt;20), VLOOKUP(F6,$O$3:$P$38,2,0),"")</f>
        <v/>
      </c>
      <c r="G7" s="149" t="str">
        <f>IF(AND(F6&gt;10,F6&lt;20),"", IF(G6&gt;9, VLOOKUP(G6,$O$3:$P$38,2,0),""))</f>
        <v/>
      </c>
      <c r="H7" s="149" t="str">
        <f>IF(AND(F6&gt;10,F6&lt;20),"",IF(H6&gt;0,VLOOKUP(H6,$O$3:$P$39,2,0),IF(AND(H6=0,A3=0),"zero","")))</f>
        <v>zero</v>
      </c>
      <c r="J7" s="149" t="str">
        <f>CONCATENATE(E7,IF(AND(E7&lt;&gt;"",F7&lt;&gt;""),$M$3,""),F7,IF(AND(E7&amp;F7&lt;&gt;"",G7&lt;&gt;""),$M$3,""),G7,IF(AND(E7&amp;F7&amp;G7&lt;&gt;"",H7&lt;&gt;""),$M$3,""),H7)</f>
        <v>zero</v>
      </c>
      <c r="K7" s="160"/>
      <c r="L7" s="150"/>
      <c r="M7" s="150"/>
      <c r="N7" s="150"/>
      <c r="O7" s="149">
        <v>5</v>
      </c>
      <c r="P7" s="149" t="s">
        <v>169</v>
      </c>
    </row>
    <row r="8" spans="1:19">
      <c r="A8" s="159">
        <f t="shared" si="0"/>
        <v>0</v>
      </c>
      <c r="B8" s="156">
        <f t="shared" si="1"/>
        <v>0</v>
      </c>
      <c r="C8" s="156">
        <v>100000</v>
      </c>
      <c r="D8" s="156"/>
      <c r="E8" s="157"/>
      <c r="K8" s="160"/>
      <c r="L8" s="150"/>
      <c r="M8" s="150"/>
      <c r="N8" s="150"/>
      <c r="O8" s="149">
        <v>6</v>
      </c>
      <c r="P8" s="149" t="s">
        <v>170</v>
      </c>
      <c r="R8" s="149">
        <v>2</v>
      </c>
    </row>
    <row r="9" spans="1:19">
      <c r="A9" s="159">
        <f t="shared" si="0"/>
        <v>0</v>
      </c>
      <c r="B9" s="156">
        <f t="shared" si="1"/>
        <v>0</v>
      </c>
      <c r="C9" s="156">
        <v>1000000</v>
      </c>
      <c r="D9" s="156">
        <f>(A9-A6)/1000</f>
        <v>0</v>
      </c>
      <c r="E9" s="157">
        <f>D9-MOD(D9,100)</f>
        <v>0</v>
      </c>
      <c r="F9" s="149">
        <f>MOD(D9,100)</f>
        <v>0</v>
      </c>
      <c r="G9" s="149">
        <f>F9-MOD(F9,10)</f>
        <v>0</v>
      </c>
      <c r="H9" s="149">
        <f>MOD(F9,10)</f>
        <v>0</v>
      </c>
      <c r="K9" s="160"/>
      <c r="L9" s="150"/>
      <c r="M9" s="150"/>
      <c r="N9" s="150"/>
      <c r="O9" s="149">
        <v>7</v>
      </c>
      <c r="P9" s="149" t="s">
        <v>171</v>
      </c>
      <c r="R9" s="149">
        <v>3</v>
      </c>
    </row>
    <row r="10" spans="1:19">
      <c r="A10" s="159">
        <f t="shared" si="0"/>
        <v>0</v>
      </c>
      <c r="B10" s="156">
        <f t="shared" si="1"/>
        <v>0</v>
      </c>
      <c r="C10" s="156">
        <v>10000000</v>
      </c>
      <c r="D10" s="156"/>
      <c r="E10" s="157" t="str">
        <f>_xlfn.IFNA(VLOOKUP(E9,$O$3:$P$38,2,0),"")</f>
        <v/>
      </c>
      <c r="F10" s="149" t="str">
        <f>IF(AND(F9&gt;10,F9&lt;20), VLOOKUP(F9,$O$3:$P$38,2,0),"")</f>
        <v/>
      </c>
      <c r="G10" s="149" t="str">
        <f>IF(AND(F9&gt;10,F9&lt;20),"", IF(G9&gt;9, VLOOKUP(G9,$O$3:$P$38,2,0),""))</f>
        <v/>
      </c>
      <c r="H10" s="149" t="str">
        <f>IF(AND(F9&gt;10,F9&lt;20),"", IF(H9&gt;0, VLOOKUP(H9,$O$3:$P$38,2,0),""))</f>
        <v/>
      </c>
      <c r="I10" s="149" t="str">
        <f>IF(D9=0,"",IF(D9=1,$Q$3,IF(AND(F9&gt;10,F9&lt;19),$Q$5,IF(AND(H9&gt;1,H9&lt;5),$Q$4,$Q$5))))</f>
        <v/>
      </c>
      <c r="J10" s="149" t="str">
        <f>CONCATENATE(E10,IF(AND(E10&lt;&gt;"",F10&lt;&gt;""),$M$3,""),F10,IF(AND(E10&amp;F10&lt;&gt;"",G10&lt;&gt;""),$M$3,""),G10,IF(AND(E10&amp;F10&amp;G10&lt;&gt;"",H10&lt;&gt;""),$M$3,""),H10,IF(E10&amp;F10&amp;G10&amp;H10&lt;&gt;"",$M$3,""),I10)</f>
        <v/>
      </c>
      <c r="K10" s="160"/>
      <c r="L10" s="150"/>
      <c r="M10" s="150"/>
      <c r="N10" s="150"/>
      <c r="O10" s="149">
        <v>8</v>
      </c>
      <c r="P10" s="149" t="s">
        <v>172</v>
      </c>
      <c r="R10" s="149">
        <v>4</v>
      </c>
    </row>
    <row r="11" spans="1:19">
      <c r="A11" s="159">
        <f t="shared" si="0"/>
        <v>0</v>
      </c>
      <c r="B11" s="156">
        <f t="shared" si="1"/>
        <v>0</v>
      </c>
      <c r="C11" s="156">
        <v>100000000</v>
      </c>
      <c r="D11" s="156"/>
      <c r="E11" s="157"/>
      <c r="K11" s="160"/>
      <c r="L11" s="150"/>
      <c r="M11" s="150"/>
      <c r="N11" s="150"/>
      <c r="O11" s="149">
        <v>9</v>
      </c>
      <c r="P11" s="149" t="s">
        <v>173</v>
      </c>
      <c r="R11" s="149">
        <v>5</v>
      </c>
    </row>
    <row r="12" spans="1:19">
      <c r="A12" s="159">
        <f t="shared" si="0"/>
        <v>0</v>
      </c>
      <c r="B12" s="155">
        <f t="shared" si="1"/>
        <v>0</v>
      </c>
      <c r="C12" s="155">
        <v>1000000000</v>
      </c>
      <c r="D12" s="156">
        <f>(A12-A9)/1000000</f>
        <v>0</v>
      </c>
      <c r="E12" s="157">
        <f>D12-MOD(D12,100)</f>
        <v>0</v>
      </c>
      <c r="F12" s="149">
        <f>MOD(D12,100)</f>
        <v>0</v>
      </c>
      <c r="G12" s="149">
        <f>F12-MOD(F12,10)</f>
        <v>0</v>
      </c>
      <c r="H12" s="149">
        <f>MOD(F12,10)</f>
        <v>0</v>
      </c>
      <c r="K12" s="160"/>
      <c r="L12" s="150"/>
      <c r="M12" s="150"/>
      <c r="N12" s="150"/>
      <c r="O12" s="149">
        <v>10</v>
      </c>
      <c r="P12" s="149" t="s">
        <v>174</v>
      </c>
      <c r="R12" s="149">
        <v>6</v>
      </c>
    </row>
    <row r="13" spans="1:19">
      <c r="A13" s="159">
        <f t="shared" si="0"/>
        <v>0</v>
      </c>
      <c r="B13" s="155">
        <f t="shared" si="1"/>
        <v>0</v>
      </c>
      <c r="C13" s="155">
        <v>10000000000</v>
      </c>
      <c r="E13" s="161" t="str">
        <f>_xlfn.IFNA(VLOOKUP(E12,$O$3:$P$38,2,0),"")</f>
        <v/>
      </c>
      <c r="F13" s="149" t="str">
        <f>IF(AND(F12&gt;10,F12&lt;20), VLOOKUP(F12,$O$3:$P$38,2,0),"")</f>
        <v/>
      </c>
      <c r="G13" s="149" t="str">
        <f>IF(AND(F12&gt;10,F12&lt;20),"", IF(G12&gt;9, VLOOKUP(G12,$O$3:$P$38,2,0),""))</f>
        <v/>
      </c>
      <c r="H13" s="149" t="str">
        <f>IF(AND(F12&gt;10,F12&lt;20),"", IF(H12&gt;0, VLOOKUP(H12,$O$3:$P$38,2,0),""))</f>
        <v/>
      </c>
      <c r="I13" s="149" t="str">
        <f>IF(D12=0,"",IF(D12=1,$R$3,IF(AND(F12&gt;10,F12&lt;19),$R$5,IF(AND(H12&gt;1,H12&lt;5),$R$4,$R$5))))</f>
        <v/>
      </c>
      <c r="J13" s="149" t="str">
        <f>CONCATENATE(E13,IF(AND(E13&lt;&gt;"",F13&lt;&gt;""),$M$3,""),F13,IF(AND(E13&amp;F13&lt;&gt;"",G13&lt;&gt;""),$M$3,""),G13,IF(AND(E13&amp;F13&amp;G13&lt;&gt;"",H13&lt;&gt;""),$M$3,""),H13,IF(E13&amp;F13&amp;G13&amp;H13&lt;&gt;"",$M$3,""),I13)</f>
        <v/>
      </c>
      <c r="K13" s="160"/>
      <c r="L13" s="150"/>
      <c r="M13" s="150"/>
      <c r="N13" s="150"/>
      <c r="O13" s="149">
        <v>11</v>
      </c>
      <c r="P13" s="149" t="s">
        <v>175</v>
      </c>
      <c r="R13" s="149">
        <v>7</v>
      </c>
    </row>
    <row r="14" spans="1:19">
      <c r="A14" s="159">
        <f t="shared" si="0"/>
        <v>0</v>
      </c>
      <c r="B14" s="156">
        <f t="shared" si="1"/>
        <v>0</v>
      </c>
      <c r="C14" s="156">
        <v>100000000000</v>
      </c>
      <c r="D14" s="156"/>
      <c r="E14" s="157"/>
      <c r="K14" s="160"/>
      <c r="O14" s="149">
        <v>12</v>
      </c>
      <c r="P14" s="149" t="s">
        <v>176</v>
      </c>
      <c r="R14" s="149">
        <v>8</v>
      </c>
    </row>
    <row r="15" spans="1:19">
      <c r="A15" s="159">
        <f t="shared" si="0"/>
        <v>0</v>
      </c>
      <c r="B15" s="155">
        <f>A15-A12</f>
        <v>0</v>
      </c>
      <c r="C15" s="155">
        <v>1000000000000</v>
      </c>
      <c r="D15" s="156">
        <f>(A15-A12)/1000000000</f>
        <v>0</v>
      </c>
      <c r="E15" s="157">
        <f>D15-MOD(D15,100)</f>
        <v>0</v>
      </c>
      <c r="F15" s="149">
        <f>MOD(D15,100)</f>
        <v>0</v>
      </c>
      <c r="G15" s="149">
        <f>F15-MOD(F15,10)</f>
        <v>0</v>
      </c>
      <c r="H15" s="149">
        <f>MOD(F15,10)</f>
        <v>0</v>
      </c>
      <c r="K15" s="160"/>
      <c r="L15" s="150"/>
      <c r="M15" s="150"/>
      <c r="N15" s="150"/>
      <c r="O15" s="149">
        <v>13</v>
      </c>
      <c r="P15" s="149" t="s">
        <v>177</v>
      </c>
      <c r="R15" s="149">
        <v>9</v>
      </c>
    </row>
    <row r="16" spans="1:19" ht="15.75" thickBot="1">
      <c r="A16" s="162"/>
      <c r="B16" s="163"/>
      <c r="C16" s="163"/>
      <c r="D16" s="163"/>
      <c r="E16" s="164" t="str">
        <f>_xlfn.IFNA(VLOOKUP(E15,$O$3:$P$38,2,0),"")</f>
        <v/>
      </c>
      <c r="F16" s="163" t="str">
        <f>IF(AND(F15&gt;10,F15&lt;20), VLOOKUP(F15,$O$3:$P$38,2,0),"")</f>
        <v/>
      </c>
      <c r="G16" s="163" t="str">
        <f>IF(AND(F15&gt;10,F15&lt;20),"", IF(G15&gt;9, VLOOKUP(G15,$O$3:$P$38,2,0),""))</f>
        <v/>
      </c>
      <c r="H16" s="163" t="str">
        <f>IF(AND(F15&gt;10,F15&lt;20),"", IF(H15&gt;0, VLOOKUP(H15,$O$3:$P$38,2,0),""))</f>
        <v/>
      </c>
      <c r="I16" s="163" t="str">
        <f>IF(D15=0,"",IF(D15=1,$S$3,IF(AND(F15&gt;10,F15&lt;19),$S$5,IF(AND(H15&gt;1,H15&lt;5),$S$4,$S$5))))</f>
        <v/>
      </c>
      <c r="J16" s="163" t="str">
        <f>CONCATENATE(E16,IF(AND(E16&lt;&gt;"",F16&lt;&gt;""),$M$3,""),F16,IF(AND(E16&amp;F16&lt;&gt;"",G16&lt;&gt;""),$M$3,""),G16,IF(AND(E16&amp;F16&amp;G16&lt;&gt;"",H16&lt;&gt;""),$M$3,""),H16,IF(E16&amp;F16&amp;G16&amp;H16&lt;&gt;"",$M$3,""),I16)</f>
        <v/>
      </c>
      <c r="K16" s="165"/>
      <c r="L16" s="150"/>
      <c r="M16" s="150"/>
      <c r="N16" s="150"/>
      <c r="O16" s="149">
        <v>14</v>
      </c>
      <c r="P16" s="149" t="s">
        <v>178</v>
      </c>
    </row>
    <row r="17" spans="1:18" ht="15.75" thickBot="1">
      <c r="A17" s="150"/>
      <c r="B17" s="150"/>
      <c r="C17" s="150"/>
      <c r="D17" s="150"/>
      <c r="E17" s="166"/>
      <c r="F17" s="150"/>
      <c r="G17" s="150"/>
      <c r="H17" s="150"/>
      <c r="I17" s="150"/>
      <c r="J17" s="150"/>
      <c r="K17" s="150"/>
      <c r="L17" s="150"/>
      <c r="M17" s="150"/>
      <c r="N17" s="150"/>
      <c r="O17" s="149">
        <v>15</v>
      </c>
      <c r="P17" s="149" t="s">
        <v>179</v>
      </c>
    </row>
    <row r="18" spans="1:18" ht="15.75" thickBot="1">
      <c r="A18" s="151">
        <v>0</v>
      </c>
      <c r="B18" s="145" t="s">
        <v>152</v>
      </c>
      <c r="C18" s="145" t="s">
        <v>153</v>
      </c>
      <c r="D18" s="148"/>
      <c r="E18" s="152" t="str">
        <f>CONCATENATE(J32,IF(AND(D31&lt;&gt;0,D28&lt;&gt;0),$M$3,""),J29,IF(AND(D28&lt;&gt;0,D25&lt;&gt;0),$M$3,""),J26,IF(AND(D25&lt;&gt;0,D22&lt;&gt;0),$M$3,""),J23,$N$3,$M$3,E19,IF(D19&lt;&gt;0,$M$3,""),$N$4)</f>
        <v>zero, 00/100</v>
      </c>
      <c r="F18" s="148"/>
      <c r="G18" s="148"/>
      <c r="H18" s="148"/>
      <c r="I18" s="148"/>
      <c r="J18" s="148"/>
      <c r="K18" s="153"/>
      <c r="L18" s="150"/>
      <c r="M18" s="150"/>
      <c r="N18" s="150"/>
      <c r="O18" s="149">
        <v>16</v>
      </c>
      <c r="P18" s="149" t="s">
        <v>180</v>
      </c>
    </row>
    <row r="19" spans="1:18" ht="15.75" thickBot="1">
      <c r="A19" s="154">
        <f>TRUNC(A18)</f>
        <v>0</v>
      </c>
      <c r="B19" s="155">
        <f>A18-A19</f>
        <v>0</v>
      </c>
      <c r="C19" s="155">
        <v>1</v>
      </c>
      <c r="D19" s="156">
        <f>B19</f>
        <v>0</v>
      </c>
      <c r="E19" s="157" t="str">
        <f>CONCATENATE(TEXT(D19*100,"## 00"),"/100")</f>
        <v>00/100</v>
      </c>
      <c r="K19" s="158"/>
      <c r="L19" s="150"/>
      <c r="M19" s="150"/>
      <c r="N19" s="150"/>
      <c r="O19" s="149">
        <v>17</v>
      </c>
      <c r="P19" s="149" t="s">
        <v>181</v>
      </c>
    </row>
    <row r="20" spans="1:18">
      <c r="A20" s="159">
        <f t="shared" ref="A20:A31" si="2">MOD($A$19,$C20)</f>
        <v>0</v>
      </c>
      <c r="B20" s="156">
        <f>A20</f>
        <v>0</v>
      </c>
      <c r="C20" s="156">
        <v>10</v>
      </c>
      <c r="D20" s="156"/>
      <c r="E20" s="157"/>
      <c r="K20" s="160"/>
      <c r="L20" s="150"/>
      <c r="M20" s="150"/>
      <c r="N20" s="150"/>
      <c r="O20" s="149">
        <v>18</v>
      </c>
      <c r="P20" s="149" t="s">
        <v>182</v>
      </c>
    </row>
    <row r="21" spans="1:18">
      <c r="A21" s="159">
        <f t="shared" si="2"/>
        <v>0</v>
      </c>
      <c r="B21" s="156">
        <f t="shared" ref="B21:B30" si="3">A21-A20</f>
        <v>0</v>
      </c>
      <c r="C21" s="156">
        <v>100</v>
      </c>
      <c r="D21" s="156"/>
      <c r="E21" s="157"/>
      <c r="K21" s="160"/>
      <c r="L21" s="150"/>
      <c r="M21" s="150"/>
      <c r="N21" s="150"/>
      <c r="O21" s="149">
        <v>19</v>
      </c>
      <c r="P21" s="149" t="s">
        <v>183</v>
      </c>
    </row>
    <row r="22" spans="1:18">
      <c r="A22" s="159">
        <f t="shared" si="2"/>
        <v>0</v>
      </c>
      <c r="B22" s="156">
        <f t="shared" si="3"/>
        <v>0</v>
      </c>
      <c r="C22" s="156">
        <v>1000</v>
      </c>
      <c r="D22" s="156">
        <f>A22</f>
        <v>0</v>
      </c>
      <c r="E22" s="157">
        <f>D22-MOD(D22,100)</f>
        <v>0</v>
      </c>
      <c r="F22" s="149">
        <f>MOD(D22,100)</f>
        <v>0</v>
      </c>
      <c r="G22" s="149">
        <f>F22-MOD(F22,10)</f>
        <v>0</v>
      </c>
      <c r="H22" s="149">
        <f>MOD(F22,10)</f>
        <v>0</v>
      </c>
      <c r="K22" s="160"/>
      <c r="L22" s="150"/>
      <c r="M22" s="150"/>
      <c r="N22" s="150"/>
      <c r="O22" s="149">
        <v>20</v>
      </c>
      <c r="P22" s="149" t="s">
        <v>184</v>
      </c>
    </row>
    <row r="23" spans="1:18">
      <c r="A23" s="159">
        <f t="shared" si="2"/>
        <v>0</v>
      </c>
      <c r="B23" s="156">
        <f t="shared" si="3"/>
        <v>0</v>
      </c>
      <c r="C23" s="156">
        <v>10000</v>
      </c>
      <c r="D23" s="156"/>
      <c r="E23" s="157" t="str">
        <f>_xlfn.IFNA(VLOOKUP(E22,$O$3:$P$38,2,0),"")</f>
        <v/>
      </c>
      <c r="F23" s="149" t="str">
        <f>IF(AND(F22&gt;10,F22&lt;20), VLOOKUP(F22,$O$3:$P$38,2,0),"")</f>
        <v/>
      </c>
      <c r="G23" s="149" t="str">
        <f>IF(AND(F22&gt;10,F22&lt;20),"", IF(G22&gt;9, VLOOKUP(G22,$O$3:$P$38,2,0),""))</f>
        <v/>
      </c>
      <c r="H23" s="149" t="str">
        <f>IF(AND(F22&gt;10,F22&lt;20),"",IF(H22&gt;0,VLOOKUP(H22,$O$3:$P$39,2,0),IF(AND(H22=0,A19=0),"zero","")))</f>
        <v>zero</v>
      </c>
      <c r="J23" s="149" t="str">
        <f>CONCATENATE(E23,IF(AND(E23&lt;&gt;"",F23&lt;&gt;""),$M$3,""),F23,IF(AND(E23&amp;F23&lt;&gt;"",G23&lt;&gt;""),$M$3,""),G23,IF(AND(E23&amp;F23&amp;G23&lt;&gt;"",H23&lt;&gt;""),$M$3,""),H23)</f>
        <v>zero</v>
      </c>
      <c r="K23" s="160"/>
      <c r="L23" s="150"/>
      <c r="M23" s="150"/>
      <c r="N23" s="150"/>
      <c r="O23" s="149">
        <v>30</v>
      </c>
      <c r="P23" s="149" t="s">
        <v>185</v>
      </c>
    </row>
    <row r="24" spans="1:18">
      <c r="A24" s="159">
        <f t="shared" si="2"/>
        <v>0</v>
      </c>
      <c r="B24" s="156">
        <f t="shared" si="3"/>
        <v>0</v>
      </c>
      <c r="C24" s="156">
        <v>100000</v>
      </c>
      <c r="D24" s="156"/>
      <c r="E24" s="157"/>
      <c r="K24" s="160"/>
      <c r="L24" s="150"/>
      <c r="M24" s="150"/>
      <c r="N24" s="150"/>
      <c r="O24" s="149">
        <v>40</v>
      </c>
      <c r="P24" s="149" t="s">
        <v>186</v>
      </c>
    </row>
    <row r="25" spans="1:18">
      <c r="A25" s="159">
        <f t="shared" si="2"/>
        <v>0</v>
      </c>
      <c r="B25" s="156">
        <f t="shared" si="3"/>
        <v>0</v>
      </c>
      <c r="C25" s="156">
        <v>1000000</v>
      </c>
      <c r="D25" s="156">
        <f>(A25-A22)/1000</f>
        <v>0</v>
      </c>
      <c r="E25" s="157">
        <f>D25-MOD(D25,100)</f>
        <v>0</v>
      </c>
      <c r="F25" s="149">
        <f>MOD(D25,100)</f>
        <v>0</v>
      </c>
      <c r="G25" s="149">
        <f>F25-MOD(F25,10)</f>
        <v>0</v>
      </c>
      <c r="H25" s="149">
        <f>MOD(F25,10)</f>
        <v>0</v>
      </c>
      <c r="K25" s="160"/>
      <c r="L25" s="150"/>
      <c r="M25" s="150"/>
      <c r="N25" s="150"/>
      <c r="O25" s="149">
        <v>50</v>
      </c>
      <c r="P25" s="149" t="s">
        <v>187</v>
      </c>
    </row>
    <row r="26" spans="1:18">
      <c r="A26" s="159">
        <f t="shared" si="2"/>
        <v>0</v>
      </c>
      <c r="B26" s="156">
        <f t="shared" si="3"/>
        <v>0</v>
      </c>
      <c r="C26" s="156">
        <v>10000000</v>
      </c>
      <c r="D26" s="156"/>
      <c r="E26" s="157" t="str">
        <f>_xlfn.IFNA(VLOOKUP(E25,$O$3:$P$38,2,0),"")</f>
        <v/>
      </c>
      <c r="F26" s="149" t="str">
        <f>IF(AND(F25&gt;10,F25&lt;20), VLOOKUP(F25,$O$3:$P$38,2,0),"")</f>
        <v/>
      </c>
      <c r="G26" s="149" t="str">
        <f>IF(AND(F25&gt;10,F25&lt;20),"", IF(G25&gt;9, VLOOKUP(G25,$O$3:$P$38,2,0),""))</f>
        <v/>
      </c>
      <c r="H26" s="149" t="str">
        <f>IF(AND(F25&gt;10,F25&lt;20),"", IF(H25&gt;0, VLOOKUP(H25,$O$3:$P$38,2,0),""))</f>
        <v/>
      </c>
      <c r="I26" s="149" t="str">
        <f>IF(D25=0,"",IF(D25=1,$Q$3,IF(AND(F25&gt;10,F25&lt;19),$Q$5,IF(AND(H25&gt;1,H25&lt;5),$Q$4,$Q$5))))</f>
        <v/>
      </c>
      <c r="J26" s="149" t="str">
        <f>CONCATENATE(E26,IF(AND(E26&lt;&gt;"",F26&lt;&gt;""),$M$3,""),F26,IF(AND(E26&amp;F26&lt;&gt;"",G26&lt;&gt;""),$M$3,""),G26,IF(AND(E26&amp;F26&amp;G26&lt;&gt;"",H26&lt;&gt;""),$M$3,""),H26,IF(E26&amp;F26&amp;G26&amp;H26&lt;&gt;"",$M$3,""),I26)</f>
        <v/>
      </c>
      <c r="K26" s="160"/>
      <c r="L26" s="150"/>
      <c r="M26" s="150"/>
      <c r="N26" s="150"/>
      <c r="O26" s="149">
        <v>60</v>
      </c>
      <c r="P26" s="149" t="s">
        <v>188</v>
      </c>
    </row>
    <row r="27" spans="1:18">
      <c r="A27" s="159">
        <f t="shared" si="2"/>
        <v>0</v>
      </c>
      <c r="B27" s="156">
        <f t="shared" si="3"/>
        <v>0</v>
      </c>
      <c r="C27" s="156">
        <v>100000000</v>
      </c>
      <c r="D27" s="156"/>
      <c r="E27" s="157"/>
      <c r="K27" s="160"/>
      <c r="L27" s="150"/>
      <c r="M27" s="150"/>
      <c r="N27" s="150"/>
      <c r="O27" s="149">
        <v>70</v>
      </c>
      <c r="P27" s="149" t="s">
        <v>189</v>
      </c>
    </row>
    <row r="28" spans="1:18" s="149" customFormat="1">
      <c r="A28" s="159">
        <f t="shared" si="2"/>
        <v>0</v>
      </c>
      <c r="B28" s="155">
        <f t="shared" si="3"/>
        <v>0</v>
      </c>
      <c r="C28" s="155">
        <v>1000000000</v>
      </c>
      <c r="D28" s="156">
        <f>(A28-A25)/1000000</f>
        <v>0</v>
      </c>
      <c r="E28" s="157">
        <f>D28-MOD(D28,100)</f>
        <v>0</v>
      </c>
      <c r="F28" s="149">
        <f>MOD(D28,100)</f>
        <v>0</v>
      </c>
      <c r="G28" s="149">
        <f>F28-MOD(F28,10)</f>
        <v>0</v>
      </c>
      <c r="H28" s="149">
        <f>MOD(F28,10)</f>
        <v>0</v>
      </c>
      <c r="K28" s="160"/>
      <c r="L28" s="150"/>
      <c r="M28" s="150"/>
      <c r="N28" s="150"/>
      <c r="O28" s="149">
        <v>80</v>
      </c>
      <c r="P28" s="149" t="s">
        <v>190</v>
      </c>
      <c r="R28" s="150"/>
    </row>
    <row r="29" spans="1:18" s="149" customFormat="1">
      <c r="A29" s="159">
        <f t="shared" si="2"/>
        <v>0</v>
      </c>
      <c r="B29" s="155">
        <f t="shared" si="3"/>
        <v>0</v>
      </c>
      <c r="C29" s="155">
        <v>10000000000</v>
      </c>
      <c r="E29" s="161" t="str">
        <f>_xlfn.IFNA(VLOOKUP(E28,$O$3:$P$38,2,0),"")</f>
        <v/>
      </c>
      <c r="F29" s="149" t="str">
        <f>IF(AND(F28&gt;10,F28&lt;20), VLOOKUP(F28,$O$3:$P$38,2,0),"")</f>
        <v/>
      </c>
      <c r="G29" s="149" t="str">
        <f>IF(AND(F28&gt;10,F28&lt;20),"", IF(G28&gt;9, VLOOKUP(G28,$O$3:$P$38,2,0),""))</f>
        <v/>
      </c>
      <c r="H29" s="149" t="str">
        <f>IF(AND(F28&gt;10,F28&lt;20),"", IF(H28&gt;0, VLOOKUP(H28,$O$3:$P$38,2,0),""))</f>
        <v/>
      </c>
      <c r="I29" s="149" t="str">
        <f>IF(D28=0,"",IF(D28=1,$R$3,IF(AND(F28&gt;10,F28&lt;19),$R$5,IF(AND(H28&gt;1,H28&lt;5),$R$4,$R$5))))</f>
        <v/>
      </c>
      <c r="J29" s="149" t="str">
        <f>CONCATENATE(E29,IF(AND(E29&lt;&gt;"",F29&lt;&gt;""),$M$3,""),F29,IF(AND(E29&amp;F29&lt;&gt;"",G29&lt;&gt;""),$M$3,""),G29,IF(AND(E29&amp;F29&amp;G29&lt;&gt;"",H29&lt;&gt;""),$M$3,""),H29,IF(E29&amp;F29&amp;G29&amp;H29&lt;&gt;"",$M$3,""),I29)</f>
        <v/>
      </c>
      <c r="K29" s="160"/>
      <c r="L29" s="150"/>
      <c r="M29" s="150"/>
      <c r="N29" s="150"/>
      <c r="O29" s="149">
        <v>90</v>
      </c>
      <c r="P29" s="149" t="s">
        <v>191</v>
      </c>
      <c r="R29" s="150"/>
    </row>
    <row r="30" spans="1:18" s="149" customFormat="1">
      <c r="A30" s="159">
        <f t="shared" si="2"/>
        <v>0</v>
      </c>
      <c r="B30" s="156">
        <f t="shared" si="3"/>
        <v>0</v>
      </c>
      <c r="C30" s="156">
        <v>100000000000</v>
      </c>
      <c r="D30" s="156"/>
      <c r="E30" s="157"/>
      <c r="K30" s="160"/>
      <c r="L30" s="150"/>
      <c r="M30" s="150"/>
      <c r="N30" s="150"/>
      <c r="O30" s="149">
        <v>100</v>
      </c>
      <c r="P30" s="149" t="s">
        <v>192</v>
      </c>
      <c r="R30" s="150"/>
    </row>
    <row r="31" spans="1:18" s="149" customFormat="1">
      <c r="A31" s="159">
        <f t="shared" si="2"/>
        <v>0</v>
      </c>
      <c r="B31" s="155">
        <f>A31-A28</f>
        <v>0</v>
      </c>
      <c r="C31" s="155">
        <v>1000000000000</v>
      </c>
      <c r="D31" s="156">
        <f>(A31-A28)/1000000000</f>
        <v>0</v>
      </c>
      <c r="E31" s="157">
        <f>D31-MOD(D31,100)</f>
        <v>0</v>
      </c>
      <c r="F31" s="149">
        <f>MOD(D31,100)</f>
        <v>0</v>
      </c>
      <c r="G31" s="149">
        <f>F31-MOD(F31,10)</f>
        <v>0</v>
      </c>
      <c r="H31" s="149">
        <f>MOD(F31,10)</f>
        <v>0</v>
      </c>
      <c r="K31" s="160"/>
      <c r="L31" s="150"/>
      <c r="M31" s="150"/>
      <c r="N31" s="150"/>
      <c r="O31" s="149">
        <v>200</v>
      </c>
      <c r="P31" s="149" t="s">
        <v>193</v>
      </c>
      <c r="R31" s="150"/>
    </row>
    <row r="32" spans="1:18" s="149" customFormat="1" ht="15.75" thickBot="1">
      <c r="A32" s="162"/>
      <c r="B32" s="163"/>
      <c r="C32" s="163"/>
      <c r="D32" s="163"/>
      <c r="E32" s="164" t="str">
        <f>_xlfn.IFNA(VLOOKUP(E31,$O$3:$P$38,2,0),"")</f>
        <v/>
      </c>
      <c r="F32" s="163" t="str">
        <f>IF(AND(F31&gt;10,F31&lt;20), VLOOKUP(F31,$O$3:$P$38,2,0),"")</f>
        <v/>
      </c>
      <c r="G32" s="163" t="str">
        <f>IF(AND(F31&gt;10,F31&lt;20),"", IF(G31&gt;9, VLOOKUP(G31,$O$3:$P$38,2,0),""))</f>
        <v/>
      </c>
      <c r="H32" s="163" t="str">
        <f>IF(AND(F31&gt;10,F31&lt;20),"", IF(H31&gt;0, VLOOKUP(H31,$O$3:$P$38,2,0),""))</f>
        <v/>
      </c>
      <c r="I32" s="163" t="str">
        <f>IF(D31=0,"",IF(D31=1,$S$3,IF(AND(F31&gt;10,F31&lt;19),$S$5,IF(AND(H31&gt;1,H31&lt;5),$S$4,$S$5))))</f>
        <v/>
      </c>
      <c r="J32" s="163" t="str">
        <f>CONCATENATE(E32,IF(AND(E32&lt;&gt;"",F32&lt;&gt;""),$M$3,""),F32,IF(AND(E32&amp;F32&lt;&gt;"",G32&lt;&gt;""),$M$3,""),G32,IF(AND(E32&amp;F32&amp;G32&lt;&gt;"",H32&lt;&gt;""),$M$3,""),H32,IF(E32&amp;F32&amp;G32&amp;H32&lt;&gt;"",$M$3,""),I32)</f>
        <v/>
      </c>
      <c r="K32" s="165"/>
      <c r="L32" s="150"/>
      <c r="M32" s="150"/>
      <c r="N32" s="150"/>
      <c r="O32" s="149">
        <v>300</v>
      </c>
      <c r="P32" s="149" t="s">
        <v>194</v>
      </c>
      <c r="R32" s="150"/>
    </row>
    <row r="33" spans="1:18" s="149" customFormat="1" ht="15.75" thickBot="1">
      <c r="A33" s="150"/>
      <c r="B33" s="150"/>
      <c r="C33" s="150"/>
      <c r="D33" s="150"/>
      <c r="E33" s="166"/>
      <c r="F33" s="150"/>
      <c r="G33" s="150"/>
      <c r="H33" s="150"/>
      <c r="I33" s="150"/>
      <c r="J33" s="150"/>
      <c r="K33" s="150"/>
      <c r="L33" s="150"/>
      <c r="M33" s="150"/>
      <c r="N33" s="150"/>
      <c r="O33" s="149">
        <v>400</v>
      </c>
      <c r="P33" s="149" t="s">
        <v>195</v>
      </c>
      <c r="R33" s="150"/>
    </row>
    <row r="34" spans="1:18" ht="15.75" thickBot="1">
      <c r="A34" s="151">
        <v>0</v>
      </c>
      <c r="B34" s="145" t="s">
        <v>152</v>
      </c>
      <c r="C34" s="145" t="s">
        <v>153</v>
      </c>
      <c r="D34" s="148"/>
      <c r="E34" s="152" t="str">
        <f>CONCATENATE(J48,IF(AND(D47&lt;&gt;0,D44&lt;&gt;0),$M$3,""),J45,IF(AND(D44&lt;&gt;0,D41&lt;&gt;0),$M$3,""),J42,IF(AND(D41&lt;&gt;0,D38&lt;&gt;0),$M$3,""),J39,$N$3,$M$3,E35,IF(D35&lt;&gt;0,$M$3,""),$N$4)</f>
        <v>zero, 00/100</v>
      </c>
      <c r="F34" s="148"/>
      <c r="G34" s="148"/>
      <c r="H34" s="148"/>
      <c r="I34" s="148"/>
      <c r="J34" s="148"/>
      <c r="K34" s="153"/>
      <c r="L34" s="150"/>
      <c r="M34" s="150"/>
      <c r="N34" s="150"/>
      <c r="O34" s="149">
        <v>500</v>
      </c>
      <c r="P34" s="149" t="s">
        <v>196</v>
      </c>
    </row>
    <row r="35" spans="1:18" ht="15.75" thickBot="1">
      <c r="A35" s="154">
        <f>TRUNC(A34)</f>
        <v>0</v>
      </c>
      <c r="B35" s="155">
        <f>A34-A35</f>
        <v>0</v>
      </c>
      <c r="C35" s="155">
        <v>1</v>
      </c>
      <c r="D35" s="156">
        <f>B35</f>
        <v>0</v>
      </c>
      <c r="E35" s="157" t="str">
        <f>CONCATENATE(TEXT(D35*100,"## 00"),"/100")</f>
        <v>00/100</v>
      </c>
      <c r="K35" s="158"/>
      <c r="L35" s="150"/>
      <c r="M35" s="150"/>
      <c r="N35" s="150"/>
      <c r="O35" s="149">
        <v>600</v>
      </c>
      <c r="P35" s="149" t="s">
        <v>197</v>
      </c>
    </row>
    <row r="36" spans="1:18">
      <c r="A36" s="159">
        <f t="shared" ref="A36:A47" si="4">MOD($A$35,$C36)</f>
        <v>0</v>
      </c>
      <c r="B36" s="156">
        <f>A36</f>
        <v>0</v>
      </c>
      <c r="C36" s="156">
        <v>10</v>
      </c>
      <c r="D36" s="156"/>
      <c r="E36" s="157"/>
      <c r="K36" s="160"/>
      <c r="L36" s="150"/>
      <c r="M36" s="150"/>
      <c r="N36" s="150"/>
      <c r="O36" s="149">
        <v>700</v>
      </c>
      <c r="P36" s="149" t="s">
        <v>198</v>
      </c>
    </row>
    <row r="37" spans="1:18">
      <c r="A37" s="159">
        <f t="shared" si="4"/>
        <v>0</v>
      </c>
      <c r="B37" s="156">
        <f t="shared" ref="B37:B46" si="5">A37-A36</f>
        <v>0</v>
      </c>
      <c r="C37" s="156">
        <v>100</v>
      </c>
      <c r="D37" s="156"/>
      <c r="E37" s="157"/>
      <c r="K37" s="160"/>
      <c r="L37" s="150"/>
      <c r="M37" s="150"/>
      <c r="N37" s="150"/>
      <c r="O37" s="149">
        <v>800</v>
      </c>
      <c r="P37" s="149" t="s">
        <v>199</v>
      </c>
    </row>
    <row r="38" spans="1:18">
      <c r="A38" s="159">
        <f t="shared" si="4"/>
        <v>0</v>
      </c>
      <c r="B38" s="156">
        <f t="shared" si="5"/>
        <v>0</v>
      </c>
      <c r="C38" s="156">
        <v>1000</v>
      </c>
      <c r="D38" s="156">
        <f>A38</f>
        <v>0</v>
      </c>
      <c r="E38" s="157">
        <f>D38-MOD(D38,100)</f>
        <v>0</v>
      </c>
      <c r="F38" s="149">
        <f>MOD(D38,100)</f>
        <v>0</v>
      </c>
      <c r="G38" s="149">
        <f>F38-MOD(F38,10)</f>
        <v>0</v>
      </c>
      <c r="H38" s="149">
        <f>MOD(F38,10)</f>
        <v>0</v>
      </c>
      <c r="K38" s="160"/>
      <c r="L38" s="150"/>
      <c r="M38" s="150"/>
      <c r="N38" s="150"/>
      <c r="O38" s="149">
        <v>900</v>
      </c>
      <c r="P38" s="149" t="s">
        <v>200</v>
      </c>
    </row>
    <row r="39" spans="1:18">
      <c r="A39" s="159">
        <f t="shared" si="4"/>
        <v>0</v>
      </c>
      <c r="B39" s="156">
        <f t="shared" si="5"/>
        <v>0</v>
      </c>
      <c r="C39" s="156">
        <v>10000</v>
      </c>
      <c r="D39" s="156"/>
      <c r="E39" s="157" t="str">
        <f>_xlfn.IFNA(VLOOKUP(E38,$O$3:$P$38,2,0),"")</f>
        <v/>
      </c>
      <c r="F39" s="149" t="str">
        <f>IF(AND(F38&gt;10,F38&lt;20), VLOOKUP(F38,$O$3:$P$38,2,0),"")</f>
        <v/>
      </c>
      <c r="G39" s="149" t="str">
        <f>IF(AND(F38&gt;10,F38&lt;20),"", IF(G38&gt;9, VLOOKUP(G38,$O$3:$P$38,2,0),""))</f>
        <v/>
      </c>
      <c r="H39" s="149" t="str">
        <f>IF(AND(F38&gt;10,F38&lt;20),"",IF(H38&gt;0,VLOOKUP(H38,$O$3:$P$39,2,0),IF(AND(H38=0,A35=0),"zero","")))</f>
        <v>zero</v>
      </c>
      <c r="J39" s="149" t="str">
        <f>CONCATENATE(E39,IF(AND(E39&lt;&gt;"",F39&lt;&gt;""),$M$3,""),F39,IF(AND(E39&amp;F39&lt;&gt;"",G39&lt;&gt;""),$M$3,""),G39,IF(AND(E39&amp;F39&amp;G39&lt;&gt;"",H39&lt;&gt;""),$M$3,""),H39)</f>
        <v>zero</v>
      </c>
      <c r="K39" s="160"/>
      <c r="L39" s="150"/>
      <c r="M39" s="150"/>
      <c r="N39" s="150"/>
      <c r="O39" s="149">
        <v>0</v>
      </c>
      <c r="P39" s="149" t="s">
        <v>201</v>
      </c>
    </row>
    <row r="40" spans="1:18">
      <c r="A40" s="159">
        <f t="shared" si="4"/>
        <v>0</v>
      </c>
      <c r="B40" s="156">
        <f t="shared" si="5"/>
        <v>0</v>
      </c>
      <c r="C40" s="156">
        <v>100000</v>
      </c>
      <c r="D40" s="156"/>
      <c r="E40" s="157"/>
      <c r="K40" s="160"/>
      <c r="L40" s="150"/>
      <c r="M40" s="150"/>
      <c r="N40" s="150"/>
    </row>
    <row r="41" spans="1:18">
      <c r="A41" s="159">
        <f t="shared" si="4"/>
        <v>0</v>
      </c>
      <c r="B41" s="156">
        <f t="shared" si="5"/>
        <v>0</v>
      </c>
      <c r="C41" s="156">
        <v>1000000</v>
      </c>
      <c r="D41" s="156">
        <f>(A41-A38)/1000</f>
        <v>0</v>
      </c>
      <c r="E41" s="157">
        <f>D41-MOD(D41,100)</f>
        <v>0</v>
      </c>
      <c r="F41" s="149">
        <f>MOD(D41,100)</f>
        <v>0</v>
      </c>
      <c r="G41" s="149">
        <f>F41-MOD(F41,10)</f>
        <v>0</v>
      </c>
      <c r="H41" s="149">
        <f>MOD(F41,10)</f>
        <v>0</v>
      </c>
      <c r="K41" s="160"/>
      <c r="L41" s="150"/>
      <c r="M41" s="150"/>
      <c r="N41" s="150"/>
    </row>
    <row r="42" spans="1:18">
      <c r="A42" s="159">
        <f t="shared" si="4"/>
        <v>0</v>
      </c>
      <c r="B42" s="156">
        <f t="shared" si="5"/>
        <v>0</v>
      </c>
      <c r="C42" s="156">
        <v>10000000</v>
      </c>
      <c r="D42" s="156"/>
      <c r="E42" s="157" t="str">
        <f>_xlfn.IFNA(VLOOKUP(E41,$O$3:$P$38,2,0),"")</f>
        <v/>
      </c>
      <c r="F42" s="149" t="str">
        <f>IF(AND(F41&gt;10,F41&lt;20), VLOOKUP(F41,$O$3:$P$38,2,0),"")</f>
        <v/>
      </c>
      <c r="G42" s="149" t="str">
        <f>IF(AND(F41&gt;10,F41&lt;20),"", IF(G41&gt;9, VLOOKUP(G41,$O$3:$P$38,2,0),""))</f>
        <v/>
      </c>
      <c r="H42" s="149" t="str">
        <f>IF(AND(F41&gt;10,F41&lt;20),"", IF(H41&gt;0, VLOOKUP(H41,$O$3:$P$38,2,0),""))</f>
        <v/>
      </c>
      <c r="I42" s="149" t="str">
        <f>IF(D41=0,"",IF(D41=1,$Q$3,IF(AND(F41&gt;10,F41&lt;19),$Q$5,IF(AND(H41&gt;1,H41&lt;5),$Q$4,$Q$5))))</f>
        <v/>
      </c>
      <c r="J42" s="149" t="str">
        <f>CONCATENATE(E42,IF(AND(E42&lt;&gt;"",F42&lt;&gt;""),$M$3,""),F42,IF(AND(E42&amp;F42&lt;&gt;"",G42&lt;&gt;""),$M$3,""),G42,IF(AND(E42&amp;F42&amp;G42&lt;&gt;"",H42&lt;&gt;""),$M$3,""),H42,IF(E42&amp;F42&amp;G42&amp;H42&lt;&gt;"",$M$3,""),I42)</f>
        <v/>
      </c>
      <c r="K42" s="160"/>
      <c r="L42" s="150"/>
      <c r="M42" s="150"/>
      <c r="N42" s="150"/>
    </row>
    <row r="43" spans="1:18">
      <c r="A43" s="159">
        <f t="shared" si="4"/>
        <v>0</v>
      </c>
      <c r="B43" s="156">
        <f t="shared" si="5"/>
        <v>0</v>
      </c>
      <c r="C43" s="156">
        <v>100000000</v>
      </c>
      <c r="D43" s="156"/>
      <c r="E43" s="157"/>
      <c r="K43" s="160"/>
      <c r="L43" s="150"/>
      <c r="M43" s="150"/>
      <c r="N43" s="150"/>
    </row>
    <row r="44" spans="1:18">
      <c r="A44" s="159">
        <f t="shared" si="4"/>
        <v>0</v>
      </c>
      <c r="B44" s="155">
        <f t="shared" si="5"/>
        <v>0</v>
      </c>
      <c r="C44" s="155">
        <v>1000000000</v>
      </c>
      <c r="D44" s="156">
        <f>(A44-A41)/1000000</f>
        <v>0</v>
      </c>
      <c r="E44" s="157">
        <f>D44-MOD(D44,100)</f>
        <v>0</v>
      </c>
      <c r="F44" s="149">
        <f>MOD(D44,100)</f>
        <v>0</v>
      </c>
      <c r="G44" s="149">
        <f>F44-MOD(F44,10)</f>
        <v>0</v>
      </c>
      <c r="H44" s="149">
        <f>MOD(F44,10)</f>
        <v>0</v>
      </c>
      <c r="K44" s="160"/>
      <c r="L44" s="150"/>
      <c r="M44" s="150"/>
      <c r="N44" s="150"/>
    </row>
    <row r="45" spans="1:18">
      <c r="A45" s="159">
        <f t="shared" si="4"/>
        <v>0</v>
      </c>
      <c r="B45" s="155">
        <f t="shared" si="5"/>
        <v>0</v>
      </c>
      <c r="C45" s="155">
        <v>10000000000</v>
      </c>
      <c r="E45" s="161" t="str">
        <f>_xlfn.IFNA(VLOOKUP(E44,$O$3:$P$38,2,0),"")</f>
        <v/>
      </c>
      <c r="F45" s="149" t="str">
        <f>IF(AND(F44&gt;10,F44&lt;20), VLOOKUP(F44,$O$3:$P$38,2,0),"")</f>
        <v/>
      </c>
      <c r="G45" s="149" t="str">
        <f>IF(AND(F44&gt;10,F44&lt;20),"", IF(G44&gt;9, VLOOKUP(G44,$O$3:$P$38,2,0),""))</f>
        <v/>
      </c>
      <c r="H45" s="149" t="str">
        <f>IF(AND(F44&gt;10,F44&lt;20),"", IF(H44&gt;0, VLOOKUP(H44,$O$3:$P$38,2,0),""))</f>
        <v/>
      </c>
      <c r="I45" s="149" t="str">
        <f>IF(D44=0,"",IF(D44=1,$R$3,IF(AND(F44&gt;10,F44&lt;19),$R$5,IF(AND(H44&gt;1,H44&lt;5),$R$4,$R$5))))</f>
        <v/>
      </c>
      <c r="J45" s="149" t="str">
        <f>CONCATENATE(E45,IF(AND(E45&lt;&gt;"",F45&lt;&gt;""),$M$3,""),F45,IF(AND(E45&amp;F45&lt;&gt;"",G45&lt;&gt;""),$M$3,""),G45,IF(AND(E45&amp;F45&amp;G45&lt;&gt;"",H45&lt;&gt;""),$M$3,""),H45,IF(E45&amp;F45&amp;G45&amp;H45&lt;&gt;"",$M$3,""),I45)</f>
        <v/>
      </c>
      <c r="K45" s="160"/>
      <c r="L45" s="150"/>
      <c r="M45" s="150"/>
      <c r="N45" s="150"/>
    </row>
    <row r="46" spans="1:18">
      <c r="A46" s="159">
        <f t="shared" si="4"/>
        <v>0</v>
      </c>
      <c r="B46" s="156">
        <f t="shared" si="5"/>
        <v>0</v>
      </c>
      <c r="C46" s="156">
        <v>100000000000</v>
      </c>
      <c r="D46" s="156"/>
      <c r="E46" s="157"/>
      <c r="K46" s="160"/>
      <c r="L46" s="150"/>
      <c r="M46" s="150"/>
      <c r="N46" s="150"/>
    </row>
    <row r="47" spans="1:18">
      <c r="A47" s="159">
        <f t="shared" si="4"/>
        <v>0</v>
      </c>
      <c r="B47" s="155">
        <f>A47-A44</f>
        <v>0</v>
      </c>
      <c r="C47" s="155">
        <v>1000000000000</v>
      </c>
      <c r="D47" s="156">
        <f>(A47-A44)/1000000000</f>
        <v>0</v>
      </c>
      <c r="E47" s="157">
        <f>D47-MOD(D47,100)</f>
        <v>0</v>
      </c>
      <c r="F47" s="149">
        <f>MOD(D47,100)</f>
        <v>0</v>
      </c>
      <c r="G47" s="149">
        <f>F47-MOD(F47,10)</f>
        <v>0</v>
      </c>
      <c r="H47" s="149">
        <f>MOD(F47,10)</f>
        <v>0</v>
      </c>
      <c r="K47" s="160"/>
      <c r="L47" s="150"/>
      <c r="M47" s="150"/>
      <c r="N47" s="150"/>
    </row>
    <row r="48" spans="1:18" ht="15.75" thickBot="1">
      <c r="A48" s="162"/>
      <c r="B48" s="163"/>
      <c r="C48" s="163"/>
      <c r="D48" s="163"/>
      <c r="E48" s="164" t="str">
        <f>_xlfn.IFNA(VLOOKUP(E47,$O$3:$P$38,2,0),"")</f>
        <v/>
      </c>
      <c r="F48" s="163" t="str">
        <f>IF(AND(F47&gt;10,F47&lt;20), VLOOKUP(F47,$O$3:$P$38,2,0),"")</f>
        <v/>
      </c>
      <c r="G48" s="163" t="str">
        <f>IF(AND(F47&gt;10,F47&lt;20),"", IF(G47&gt;9, VLOOKUP(G47,$O$3:$P$38,2,0),""))</f>
        <v/>
      </c>
      <c r="H48" s="163" t="str">
        <f>IF(AND(F47&gt;10,F47&lt;20),"", IF(H47&gt;0, VLOOKUP(H47,$O$3:$P$38,2,0),""))</f>
        <v/>
      </c>
      <c r="I48" s="163" t="str">
        <f>IF(D47=0,"",IF(D47=1,$S$3,IF(AND(F47&gt;10,F47&lt;19),$S$5,IF(AND(H47&gt;1,H47&lt;5),$S$4,$S$5))))</f>
        <v/>
      </c>
      <c r="J48" s="163" t="str">
        <f>CONCATENATE(E48,IF(AND(E48&lt;&gt;"",F48&lt;&gt;""),$M$3,""),F48,IF(AND(E48&amp;F48&lt;&gt;"",G48&lt;&gt;""),$M$3,""),G48,IF(AND(E48&amp;F48&amp;G48&lt;&gt;"",H48&lt;&gt;""),$M$3,""),H48,IF(E48&amp;F48&amp;G48&amp;H48&lt;&gt;"",$M$3,""),I48)</f>
        <v/>
      </c>
      <c r="K48" s="165"/>
      <c r="L48" s="150"/>
      <c r="M48" s="150"/>
      <c r="N48" s="150"/>
    </row>
    <row r="49" spans="1:14" ht="15.75" thickBot="1">
      <c r="A49" s="150"/>
      <c r="B49" s="150"/>
      <c r="C49" s="150"/>
      <c r="D49" s="150"/>
      <c r="E49" s="166"/>
      <c r="F49" s="150"/>
      <c r="G49" s="150"/>
      <c r="H49" s="150"/>
      <c r="I49" s="150"/>
      <c r="J49" s="150"/>
      <c r="K49" s="150"/>
      <c r="L49" s="150"/>
      <c r="M49" s="150"/>
      <c r="N49" s="150"/>
    </row>
    <row r="50" spans="1:14" ht="15.75" thickBot="1">
      <c r="A50" s="151">
        <v>0</v>
      </c>
      <c r="B50" s="145" t="s">
        <v>152</v>
      </c>
      <c r="C50" s="145" t="s">
        <v>153</v>
      </c>
      <c r="D50" s="148"/>
      <c r="E50" s="152" t="str">
        <f>CONCATENATE(J64,IF(AND(D63&lt;&gt;0,D60&lt;&gt;0),$M$3,""),J61,IF(AND(D60&lt;&gt;0,D57&lt;&gt;0),$M$3,""),J58,IF(AND(D57&lt;&gt;0,D54&lt;&gt;0),$M$3,""),J55,$N$3,$M$3,E51,IF(D51&lt;&gt;0,$M$3,""),$N$4)</f>
        <v>zero, 00/100</v>
      </c>
      <c r="F50" s="148"/>
      <c r="G50" s="148"/>
      <c r="H50" s="148"/>
      <c r="I50" s="148"/>
      <c r="J50" s="148"/>
      <c r="K50" s="153"/>
      <c r="L50" s="150"/>
      <c r="M50" s="150"/>
      <c r="N50" s="150"/>
    </row>
    <row r="51" spans="1:14" ht="15.75" thickBot="1">
      <c r="A51" s="154">
        <f>TRUNC(A50)</f>
        <v>0</v>
      </c>
      <c r="B51" s="155">
        <f>A50-A51</f>
        <v>0</v>
      </c>
      <c r="C51" s="155">
        <v>1</v>
      </c>
      <c r="D51" s="156">
        <f>B51</f>
        <v>0</v>
      </c>
      <c r="E51" s="157" t="str">
        <f>CONCATENATE(TEXT(D51*100,"## 00"),"/100")</f>
        <v>00/100</v>
      </c>
      <c r="K51" s="158"/>
      <c r="L51" s="150"/>
      <c r="M51" s="150"/>
      <c r="N51" s="150"/>
    </row>
    <row r="52" spans="1:14">
      <c r="A52" s="159">
        <f t="shared" ref="A52:A63" si="6">MOD($A$51,$C52)</f>
        <v>0</v>
      </c>
      <c r="B52" s="156">
        <f>A52</f>
        <v>0</v>
      </c>
      <c r="C52" s="156">
        <v>10</v>
      </c>
      <c r="D52" s="156"/>
      <c r="E52" s="157"/>
      <c r="K52" s="160"/>
      <c r="L52" s="150"/>
      <c r="M52" s="150"/>
      <c r="N52" s="150"/>
    </row>
    <row r="53" spans="1:14">
      <c r="A53" s="159">
        <f t="shared" si="6"/>
        <v>0</v>
      </c>
      <c r="B53" s="156">
        <f t="shared" ref="B53:B62" si="7">A53-A52</f>
        <v>0</v>
      </c>
      <c r="C53" s="156">
        <v>100</v>
      </c>
      <c r="D53" s="156"/>
      <c r="E53" s="157"/>
      <c r="K53" s="160"/>
      <c r="L53" s="150"/>
      <c r="M53" s="150"/>
      <c r="N53" s="150"/>
    </row>
    <row r="54" spans="1:14">
      <c r="A54" s="159">
        <f t="shared" si="6"/>
        <v>0</v>
      </c>
      <c r="B54" s="156">
        <f t="shared" si="7"/>
        <v>0</v>
      </c>
      <c r="C54" s="156">
        <v>1000</v>
      </c>
      <c r="D54" s="156">
        <f>A54</f>
        <v>0</v>
      </c>
      <c r="E54" s="157">
        <f>D54-MOD(D54,100)</f>
        <v>0</v>
      </c>
      <c r="F54" s="149">
        <f>MOD(D54,100)</f>
        <v>0</v>
      </c>
      <c r="G54" s="149">
        <f>F54-MOD(F54,10)</f>
        <v>0</v>
      </c>
      <c r="H54" s="149">
        <f>MOD(F54,10)</f>
        <v>0</v>
      </c>
      <c r="K54" s="160"/>
      <c r="L54" s="150"/>
      <c r="M54" s="150"/>
      <c r="N54" s="150"/>
    </row>
    <row r="55" spans="1:14">
      <c r="A55" s="159">
        <f t="shared" si="6"/>
        <v>0</v>
      </c>
      <c r="B55" s="156">
        <f t="shared" si="7"/>
        <v>0</v>
      </c>
      <c r="C55" s="156">
        <v>10000</v>
      </c>
      <c r="D55" s="156"/>
      <c r="E55" s="157" t="str">
        <f>_xlfn.IFNA(VLOOKUP(E54,$O$3:$P$38,2,0),"")</f>
        <v/>
      </c>
      <c r="F55" s="149" t="str">
        <f>IF(AND(F54&gt;10,F54&lt;20), VLOOKUP(F54,$O$3:$P$38,2,0),"")</f>
        <v/>
      </c>
      <c r="G55" s="149" t="str">
        <f>IF(AND(F54&gt;10,F54&lt;20),"", IF(G54&gt;9, VLOOKUP(G54,$O$3:$P$38,2,0),""))</f>
        <v/>
      </c>
      <c r="H55" s="149" t="str">
        <f>IF(AND(F54&gt;10,F54&lt;20),"",IF(H54&gt;0,VLOOKUP(H54,$O$3:$P$39,2,0),IF(AND(H54=0,A51=0),"zero","")))</f>
        <v>zero</v>
      </c>
      <c r="J55" s="149" t="str">
        <f>CONCATENATE(E55,IF(AND(E55&lt;&gt;"",F55&lt;&gt;""),$M$3,""),F55,IF(AND(E55&amp;F55&lt;&gt;"",G55&lt;&gt;""),$M$3,""),G55,IF(AND(E55&amp;F55&amp;G55&lt;&gt;"",H55&lt;&gt;""),$M$3,""),H55)</f>
        <v>zero</v>
      </c>
      <c r="K55" s="160"/>
      <c r="L55" s="150"/>
      <c r="M55" s="150"/>
      <c r="N55" s="150"/>
    </row>
    <row r="56" spans="1:14">
      <c r="A56" s="159">
        <f t="shared" si="6"/>
        <v>0</v>
      </c>
      <c r="B56" s="156">
        <f t="shared" si="7"/>
        <v>0</v>
      </c>
      <c r="C56" s="156">
        <v>100000</v>
      </c>
      <c r="D56" s="156"/>
      <c r="E56" s="157"/>
      <c r="K56" s="160"/>
      <c r="L56" s="150"/>
      <c r="M56" s="150"/>
      <c r="N56" s="150"/>
    </row>
    <row r="57" spans="1:14">
      <c r="A57" s="159">
        <f t="shared" si="6"/>
        <v>0</v>
      </c>
      <c r="B57" s="156">
        <f t="shared" si="7"/>
        <v>0</v>
      </c>
      <c r="C57" s="156">
        <v>1000000</v>
      </c>
      <c r="D57" s="156">
        <f>(A57-A54)/1000</f>
        <v>0</v>
      </c>
      <c r="E57" s="157">
        <f>D57-MOD(D57,100)</f>
        <v>0</v>
      </c>
      <c r="F57" s="149">
        <f>MOD(D57,100)</f>
        <v>0</v>
      </c>
      <c r="G57" s="149">
        <f>F57-MOD(F57,10)</f>
        <v>0</v>
      </c>
      <c r="H57" s="149">
        <f>MOD(F57,10)</f>
        <v>0</v>
      </c>
      <c r="K57" s="160"/>
      <c r="L57" s="150"/>
      <c r="M57" s="150"/>
      <c r="N57" s="150"/>
    </row>
    <row r="58" spans="1:14">
      <c r="A58" s="159">
        <f t="shared" si="6"/>
        <v>0</v>
      </c>
      <c r="B58" s="156">
        <f t="shared" si="7"/>
        <v>0</v>
      </c>
      <c r="C58" s="156">
        <v>10000000</v>
      </c>
      <c r="D58" s="156"/>
      <c r="E58" s="157" t="str">
        <f>_xlfn.IFNA(VLOOKUP(E57,$O$3:$P$38,2,0),"")</f>
        <v/>
      </c>
      <c r="F58" s="149" t="str">
        <f>IF(AND(F57&gt;10,F57&lt;20), VLOOKUP(F57,$O$3:$P$38,2,0),"")</f>
        <v/>
      </c>
      <c r="G58" s="149" t="str">
        <f>IF(AND(F57&gt;10,F57&lt;20),"", IF(G57&gt;9, VLOOKUP(G57,$O$3:$P$38,2,0),""))</f>
        <v/>
      </c>
      <c r="H58" s="149" t="str">
        <f>IF(AND(F57&gt;10,F57&lt;20),"", IF(H57&gt;0, VLOOKUP(H57,$O$3:$P$38,2,0),""))</f>
        <v/>
      </c>
      <c r="I58" s="149" t="str">
        <f>IF(D57=0,"",IF(D57=1,$Q$3,IF(AND(F57&gt;10,F57&lt;19),$Q$5,IF(AND(H57&gt;1,H57&lt;5),$Q$4,$Q$5))))</f>
        <v/>
      </c>
      <c r="J58" s="149" t="str">
        <f>CONCATENATE(E58,IF(AND(E58&lt;&gt;"",F58&lt;&gt;""),$M$3,""),F58,IF(AND(E58&amp;F58&lt;&gt;"",G58&lt;&gt;""),$M$3,""),G58,IF(AND(E58&amp;F58&amp;G58&lt;&gt;"",H58&lt;&gt;""),$M$3,""),H58,IF(E58&amp;F58&amp;G58&amp;H58&lt;&gt;"",$M$3,""),I58)</f>
        <v/>
      </c>
      <c r="K58" s="160"/>
      <c r="L58" s="150"/>
      <c r="M58" s="150"/>
      <c r="N58" s="150"/>
    </row>
    <row r="59" spans="1:14">
      <c r="A59" s="159">
        <f t="shared" si="6"/>
        <v>0</v>
      </c>
      <c r="B59" s="156">
        <f t="shared" si="7"/>
        <v>0</v>
      </c>
      <c r="C59" s="156">
        <v>100000000</v>
      </c>
      <c r="D59" s="156"/>
      <c r="E59" s="157"/>
      <c r="K59" s="160"/>
      <c r="L59" s="150"/>
      <c r="M59" s="150"/>
      <c r="N59" s="150"/>
    </row>
    <row r="60" spans="1:14">
      <c r="A60" s="159">
        <f t="shared" si="6"/>
        <v>0</v>
      </c>
      <c r="B60" s="155">
        <f t="shared" si="7"/>
        <v>0</v>
      </c>
      <c r="C60" s="155">
        <v>1000000000</v>
      </c>
      <c r="D60" s="156">
        <f>(A60-A57)/1000000</f>
        <v>0</v>
      </c>
      <c r="E60" s="157">
        <f>D60-MOD(D60,100)</f>
        <v>0</v>
      </c>
      <c r="F60" s="149">
        <f>MOD(D60,100)</f>
        <v>0</v>
      </c>
      <c r="G60" s="149">
        <f>F60-MOD(F60,10)</f>
        <v>0</v>
      </c>
      <c r="H60" s="149">
        <f>MOD(F60,10)</f>
        <v>0</v>
      </c>
      <c r="K60" s="160"/>
      <c r="L60" s="150"/>
      <c r="M60" s="150"/>
      <c r="N60" s="150"/>
    </row>
    <row r="61" spans="1:14">
      <c r="A61" s="159">
        <f t="shared" si="6"/>
        <v>0</v>
      </c>
      <c r="B61" s="155">
        <f t="shared" si="7"/>
        <v>0</v>
      </c>
      <c r="C61" s="155">
        <v>10000000000</v>
      </c>
      <c r="E61" s="161" t="str">
        <f>_xlfn.IFNA(VLOOKUP(E60,$O$3:$P$38,2,0),"")</f>
        <v/>
      </c>
      <c r="F61" s="149" t="str">
        <f>IF(AND(F60&gt;10,F60&lt;20), VLOOKUP(F60,$O$3:$P$38,2,0),"")</f>
        <v/>
      </c>
      <c r="G61" s="149" t="str">
        <f>IF(AND(F60&gt;10,F60&lt;20),"", IF(G60&gt;9, VLOOKUP(G60,$O$3:$P$38,2,0),""))</f>
        <v/>
      </c>
      <c r="H61" s="149" t="str">
        <f>IF(AND(F60&gt;10,F60&lt;20),"", IF(H60&gt;0, VLOOKUP(H60,$O$3:$P$38,2,0),""))</f>
        <v/>
      </c>
      <c r="I61" s="149" t="str">
        <f>IF(D60=0,"",IF(D60=1,$R$3,IF(AND(F60&gt;10,F60&lt;19),$R$5,IF(AND(H60&gt;1,H60&lt;5),$R$4,$R$5))))</f>
        <v/>
      </c>
      <c r="J61" s="149" t="str">
        <f>CONCATENATE(E61,IF(AND(E61&lt;&gt;"",F61&lt;&gt;""),$M$3,""),F61,IF(AND(E61&amp;F61&lt;&gt;"",G61&lt;&gt;""),$M$3,""),G61,IF(AND(E61&amp;F61&amp;G61&lt;&gt;"",H61&lt;&gt;""),$M$3,""),H61,IF(E61&amp;F61&amp;G61&amp;H61&lt;&gt;"",$M$3,""),I61)</f>
        <v/>
      </c>
      <c r="K61" s="160"/>
      <c r="L61" s="150"/>
      <c r="M61" s="150"/>
      <c r="N61" s="150"/>
    </row>
    <row r="62" spans="1:14">
      <c r="A62" s="159">
        <f t="shared" si="6"/>
        <v>0</v>
      </c>
      <c r="B62" s="156">
        <f t="shared" si="7"/>
        <v>0</v>
      </c>
      <c r="C62" s="156">
        <v>100000000000</v>
      </c>
      <c r="D62" s="156"/>
      <c r="E62" s="157"/>
      <c r="K62" s="160"/>
      <c r="L62" s="150"/>
      <c r="M62" s="150"/>
      <c r="N62" s="150"/>
    </row>
    <row r="63" spans="1:14">
      <c r="A63" s="159">
        <f t="shared" si="6"/>
        <v>0</v>
      </c>
      <c r="B63" s="155">
        <f>A63-A60</f>
        <v>0</v>
      </c>
      <c r="C63" s="155">
        <v>1000000000000</v>
      </c>
      <c r="D63" s="156">
        <f>(A63-A60)/1000000000</f>
        <v>0</v>
      </c>
      <c r="E63" s="157">
        <f>D63-MOD(D63,100)</f>
        <v>0</v>
      </c>
      <c r="F63" s="149">
        <f>MOD(D63,100)</f>
        <v>0</v>
      </c>
      <c r="G63" s="149">
        <f>F63-MOD(F63,10)</f>
        <v>0</v>
      </c>
      <c r="H63" s="149">
        <f>MOD(F63,10)</f>
        <v>0</v>
      </c>
      <c r="K63" s="160"/>
      <c r="L63" s="150"/>
      <c r="M63" s="150"/>
      <c r="N63" s="150"/>
    </row>
    <row r="64" spans="1:14" ht="15.75" thickBot="1">
      <c r="A64" s="162"/>
      <c r="B64" s="163"/>
      <c r="C64" s="163"/>
      <c r="D64" s="163"/>
      <c r="E64" s="164" t="str">
        <f>_xlfn.IFNA(VLOOKUP(E63,$O$3:$P$38,2,0),"")</f>
        <v/>
      </c>
      <c r="F64" s="163" t="str">
        <f>IF(AND(F63&gt;10,F63&lt;20), VLOOKUP(F63,$O$3:$P$38,2,0),"")</f>
        <v/>
      </c>
      <c r="G64" s="163" t="str">
        <f>IF(AND(F63&gt;10,F63&lt;20),"", IF(G63&gt;9, VLOOKUP(G63,$O$3:$P$38,2,0),""))</f>
        <v/>
      </c>
      <c r="H64" s="163" t="str">
        <f>IF(AND(F63&gt;10,F63&lt;20),"", IF(H63&gt;0, VLOOKUP(H63,$O$3:$P$38,2,0),""))</f>
        <v/>
      </c>
      <c r="I64" s="163" t="str">
        <f>IF(D63=0,"",IF(D63=1,$S$3,IF(AND(F63&gt;10,F63&lt;19),$S$5,IF(AND(H63&gt;1,H63&lt;5),$S$4,$S$5))))</f>
        <v/>
      </c>
      <c r="J64" s="163" t="str">
        <f>CONCATENATE(E64,IF(AND(E64&lt;&gt;"",F64&lt;&gt;""),$M$3,""),F64,IF(AND(E64&amp;F64&lt;&gt;"",G64&lt;&gt;""),$M$3,""),G64,IF(AND(E64&amp;F64&amp;G64&lt;&gt;"",H64&lt;&gt;""),$M$3,""),H64,IF(E64&amp;F64&amp;G64&amp;H64&lt;&gt;"",$M$3,""),I64)</f>
        <v/>
      </c>
      <c r="K64" s="165"/>
      <c r="L64" s="150"/>
      <c r="M64" s="150"/>
      <c r="N64" s="150"/>
    </row>
    <row r="65" spans="1:14" ht="15.75" thickBot="1">
      <c r="A65" s="150"/>
      <c r="B65" s="150"/>
      <c r="C65" s="150"/>
      <c r="D65" s="150"/>
      <c r="E65" s="166"/>
      <c r="F65" s="150"/>
      <c r="G65" s="150"/>
      <c r="H65" s="150"/>
      <c r="I65" s="150"/>
      <c r="J65" s="150"/>
      <c r="K65" s="150"/>
      <c r="L65" s="150"/>
      <c r="M65" s="150"/>
      <c r="N65" s="150"/>
    </row>
    <row r="66" spans="1:14" ht="15.75" thickBot="1">
      <c r="A66" s="151">
        <v>0</v>
      </c>
      <c r="B66" s="145" t="s">
        <v>152</v>
      </c>
      <c r="C66" s="145" t="s">
        <v>153</v>
      </c>
      <c r="D66" s="148"/>
      <c r="E66" s="152" t="str">
        <f>CONCATENATE(J80,IF(AND(D79&lt;&gt;0,D76&lt;&gt;0),$M$3,""),J77,IF(AND(D76&lt;&gt;0,D73&lt;&gt;0),$M$3,""),J74,IF(AND(D73&lt;&gt;0,D70&lt;&gt;0),$M$3,""),J71,$N$3,$M$3,E67,IF(D67&lt;&gt;0,$M$3,""),$N$4)</f>
        <v>zero, 00/100</v>
      </c>
      <c r="F66" s="148"/>
      <c r="G66" s="148"/>
      <c r="H66" s="148"/>
      <c r="I66" s="148"/>
      <c r="J66" s="148"/>
      <c r="K66" s="153"/>
      <c r="L66" s="150"/>
      <c r="M66" s="150"/>
      <c r="N66" s="150"/>
    </row>
    <row r="67" spans="1:14" ht="15.75" thickBot="1">
      <c r="A67" s="154">
        <f>TRUNC(A66)</f>
        <v>0</v>
      </c>
      <c r="B67" s="155">
        <f>A66-A67</f>
        <v>0</v>
      </c>
      <c r="C67" s="155">
        <v>1</v>
      </c>
      <c r="D67" s="156">
        <f>B67</f>
        <v>0</v>
      </c>
      <c r="E67" s="157" t="str">
        <f>CONCATENATE(TEXT(D67*100,"## 00"),"/100")</f>
        <v>00/100</v>
      </c>
      <c r="K67" s="158"/>
      <c r="L67" s="150"/>
      <c r="M67" s="150"/>
      <c r="N67" s="150"/>
    </row>
    <row r="68" spans="1:14">
      <c r="A68" s="159">
        <f t="shared" ref="A68:A79" si="8">MOD($A$67,$C68)</f>
        <v>0</v>
      </c>
      <c r="B68" s="156">
        <f>A68</f>
        <v>0</v>
      </c>
      <c r="C68" s="156">
        <v>10</v>
      </c>
      <c r="D68" s="156"/>
      <c r="E68" s="157"/>
      <c r="K68" s="160"/>
      <c r="L68" s="150"/>
      <c r="M68" s="150"/>
      <c r="N68" s="150"/>
    </row>
    <row r="69" spans="1:14">
      <c r="A69" s="159">
        <f t="shared" si="8"/>
        <v>0</v>
      </c>
      <c r="B69" s="156">
        <f t="shared" ref="B69:B78" si="9">A69-A68</f>
        <v>0</v>
      </c>
      <c r="C69" s="156">
        <v>100</v>
      </c>
      <c r="D69" s="156"/>
      <c r="E69" s="157"/>
      <c r="K69" s="160"/>
      <c r="L69" s="150"/>
      <c r="M69" s="150"/>
      <c r="N69" s="150"/>
    </row>
    <row r="70" spans="1:14">
      <c r="A70" s="159">
        <f t="shared" si="8"/>
        <v>0</v>
      </c>
      <c r="B70" s="156">
        <f t="shared" si="9"/>
        <v>0</v>
      </c>
      <c r="C70" s="156">
        <v>1000</v>
      </c>
      <c r="D70" s="156">
        <f>A70</f>
        <v>0</v>
      </c>
      <c r="E70" s="157">
        <f>D70-MOD(D70,100)</f>
        <v>0</v>
      </c>
      <c r="F70" s="149">
        <f>MOD(D70,100)</f>
        <v>0</v>
      </c>
      <c r="G70" s="149">
        <f>F70-MOD(F70,10)</f>
        <v>0</v>
      </c>
      <c r="H70" s="149">
        <f>MOD(F70,10)</f>
        <v>0</v>
      </c>
      <c r="K70" s="160"/>
      <c r="L70" s="150"/>
      <c r="M70" s="150"/>
      <c r="N70" s="150"/>
    </row>
    <row r="71" spans="1:14">
      <c r="A71" s="159">
        <f t="shared" si="8"/>
        <v>0</v>
      </c>
      <c r="B71" s="156">
        <f t="shared" si="9"/>
        <v>0</v>
      </c>
      <c r="C71" s="156">
        <v>10000</v>
      </c>
      <c r="D71" s="156"/>
      <c r="E71" s="157" t="str">
        <f>_xlfn.IFNA(VLOOKUP(E70,$O$3:$P$38,2,0),"")</f>
        <v/>
      </c>
      <c r="F71" s="149" t="str">
        <f>IF(AND(F70&gt;10,F70&lt;20), VLOOKUP(F70,$O$3:$P$38,2,0),"")</f>
        <v/>
      </c>
      <c r="G71" s="149" t="str">
        <f>IF(AND(F70&gt;10,F70&lt;20),"", IF(G70&gt;9, VLOOKUP(G70,$O$3:$P$38,2,0),""))</f>
        <v/>
      </c>
      <c r="H71" s="149" t="str">
        <f>IF(AND(F70&gt;10,F70&lt;20),"",IF(H70&gt;0,VLOOKUP(H70,$O$3:$P$39,2,0),IF(AND(H70=0,A67=0),"zero","")))</f>
        <v>zero</v>
      </c>
      <c r="J71" s="149" t="str">
        <f>CONCATENATE(E71,IF(AND(E71&lt;&gt;"",F71&lt;&gt;""),$M$3,""),F71,IF(AND(E71&amp;F71&lt;&gt;"",G71&lt;&gt;""),$M$3,""),G71,IF(AND(E71&amp;F71&amp;G71&lt;&gt;"",H71&lt;&gt;""),$M$3,""),H71)</f>
        <v>zero</v>
      </c>
      <c r="K71" s="160"/>
      <c r="L71" s="150"/>
      <c r="M71" s="150"/>
      <c r="N71" s="150"/>
    </row>
    <row r="72" spans="1:14">
      <c r="A72" s="159">
        <f t="shared" si="8"/>
        <v>0</v>
      </c>
      <c r="B72" s="156">
        <f t="shared" si="9"/>
        <v>0</v>
      </c>
      <c r="C72" s="156">
        <v>100000</v>
      </c>
      <c r="D72" s="156"/>
      <c r="E72" s="157"/>
      <c r="K72" s="160"/>
      <c r="L72" s="150"/>
      <c r="M72" s="150"/>
      <c r="N72" s="150"/>
    </row>
    <row r="73" spans="1:14">
      <c r="A73" s="159">
        <f t="shared" si="8"/>
        <v>0</v>
      </c>
      <c r="B73" s="156">
        <f t="shared" si="9"/>
        <v>0</v>
      </c>
      <c r="C73" s="156">
        <v>1000000</v>
      </c>
      <c r="D73" s="156">
        <f>(A73-A70)/1000</f>
        <v>0</v>
      </c>
      <c r="E73" s="157">
        <f>D73-MOD(D73,100)</f>
        <v>0</v>
      </c>
      <c r="F73" s="149">
        <f>MOD(D73,100)</f>
        <v>0</v>
      </c>
      <c r="G73" s="149">
        <f>F73-MOD(F73,10)</f>
        <v>0</v>
      </c>
      <c r="H73" s="149">
        <f>MOD(F73,10)</f>
        <v>0</v>
      </c>
      <c r="K73" s="160"/>
      <c r="L73" s="150"/>
      <c r="M73" s="150"/>
      <c r="N73" s="150"/>
    </row>
    <row r="74" spans="1:14">
      <c r="A74" s="159">
        <f t="shared" si="8"/>
        <v>0</v>
      </c>
      <c r="B74" s="156">
        <f t="shared" si="9"/>
        <v>0</v>
      </c>
      <c r="C74" s="156">
        <v>10000000</v>
      </c>
      <c r="D74" s="156"/>
      <c r="E74" s="157" t="str">
        <f>_xlfn.IFNA(VLOOKUP(E73,$O$3:$P$38,2,0),"")</f>
        <v/>
      </c>
      <c r="F74" s="149" t="str">
        <f>IF(AND(F73&gt;10,F73&lt;20), VLOOKUP(F73,$O$3:$P$38,2,0),"")</f>
        <v/>
      </c>
      <c r="G74" s="149" t="str">
        <f>IF(AND(F73&gt;10,F73&lt;20),"", IF(G73&gt;9, VLOOKUP(G73,$O$3:$P$38,2,0),""))</f>
        <v/>
      </c>
      <c r="H74" s="149" t="str">
        <f>IF(AND(F73&gt;10,F73&lt;20),"", IF(H73&gt;0, VLOOKUP(H73,$O$3:$P$38,2,0),""))</f>
        <v/>
      </c>
      <c r="I74" s="149" t="str">
        <f>IF(D73=0,"",IF(D73=1,$Q$3,IF(AND(F73&gt;10,F73&lt;19),$Q$5,IF(AND(H73&gt;1,H73&lt;5),$Q$4,$Q$5))))</f>
        <v/>
      </c>
      <c r="J74" s="149" t="str">
        <f>CONCATENATE(E74,IF(AND(E74&lt;&gt;"",F74&lt;&gt;""),$M$3,""),F74,IF(AND(E74&amp;F74&lt;&gt;"",G74&lt;&gt;""),$M$3,""),G74,IF(AND(E74&amp;F74&amp;G74&lt;&gt;"",H74&lt;&gt;""),$M$3,""),H74,IF(E74&amp;F74&amp;G74&amp;H74&lt;&gt;"",$M$3,""),I74)</f>
        <v/>
      </c>
      <c r="K74" s="160"/>
      <c r="L74" s="150"/>
      <c r="M74" s="150"/>
      <c r="N74" s="150"/>
    </row>
    <row r="75" spans="1:14">
      <c r="A75" s="159">
        <f t="shared" si="8"/>
        <v>0</v>
      </c>
      <c r="B75" s="156">
        <f t="shared" si="9"/>
        <v>0</v>
      </c>
      <c r="C75" s="156">
        <v>100000000</v>
      </c>
      <c r="D75" s="156"/>
      <c r="E75" s="157"/>
      <c r="K75" s="160"/>
      <c r="L75" s="150"/>
      <c r="M75" s="150"/>
      <c r="N75" s="150"/>
    </row>
    <row r="76" spans="1:14">
      <c r="A76" s="159">
        <f t="shared" si="8"/>
        <v>0</v>
      </c>
      <c r="B76" s="155">
        <f t="shared" si="9"/>
        <v>0</v>
      </c>
      <c r="C76" s="155">
        <v>1000000000</v>
      </c>
      <c r="D76" s="156">
        <f>(A76-A73)/1000000</f>
        <v>0</v>
      </c>
      <c r="E76" s="157">
        <f>D76-MOD(D76,100)</f>
        <v>0</v>
      </c>
      <c r="F76" s="149">
        <f>MOD(D76,100)</f>
        <v>0</v>
      </c>
      <c r="G76" s="149">
        <f>F76-MOD(F76,10)</f>
        <v>0</v>
      </c>
      <c r="H76" s="149">
        <f>MOD(F76,10)</f>
        <v>0</v>
      </c>
      <c r="K76" s="160"/>
      <c r="L76" s="150"/>
      <c r="M76" s="150"/>
      <c r="N76" s="150"/>
    </row>
    <row r="77" spans="1:14">
      <c r="A77" s="159">
        <f t="shared" si="8"/>
        <v>0</v>
      </c>
      <c r="B77" s="155">
        <f t="shared" si="9"/>
        <v>0</v>
      </c>
      <c r="C77" s="155">
        <v>10000000000</v>
      </c>
      <c r="E77" s="161" t="str">
        <f>_xlfn.IFNA(VLOOKUP(E76,$O$3:$P$38,2,0),"")</f>
        <v/>
      </c>
      <c r="F77" s="149" t="str">
        <f>IF(AND(F76&gt;10,F76&lt;20), VLOOKUP(F76,$O$3:$P$38,2,0),"")</f>
        <v/>
      </c>
      <c r="G77" s="149" t="str">
        <f>IF(AND(F76&gt;10,F76&lt;20),"", IF(G76&gt;9, VLOOKUP(G76,$O$3:$P$38,2,0),""))</f>
        <v/>
      </c>
      <c r="H77" s="149" t="str">
        <f>IF(AND(F76&gt;10,F76&lt;20),"", IF(H76&gt;0, VLOOKUP(H76,$O$3:$P$38,2,0),""))</f>
        <v/>
      </c>
      <c r="I77" s="149" t="str">
        <f>IF(D76=0,"",IF(D76=1,$R$3,IF(AND(F76&gt;10,F76&lt;19),$R$5,IF(AND(H76&gt;1,H76&lt;5),$R$4,$R$5))))</f>
        <v/>
      </c>
      <c r="J77" s="149" t="str">
        <f>CONCATENATE(E77,IF(AND(E77&lt;&gt;"",F77&lt;&gt;""),$M$3,""),F77,IF(AND(E77&amp;F77&lt;&gt;"",G77&lt;&gt;""),$M$3,""),G77,IF(AND(E77&amp;F77&amp;G77&lt;&gt;"",H77&lt;&gt;""),$M$3,""),H77,IF(E77&amp;F77&amp;G77&amp;H77&lt;&gt;"",$M$3,""),I77)</f>
        <v/>
      </c>
      <c r="K77" s="160"/>
      <c r="L77" s="150"/>
      <c r="M77" s="150"/>
      <c r="N77" s="150"/>
    </row>
    <row r="78" spans="1:14">
      <c r="A78" s="159">
        <f t="shared" si="8"/>
        <v>0</v>
      </c>
      <c r="B78" s="156">
        <f t="shared" si="9"/>
        <v>0</v>
      </c>
      <c r="C78" s="156">
        <v>100000000000</v>
      </c>
      <c r="D78" s="156"/>
      <c r="E78" s="157"/>
      <c r="K78" s="160"/>
      <c r="L78" s="150"/>
      <c r="M78" s="150"/>
      <c r="N78" s="150"/>
    </row>
    <row r="79" spans="1:14">
      <c r="A79" s="159">
        <f t="shared" si="8"/>
        <v>0</v>
      </c>
      <c r="B79" s="155">
        <f>A79-A76</f>
        <v>0</v>
      </c>
      <c r="C79" s="155">
        <v>1000000000000</v>
      </c>
      <c r="D79" s="156">
        <f>(A79-A76)/1000000000</f>
        <v>0</v>
      </c>
      <c r="E79" s="157">
        <f>D79-MOD(D79,100)</f>
        <v>0</v>
      </c>
      <c r="F79" s="149">
        <f>MOD(D79,100)</f>
        <v>0</v>
      </c>
      <c r="G79" s="149">
        <f>F79-MOD(F79,10)</f>
        <v>0</v>
      </c>
      <c r="H79" s="149">
        <f>MOD(F79,10)</f>
        <v>0</v>
      </c>
      <c r="K79" s="160"/>
      <c r="L79" s="150"/>
      <c r="M79" s="150"/>
      <c r="N79" s="150"/>
    </row>
    <row r="80" spans="1:14" ht="15.75" thickBot="1">
      <c r="A80" s="162"/>
      <c r="B80" s="163"/>
      <c r="C80" s="163"/>
      <c r="D80" s="163"/>
      <c r="E80" s="164" t="str">
        <f>_xlfn.IFNA(VLOOKUP(E79,$O$3:$P$38,2,0),"")</f>
        <v/>
      </c>
      <c r="F80" s="163" t="str">
        <f>IF(AND(F79&gt;10,F79&lt;20), VLOOKUP(F79,$O$3:$P$38,2,0),"")</f>
        <v/>
      </c>
      <c r="G80" s="163" t="str">
        <f>IF(AND(F79&gt;10,F79&lt;20),"", IF(G79&gt;9, VLOOKUP(G79,$O$3:$P$38,2,0),""))</f>
        <v/>
      </c>
      <c r="H80" s="163" t="str">
        <f>IF(AND(F79&gt;10,F79&lt;20),"", IF(H79&gt;0, VLOOKUP(H79,$O$3:$P$38,2,0),""))</f>
        <v/>
      </c>
      <c r="I80" s="163" t="str">
        <f>IF(D79=0,"",IF(D79=1,$S$3,IF(AND(F79&gt;10,F79&lt;19),$S$5,IF(AND(H79&gt;1,H79&lt;5),$S$4,$S$5))))</f>
        <v/>
      </c>
      <c r="J80" s="163" t="str">
        <f>CONCATENATE(E80,IF(AND(E80&lt;&gt;"",F80&lt;&gt;""),$M$3,""),F80,IF(AND(E80&amp;F80&lt;&gt;"",G80&lt;&gt;""),$M$3,""),G80,IF(AND(E80&amp;F80&amp;G80&lt;&gt;"",H80&lt;&gt;""),$M$3,""),H80,IF(E80&amp;F80&amp;G80&amp;H80&lt;&gt;"",$M$3,""),I80)</f>
        <v/>
      </c>
      <c r="K80" s="165"/>
      <c r="L80" s="150"/>
      <c r="M80" s="150"/>
      <c r="N80" s="150"/>
    </row>
    <row r="81" spans="1:14" ht="15.75" thickBot="1">
      <c r="A81" s="150"/>
      <c r="B81" s="150"/>
      <c r="C81" s="150"/>
      <c r="D81" s="150"/>
      <c r="E81" s="166"/>
      <c r="F81" s="150"/>
      <c r="G81" s="150"/>
      <c r="H81" s="150"/>
      <c r="I81" s="150"/>
      <c r="J81" s="150"/>
      <c r="K81" s="150"/>
      <c r="L81" s="150"/>
      <c r="M81" s="150"/>
      <c r="N81" s="150"/>
    </row>
    <row r="82" spans="1:14" ht="15.75" thickBot="1">
      <c r="A82" s="151">
        <v>0</v>
      </c>
      <c r="B82" s="145" t="s">
        <v>152</v>
      </c>
      <c r="C82" s="145" t="s">
        <v>153</v>
      </c>
      <c r="D82" s="148"/>
      <c r="E82" s="152" t="str">
        <f>CONCATENATE(J96,IF(AND(D95&lt;&gt;0,D92&lt;&gt;0),$M$3,""),J93,IF(AND(D92&lt;&gt;0,D89&lt;&gt;0),$M$3,""),J90,IF(AND(D89&lt;&gt;0,D86&lt;&gt;0),$M$3,""),J87,$N$3,$M$3,E83,IF(D83&lt;&gt;0,$M$3,""),$N$4)</f>
        <v>zero, 00/100</v>
      </c>
      <c r="F82" s="148"/>
      <c r="G82" s="148"/>
      <c r="H82" s="148"/>
      <c r="I82" s="148"/>
      <c r="J82" s="148"/>
      <c r="K82" s="153"/>
      <c r="L82" s="150"/>
      <c r="M82" s="150"/>
      <c r="N82" s="150"/>
    </row>
    <row r="83" spans="1:14" ht="15.75" thickBot="1">
      <c r="A83" s="154">
        <f>TRUNC(A82)</f>
        <v>0</v>
      </c>
      <c r="B83" s="155">
        <f>A82-A83</f>
        <v>0</v>
      </c>
      <c r="C83" s="155">
        <v>1</v>
      </c>
      <c r="D83" s="156">
        <f>B83</f>
        <v>0</v>
      </c>
      <c r="E83" s="157" t="str">
        <f>CONCATENATE(TEXT(D83*100,"## 00"),"/100")</f>
        <v>00/100</v>
      </c>
      <c r="K83" s="158"/>
      <c r="L83" s="150"/>
      <c r="M83" s="150"/>
      <c r="N83" s="150"/>
    </row>
    <row r="84" spans="1:14">
      <c r="A84" s="159">
        <f t="shared" ref="A84:A95" si="10">MOD($A$83,$C84)</f>
        <v>0</v>
      </c>
      <c r="B84" s="156">
        <f>A84</f>
        <v>0</v>
      </c>
      <c r="C84" s="156">
        <v>10</v>
      </c>
      <c r="D84" s="156"/>
      <c r="E84" s="157"/>
      <c r="K84" s="160"/>
      <c r="L84" s="150"/>
      <c r="M84" s="150"/>
      <c r="N84" s="150"/>
    </row>
    <row r="85" spans="1:14">
      <c r="A85" s="159">
        <f t="shared" si="10"/>
        <v>0</v>
      </c>
      <c r="B85" s="156">
        <f t="shared" ref="B85:B94" si="11">A85-A84</f>
        <v>0</v>
      </c>
      <c r="C85" s="156">
        <v>100</v>
      </c>
      <c r="D85" s="156"/>
      <c r="E85" s="157"/>
      <c r="K85" s="160"/>
      <c r="L85" s="150"/>
      <c r="M85" s="150"/>
      <c r="N85" s="150"/>
    </row>
    <row r="86" spans="1:14">
      <c r="A86" s="159">
        <f t="shared" si="10"/>
        <v>0</v>
      </c>
      <c r="B86" s="156">
        <f t="shared" si="11"/>
        <v>0</v>
      </c>
      <c r="C86" s="156">
        <v>1000</v>
      </c>
      <c r="D86" s="156">
        <f>A86</f>
        <v>0</v>
      </c>
      <c r="E86" s="157">
        <f>D86-MOD(D86,100)</f>
        <v>0</v>
      </c>
      <c r="F86" s="149">
        <f>MOD(D86,100)</f>
        <v>0</v>
      </c>
      <c r="G86" s="149">
        <f>F86-MOD(F86,10)</f>
        <v>0</v>
      </c>
      <c r="H86" s="149">
        <f>MOD(F86,10)</f>
        <v>0</v>
      </c>
      <c r="K86" s="160"/>
      <c r="L86" s="150"/>
      <c r="M86" s="150"/>
      <c r="N86" s="150"/>
    </row>
    <row r="87" spans="1:14">
      <c r="A87" s="159">
        <f t="shared" si="10"/>
        <v>0</v>
      </c>
      <c r="B87" s="156">
        <f t="shared" si="11"/>
        <v>0</v>
      </c>
      <c r="C87" s="156">
        <v>10000</v>
      </c>
      <c r="D87" s="156"/>
      <c r="E87" s="157" t="str">
        <f>_xlfn.IFNA(VLOOKUP(E86,$O$3:$P$38,2,0),"")</f>
        <v/>
      </c>
      <c r="F87" s="149" t="str">
        <f>IF(AND(F86&gt;10,F86&lt;20), VLOOKUP(F86,$O$3:$P$38,2,0),"")</f>
        <v/>
      </c>
      <c r="G87" s="149" t="str">
        <f>IF(AND(F86&gt;10,F86&lt;20),"", IF(G86&gt;9, VLOOKUP(G86,$O$3:$P$38,2,0),""))</f>
        <v/>
      </c>
      <c r="H87" s="149" t="str">
        <f>IF(AND(F86&gt;10,F86&lt;20),"",IF(H86&gt;0,VLOOKUP(H86,$O$3:$P$39,2,0),IF(AND(H86=0,A83=0),"zero","")))</f>
        <v>zero</v>
      </c>
      <c r="J87" s="149" t="str">
        <f>CONCATENATE(E87,IF(AND(E87&lt;&gt;"",F87&lt;&gt;""),$M$3,""),F87,IF(AND(E87&amp;F87&lt;&gt;"",G87&lt;&gt;""),$M$3,""),G87,IF(AND(E87&amp;F87&amp;G87&lt;&gt;"",H87&lt;&gt;""),$M$3,""),H87)</f>
        <v>zero</v>
      </c>
      <c r="K87" s="160"/>
      <c r="L87" s="150"/>
      <c r="M87" s="150"/>
      <c r="N87" s="150"/>
    </row>
    <row r="88" spans="1:14">
      <c r="A88" s="159">
        <f t="shared" si="10"/>
        <v>0</v>
      </c>
      <c r="B88" s="156">
        <f t="shared" si="11"/>
        <v>0</v>
      </c>
      <c r="C88" s="156">
        <v>100000</v>
      </c>
      <c r="D88" s="156"/>
      <c r="E88" s="157"/>
      <c r="K88" s="160"/>
      <c r="L88" s="150"/>
      <c r="M88" s="150"/>
      <c r="N88" s="150"/>
    </row>
    <row r="89" spans="1:14">
      <c r="A89" s="159">
        <f t="shared" si="10"/>
        <v>0</v>
      </c>
      <c r="B89" s="156">
        <f t="shared" si="11"/>
        <v>0</v>
      </c>
      <c r="C89" s="156">
        <v>1000000</v>
      </c>
      <c r="D89" s="156">
        <f>(A89-A86)/1000</f>
        <v>0</v>
      </c>
      <c r="E89" s="157">
        <f>D89-MOD(D89,100)</f>
        <v>0</v>
      </c>
      <c r="F89" s="149">
        <f>MOD(D89,100)</f>
        <v>0</v>
      </c>
      <c r="G89" s="149">
        <f>F89-MOD(F89,10)</f>
        <v>0</v>
      </c>
      <c r="H89" s="149">
        <f>MOD(F89,10)</f>
        <v>0</v>
      </c>
      <c r="K89" s="160"/>
      <c r="L89" s="150"/>
      <c r="M89" s="150"/>
      <c r="N89" s="150"/>
    </row>
    <row r="90" spans="1:14">
      <c r="A90" s="159">
        <f t="shared" si="10"/>
        <v>0</v>
      </c>
      <c r="B90" s="156">
        <f t="shared" si="11"/>
        <v>0</v>
      </c>
      <c r="C90" s="156">
        <v>10000000</v>
      </c>
      <c r="D90" s="156"/>
      <c r="E90" s="157" t="str">
        <f>_xlfn.IFNA(VLOOKUP(E89,$O$3:$P$38,2,0),"")</f>
        <v/>
      </c>
      <c r="F90" s="149" t="str">
        <f>IF(AND(F89&gt;10,F89&lt;20), VLOOKUP(F89,$O$3:$P$38,2,0),"")</f>
        <v/>
      </c>
      <c r="G90" s="149" t="str">
        <f>IF(AND(F89&gt;10,F89&lt;20),"", IF(G89&gt;9, VLOOKUP(G89,$O$3:$P$38,2,0),""))</f>
        <v/>
      </c>
      <c r="H90" s="149" t="str">
        <f>IF(AND(F89&gt;10,F89&lt;20),"", IF(H89&gt;0, VLOOKUP(H89,$O$3:$P$38,2,0),""))</f>
        <v/>
      </c>
      <c r="I90" s="149" t="str">
        <f>IF(D89=0,"",IF(D89=1,$Q$3,IF(AND(F89&gt;10,F89&lt;19),$Q$5,IF(AND(H89&gt;1,H89&lt;5),$Q$4,$Q$5))))</f>
        <v/>
      </c>
      <c r="J90" s="149" t="str">
        <f>CONCATENATE(E90,IF(AND(E90&lt;&gt;"",F90&lt;&gt;""),$M$3,""),F90,IF(AND(E90&amp;F90&lt;&gt;"",G90&lt;&gt;""),$M$3,""),G90,IF(AND(E90&amp;F90&amp;G90&lt;&gt;"",H90&lt;&gt;""),$M$3,""),H90,IF(E90&amp;F90&amp;G90&amp;H90&lt;&gt;"",$M$3,""),I90)</f>
        <v/>
      </c>
      <c r="K90" s="160"/>
      <c r="L90" s="150"/>
      <c r="M90" s="150"/>
      <c r="N90" s="150"/>
    </row>
    <row r="91" spans="1:14">
      <c r="A91" s="159">
        <f t="shared" si="10"/>
        <v>0</v>
      </c>
      <c r="B91" s="156">
        <f t="shared" si="11"/>
        <v>0</v>
      </c>
      <c r="C91" s="156">
        <v>100000000</v>
      </c>
      <c r="D91" s="156"/>
      <c r="E91" s="157"/>
      <c r="K91" s="160"/>
      <c r="L91" s="150"/>
      <c r="M91" s="150"/>
      <c r="N91" s="150"/>
    </row>
    <row r="92" spans="1:14">
      <c r="A92" s="159">
        <f t="shared" si="10"/>
        <v>0</v>
      </c>
      <c r="B92" s="155">
        <f t="shared" si="11"/>
        <v>0</v>
      </c>
      <c r="C92" s="155">
        <v>1000000000</v>
      </c>
      <c r="D92" s="156">
        <f>(A92-A89)/1000000</f>
        <v>0</v>
      </c>
      <c r="E92" s="157">
        <f>D92-MOD(D92,100)</f>
        <v>0</v>
      </c>
      <c r="F92" s="149">
        <f>MOD(D92,100)</f>
        <v>0</v>
      </c>
      <c r="G92" s="149">
        <f>F92-MOD(F92,10)</f>
        <v>0</v>
      </c>
      <c r="H92" s="149">
        <f>MOD(F92,10)</f>
        <v>0</v>
      </c>
      <c r="K92" s="160"/>
      <c r="L92" s="150"/>
      <c r="M92" s="150"/>
      <c r="N92" s="150"/>
    </row>
    <row r="93" spans="1:14">
      <c r="A93" s="159">
        <f t="shared" si="10"/>
        <v>0</v>
      </c>
      <c r="B93" s="155">
        <f t="shared" si="11"/>
        <v>0</v>
      </c>
      <c r="C93" s="155">
        <v>10000000000</v>
      </c>
      <c r="E93" s="161" t="str">
        <f>_xlfn.IFNA(VLOOKUP(E92,$O$3:$P$38,2,0),"")</f>
        <v/>
      </c>
      <c r="F93" s="149" t="str">
        <f>IF(AND(F92&gt;10,F92&lt;20), VLOOKUP(F92,$O$3:$P$38,2,0),"")</f>
        <v/>
      </c>
      <c r="G93" s="149" t="str">
        <f>IF(AND(F92&gt;10,F92&lt;20),"", IF(G92&gt;9, VLOOKUP(G92,$O$3:$P$38,2,0),""))</f>
        <v/>
      </c>
      <c r="H93" s="149" t="str">
        <f>IF(AND(F92&gt;10,F92&lt;20),"", IF(H92&gt;0, VLOOKUP(H92,$O$3:$P$38,2,0),""))</f>
        <v/>
      </c>
      <c r="I93" s="149" t="str">
        <f>IF(D92=0,"",IF(D92=1,$R$3,IF(AND(F92&gt;10,F92&lt;19),$R$5,IF(AND(H92&gt;1,H92&lt;5),$R$4,$R$5))))</f>
        <v/>
      </c>
      <c r="J93" s="149" t="str">
        <f>CONCATENATE(E93,IF(AND(E93&lt;&gt;"",F93&lt;&gt;""),$M$3,""),F93,IF(AND(E93&amp;F93&lt;&gt;"",G93&lt;&gt;""),$M$3,""),G93,IF(AND(E93&amp;F93&amp;G93&lt;&gt;"",H93&lt;&gt;""),$M$3,""),H93,IF(E93&amp;F93&amp;G93&amp;H93&lt;&gt;"",$M$3,""),I93)</f>
        <v/>
      </c>
      <c r="K93" s="160"/>
      <c r="L93" s="150"/>
      <c r="M93" s="150"/>
      <c r="N93" s="150"/>
    </row>
    <row r="94" spans="1:14">
      <c r="A94" s="159">
        <f t="shared" si="10"/>
        <v>0</v>
      </c>
      <c r="B94" s="156">
        <f t="shared" si="11"/>
        <v>0</v>
      </c>
      <c r="C94" s="156">
        <v>100000000000</v>
      </c>
      <c r="D94" s="156"/>
      <c r="E94" s="157"/>
      <c r="K94" s="160"/>
      <c r="L94" s="150"/>
      <c r="M94" s="150"/>
      <c r="N94" s="150"/>
    </row>
    <row r="95" spans="1:14">
      <c r="A95" s="159">
        <f t="shared" si="10"/>
        <v>0</v>
      </c>
      <c r="B95" s="155">
        <f>A95-A92</f>
        <v>0</v>
      </c>
      <c r="C95" s="155">
        <v>1000000000000</v>
      </c>
      <c r="D95" s="156">
        <f>(A95-A92)/1000000000</f>
        <v>0</v>
      </c>
      <c r="E95" s="157">
        <f>D95-MOD(D95,100)</f>
        <v>0</v>
      </c>
      <c r="F95" s="149">
        <f>MOD(D95,100)</f>
        <v>0</v>
      </c>
      <c r="G95" s="149">
        <f>F95-MOD(F95,10)</f>
        <v>0</v>
      </c>
      <c r="H95" s="149">
        <f>MOD(F95,10)</f>
        <v>0</v>
      </c>
      <c r="K95" s="160"/>
      <c r="L95" s="150"/>
      <c r="M95" s="150"/>
      <c r="N95" s="150"/>
    </row>
    <row r="96" spans="1:14" ht="15.75" thickBot="1">
      <c r="A96" s="162"/>
      <c r="B96" s="163"/>
      <c r="C96" s="163"/>
      <c r="D96" s="163"/>
      <c r="E96" s="164" t="str">
        <f>_xlfn.IFNA(VLOOKUP(E95,$O$3:$P$38,2,0),"")</f>
        <v/>
      </c>
      <c r="F96" s="163" t="str">
        <f>IF(AND(F95&gt;10,F95&lt;20), VLOOKUP(F95,$O$3:$P$38,2,0),"")</f>
        <v/>
      </c>
      <c r="G96" s="163" t="str">
        <f>IF(AND(F95&gt;10,F95&lt;20),"", IF(G95&gt;9, VLOOKUP(G95,$O$3:$P$38,2,0),""))</f>
        <v/>
      </c>
      <c r="H96" s="163" t="str">
        <f>IF(AND(F95&gt;10,F95&lt;20),"", IF(H95&gt;0, VLOOKUP(H95,$O$3:$P$38,2,0),""))</f>
        <v/>
      </c>
      <c r="I96" s="163" t="str">
        <f>IF(D95=0,"",IF(D95=1,$S$3,IF(AND(F95&gt;10,F95&lt;19),$S$5,IF(AND(H95&gt;1,H95&lt;5),$S$4,$S$5))))</f>
        <v/>
      </c>
      <c r="J96" s="163" t="str">
        <f>CONCATENATE(E96,IF(AND(E96&lt;&gt;"",F96&lt;&gt;""),$M$3,""),F96,IF(AND(E96&amp;F96&lt;&gt;"",G96&lt;&gt;""),$M$3,""),G96,IF(AND(E96&amp;F96&amp;G96&lt;&gt;"",H96&lt;&gt;""),$M$3,""),H96,IF(E96&amp;F96&amp;G96&amp;H96&lt;&gt;"",$M$3,""),I96)</f>
        <v/>
      </c>
      <c r="K96" s="165"/>
      <c r="L96" s="150"/>
      <c r="M96" s="150"/>
      <c r="N96" s="150"/>
    </row>
    <row r="97" spans="1:14" ht="15.75" thickBot="1">
      <c r="A97" s="150"/>
      <c r="B97" s="150"/>
      <c r="C97" s="150"/>
      <c r="D97" s="150"/>
      <c r="E97" s="166"/>
      <c r="F97" s="150"/>
      <c r="G97" s="150"/>
      <c r="H97" s="150"/>
      <c r="I97" s="150"/>
      <c r="J97" s="150"/>
      <c r="K97" s="150"/>
      <c r="L97" s="150"/>
      <c r="M97" s="150"/>
      <c r="N97" s="150"/>
    </row>
    <row r="98" spans="1:14" ht="15.75" thickBot="1">
      <c r="A98" s="151">
        <v>0</v>
      </c>
      <c r="B98" s="145" t="s">
        <v>152</v>
      </c>
      <c r="C98" s="145" t="s">
        <v>153</v>
      </c>
      <c r="D98" s="148"/>
      <c r="E98" s="152" t="str">
        <f>CONCATENATE(J112,IF(AND(D111&lt;&gt;0,D108&lt;&gt;0),$M$3,""),J109,IF(AND(D108&lt;&gt;0,D105&lt;&gt;0),$M$3,""),J106,IF(AND(D105&lt;&gt;0,D102&lt;&gt;0),$M$3,""),J103,$N$3,$M$3,E99,IF(D99&lt;&gt;0,$M$3,""),$N$4)</f>
        <v>zero, 00/100</v>
      </c>
      <c r="F98" s="148"/>
      <c r="G98" s="148"/>
      <c r="H98" s="148"/>
      <c r="I98" s="148"/>
      <c r="J98" s="148"/>
      <c r="K98" s="153"/>
      <c r="L98" s="150"/>
      <c r="M98" s="150"/>
      <c r="N98" s="150"/>
    </row>
    <row r="99" spans="1:14" ht="15.75" thickBot="1">
      <c r="A99" s="154">
        <f>TRUNC(A98)</f>
        <v>0</v>
      </c>
      <c r="B99" s="155">
        <f>A98-A99</f>
        <v>0</v>
      </c>
      <c r="C99" s="155">
        <v>1</v>
      </c>
      <c r="D99" s="156">
        <f>B99</f>
        <v>0</v>
      </c>
      <c r="E99" s="157" t="str">
        <f>CONCATENATE(TEXT(D99*100,"## 00"),"/100")</f>
        <v>00/100</v>
      </c>
      <c r="K99" s="158"/>
      <c r="L99" s="150"/>
      <c r="M99" s="150"/>
      <c r="N99" s="150"/>
    </row>
    <row r="100" spans="1:14">
      <c r="A100" s="159">
        <f t="shared" ref="A100:A111" si="12">MOD($A$99,$C100)</f>
        <v>0</v>
      </c>
      <c r="B100" s="156">
        <f>A100</f>
        <v>0</v>
      </c>
      <c r="C100" s="156">
        <v>10</v>
      </c>
      <c r="D100" s="156"/>
      <c r="E100" s="157"/>
      <c r="K100" s="160"/>
      <c r="L100" s="150"/>
      <c r="M100" s="150"/>
      <c r="N100" s="150"/>
    </row>
    <row r="101" spans="1:14">
      <c r="A101" s="159">
        <f t="shared" si="12"/>
        <v>0</v>
      </c>
      <c r="B101" s="156">
        <f t="shared" ref="B101:B110" si="13">A101-A100</f>
        <v>0</v>
      </c>
      <c r="C101" s="156">
        <v>100</v>
      </c>
      <c r="D101" s="156"/>
      <c r="E101" s="157"/>
      <c r="K101" s="160"/>
      <c r="L101" s="150"/>
      <c r="M101" s="150"/>
      <c r="N101" s="150"/>
    </row>
    <row r="102" spans="1:14">
      <c r="A102" s="159">
        <f t="shared" si="12"/>
        <v>0</v>
      </c>
      <c r="B102" s="156">
        <f t="shared" si="13"/>
        <v>0</v>
      </c>
      <c r="C102" s="156">
        <v>1000</v>
      </c>
      <c r="D102" s="156">
        <f>A102</f>
        <v>0</v>
      </c>
      <c r="E102" s="157">
        <f>D102-MOD(D102,100)</f>
        <v>0</v>
      </c>
      <c r="F102" s="149">
        <f>MOD(D102,100)</f>
        <v>0</v>
      </c>
      <c r="G102" s="149">
        <f>F102-MOD(F102,10)</f>
        <v>0</v>
      </c>
      <c r="H102" s="149">
        <f>MOD(F102,10)</f>
        <v>0</v>
      </c>
      <c r="K102" s="160"/>
      <c r="L102" s="150"/>
      <c r="M102" s="150"/>
      <c r="N102" s="150"/>
    </row>
    <row r="103" spans="1:14">
      <c r="A103" s="159">
        <f t="shared" si="12"/>
        <v>0</v>
      </c>
      <c r="B103" s="156">
        <f t="shared" si="13"/>
        <v>0</v>
      </c>
      <c r="C103" s="156">
        <v>10000</v>
      </c>
      <c r="D103" s="156"/>
      <c r="E103" s="157" t="str">
        <f>_xlfn.IFNA(VLOOKUP(E102,$O$3:$P$38,2,0),"")</f>
        <v/>
      </c>
      <c r="F103" s="149" t="str">
        <f>IF(AND(F102&gt;10,F102&lt;20), VLOOKUP(F102,$O$3:$P$38,2,0),"")</f>
        <v/>
      </c>
      <c r="G103" s="149" t="str">
        <f>IF(AND(F102&gt;10,F102&lt;20),"", IF(G102&gt;9, VLOOKUP(G102,$O$3:$P$38,2,0),""))</f>
        <v/>
      </c>
      <c r="H103" s="149" t="str">
        <f>IF(AND(F102&gt;10,F102&lt;20),"",IF(H102&gt;0,VLOOKUP(H102,$O$3:$P$39,2,0),IF(AND(H102=0,A99=0),"zero","")))</f>
        <v>zero</v>
      </c>
      <c r="J103" s="149" t="str">
        <f>CONCATENATE(E103,IF(AND(E103&lt;&gt;"",F103&lt;&gt;""),$M$3,""),F103,IF(AND(E103&amp;F103&lt;&gt;"",G103&lt;&gt;""),$M$3,""),G103,IF(AND(E103&amp;F103&amp;G103&lt;&gt;"",H103&lt;&gt;""),$M$3,""),H103)</f>
        <v>zero</v>
      </c>
      <c r="K103" s="160"/>
      <c r="L103" s="150"/>
      <c r="M103" s="150"/>
      <c r="N103" s="150"/>
    </row>
    <row r="104" spans="1:14">
      <c r="A104" s="159">
        <f t="shared" si="12"/>
        <v>0</v>
      </c>
      <c r="B104" s="156">
        <f t="shared" si="13"/>
        <v>0</v>
      </c>
      <c r="C104" s="156">
        <v>100000</v>
      </c>
      <c r="D104" s="156"/>
      <c r="E104" s="157"/>
      <c r="K104" s="160"/>
      <c r="L104" s="150"/>
      <c r="M104" s="150"/>
      <c r="N104" s="150"/>
    </row>
    <row r="105" spans="1:14">
      <c r="A105" s="159">
        <f t="shared" si="12"/>
        <v>0</v>
      </c>
      <c r="B105" s="156">
        <f t="shared" si="13"/>
        <v>0</v>
      </c>
      <c r="C105" s="156">
        <v>1000000</v>
      </c>
      <c r="D105" s="156">
        <f>(A105-A102)/1000</f>
        <v>0</v>
      </c>
      <c r="E105" s="157">
        <f>D105-MOD(D105,100)</f>
        <v>0</v>
      </c>
      <c r="F105" s="149">
        <f>MOD(D105,100)</f>
        <v>0</v>
      </c>
      <c r="G105" s="149">
        <f>F105-MOD(F105,10)</f>
        <v>0</v>
      </c>
      <c r="H105" s="149">
        <f>MOD(F105,10)</f>
        <v>0</v>
      </c>
      <c r="K105" s="160"/>
      <c r="L105" s="150"/>
      <c r="M105" s="150"/>
      <c r="N105" s="150"/>
    </row>
    <row r="106" spans="1:14">
      <c r="A106" s="159">
        <f t="shared" si="12"/>
        <v>0</v>
      </c>
      <c r="B106" s="156">
        <f t="shared" si="13"/>
        <v>0</v>
      </c>
      <c r="C106" s="156">
        <v>10000000</v>
      </c>
      <c r="D106" s="156"/>
      <c r="E106" s="157" t="str">
        <f>_xlfn.IFNA(VLOOKUP(E105,$O$3:$P$38,2,0),"")</f>
        <v/>
      </c>
      <c r="F106" s="149" t="str">
        <f>IF(AND(F105&gt;10,F105&lt;20), VLOOKUP(F105,$O$3:$P$38,2,0),"")</f>
        <v/>
      </c>
      <c r="G106" s="149" t="str">
        <f>IF(AND(F105&gt;10,F105&lt;20),"", IF(G105&gt;9, VLOOKUP(G105,$O$3:$P$38,2,0),""))</f>
        <v/>
      </c>
      <c r="H106" s="149" t="str">
        <f>IF(AND(F105&gt;10,F105&lt;20),"", IF(H105&gt;0, VLOOKUP(H105,$O$3:$P$38,2,0),""))</f>
        <v/>
      </c>
      <c r="I106" s="149" t="str">
        <f>IF(D105=0,"",IF(D105=1,$Q$3,IF(AND(F105&gt;10,F105&lt;19),$Q$5,IF(AND(H105&gt;1,H105&lt;5),$Q$4,$Q$5))))</f>
        <v/>
      </c>
      <c r="J106" s="149" t="str">
        <f>CONCATENATE(E106,IF(AND(E106&lt;&gt;"",F106&lt;&gt;""),$M$3,""),F106,IF(AND(E106&amp;F106&lt;&gt;"",G106&lt;&gt;""),$M$3,""),G106,IF(AND(E106&amp;F106&amp;G106&lt;&gt;"",H106&lt;&gt;""),$M$3,""),H106,IF(E106&amp;F106&amp;G106&amp;H106&lt;&gt;"",$M$3,""),I106)</f>
        <v/>
      </c>
      <c r="K106" s="160"/>
      <c r="L106" s="150"/>
      <c r="M106" s="150"/>
      <c r="N106" s="150"/>
    </row>
    <row r="107" spans="1:14">
      <c r="A107" s="159">
        <f t="shared" si="12"/>
        <v>0</v>
      </c>
      <c r="B107" s="156">
        <f t="shared" si="13"/>
        <v>0</v>
      </c>
      <c r="C107" s="156">
        <v>100000000</v>
      </c>
      <c r="D107" s="156"/>
      <c r="E107" s="157"/>
      <c r="K107" s="160"/>
      <c r="L107" s="150"/>
      <c r="M107" s="150"/>
      <c r="N107" s="150"/>
    </row>
    <row r="108" spans="1:14">
      <c r="A108" s="159">
        <f t="shared" si="12"/>
        <v>0</v>
      </c>
      <c r="B108" s="155">
        <f t="shared" si="13"/>
        <v>0</v>
      </c>
      <c r="C108" s="155">
        <v>1000000000</v>
      </c>
      <c r="D108" s="156">
        <f>(A108-A105)/1000000</f>
        <v>0</v>
      </c>
      <c r="E108" s="157">
        <f>D108-MOD(D108,100)</f>
        <v>0</v>
      </c>
      <c r="F108" s="149">
        <f>MOD(D108,100)</f>
        <v>0</v>
      </c>
      <c r="G108" s="149">
        <f>F108-MOD(F108,10)</f>
        <v>0</v>
      </c>
      <c r="H108" s="149">
        <f>MOD(F108,10)</f>
        <v>0</v>
      </c>
      <c r="K108" s="160"/>
      <c r="L108" s="150"/>
      <c r="M108" s="150"/>
      <c r="N108" s="150"/>
    </row>
    <row r="109" spans="1:14">
      <c r="A109" s="159">
        <f t="shared" si="12"/>
        <v>0</v>
      </c>
      <c r="B109" s="155">
        <f t="shared" si="13"/>
        <v>0</v>
      </c>
      <c r="C109" s="155">
        <v>10000000000</v>
      </c>
      <c r="E109" s="161" t="str">
        <f>_xlfn.IFNA(VLOOKUP(E108,$O$3:$P$38,2,0),"")</f>
        <v/>
      </c>
      <c r="F109" s="149" t="str">
        <f>IF(AND(F108&gt;10,F108&lt;20), VLOOKUP(F108,$O$3:$P$38,2,0),"")</f>
        <v/>
      </c>
      <c r="G109" s="149" t="str">
        <f>IF(AND(F108&gt;10,F108&lt;20),"", IF(G108&gt;9, VLOOKUP(G108,$O$3:$P$38,2,0),""))</f>
        <v/>
      </c>
      <c r="H109" s="149" t="str">
        <f>IF(AND(F108&gt;10,F108&lt;20),"", IF(H108&gt;0, VLOOKUP(H108,$O$3:$P$38,2,0),""))</f>
        <v/>
      </c>
      <c r="I109" s="149" t="str">
        <f>IF(D108=0,"",IF(D108=1,$R$3,IF(AND(F108&gt;10,F108&lt;19),$R$5,IF(AND(H108&gt;1,H108&lt;5),$R$4,$R$5))))</f>
        <v/>
      </c>
      <c r="J109" s="149" t="str">
        <f>CONCATENATE(E109,IF(AND(E109&lt;&gt;"",F109&lt;&gt;""),$M$3,""),F109,IF(AND(E109&amp;F109&lt;&gt;"",G109&lt;&gt;""),$M$3,""),G109,IF(AND(E109&amp;F109&amp;G109&lt;&gt;"",H109&lt;&gt;""),$M$3,""),H109,IF(E109&amp;F109&amp;G109&amp;H109&lt;&gt;"",$M$3,""),I109)</f>
        <v/>
      </c>
      <c r="K109" s="160"/>
      <c r="L109" s="150"/>
      <c r="M109" s="150"/>
      <c r="N109" s="150"/>
    </row>
    <row r="110" spans="1:14">
      <c r="A110" s="159">
        <f t="shared" si="12"/>
        <v>0</v>
      </c>
      <c r="B110" s="156">
        <f t="shared" si="13"/>
        <v>0</v>
      </c>
      <c r="C110" s="156">
        <v>100000000000</v>
      </c>
      <c r="D110" s="156"/>
      <c r="E110" s="157"/>
      <c r="K110" s="160"/>
      <c r="L110" s="150"/>
      <c r="M110" s="150"/>
      <c r="N110" s="150"/>
    </row>
    <row r="111" spans="1:14">
      <c r="A111" s="159">
        <f t="shared" si="12"/>
        <v>0</v>
      </c>
      <c r="B111" s="155">
        <f>A111-A108</f>
        <v>0</v>
      </c>
      <c r="C111" s="155">
        <v>1000000000000</v>
      </c>
      <c r="D111" s="156">
        <f>(A111-A108)/1000000000</f>
        <v>0</v>
      </c>
      <c r="E111" s="157">
        <f>D111-MOD(D111,100)</f>
        <v>0</v>
      </c>
      <c r="F111" s="149">
        <f>MOD(D111,100)</f>
        <v>0</v>
      </c>
      <c r="G111" s="149">
        <f>F111-MOD(F111,10)</f>
        <v>0</v>
      </c>
      <c r="H111" s="149">
        <f>MOD(F111,10)</f>
        <v>0</v>
      </c>
      <c r="K111" s="160"/>
      <c r="L111" s="150"/>
      <c r="M111" s="150"/>
      <c r="N111" s="150"/>
    </row>
    <row r="112" spans="1:14" ht="15.75" thickBot="1">
      <c r="A112" s="162"/>
      <c r="B112" s="163"/>
      <c r="C112" s="163"/>
      <c r="D112" s="163"/>
      <c r="E112" s="164" t="str">
        <f>_xlfn.IFNA(VLOOKUP(E111,$O$3:$P$38,2,0),"")</f>
        <v/>
      </c>
      <c r="F112" s="163" t="str">
        <f>IF(AND(F111&gt;10,F111&lt;20), VLOOKUP(F111,$O$3:$P$38,2,0),"")</f>
        <v/>
      </c>
      <c r="G112" s="163" t="str">
        <f>IF(AND(F111&gt;10,F111&lt;20),"", IF(G111&gt;9, VLOOKUP(G111,$O$3:$P$38,2,0),""))</f>
        <v/>
      </c>
      <c r="H112" s="163" t="str">
        <f>IF(AND(F111&gt;10,F111&lt;20),"", IF(H111&gt;0, VLOOKUP(H111,$O$3:$P$38,2,0),""))</f>
        <v/>
      </c>
      <c r="I112" s="163" t="str">
        <f>IF(D111=0,"",IF(D111=1,$S$3,IF(AND(F111&gt;10,F111&lt;19),$S$5,IF(AND(H111&gt;1,H111&lt;5),$S$4,$S$5))))</f>
        <v/>
      </c>
      <c r="J112" s="163" t="str">
        <f>CONCATENATE(E112,IF(AND(E112&lt;&gt;"",F112&lt;&gt;""),$M$3,""),F112,IF(AND(E112&amp;F112&lt;&gt;"",G112&lt;&gt;""),$M$3,""),G112,IF(AND(E112&amp;F112&amp;G112&lt;&gt;"",H112&lt;&gt;""),$M$3,""),H112,IF(E112&amp;F112&amp;G112&amp;H112&lt;&gt;"",$M$3,""),I112)</f>
        <v/>
      </c>
      <c r="K112" s="165"/>
      <c r="L112" s="150"/>
      <c r="M112" s="150"/>
      <c r="N112" s="150"/>
    </row>
    <row r="113" spans="1:14" ht="15.75" thickBot="1">
      <c r="A113" s="150"/>
      <c r="B113" s="150"/>
      <c r="C113" s="150"/>
      <c r="D113" s="150"/>
      <c r="E113" s="166"/>
      <c r="F113" s="150"/>
      <c r="G113" s="150"/>
      <c r="H113" s="150"/>
      <c r="I113" s="150"/>
      <c r="J113" s="150"/>
      <c r="K113" s="150"/>
      <c r="L113" s="150"/>
      <c r="M113" s="150"/>
      <c r="N113" s="150"/>
    </row>
    <row r="114" spans="1:14" ht="15.75" thickBot="1">
      <c r="A114" s="151">
        <v>0</v>
      </c>
      <c r="B114" s="145" t="s">
        <v>152</v>
      </c>
      <c r="C114" s="145" t="s">
        <v>153</v>
      </c>
      <c r="D114" s="148"/>
      <c r="E114" s="152" t="str">
        <f>CONCATENATE(J128,IF(AND(D127&lt;&gt;0,D124&lt;&gt;0),$M$3,""),J125,IF(AND(D124&lt;&gt;0,D121&lt;&gt;0),$M$3,""),J122,IF(AND(D121&lt;&gt;0,D118&lt;&gt;0),$M$3,""),J119,$N$3,$M$3,E115,IF(D115&lt;&gt;0,$M$3,""),$N$4)</f>
        <v>zero, 00/100</v>
      </c>
      <c r="F114" s="148"/>
      <c r="G114" s="148"/>
      <c r="H114" s="148"/>
      <c r="I114" s="148"/>
      <c r="J114" s="148"/>
      <c r="K114" s="153"/>
      <c r="L114" s="150"/>
      <c r="M114" s="150"/>
      <c r="N114" s="150"/>
    </row>
    <row r="115" spans="1:14" ht="15.75" thickBot="1">
      <c r="A115" s="154">
        <f>TRUNC(A114)</f>
        <v>0</v>
      </c>
      <c r="B115" s="155">
        <f>A114-A115</f>
        <v>0</v>
      </c>
      <c r="C115" s="155">
        <v>1</v>
      </c>
      <c r="D115" s="156">
        <f>B115</f>
        <v>0</v>
      </c>
      <c r="E115" s="157" t="str">
        <f>CONCATENATE(TEXT(D115*100,"## 00"),"/100")</f>
        <v>00/100</v>
      </c>
      <c r="K115" s="158"/>
      <c r="L115" s="150"/>
      <c r="M115" s="150"/>
      <c r="N115" s="150"/>
    </row>
    <row r="116" spans="1:14">
      <c r="A116" s="159">
        <f t="shared" ref="A116:A127" si="14">MOD($A$115,$C116)</f>
        <v>0</v>
      </c>
      <c r="B116" s="156">
        <f>A116</f>
        <v>0</v>
      </c>
      <c r="C116" s="156">
        <v>10</v>
      </c>
      <c r="D116" s="156"/>
      <c r="E116" s="157"/>
      <c r="K116" s="160"/>
      <c r="L116" s="150"/>
      <c r="M116" s="150"/>
      <c r="N116" s="150"/>
    </row>
    <row r="117" spans="1:14">
      <c r="A117" s="159">
        <f t="shared" si="14"/>
        <v>0</v>
      </c>
      <c r="B117" s="156">
        <f t="shared" ref="B117:B126" si="15">A117-A116</f>
        <v>0</v>
      </c>
      <c r="C117" s="156">
        <v>100</v>
      </c>
      <c r="D117" s="156"/>
      <c r="E117" s="157"/>
      <c r="K117" s="160"/>
      <c r="L117" s="150"/>
      <c r="M117" s="150"/>
      <c r="N117" s="150"/>
    </row>
    <row r="118" spans="1:14">
      <c r="A118" s="159">
        <f t="shared" si="14"/>
        <v>0</v>
      </c>
      <c r="B118" s="156">
        <f t="shared" si="15"/>
        <v>0</v>
      </c>
      <c r="C118" s="156">
        <v>1000</v>
      </c>
      <c r="D118" s="156">
        <f>A118</f>
        <v>0</v>
      </c>
      <c r="E118" s="157">
        <f>D118-MOD(D118,100)</f>
        <v>0</v>
      </c>
      <c r="F118" s="149">
        <f>MOD(D118,100)</f>
        <v>0</v>
      </c>
      <c r="G118" s="149">
        <f>F118-MOD(F118,10)</f>
        <v>0</v>
      </c>
      <c r="H118" s="149">
        <f>MOD(F118,10)</f>
        <v>0</v>
      </c>
      <c r="K118" s="160"/>
      <c r="L118" s="150"/>
      <c r="M118" s="150"/>
      <c r="N118" s="150"/>
    </row>
    <row r="119" spans="1:14">
      <c r="A119" s="159">
        <f t="shared" si="14"/>
        <v>0</v>
      </c>
      <c r="B119" s="156">
        <f t="shared" si="15"/>
        <v>0</v>
      </c>
      <c r="C119" s="156">
        <v>10000</v>
      </c>
      <c r="D119" s="156"/>
      <c r="E119" s="157" t="str">
        <f>_xlfn.IFNA(VLOOKUP(E118,$O$3:$P$38,2,0),"")</f>
        <v/>
      </c>
      <c r="F119" s="149" t="str">
        <f>IF(AND(F118&gt;10,F118&lt;20), VLOOKUP(F118,$O$3:$P$38,2,0),"")</f>
        <v/>
      </c>
      <c r="G119" s="149" t="str">
        <f>IF(AND(F118&gt;10,F118&lt;20),"", IF(G118&gt;9, VLOOKUP(G118,$O$3:$P$38,2,0),""))</f>
        <v/>
      </c>
      <c r="H119" s="149" t="str">
        <f>IF(AND(F118&gt;10,F118&lt;20),"",IF(H118&gt;0,VLOOKUP(H118,$O$3:$P$39,2,0),IF(AND(H118=0,A115=0),"zero","")))</f>
        <v>zero</v>
      </c>
      <c r="J119" s="149" t="str">
        <f>CONCATENATE(E119,IF(AND(E119&lt;&gt;"",F119&lt;&gt;""),$M$3,""),F119,IF(AND(E119&amp;F119&lt;&gt;"",G119&lt;&gt;""),$M$3,""),G119,IF(AND(E119&amp;F119&amp;G119&lt;&gt;"",H119&lt;&gt;""),$M$3,""),H119)</f>
        <v>zero</v>
      </c>
      <c r="K119" s="160"/>
      <c r="L119" s="150"/>
      <c r="M119" s="150"/>
      <c r="N119" s="150"/>
    </row>
    <row r="120" spans="1:14">
      <c r="A120" s="159">
        <f t="shared" si="14"/>
        <v>0</v>
      </c>
      <c r="B120" s="156">
        <f t="shared" si="15"/>
        <v>0</v>
      </c>
      <c r="C120" s="156">
        <v>100000</v>
      </c>
      <c r="D120" s="156"/>
      <c r="E120" s="157"/>
      <c r="K120" s="160"/>
      <c r="L120" s="150"/>
      <c r="M120" s="150"/>
      <c r="N120" s="150"/>
    </row>
    <row r="121" spans="1:14">
      <c r="A121" s="159">
        <f t="shared" si="14"/>
        <v>0</v>
      </c>
      <c r="B121" s="156">
        <f t="shared" si="15"/>
        <v>0</v>
      </c>
      <c r="C121" s="156">
        <v>1000000</v>
      </c>
      <c r="D121" s="156">
        <f>(A121-A118)/1000</f>
        <v>0</v>
      </c>
      <c r="E121" s="157">
        <f>D121-MOD(D121,100)</f>
        <v>0</v>
      </c>
      <c r="F121" s="149">
        <f>MOD(D121,100)</f>
        <v>0</v>
      </c>
      <c r="G121" s="149">
        <f>F121-MOD(F121,10)</f>
        <v>0</v>
      </c>
      <c r="H121" s="149">
        <f>MOD(F121,10)</f>
        <v>0</v>
      </c>
      <c r="K121" s="160"/>
      <c r="L121" s="150"/>
      <c r="M121" s="150"/>
      <c r="N121" s="150"/>
    </row>
    <row r="122" spans="1:14">
      <c r="A122" s="159">
        <f t="shared" si="14"/>
        <v>0</v>
      </c>
      <c r="B122" s="156">
        <f t="shared" si="15"/>
        <v>0</v>
      </c>
      <c r="C122" s="156">
        <v>10000000</v>
      </c>
      <c r="D122" s="156"/>
      <c r="E122" s="157" t="str">
        <f>_xlfn.IFNA(VLOOKUP(E121,$O$3:$P$38,2,0),"")</f>
        <v/>
      </c>
      <c r="F122" s="149" t="str">
        <f>IF(AND(F121&gt;10,F121&lt;20), VLOOKUP(F121,$O$3:$P$38,2,0),"")</f>
        <v/>
      </c>
      <c r="G122" s="149" t="str">
        <f>IF(AND(F121&gt;10,F121&lt;20),"", IF(G121&gt;9, VLOOKUP(G121,$O$3:$P$38,2,0),""))</f>
        <v/>
      </c>
      <c r="H122" s="149" t="str">
        <f>IF(AND(F121&gt;10,F121&lt;20),"", IF(H121&gt;0, VLOOKUP(H121,$O$3:$P$38,2,0),""))</f>
        <v/>
      </c>
      <c r="I122" s="149" t="str">
        <f>IF(D121=0,"",IF(D121=1,$Q$3,IF(AND(F121&gt;10,F121&lt;19),$Q$5,IF(AND(H121&gt;1,H121&lt;5),$Q$4,$Q$5))))</f>
        <v/>
      </c>
      <c r="J122" s="149" t="str">
        <f>CONCATENATE(E122,IF(AND(E122&lt;&gt;"",F122&lt;&gt;""),$M$3,""),F122,IF(AND(E122&amp;F122&lt;&gt;"",G122&lt;&gt;""),$M$3,""),G122,IF(AND(E122&amp;F122&amp;G122&lt;&gt;"",H122&lt;&gt;""),$M$3,""),H122,IF(E122&amp;F122&amp;G122&amp;H122&lt;&gt;"",$M$3,""),I122)</f>
        <v/>
      </c>
      <c r="K122" s="160"/>
      <c r="L122" s="150"/>
      <c r="M122" s="150"/>
      <c r="N122" s="150"/>
    </row>
    <row r="123" spans="1:14">
      <c r="A123" s="159">
        <f t="shared" si="14"/>
        <v>0</v>
      </c>
      <c r="B123" s="156">
        <f t="shared" si="15"/>
        <v>0</v>
      </c>
      <c r="C123" s="156">
        <v>100000000</v>
      </c>
      <c r="D123" s="156"/>
      <c r="E123" s="157"/>
      <c r="K123" s="160"/>
      <c r="L123" s="150"/>
      <c r="M123" s="150"/>
      <c r="N123" s="150"/>
    </row>
    <row r="124" spans="1:14">
      <c r="A124" s="159">
        <f t="shared" si="14"/>
        <v>0</v>
      </c>
      <c r="B124" s="155">
        <f t="shared" si="15"/>
        <v>0</v>
      </c>
      <c r="C124" s="155">
        <v>1000000000</v>
      </c>
      <c r="D124" s="156">
        <f>(A124-A121)/1000000</f>
        <v>0</v>
      </c>
      <c r="E124" s="157">
        <f>D124-MOD(D124,100)</f>
        <v>0</v>
      </c>
      <c r="F124" s="149">
        <f>MOD(D124,100)</f>
        <v>0</v>
      </c>
      <c r="G124" s="149">
        <f>F124-MOD(F124,10)</f>
        <v>0</v>
      </c>
      <c r="H124" s="149">
        <f>MOD(F124,10)</f>
        <v>0</v>
      </c>
      <c r="K124" s="160"/>
      <c r="L124" s="150"/>
      <c r="M124" s="150"/>
      <c r="N124" s="150"/>
    </row>
    <row r="125" spans="1:14">
      <c r="A125" s="159">
        <f t="shared" si="14"/>
        <v>0</v>
      </c>
      <c r="B125" s="155">
        <f t="shared" si="15"/>
        <v>0</v>
      </c>
      <c r="C125" s="155">
        <v>10000000000</v>
      </c>
      <c r="E125" s="161" t="str">
        <f>_xlfn.IFNA(VLOOKUP(E124,$O$3:$P$38,2,0),"")</f>
        <v/>
      </c>
      <c r="F125" s="149" t="str">
        <f>IF(AND(F124&gt;10,F124&lt;20), VLOOKUP(F124,$O$3:$P$38,2,0),"")</f>
        <v/>
      </c>
      <c r="G125" s="149" t="str">
        <f>IF(AND(F124&gt;10,F124&lt;20),"", IF(G124&gt;9, VLOOKUP(G124,$O$3:$P$38,2,0),""))</f>
        <v/>
      </c>
      <c r="H125" s="149" t="str">
        <f>IF(AND(F124&gt;10,F124&lt;20),"", IF(H124&gt;0, VLOOKUP(H124,$O$3:$P$38,2,0),""))</f>
        <v/>
      </c>
      <c r="I125" s="149" t="str">
        <f>IF(D124=0,"",IF(D124=1,$R$3,IF(AND(F124&gt;10,F124&lt;19),$R$5,IF(AND(H124&gt;1,H124&lt;5),$R$4,$R$5))))</f>
        <v/>
      </c>
      <c r="J125" s="149" t="str">
        <f>CONCATENATE(E125,IF(AND(E125&lt;&gt;"",F125&lt;&gt;""),$M$3,""),F125,IF(AND(E125&amp;F125&lt;&gt;"",G125&lt;&gt;""),$M$3,""),G125,IF(AND(E125&amp;F125&amp;G125&lt;&gt;"",H125&lt;&gt;""),$M$3,""),H125,IF(E125&amp;F125&amp;G125&amp;H125&lt;&gt;"",$M$3,""),I125)</f>
        <v/>
      </c>
      <c r="K125" s="160"/>
      <c r="L125" s="150"/>
      <c r="M125" s="150"/>
      <c r="N125" s="150"/>
    </row>
    <row r="126" spans="1:14">
      <c r="A126" s="159">
        <f t="shared" si="14"/>
        <v>0</v>
      </c>
      <c r="B126" s="156">
        <f t="shared" si="15"/>
        <v>0</v>
      </c>
      <c r="C126" s="156">
        <v>100000000000</v>
      </c>
      <c r="D126" s="156"/>
      <c r="E126" s="157"/>
      <c r="K126" s="160"/>
      <c r="L126" s="150"/>
      <c r="M126" s="150"/>
      <c r="N126" s="150"/>
    </row>
    <row r="127" spans="1:14">
      <c r="A127" s="159">
        <f t="shared" si="14"/>
        <v>0</v>
      </c>
      <c r="B127" s="155">
        <f>A127-A124</f>
        <v>0</v>
      </c>
      <c r="C127" s="155">
        <v>1000000000000</v>
      </c>
      <c r="D127" s="156">
        <f>(A127-A124)/1000000000</f>
        <v>0</v>
      </c>
      <c r="E127" s="157">
        <f>D127-MOD(D127,100)</f>
        <v>0</v>
      </c>
      <c r="F127" s="149">
        <f>MOD(D127,100)</f>
        <v>0</v>
      </c>
      <c r="G127" s="149">
        <f>F127-MOD(F127,10)</f>
        <v>0</v>
      </c>
      <c r="H127" s="149">
        <f>MOD(F127,10)</f>
        <v>0</v>
      </c>
      <c r="K127" s="160"/>
      <c r="L127" s="150"/>
      <c r="M127" s="150"/>
      <c r="N127" s="150"/>
    </row>
    <row r="128" spans="1:14" ht="15.75" thickBot="1">
      <c r="A128" s="162"/>
      <c r="B128" s="163"/>
      <c r="C128" s="163"/>
      <c r="D128" s="163"/>
      <c r="E128" s="164" t="str">
        <f>_xlfn.IFNA(VLOOKUP(E127,$O$3:$P$38,2,0),"")</f>
        <v/>
      </c>
      <c r="F128" s="163" t="str">
        <f>IF(AND(F127&gt;10,F127&lt;20), VLOOKUP(F127,$O$3:$P$38,2,0),"")</f>
        <v/>
      </c>
      <c r="G128" s="163" t="str">
        <f>IF(AND(F127&gt;10,F127&lt;20),"", IF(G127&gt;9, VLOOKUP(G127,$O$3:$P$38,2,0),""))</f>
        <v/>
      </c>
      <c r="H128" s="163" t="str">
        <f>IF(AND(F127&gt;10,F127&lt;20),"", IF(H127&gt;0, VLOOKUP(H127,$O$3:$P$38,2,0),""))</f>
        <v/>
      </c>
      <c r="I128" s="163" t="str">
        <f>IF(D127=0,"",IF(D127=1,$S$3,IF(AND(F127&gt;10,F127&lt;19),$S$5,IF(AND(H127&gt;1,H127&lt;5),$S$4,$S$5))))</f>
        <v/>
      </c>
      <c r="J128" s="163" t="str">
        <f>CONCATENATE(E128,IF(AND(E128&lt;&gt;"",F128&lt;&gt;""),$M$3,""),F128,IF(AND(E128&amp;F128&lt;&gt;"",G128&lt;&gt;""),$M$3,""),G128,IF(AND(E128&amp;F128&amp;G128&lt;&gt;"",H128&lt;&gt;""),$M$3,""),H128,IF(E128&amp;F128&amp;G128&amp;H128&lt;&gt;"",$M$3,""),I128)</f>
        <v/>
      </c>
      <c r="K128" s="165"/>
      <c r="L128" s="150"/>
      <c r="M128" s="150"/>
      <c r="N128" s="150"/>
    </row>
    <row r="129" spans="1:14" ht="15.75" thickBot="1">
      <c r="A129" s="150"/>
      <c r="B129" s="150"/>
      <c r="C129" s="150"/>
      <c r="D129" s="150"/>
      <c r="E129" s="166"/>
      <c r="F129" s="150"/>
      <c r="G129" s="150"/>
      <c r="H129" s="150"/>
      <c r="I129" s="150"/>
      <c r="J129" s="150"/>
      <c r="K129" s="150"/>
      <c r="L129" s="150"/>
      <c r="M129" s="150"/>
      <c r="N129" s="150"/>
    </row>
    <row r="130" spans="1:14" ht="15.75" thickBot="1">
      <c r="A130" s="151">
        <v>0</v>
      </c>
      <c r="B130" s="145" t="s">
        <v>152</v>
      </c>
      <c r="C130" s="145" t="s">
        <v>153</v>
      </c>
      <c r="D130" s="148"/>
      <c r="E130" s="152" t="str">
        <f>CONCATENATE(J144,IF(AND(D143&lt;&gt;0,D140&lt;&gt;0),$M$3,""),J141,IF(AND(D140&lt;&gt;0,D137&lt;&gt;0),$M$3,""),J138,IF(AND(D137&lt;&gt;0,D134&lt;&gt;0),$M$3,""),J135,$N$3,$M$3,E131,IF(D131&lt;&gt;0,$M$3,""),$N$4)</f>
        <v>zero, 00/100</v>
      </c>
      <c r="F130" s="148"/>
      <c r="G130" s="148"/>
      <c r="H130" s="148"/>
      <c r="I130" s="148"/>
      <c r="J130" s="148"/>
      <c r="K130" s="153"/>
      <c r="L130" s="150"/>
      <c r="M130" s="150"/>
      <c r="N130" s="150"/>
    </row>
    <row r="131" spans="1:14" ht="15.75" thickBot="1">
      <c r="A131" s="154">
        <f>TRUNC(A130)</f>
        <v>0</v>
      </c>
      <c r="B131" s="155">
        <f>A130-A131</f>
        <v>0</v>
      </c>
      <c r="C131" s="155">
        <v>1</v>
      </c>
      <c r="D131" s="156">
        <f>B131</f>
        <v>0</v>
      </c>
      <c r="E131" s="157" t="str">
        <f>CONCATENATE(TEXT(D131*100,"## 00"),"/100")</f>
        <v>00/100</v>
      </c>
      <c r="K131" s="158"/>
      <c r="L131" s="150"/>
      <c r="M131" s="150"/>
      <c r="N131" s="150"/>
    </row>
    <row r="132" spans="1:14">
      <c r="A132" s="159">
        <f t="shared" ref="A132:A143" si="16">MOD($A$131,$C132)</f>
        <v>0</v>
      </c>
      <c r="B132" s="156">
        <f>A132</f>
        <v>0</v>
      </c>
      <c r="C132" s="156">
        <v>10</v>
      </c>
      <c r="D132" s="156"/>
      <c r="E132" s="157"/>
      <c r="K132" s="160"/>
      <c r="L132" s="150"/>
      <c r="M132" s="150"/>
      <c r="N132" s="150"/>
    </row>
    <row r="133" spans="1:14">
      <c r="A133" s="159">
        <f t="shared" si="16"/>
        <v>0</v>
      </c>
      <c r="B133" s="156">
        <f t="shared" ref="B133:B142" si="17">A133-A132</f>
        <v>0</v>
      </c>
      <c r="C133" s="156">
        <v>100</v>
      </c>
      <c r="D133" s="156"/>
      <c r="E133" s="157"/>
      <c r="K133" s="160"/>
      <c r="L133" s="150"/>
      <c r="M133" s="150"/>
      <c r="N133" s="150"/>
    </row>
    <row r="134" spans="1:14">
      <c r="A134" s="159">
        <f t="shared" si="16"/>
        <v>0</v>
      </c>
      <c r="B134" s="156">
        <f t="shared" si="17"/>
        <v>0</v>
      </c>
      <c r="C134" s="156">
        <v>1000</v>
      </c>
      <c r="D134" s="156">
        <f>A134</f>
        <v>0</v>
      </c>
      <c r="E134" s="157">
        <f>D134-MOD(D134,100)</f>
        <v>0</v>
      </c>
      <c r="F134" s="149">
        <f>MOD(D134,100)</f>
        <v>0</v>
      </c>
      <c r="G134" s="149">
        <f>F134-MOD(F134,10)</f>
        <v>0</v>
      </c>
      <c r="H134" s="149">
        <f>MOD(F134,10)</f>
        <v>0</v>
      </c>
      <c r="K134" s="160"/>
      <c r="L134" s="150"/>
      <c r="M134" s="150"/>
      <c r="N134" s="150"/>
    </row>
    <row r="135" spans="1:14">
      <c r="A135" s="159">
        <f t="shared" si="16"/>
        <v>0</v>
      </c>
      <c r="B135" s="156">
        <f t="shared" si="17"/>
        <v>0</v>
      </c>
      <c r="C135" s="156">
        <v>10000</v>
      </c>
      <c r="D135" s="156"/>
      <c r="E135" s="157" t="str">
        <f>_xlfn.IFNA(VLOOKUP(E134,$O$3:$P$38,2,0),"")</f>
        <v/>
      </c>
      <c r="F135" s="149" t="str">
        <f>IF(AND(F134&gt;10,F134&lt;20), VLOOKUP(F134,$O$3:$P$38,2,0),"")</f>
        <v/>
      </c>
      <c r="G135" s="149" t="str">
        <f>IF(AND(F134&gt;10,F134&lt;20),"", IF(G134&gt;9, VLOOKUP(G134,$O$3:$P$38,2,0),""))</f>
        <v/>
      </c>
      <c r="H135" s="149" t="str">
        <f>IF(AND(F134&gt;10,F134&lt;20),"",IF(H134&gt;0,VLOOKUP(H134,$O$3:$P$39,2,0),IF(AND(H134=0,A131=0),"zero","")))</f>
        <v>zero</v>
      </c>
      <c r="J135" s="149" t="str">
        <f>CONCATENATE(E135,IF(AND(E135&lt;&gt;"",F135&lt;&gt;""),$M$3,""),F135,IF(AND(E135&amp;F135&lt;&gt;"",G135&lt;&gt;""),$M$3,""),G135,IF(AND(E135&amp;F135&amp;G135&lt;&gt;"",H135&lt;&gt;""),$M$3,""),H135)</f>
        <v>zero</v>
      </c>
      <c r="K135" s="160"/>
      <c r="L135" s="150"/>
      <c r="M135" s="150"/>
      <c r="N135" s="150"/>
    </row>
    <row r="136" spans="1:14">
      <c r="A136" s="159">
        <f t="shared" si="16"/>
        <v>0</v>
      </c>
      <c r="B136" s="156">
        <f t="shared" si="17"/>
        <v>0</v>
      </c>
      <c r="C136" s="156">
        <v>100000</v>
      </c>
      <c r="D136" s="156"/>
      <c r="E136" s="157"/>
      <c r="K136" s="160"/>
      <c r="L136" s="150"/>
      <c r="M136" s="150"/>
      <c r="N136" s="150"/>
    </row>
    <row r="137" spans="1:14">
      <c r="A137" s="159">
        <f t="shared" si="16"/>
        <v>0</v>
      </c>
      <c r="B137" s="156">
        <f t="shared" si="17"/>
        <v>0</v>
      </c>
      <c r="C137" s="156">
        <v>1000000</v>
      </c>
      <c r="D137" s="156">
        <f>(A137-A134)/1000</f>
        <v>0</v>
      </c>
      <c r="E137" s="157">
        <f>D137-MOD(D137,100)</f>
        <v>0</v>
      </c>
      <c r="F137" s="149">
        <f>MOD(D137,100)</f>
        <v>0</v>
      </c>
      <c r="G137" s="149">
        <f>F137-MOD(F137,10)</f>
        <v>0</v>
      </c>
      <c r="H137" s="149">
        <f>MOD(F137,10)</f>
        <v>0</v>
      </c>
      <c r="K137" s="160"/>
      <c r="L137" s="150"/>
      <c r="M137" s="150"/>
      <c r="N137" s="150"/>
    </row>
    <row r="138" spans="1:14">
      <c r="A138" s="159">
        <f t="shared" si="16"/>
        <v>0</v>
      </c>
      <c r="B138" s="156">
        <f t="shared" si="17"/>
        <v>0</v>
      </c>
      <c r="C138" s="156">
        <v>10000000</v>
      </c>
      <c r="D138" s="156"/>
      <c r="E138" s="157" t="str">
        <f>_xlfn.IFNA(VLOOKUP(E137,$O$3:$P$38,2,0),"")</f>
        <v/>
      </c>
      <c r="F138" s="149" t="str">
        <f>IF(AND(F137&gt;10,F137&lt;20), VLOOKUP(F137,$O$3:$P$38,2,0),"")</f>
        <v/>
      </c>
      <c r="G138" s="149" t="str">
        <f>IF(AND(F137&gt;10,F137&lt;20),"", IF(G137&gt;9, VLOOKUP(G137,$O$3:$P$38,2,0),""))</f>
        <v/>
      </c>
      <c r="H138" s="149" t="str">
        <f>IF(AND(F137&gt;10,F137&lt;20),"", IF(H137&gt;0, VLOOKUP(H137,$O$3:$P$38,2,0),""))</f>
        <v/>
      </c>
      <c r="I138" s="149" t="str">
        <f>IF(D137=0,"",IF(D137=1,$Q$3,IF(AND(F137&gt;10,F137&lt;19),$Q$5,IF(AND(H137&gt;1,H137&lt;5),$Q$4,$Q$5))))</f>
        <v/>
      </c>
      <c r="J138" s="149" t="str">
        <f>CONCATENATE(E138,IF(AND(E138&lt;&gt;"",F138&lt;&gt;""),$M$3,""),F138,IF(AND(E138&amp;F138&lt;&gt;"",G138&lt;&gt;""),$M$3,""),G138,IF(AND(E138&amp;F138&amp;G138&lt;&gt;"",H138&lt;&gt;""),$M$3,""),H138,IF(E138&amp;F138&amp;G138&amp;H138&lt;&gt;"",$M$3,""),I138)</f>
        <v/>
      </c>
      <c r="K138" s="160"/>
      <c r="L138" s="150"/>
      <c r="M138" s="150"/>
      <c r="N138" s="150"/>
    </row>
    <row r="139" spans="1:14">
      <c r="A139" s="159">
        <f t="shared" si="16"/>
        <v>0</v>
      </c>
      <c r="B139" s="156">
        <f t="shared" si="17"/>
        <v>0</v>
      </c>
      <c r="C139" s="156">
        <v>100000000</v>
      </c>
      <c r="D139" s="156"/>
      <c r="E139" s="157"/>
      <c r="K139" s="160"/>
      <c r="L139" s="150"/>
      <c r="M139" s="150"/>
      <c r="N139" s="150"/>
    </row>
    <row r="140" spans="1:14">
      <c r="A140" s="159">
        <f t="shared" si="16"/>
        <v>0</v>
      </c>
      <c r="B140" s="155">
        <f t="shared" si="17"/>
        <v>0</v>
      </c>
      <c r="C140" s="155">
        <v>1000000000</v>
      </c>
      <c r="D140" s="156">
        <f>(A140-A137)/1000000</f>
        <v>0</v>
      </c>
      <c r="E140" s="157">
        <f>D140-MOD(D140,100)</f>
        <v>0</v>
      </c>
      <c r="F140" s="149">
        <f>MOD(D140,100)</f>
        <v>0</v>
      </c>
      <c r="G140" s="149">
        <f>F140-MOD(F140,10)</f>
        <v>0</v>
      </c>
      <c r="H140" s="149">
        <f>MOD(F140,10)</f>
        <v>0</v>
      </c>
      <c r="K140" s="160"/>
      <c r="L140" s="150"/>
      <c r="M140" s="150"/>
      <c r="N140" s="150"/>
    </row>
    <row r="141" spans="1:14">
      <c r="A141" s="159">
        <f t="shared" si="16"/>
        <v>0</v>
      </c>
      <c r="B141" s="155">
        <f t="shared" si="17"/>
        <v>0</v>
      </c>
      <c r="C141" s="155">
        <v>10000000000</v>
      </c>
      <c r="E141" s="161" t="str">
        <f>_xlfn.IFNA(VLOOKUP(E140,$O$3:$P$38,2,0),"")</f>
        <v/>
      </c>
      <c r="F141" s="149" t="str">
        <f>IF(AND(F140&gt;10,F140&lt;20), VLOOKUP(F140,$O$3:$P$38,2,0),"")</f>
        <v/>
      </c>
      <c r="G141" s="149" t="str">
        <f>IF(AND(F140&gt;10,F140&lt;20),"", IF(G140&gt;9, VLOOKUP(G140,$O$3:$P$38,2,0),""))</f>
        <v/>
      </c>
      <c r="H141" s="149" t="str">
        <f>IF(AND(F140&gt;10,F140&lt;20),"", IF(H140&gt;0, VLOOKUP(H140,$O$3:$P$38,2,0),""))</f>
        <v/>
      </c>
      <c r="I141" s="149" t="str">
        <f>IF(D140=0,"",IF(D140=1,$R$3,IF(AND(F140&gt;10,F140&lt;19),$R$5,IF(AND(H140&gt;1,H140&lt;5),$R$4,$R$5))))</f>
        <v/>
      </c>
      <c r="J141" s="149" t="str">
        <f>CONCATENATE(E141,IF(AND(E141&lt;&gt;"",F141&lt;&gt;""),$M$3,""),F141,IF(AND(E141&amp;F141&lt;&gt;"",G141&lt;&gt;""),$M$3,""),G141,IF(AND(E141&amp;F141&amp;G141&lt;&gt;"",H141&lt;&gt;""),$M$3,""),H141,IF(E141&amp;F141&amp;G141&amp;H141&lt;&gt;"",$M$3,""),I141)</f>
        <v/>
      </c>
      <c r="K141" s="160"/>
      <c r="L141" s="150"/>
      <c r="M141" s="150"/>
      <c r="N141" s="150"/>
    </row>
    <row r="142" spans="1:14">
      <c r="A142" s="159">
        <f t="shared" si="16"/>
        <v>0</v>
      </c>
      <c r="B142" s="156">
        <f t="shared" si="17"/>
        <v>0</v>
      </c>
      <c r="C142" s="156">
        <v>100000000000</v>
      </c>
      <c r="D142" s="156"/>
      <c r="E142" s="157"/>
      <c r="K142" s="160"/>
      <c r="L142" s="150"/>
      <c r="M142" s="150"/>
      <c r="N142" s="150"/>
    </row>
    <row r="143" spans="1:14">
      <c r="A143" s="159">
        <f t="shared" si="16"/>
        <v>0</v>
      </c>
      <c r="B143" s="155">
        <f>A143-A140</f>
        <v>0</v>
      </c>
      <c r="C143" s="155">
        <v>1000000000000</v>
      </c>
      <c r="D143" s="156">
        <f>(A143-A140)/1000000000</f>
        <v>0</v>
      </c>
      <c r="E143" s="157">
        <f>D143-MOD(D143,100)</f>
        <v>0</v>
      </c>
      <c r="F143" s="149">
        <f>MOD(D143,100)</f>
        <v>0</v>
      </c>
      <c r="G143" s="149">
        <f>F143-MOD(F143,10)</f>
        <v>0</v>
      </c>
      <c r="H143" s="149">
        <f>MOD(F143,10)</f>
        <v>0</v>
      </c>
      <c r="K143" s="160"/>
      <c r="L143" s="150"/>
      <c r="M143" s="150"/>
      <c r="N143" s="150"/>
    </row>
    <row r="144" spans="1:14" ht="15.75" thickBot="1">
      <c r="A144" s="162"/>
      <c r="B144" s="163"/>
      <c r="C144" s="163"/>
      <c r="D144" s="163"/>
      <c r="E144" s="164" t="str">
        <f>_xlfn.IFNA(VLOOKUP(E143,$O$3:$P$38,2,0),"")</f>
        <v/>
      </c>
      <c r="F144" s="163" t="str">
        <f>IF(AND(F143&gt;10,F143&lt;20), VLOOKUP(F143,$O$3:$P$38,2,0),"")</f>
        <v/>
      </c>
      <c r="G144" s="163" t="str">
        <f>IF(AND(F143&gt;10,F143&lt;20),"", IF(G143&gt;9, VLOOKUP(G143,$O$3:$P$38,2,0),""))</f>
        <v/>
      </c>
      <c r="H144" s="163" t="str">
        <f>IF(AND(F143&gt;10,F143&lt;20),"", IF(H143&gt;0, VLOOKUP(H143,$O$3:$P$38,2,0),""))</f>
        <v/>
      </c>
      <c r="I144" s="163" t="str">
        <f>IF(D143=0,"",IF(D143=1,$S$3,IF(AND(F143&gt;10,F143&lt;19),$S$5,IF(AND(H143&gt;1,H143&lt;5),$S$4,$S$5))))</f>
        <v/>
      </c>
      <c r="J144" s="163" t="str">
        <f>CONCATENATE(E144,IF(AND(E144&lt;&gt;"",F144&lt;&gt;""),$M$3,""),F144,IF(AND(E144&amp;F144&lt;&gt;"",G144&lt;&gt;""),$M$3,""),G144,IF(AND(E144&amp;F144&amp;G144&lt;&gt;"",H144&lt;&gt;""),$M$3,""),H144,IF(E144&amp;F144&amp;G144&amp;H144&lt;&gt;"",$M$3,""),I144)</f>
        <v/>
      </c>
      <c r="K144" s="165"/>
      <c r="L144" s="150"/>
      <c r="M144" s="150"/>
      <c r="N144" s="150"/>
    </row>
    <row r="145" spans="1:14" ht="15.75" thickBot="1">
      <c r="A145" s="150"/>
      <c r="B145" s="150"/>
      <c r="C145" s="150"/>
      <c r="D145" s="150"/>
      <c r="E145" s="166"/>
      <c r="F145" s="150"/>
      <c r="G145" s="150"/>
      <c r="H145" s="150"/>
      <c r="I145" s="150"/>
      <c r="J145" s="150"/>
      <c r="K145" s="150"/>
      <c r="L145" s="150"/>
      <c r="M145" s="150"/>
      <c r="N145" s="150"/>
    </row>
    <row r="146" spans="1:14" ht="15.75" thickBot="1">
      <c r="A146" s="151">
        <v>0</v>
      </c>
      <c r="B146" s="145" t="s">
        <v>152</v>
      </c>
      <c r="C146" s="145" t="s">
        <v>153</v>
      </c>
      <c r="D146" s="148"/>
      <c r="E146" s="152" t="str">
        <f>CONCATENATE(J160,IF(AND(D159&lt;&gt;0,D156&lt;&gt;0),$M$3,""),J157,IF(AND(D156&lt;&gt;0,D153&lt;&gt;0),$M$3,""),J154,IF(AND(D153&lt;&gt;0,D150&lt;&gt;0),$M$3,""),J151,$N$3,$M$3,E147,IF(D147&lt;&gt;0,$M$3,""),$N$4)</f>
        <v>zero, 00/100</v>
      </c>
      <c r="F146" s="148"/>
      <c r="G146" s="148"/>
      <c r="H146" s="148"/>
      <c r="I146" s="148"/>
      <c r="J146" s="148"/>
      <c r="K146" s="153"/>
      <c r="L146" s="150"/>
      <c r="M146" s="150"/>
      <c r="N146" s="150"/>
    </row>
    <row r="147" spans="1:14" ht="15.75" thickBot="1">
      <c r="A147" s="154">
        <f>TRUNC(A146)</f>
        <v>0</v>
      </c>
      <c r="B147" s="155">
        <f>A146-A147</f>
        <v>0</v>
      </c>
      <c r="C147" s="155">
        <v>1</v>
      </c>
      <c r="D147" s="156">
        <f>B147</f>
        <v>0</v>
      </c>
      <c r="E147" s="157" t="str">
        <f>CONCATENATE(TEXT(D147*100,"## 00"),"/100")</f>
        <v>00/100</v>
      </c>
      <c r="K147" s="158"/>
      <c r="L147" s="150"/>
      <c r="M147" s="150"/>
      <c r="N147" s="150"/>
    </row>
    <row r="148" spans="1:14">
      <c r="A148" s="159">
        <f t="shared" ref="A148:A159" si="18">MOD($A$147,$C148)</f>
        <v>0</v>
      </c>
      <c r="B148" s="156">
        <f>A148</f>
        <v>0</v>
      </c>
      <c r="C148" s="156">
        <v>10</v>
      </c>
      <c r="D148" s="156"/>
      <c r="E148" s="157"/>
      <c r="K148" s="160"/>
      <c r="L148" s="150"/>
      <c r="M148" s="150"/>
      <c r="N148" s="150"/>
    </row>
    <row r="149" spans="1:14">
      <c r="A149" s="159">
        <f t="shared" si="18"/>
        <v>0</v>
      </c>
      <c r="B149" s="156">
        <f t="shared" ref="B149:B158" si="19">A149-A148</f>
        <v>0</v>
      </c>
      <c r="C149" s="156">
        <v>100</v>
      </c>
      <c r="D149" s="156"/>
      <c r="E149" s="157"/>
      <c r="K149" s="160"/>
      <c r="L149" s="150"/>
      <c r="M149" s="150"/>
      <c r="N149" s="150"/>
    </row>
    <row r="150" spans="1:14">
      <c r="A150" s="159">
        <f t="shared" si="18"/>
        <v>0</v>
      </c>
      <c r="B150" s="156">
        <f t="shared" si="19"/>
        <v>0</v>
      </c>
      <c r="C150" s="156">
        <v>1000</v>
      </c>
      <c r="D150" s="156">
        <f>A150</f>
        <v>0</v>
      </c>
      <c r="E150" s="157">
        <f>D150-MOD(D150,100)</f>
        <v>0</v>
      </c>
      <c r="F150" s="149">
        <f>MOD(D150,100)</f>
        <v>0</v>
      </c>
      <c r="G150" s="149">
        <f>F150-MOD(F150,10)</f>
        <v>0</v>
      </c>
      <c r="H150" s="149">
        <f>MOD(F150,10)</f>
        <v>0</v>
      </c>
      <c r="K150" s="160"/>
      <c r="L150" s="150"/>
      <c r="M150" s="150"/>
      <c r="N150" s="150"/>
    </row>
    <row r="151" spans="1:14">
      <c r="A151" s="159">
        <f t="shared" si="18"/>
        <v>0</v>
      </c>
      <c r="B151" s="156">
        <f t="shared" si="19"/>
        <v>0</v>
      </c>
      <c r="C151" s="156">
        <v>10000</v>
      </c>
      <c r="D151" s="156"/>
      <c r="E151" s="157" t="str">
        <f>_xlfn.IFNA(VLOOKUP(E150,$O$3:$P$38,2,0),"")</f>
        <v/>
      </c>
      <c r="F151" s="149" t="str">
        <f>IF(AND(F150&gt;10,F150&lt;20), VLOOKUP(F150,$O$3:$P$38,2,0),"")</f>
        <v/>
      </c>
      <c r="G151" s="149" t="str">
        <f>IF(AND(F150&gt;10,F150&lt;20),"", IF(G150&gt;9, VLOOKUP(G150,$O$3:$P$38,2,0),""))</f>
        <v/>
      </c>
      <c r="H151" s="149" t="str">
        <f>IF(AND(F150&gt;10,F150&lt;20),"",IF(H150&gt;0,VLOOKUP(H150,$O$3:$P$39,2,0),IF(AND(H150=0,A147=0),"zero","")))</f>
        <v>zero</v>
      </c>
      <c r="J151" s="149" t="str">
        <f>CONCATENATE(E151,IF(AND(E151&lt;&gt;"",F151&lt;&gt;""),$M$3,""),F151,IF(AND(E151&amp;F151&lt;&gt;"",G151&lt;&gt;""),$M$3,""),G151,IF(AND(E151&amp;F151&amp;G151&lt;&gt;"",H151&lt;&gt;""),$M$3,""),H151)</f>
        <v>zero</v>
      </c>
      <c r="K151" s="160"/>
      <c r="L151" s="150"/>
      <c r="M151" s="150"/>
      <c r="N151" s="150"/>
    </row>
    <row r="152" spans="1:14">
      <c r="A152" s="159">
        <f t="shared" si="18"/>
        <v>0</v>
      </c>
      <c r="B152" s="156">
        <f t="shared" si="19"/>
        <v>0</v>
      </c>
      <c r="C152" s="156">
        <v>100000</v>
      </c>
      <c r="D152" s="156"/>
      <c r="E152" s="157"/>
      <c r="K152" s="160"/>
      <c r="L152" s="150"/>
      <c r="M152" s="150"/>
      <c r="N152" s="150"/>
    </row>
    <row r="153" spans="1:14">
      <c r="A153" s="159">
        <f t="shared" si="18"/>
        <v>0</v>
      </c>
      <c r="B153" s="156">
        <f t="shared" si="19"/>
        <v>0</v>
      </c>
      <c r="C153" s="156">
        <v>1000000</v>
      </c>
      <c r="D153" s="156">
        <f>(A153-A150)/1000</f>
        <v>0</v>
      </c>
      <c r="E153" s="157">
        <f>D153-MOD(D153,100)</f>
        <v>0</v>
      </c>
      <c r="F153" s="149">
        <f>MOD(D153,100)</f>
        <v>0</v>
      </c>
      <c r="G153" s="149">
        <f>F153-MOD(F153,10)</f>
        <v>0</v>
      </c>
      <c r="H153" s="149">
        <f>MOD(F153,10)</f>
        <v>0</v>
      </c>
      <c r="K153" s="160"/>
      <c r="L153" s="150"/>
      <c r="M153" s="150"/>
      <c r="N153" s="150"/>
    </row>
    <row r="154" spans="1:14">
      <c r="A154" s="159">
        <f t="shared" si="18"/>
        <v>0</v>
      </c>
      <c r="B154" s="156">
        <f t="shared" si="19"/>
        <v>0</v>
      </c>
      <c r="C154" s="156">
        <v>10000000</v>
      </c>
      <c r="D154" s="156"/>
      <c r="E154" s="157" t="str">
        <f>_xlfn.IFNA(VLOOKUP(E153,$O$3:$P$38,2,0),"")</f>
        <v/>
      </c>
      <c r="F154" s="149" t="str">
        <f>IF(AND(F153&gt;10,F153&lt;20), VLOOKUP(F153,$O$3:$P$38,2,0),"")</f>
        <v/>
      </c>
      <c r="G154" s="149" t="str">
        <f>IF(AND(F153&gt;10,F153&lt;20),"", IF(G153&gt;9, VLOOKUP(G153,$O$3:$P$38,2,0),""))</f>
        <v/>
      </c>
      <c r="H154" s="149" t="str">
        <f>IF(AND(F153&gt;10,F153&lt;20),"", IF(H153&gt;0, VLOOKUP(H153,$O$3:$P$38,2,0),""))</f>
        <v/>
      </c>
      <c r="I154" s="149" t="str">
        <f>IF(D153=0,"",IF(D153=1,$Q$3,IF(AND(F153&gt;10,F153&lt;19),$Q$5,IF(AND(H153&gt;1,H153&lt;5),$Q$4,$Q$5))))</f>
        <v/>
      </c>
      <c r="J154" s="149" t="str">
        <f>CONCATENATE(E154,IF(AND(E154&lt;&gt;"",F154&lt;&gt;""),$M$3,""),F154,IF(AND(E154&amp;F154&lt;&gt;"",G154&lt;&gt;""),$M$3,""),G154,IF(AND(E154&amp;F154&amp;G154&lt;&gt;"",H154&lt;&gt;""),$M$3,""),H154,IF(E154&amp;F154&amp;G154&amp;H154&lt;&gt;"",$M$3,""),I154)</f>
        <v/>
      </c>
      <c r="K154" s="160"/>
      <c r="L154" s="150"/>
      <c r="M154" s="150"/>
      <c r="N154" s="150"/>
    </row>
    <row r="155" spans="1:14">
      <c r="A155" s="159">
        <f t="shared" si="18"/>
        <v>0</v>
      </c>
      <c r="B155" s="156">
        <f t="shared" si="19"/>
        <v>0</v>
      </c>
      <c r="C155" s="156">
        <v>100000000</v>
      </c>
      <c r="D155" s="156"/>
      <c r="E155" s="157"/>
      <c r="K155" s="160"/>
      <c r="L155" s="150"/>
      <c r="M155" s="150"/>
      <c r="N155" s="150"/>
    </row>
    <row r="156" spans="1:14">
      <c r="A156" s="159">
        <f t="shared" si="18"/>
        <v>0</v>
      </c>
      <c r="B156" s="155">
        <f t="shared" si="19"/>
        <v>0</v>
      </c>
      <c r="C156" s="155">
        <v>1000000000</v>
      </c>
      <c r="D156" s="156">
        <f>(A156-A153)/1000000</f>
        <v>0</v>
      </c>
      <c r="E156" s="157">
        <f>D156-MOD(D156,100)</f>
        <v>0</v>
      </c>
      <c r="F156" s="149">
        <f>MOD(D156,100)</f>
        <v>0</v>
      </c>
      <c r="G156" s="149">
        <f>F156-MOD(F156,10)</f>
        <v>0</v>
      </c>
      <c r="H156" s="149">
        <f>MOD(F156,10)</f>
        <v>0</v>
      </c>
      <c r="K156" s="160"/>
      <c r="L156" s="150"/>
      <c r="M156" s="150"/>
      <c r="N156" s="150"/>
    </row>
    <row r="157" spans="1:14">
      <c r="A157" s="159">
        <f t="shared" si="18"/>
        <v>0</v>
      </c>
      <c r="B157" s="155">
        <f t="shared" si="19"/>
        <v>0</v>
      </c>
      <c r="C157" s="155">
        <v>10000000000</v>
      </c>
      <c r="E157" s="161" t="str">
        <f>_xlfn.IFNA(VLOOKUP(E156,$O$3:$P$38,2,0),"")</f>
        <v/>
      </c>
      <c r="F157" s="149" t="str">
        <f>IF(AND(F156&gt;10,F156&lt;20), VLOOKUP(F156,$O$3:$P$38,2,0),"")</f>
        <v/>
      </c>
      <c r="G157" s="149" t="str">
        <f>IF(AND(F156&gt;10,F156&lt;20),"", IF(G156&gt;9, VLOOKUP(G156,$O$3:$P$38,2,0),""))</f>
        <v/>
      </c>
      <c r="H157" s="149" t="str">
        <f>IF(AND(F156&gt;10,F156&lt;20),"", IF(H156&gt;0, VLOOKUP(H156,$O$3:$P$38,2,0),""))</f>
        <v/>
      </c>
      <c r="I157" s="149" t="str">
        <f>IF(D156=0,"",IF(D156=1,$R$3,IF(AND(F156&gt;10,F156&lt;19),$R$5,IF(AND(H156&gt;1,H156&lt;5),$R$4,$R$5))))</f>
        <v/>
      </c>
      <c r="J157" s="149" t="str">
        <f>CONCATENATE(E157,IF(AND(E157&lt;&gt;"",F157&lt;&gt;""),$M$3,""),F157,IF(AND(E157&amp;F157&lt;&gt;"",G157&lt;&gt;""),$M$3,""),G157,IF(AND(E157&amp;F157&amp;G157&lt;&gt;"",H157&lt;&gt;""),$M$3,""),H157,IF(E157&amp;F157&amp;G157&amp;H157&lt;&gt;"",$M$3,""),I157)</f>
        <v/>
      </c>
      <c r="K157" s="160"/>
      <c r="L157" s="150"/>
      <c r="M157" s="150"/>
      <c r="N157" s="150"/>
    </row>
    <row r="158" spans="1:14">
      <c r="A158" s="159">
        <f t="shared" si="18"/>
        <v>0</v>
      </c>
      <c r="B158" s="156">
        <f t="shared" si="19"/>
        <v>0</v>
      </c>
      <c r="C158" s="156">
        <v>100000000000</v>
      </c>
      <c r="D158" s="156"/>
      <c r="E158" s="157"/>
      <c r="K158" s="160"/>
      <c r="L158" s="150"/>
      <c r="M158" s="150"/>
      <c r="N158" s="150"/>
    </row>
    <row r="159" spans="1:14">
      <c r="A159" s="159">
        <f t="shared" si="18"/>
        <v>0</v>
      </c>
      <c r="B159" s="155">
        <f>A159-A156</f>
        <v>0</v>
      </c>
      <c r="C159" s="155">
        <v>1000000000000</v>
      </c>
      <c r="D159" s="156">
        <f>(A159-A156)/1000000000</f>
        <v>0</v>
      </c>
      <c r="E159" s="157">
        <f>D159-MOD(D159,100)</f>
        <v>0</v>
      </c>
      <c r="F159" s="149">
        <f>MOD(D159,100)</f>
        <v>0</v>
      </c>
      <c r="G159" s="149">
        <f>F159-MOD(F159,10)</f>
        <v>0</v>
      </c>
      <c r="H159" s="149">
        <f>MOD(F159,10)</f>
        <v>0</v>
      </c>
      <c r="K159" s="160"/>
      <c r="L159" s="150"/>
      <c r="M159" s="150"/>
      <c r="N159" s="150"/>
    </row>
    <row r="160" spans="1:14" ht="15.75" thickBot="1">
      <c r="A160" s="162"/>
      <c r="B160" s="163"/>
      <c r="C160" s="163"/>
      <c r="D160" s="163"/>
      <c r="E160" s="164" t="str">
        <f>_xlfn.IFNA(VLOOKUP(E159,$O$3:$P$38,2,0),"")</f>
        <v/>
      </c>
      <c r="F160" s="163" t="str">
        <f>IF(AND(F159&gt;10,F159&lt;20), VLOOKUP(F159,$O$3:$P$38,2,0),"")</f>
        <v/>
      </c>
      <c r="G160" s="163" t="str">
        <f>IF(AND(F159&gt;10,F159&lt;20),"", IF(G159&gt;9, VLOOKUP(G159,$O$3:$P$38,2,0),""))</f>
        <v/>
      </c>
      <c r="H160" s="163" t="str">
        <f>IF(AND(F159&gt;10,F159&lt;20),"", IF(H159&gt;0, VLOOKUP(H159,$O$3:$P$38,2,0),""))</f>
        <v/>
      </c>
      <c r="I160" s="163" t="str">
        <f>IF(D159=0,"",IF(D159=1,$S$3,IF(AND(F159&gt;10,F159&lt;19),$S$5,IF(AND(H159&gt;1,H159&lt;5),$S$4,$S$5))))</f>
        <v/>
      </c>
      <c r="J160" s="163" t="str">
        <f>CONCATENATE(E160,IF(AND(E160&lt;&gt;"",F160&lt;&gt;""),$M$3,""),F160,IF(AND(E160&amp;F160&lt;&gt;"",G160&lt;&gt;""),$M$3,""),G160,IF(AND(E160&amp;F160&amp;G160&lt;&gt;"",H160&lt;&gt;""),$M$3,""),H160,IF(E160&amp;F160&amp;G160&amp;H160&lt;&gt;"",$M$3,""),I160)</f>
        <v/>
      </c>
      <c r="K160" s="165"/>
      <c r="L160" s="150"/>
      <c r="M160" s="150"/>
      <c r="N160" s="150"/>
    </row>
    <row r="161" spans="1:14" ht="15.75" thickBot="1">
      <c r="A161" s="150"/>
      <c r="B161" s="150"/>
      <c r="C161" s="150"/>
      <c r="D161" s="150"/>
      <c r="E161" s="166"/>
      <c r="F161" s="150"/>
      <c r="G161" s="150"/>
      <c r="H161" s="150"/>
      <c r="I161" s="150"/>
      <c r="J161" s="150"/>
      <c r="K161" s="150"/>
      <c r="L161" s="150"/>
      <c r="M161" s="150"/>
      <c r="N161" s="150"/>
    </row>
    <row r="162" spans="1:14" ht="15.75" thickBot="1">
      <c r="A162" s="151">
        <v>0</v>
      </c>
      <c r="B162" s="145" t="s">
        <v>152</v>
      </c>
      <c r="C162" s="145" t="s">
        <v>153</v>
      </c>
      <c r="D162" s="148"/>
      <c r="E162" s="152" t="str">
        <f>CONCATENATE(J176,IF(AND(D175&lt;&gt;0,D172&lt;&gt;0),$M$3,""),J173,IF(AND(D172&lt;&gt;0,D169&lt;&gt;0),$M$3,""),J170,IF(AND(D169&lt;&gt;0,D166&lt;&gt;0),$M$3,""),J167,$N$3,$M$3,E163,IF(D163&lt;&gt;0,$M$3,""),$N$4)</f>
        <v>zero, 00/100</v>
      </c>
      <c r="F162" s="148"/>
      <c r="G162" s="148"/>
      <c r="H162" s="148"/>
      <c r="I162" s="148"/>
      <c r="J162" s="148"/>
      <c r="K162" s="153"/>
      <c r="L162" s="150"/>
      <c r="M162" s="150"/>
      <c r="N162" s="150"/>
    </row>
    <row r="163" spans="1:14" ht="15.75" thickBot="1">
      <c r="A163" s="154">
        <f>TRUNC(A162)</f>
        <v>0</v>
      </c>
      <c r="B163" s="155">
        <f>A162-A163</f>
        <v>0</v>
      </c>
      <c r="C163" s="155">
        <v>1</v>
      </c>
      <c r="D163" s="156">
        <f>B163</f>
        <v>0</v>
      </c>
      <c r="E163" s="157" t="str">
        <f>CONCATENATE(TEXT(D163*100,"## 00"),"/100")</f>
        <v>00/100</v>
      </c>
      <c r="K163" s="158"/>
      <c r="L163" s="150"/>
      <c r="M163" s="150"/>
      <c r="N163" s="150"/>
    </row>
    <row r="164" spans="1:14">
      <c r="A164" s="159">
        <f t="shared" ref="A164:A175" si="20">MOD($A$163,$C164)</f>
        <v>0</v>
      </c>
      <c r="B164" s="156">
        <f>A164</f>
        <v>0</v>
      </c>
      <c r="C164" s="156">
        <v>10</v>
      </c>
      <c r="D164" s="156"/>
      <c r="E164" s="157"/>
      <c r="K164" s="160"/>
      <c r="L164" s="150"/>
      <c r="M164" s="150"/>
      <c r="N164" s="150"/>
    </row>
    <row r="165" spans="1:14">
      <c r="A165" s="159">
        <f t="shared" si="20"/>
        <v>0</v>
      </c>
      <c r="B165" s="156">
        <f t="shared" ref="B165:B174" si="21">A165-A164</f>
        <v>0</v>
      </c>
      <c r="C165" s="156">
        <v>100</v>
      </c>
      <c r="D165" s="156"/>
      <c r="E165" s="157"/>
      <c r="K165" s="160"/>
      <c r="L165" s="150"/>
      <c r="M165" s="150"/>
      <c r="N165" s="150"/>
    </row>
    <row r="166" spans="1:14">
      <c r="A166" s="159">
        <f t="shared" si="20"/>
        <v>0</v>
      </c>
      <c r="B166" s="156">
        <f t="shared" si="21"/>
        <v>0</v>
      </c>
      <c r="C166" s="156">
        <v>1000</v>
      </c>
      <c r="D166" s="156">
        <f>A166</f>
        <v>0</v>
      </c>
      <c r="E166" s="157">
        <f>D166-MOD(D166,100)</f>
        <v>0</v>
      </c>
      <c r="F166" s="149">
        <f>MOD(D166,100)</f>
        <v>0</v>
      </c>
      <c r="G166" s="149">
        <f>F166-MOD(F166,10)</f>
        <v>0</v>
      </c>
      <c r="H166" s="149">
        <f>MOD(F166,10)</f>
        <v>0</v>
      </c>
      <c r="K166" s="160"/>
      <c r="L166" s="150"/>
      <c r="M166" s="150"/>
      <c r="N166" s="150"/>
    </row>
    <row r="167" spans="1:14">
      <c r="A167" s="159">
        <f t="shared" si="20"/>
        <v>0</v>
      </c>
      <c r="B167" s="156">
        <f t="shared" si="21"/>
        <v>0</v>
      </c>
      <c r="C167" s="156">
        <v>10000</v>
      </c>
      <c r="D167" s="156"/>
      <c r="E167" s="157" t="str">
        <f>_xlfn.IFNA(VLOOKUP(E166,$O$3:$P$38,2,0),"")</f>
        <v/>
      </c>
      <c r="F167" s="149" t="str">
        <f>IF(AND(F166&gt;10,F166&lt;20), VLOOKUP(F166,$O$3:$P$38,2,0),"")</f>
        <v/>
      </c>
      <c r="G167" s="149" t="str">
        <f>IF(AND(F166&gt;10,F166&lt;20),"", IF(G166&gt;9, VLOOKUP(G166,$O$3:$P$38,2,0),""))</f>
        <v/>
      </c>
      <c r="H167" s="149" t="str">
        <f>IF(AND(F166&gt;10,F166&lt;20),"",IF(H166&gt;0,VLOOKUP(H166,$O$3:$P$39,2,0),IF(AND(H166=0,A163=0),"zero","")))</f>
        <v>zero</v>
      </c>
      <c r="J167" s="149" t="str">
        <f>CONCATENATE(E167,IF(AND(E167&lt;&gt;"",F167&lt;&gt;""),$M$3,""),F167,IF(AND(E167&amp;F167&lt;&gt;"",G167&lt;&gt;""),$M$3,""),G167,IF(AND(E167&amp;F167&amp;G167&lt;&gt;"",H167&lt;&gt;""),$M$3,""),H167)</f>
        <v>zero</v>
      </c>
      <c r="K167" s="160"/>
      <c r="L167" s="150"/>
      <c r="M167" s="150"/>
      <c r="N167" s="150"/>
    </row>
    <row r="168" spans="1:14">
      <c r="A168" s="159">
        <f t="shared" si="20"/>
        <v>0</v>
      </c>
      <c r="B168" s="156">
        <f t="shared" si="21"/>
        <v>0</v>
      </c>
      <c r="C168" s="156">
        <v>100000</v>
      </c>
      <c r="D168" s="156"/>
      <c r="E168" s="157"/>
      <c r="K168" s="160"/>
      <c r="L168" s="150"/>
      <c r="M168" s="150"/>
      <c r="N168" s="150"/>
    </row>
    <row r="169" spans="1:14">
      <c r="A169" s="159">
        <f t="shared" si="20"/>
        <v>0</v>
      </c>
      <c r="B169" s="156">
        <f t="shared" si="21"/>
        <v>0</v>
      </c>
      <c r="C169" s="156">
        <v>1000000</v>
      </c>
      <c r="D169" s="156">
        <f>(A169-A166)/1000</f>
        <v>0</v>
      </c>
      <c r="E169" s="157">
        <f>D169-MOD(D169,100)</f>
        <v>0</v>
      </c>
      <c r="F169" s="149">
        <f>MOD(D169,100)</f>
        <v>0</v>
      </c>
      <c r="G169" s="149">
        <f>F169-MOD(F169,10)</f>
        <v>0</v>
      </c>
      <c r="H169" s="149">
        <f>MOD(F169,10)</f>
        <v>0</v>
      </c>
      <c r="K169" s="160"/>
      <c r="L169" s="150"/>
      <c r="M169" s="150"/>
      <c r="N169" s="150"/>
    </row>
    <row r="170" spans="1:14">
      <c r="A170" s="159">
        <f t="shared" si="20"/>
        <v>0</v>
      </c>
      <c r="B170" s="156">
        <f t="shared" si="21"/>
        <v>0</v>
      </c>
      <c r="C170" s="156">
        <v>10000000</v>
      </c>
      <c r="D170" s="156"/>
      <c r="E170" s="157" t="str">
        <f>_xlfn.IFNA(VLOOKUP(E169,$O$3:$P$38,2,0),"")</f>
        <v/>
      </c>
      <c r="F170" s="149" t="str">
        <f>IF(AND(F169&gt;10,F169&lt;20), VLOOKUP(F169,$O$3:$P$38,2,0),"")</f>
        <v/>
      </c>
      <c r="G170" s="149" t="str">
        <f>IF(AND(F169&gt;10,F169&lt;20),"", IF(G169&gt;9, VLOOKUP(G169,$O$3:$P$38,2,0),""))</f>
        <v/>
      </c>
      <c r="H170" s="149" t="str">
        <f>IF(AND(F169&gt;10,F169&lt;20),"", IF(H169&gt;0, VLOOKUP(H169,$O$3:$P$38,2,0),""))</f>
        <v/>
      </c>
      <c r="I170" s="149" t="str">
        <f>IF(D169=0,"",IF(D169=1,$Q$3,IF(AND(F169&gt;10,F169&lt;19),$Q$5,IF(AND(H169&gt;1,H169&lt;5),$Q$4,$Q$5))))</f>
        <v/>
      </c>
      <c r="J170" s="149" t="str">
        <f>CONCATENATE(E170,IF(AND(E170&lt;&gt;"",F170&lt;&gt;""),$M$3,""),F170,IF(AND(E170&amp;F170&lt;&gt;"",G170&lt;&gt;""),$M$3,""),G170,IF(AND(E170&amp;F170&amp;G170&lt;&gt;"",H170&lt;&gt;""),$M$3,""),H170,IF(E170&amp;F170&amp;G170&amp;H170&lt;&gt;"",$M$3,""),I170)</f>
        <v/>
      </c>
      <c r="K170" s="160"/>
      <c r="L170" s="150"/>
      <c r="M170" s="150"/>
      <c r="N170" s="150"/>
    </row>
    <row r="171" spans="1:14">
      <c r="A171" s="159">
        <f t="shared" si="20"/>
        <v>0</v>
      </c>
      <c r="B171" s="156">
        <f t="shared" si="21"/>
        <v>0</v>
      </c>
      <c r="C171" s="156">
        <v>100000000</v>
      </c>
      <c r="D171" s="156"/>
      <c r="E171" s="157"/>
      <c r="K171" s="160"/>
      <c r="L171" s="150"/>
      <c r="M171" s="150"/>
      <c r="N171" s="150"/>
    </row>
    <row r="172" spans="1:14">
      <c r="A172" s="159">
        <f t="shared" si="20"/>
        <v>0</v>
      </c>
      <c r="B172" s="155">
        <f t="shared" si="21"/>
        <v>0</v>
      </c>
      <c r="C172" s="155">
        <v>1000000000</v>
      </c>
      <c r="D172" s="156">
        <f>(A172-A169)/1000000</f>
        <v>0</v>
      </c>
      <c r="E172" s="157">
        <f>D172-MOD(D172,100)</f>
        <v>0</v>
      </c>
      <c r="F172" s="149">
        <f>MOD(D172,100)</f>
        <v>0</v>
      </c>
      <c r="G172" s="149">
        <f>F172-MOD(F172,10)</f>
        <v>0</v>
      </c>
      <c r="H172" s="149">
        <f>MOD(F172,10)</f>
        <v>0</v>
      </c>
      <c r="K172" s="160"/>
      <c r="L172" s="150"/>
      <c r="M172" s="150"/>
      <c r="N172" s="150"/>
    </row>
    <row r="173" spans="1:14">
      <c r="A173" s="159">
        <f t="shared" si="20"/>
        <v>0</v>
      </c>
      <c r="B173" s="155">
        <f t="shared" si="21"/>
        <v>0</v>
      </c>
      <c r="C173" s="155">
        <v>10000000000</v>
      </c>
      <c r="E173" s="161" t="str">
        <f>_xlfn.IFNA(VLOOKUP(E172,$O$3:$P$38,2,0),"")</f>
        <v/>
      </c>
      <c r="F173" s="149" t="str">
        <f>IF(AND(F172&gt;10,F172&lt;20), VLOOKUP(F172,$O$3:$P$38,2,0),"")</f>
        <v/>
      </c>
      <c r="G173" s="149" t="str">
        <f>IF(AND(F172&gt;10,F172&lt;20),"", IF(G172&gt;9, VLOOKUP(G172,$O$3:$P$38,2,0),""))</f>
        <v/>
      </c>
      <c r="H173" s="149" t="str">
        <f>IF(AND(F172&gt;10,F172&lt;20),"", IF(H172&gt;0, VLOOKUP(H172,$O$3:$P$38,2,0),""))</f>
        <v/>
      </c>
      <c r="I173" s="149" t="str">
        <f>IF(D172=0,"",IF(D172=1,$R$3,IF(AND(F172&gt;10,F172&lt;19),$R$5,IF(AND(H172&gt;1,H172&lt;5),$R$4,$R$5))))</f>
        <v/>
      </c>
      <c r="J173" s="149" t="str">
        <f>CONCATENATE(E173,IF(AND(E173&lt;&gt;"",F173&lt;&gt;""),$M$3,""),F173,IF(AND(E173&amp;F173&lt;&gt;"",G173&lt;&gt;""),$M$3,""),G173,IF(AND(E173&amp;F173&amp;G173&lt;&gt;"",H173&lt;&gt;""),$M$3,""),H173,IF(E173&amp;F173&amp;G173&amp;H173&lt;&gt;"",$M$3,""),I173)</f>
        <v/>
      </c>
      <c r="K173" s="160"/>
      <c r="L173" s="150"/>
      <c r="M173" s="150"/>
      <c r="N173" s="150"/>
    </row>
    <row r="174" spans="1:14">
      <c r="A174" s="159">
        <f t="shared" si="20"/>
        <v>0</v>
      </c>
      <c r="B174" s="156">
        <f t="shared" si="21"/>
        <v>0</v>
      </c>
      <c r="C174" s="156">
        <v>100000000000</v>
      </c>
      <c r="D174" s="156"/>
      <c r="E174" s="157"/>
      <c r="K174" s="160"/>
      <c r="L174" s="150"/>
      <c r="M174" s="150"/>
      <c r="N174" s="150"/>
    </row>
    <row r="175" spans="1:14">
      <c r="A175" s="159">
        <f t="shared" si="20"/>
        <v>0</v>
      </c>
      <c r="B175" s="155">
        <f>A175-A172</f>
        <v>0</v>
      </c>
      <c r="C175" s="155">
        <v>1000000000000</v>
      </c>
      <c r="D175" s="156">
        <f>(A175-A172)/1000000000</f>
        <v>0</v>
      </c>
      <c r="E175" s="157">
        <f>D175-MOD(D175,100)</f>
        <v>0</v>
      </c>
      <c r="F175" s="149">
        <f>MOD(D175,100)</f>
        <v>0</v>
      </c>
      <c r="G175" s="149">
        <f>F175-MOD(F175,10)</f>
        <v>0</v>
      </c>
      <c r="H175" s="149">
        <f>MOD(F175,10)</f>
        <v>0</v>
      </c>
      <c r="K175" s="160"/>
      <c r="L175" s="150"/>
      <c r="M175" s="150"/>
      <c r="N175" s="150"/>
    </row>
    <row r="176" spans="1:14" ht="15.75" thickBot="1">
      <c r="A176" s="162"/>
      <c r="B176" s="163"/>
      <c r="C176" s="163"/>
      <c r="D176" s="163"/>
      <c r="E176" s="164" t="str">
        <f>_xlfn.IFNA(VLOOKUP(E175,$O$3:$P$38,2,0),"")</f>
        <v/>
      </c>
      <c r="F176" s="163" t="str">
        <f>IF(AND(F175&gt;10,F175&lt;20), VLOOKUP(F175,$O$3:$P$38,2,0),"")</f>
        <v/>
      </c>
      <c r="G176" s="163" t="str">
        <f>IF(AND(F175&gt;10,F175&lt;20),"", IF(G175&gt;9, VLOOKUP(G175,$O$3:$P$38,2,0),""))</f>
        <v/>
      </c>
      <c r="H176" s="163" t="str">
        <f>IF(AND(F175&gt;10,F175&lt;20),"", IF(H175&gt;0, VLOOKUP(H175,$O$3:$P$38,2,0),""))</f>
        <v/>
      </c>
      <c r="I176" s="163" t="str">
        <f>IF(D175=0,"",IF(D175=1,$S$3,IF(AND(F175&gt;10,F175&lt;19),$S$5,IF(AND(H175&gt;1,H175&lt;5),$S$4,$S$5))))</f>
        <v/>
      </c>
      <c r="J176" s="163" t="str">
        <f>CONCATENATE(E176,IF(AND(E176&lt;&gt;"",F176&lt;&gt;""),$M$3,""),F176,IF(AND(E176&amp;F176&lt;&gt;"",G176&lt;&gt;""),$M$3,""),G176,IF(AND(E176&amp;F176&amp;G176&lt;&gt;"",H176&lt;&gt;""),$M$3,""),H176,IF(E176&amp;F176&amp;G176&amp;H176&lt;&gt;"",$M$3,""),I176)</f>
        <v/>
      </c>
      <c r="K176" s="165"/>
      <c r="L176" s="150"/>
      <c r="M176" s="150"/>
      <c r="N176" s="150"/>
    </row>
    <row r="177" spans="1:14" ht="15.75" thickBot="1">
      <c r="A177" s="150"/>
      <c r="B177" s="150"/>
      <c r="C177" s="150"/>
      <c r="D177" s="150"/>
      <c r="E177" s="166"/>
      <c r="F177" s="150"/>
      <c r="G177" s="150"/>
      <c r="H177" s="150"/>
      <c r="I177" s="150"/>
      <c r="J177" s="150"/>
      <c r="K177" s="150"/>
      <c r="L177" s="150"/>
      <c r="M177" s="150"/>
      <c r="N177" s="150"/>
    </row>
    <row r="178" spans="1:14" ht="15.75" thickBot="1">
      <c r="A178" s="151">
        <v>0</v>
      </c>
      <c r="B178" s="145" t="s">
        <v>152</v>
      </c>
      <c r="C178" s="145" t="s">
        <v>153</v>
      </c>
      <c r="D178" s="148"/>
      <c r="E178" s="152" t="str">
        <f>CONCATENATE(J192,IF(AND(D191&lt;&gt;0,D188&lt;&gt;0),$M$3,""),J189,IF(AND(D188&lt;&gt;0,D185&lt;&gt;0),$M$3,""),J186,IF(AND(D185&lt;&gt;0,D182&lt;&gt;0),$M$3,""),J183,$N$3,$M$3,E179,IF(D179&lt;&gt;0,$M$3,""),$N$4)</f>
        <v>zero, 00/100</v>
      </c>
      <c r="F178" s="148"/>
      <c r="G178" s="148"/>
      <c r="H178" s="148"/>
      <c r="I178" s="148"/>
      <c r="J178" s="148"/>
      <c r="K178" s="153"/>
      <c r="L178" s="150"/>
      <c r="M178" s="150"/>
      <c r="N178" s="150"/>
    </row>
    <row r="179" spans="1:14" ht="15.75" thickBot="1">
      <c r="A179" s="154">
        <f>TRUNC(A178)</f>
        <v>0</v>
      </c>
      <c r="B179" s="155">
        <f>A178-A179</f>
        <v>0</v>
      </c>
      <c r="C179" s="155">
        <v>1</v>
      </c>
      <c r="D179" s="156">
        <f>B179</f>
        <v>0</v>
      </c>
      <c r="E179" s="157" t="str">
        <f>CONCATENATE(TEXT(D179*100,"## 00"),"/100")</f>
        <v>00/100</v>
      </c>
      <c r="K179" s="158"/>
      <c r="L179" s="150"/>
      <c r="M179" s="150"/>
      <c r="N179" s="150"/>
    </row>
    <row r="180" spans="1:14">
      <c r="A180" s="159">
        <f t="shared" ref="A180:A191" si="22">MOD($A$179,$C180)</f>
        <v>0</v>
      </c>
      <c r="B180" s="156">
        <f>A180</f>
        <v>0</v>
      </c>
      <c r="C180" s="156">
        <v>10</v>
      </c>
      <c r="D180" s="156"/>
      <c r="E180" s="157"/>
      <c r="K180" s="160"/>
      <c r="L180" s="150"/>
      <c r="M180" s="150"/>
      <c r="N180" s="150"/>
    </row>
    <row r="181" spans="1:14">
      <c r="A181" s="159">
        <f t="shared" si="22"/>
        <v>0</v>
      </c>
      <c r="B181" s="156">
        <f t="shared" ref="B181:B190" si="23">A181-A180</f>
        <v>0</v>
      </c>
      <c r="C181" s="156">
        <v>100</v>
      </c>
      <c r="D181" s="156"/>
      <c r="E181" s="157"/>
      <c r="K181" s="160"/>
      <c r="L181" s="150"/>
      <c r="M181" s="150"/>
      <c r="N181" s="150"/>
    </row>
    <row r="182" spans="1:14">
      <c r="A182" s="159">
        <f t="shared" si="22"/>
        <v>0</v>
      </c>
      <c r="B182" s="156">
        <f t="shared" si="23"/>
        <v>0</v>
      </c>
      <c r="C182" s="156">
        <v>1000</v>
      </c>
      <c r="D182" s="156">
        <f>A182</f>
        <v>0</v>
      </c>
      <c r="E182" s="157">
        <f>D182-MOD(D182,100)</f>
        <v>0</v>
      </c>
      <c r="F182" s="149">
        <f>MOD(D182,100)</f>
        <v>0</v>
      </c>
      <c r="G182" s="149">
        <f>F182-MOD(F182,10)</f>
        <v>0</v>
      </c>
      <c r="H182" s="149">
        <f>MOD(F182,10)</f>
        <v>0</v>
      </c>
      <c r="K182" s="160"/>
      <c r="L182" s="150"/>
      <c r="M182" s="150"/>
      <c r="N182" s="150"/>
    </row>
    <row r="183" spans="1:14">
      <c r="A183" s="159">
        <f t="shared" si="22"/>
        <v>0</v>
      </c>
      <c r="B183" s="156">
        <f t="shared" si="23"/>
        <v>0</v>
      </c>
      <c r="C183" s="156">
        <v>10000</v>
      </c>
      <c r="D183" s="156"/>
      <c r="E183" s="157" t="str">
        <f>_xlfn.IFNA(VLOOKUP(E182,$O$3:$P$38,2,0),"")</f>
        <v/>
      </c>
      <c r="F183" s="149" t="str">
        <f>IF(AND(F182&gt;10,F182&lt;20), VLOOKUP(F182,$O$3:$P$38,2,0),"")</f>
        <v/>
      </c>
      <c r="G183" s="149" t="str">
        <f>IF(AND(F182&gt;10,F182&lt;20),"", IF(G182&gt;9, VLOOKUP(G182,$O$3:$P$38,2,0),""))</f>
        <v/>
      </c>
      <c r="H183" s="149" t="str">
        <f>IF(AND(F182&gt;10,F182&lt;20),"",IF(H182&gt;0,VLOOKUP(H182,$O$3:$P$39,2,0),IF(AND(H182=0,A179=0),"zero","")))</f>
        <v>zero</v>
      </c>
      <c r="J183" s="149" t="str">
        <f>CONCATENATE(E183,IF(AND(E183&lt;&gt;"",F183&lt;&gt;""),$M$3,""),F183,IF(AND(E183&amp;F183&lt;&gt;"",G183&lt;&gt;""),$M$3,""),G183,IF(AND(E183&amp;F183&amp;G183&lt;&gt;"",H183&lt;&gt;""),$M$3,""),H183)</f>
        <v>zero</v>
      </c>
      <c r="K183" s="160"/>
      <c r="L183" s="150"/>
      <c r="M183" s="150"/>
      <c r="N183" s="150"/>
    </row>
    <row r="184" spans="1:14">
      <c r="A184" s="159">
        <f t="shared" si="22"/>
        <v>0</v>
      </c>
      <c r="B184" s="156">
        <f t="shared" si="23"/>
        <v>0</v>
      </c>
      <c r="C184" s="156">
        <v>100000</v>
      </c>
      <c r="D184" s="156"/>
      <c r="E184" s="157"/>
      <c r="K184" s="160"/>
      <c r="L184" s="150"/>
      <c r="M184" s="150"/>
      <c r="N184" s="150"/>
    </row>
    <row r="185" spans="1:14">
      <c r="A185" s="159">
        <f t="shared" si="22"/>
        <v>0</v>
      </c>
      <c r="B185" s="156">
        <f t="shared" si="23"/>
        <v>0</v>
      </c>
      <c r="C185" s="156">
        <v>1000000</v>
      </c>
      <c r="D185" s="156">
        <f>(A185-A182)/1000</f>
        <v>0</v>
      </c>
      <c r="E185" s="157">
        <f>D185-MOD(D185,100)</f>
        <v>0</v>
      </c>
      <c r="F185" s="149">
        <f>MOD(D185,100)</f>
        <v>0</v>
      </c>
      <c r="G185" s="149">
        <f>F185-MOD(F185,10)</f>
        <v>0</v>
      </c>
      <c r="H185" s="149">
        <f>MOD(F185,10)</f>
        <v>0</v>
      </c>
      <c r="K185" s="160"/>
      <c r="L185" s="150"/>
      <c r="M185" s="150"/>
      <c r="N185" s="150"/>
    </row>
    <row r="186" spans="1:14">
      <c r="A186" s="159">
        <f t="shared" si="22"/>
        <v>0</v>
      </c>
      <c r="B186" s="156">
        <f t="shared" si="23"/>
        <v>0</v>
      </c>
      <c r="C186" s="156">
        <v>10000000</v>
      </c>
      <c r="D186" s="156"/>
      <c r="E186" s="157" t="str">
        <f>_xlfn.IFNA(VLOOKUP(E185,$O$3:$P$38,2,0),"")</f>
        <v/>
      </c>
      <c r="F186" s="149" t="str">
        <f>IF(AND(F185&gt;10,F185&lt;20), VLOOKUP(F185,$O$3:$P$38,2,0),"")</f>
        <v/>
      </c>
      <c r="G186" s="149" t="str">
        <f>IF(AND(F185&gt;10,F185&lt;20),"", IF(G185&gt;9, VLOOKUP(G185,$O$3:$P$38,2,0),""))</f>
        <v/>
      </c>
      <c r="H186" s="149" t="str">
        <f>IF(AND(F185&gt;10,F185&lt;20),"", IF(H185&gt;0, VLOOKUP(H185,$O$3:$P$38,2,0),""))</f>
        <v/>
      </c>
      <c r="I186" s="149" t="str">
        <f>IF(D185=0,"",IF(D185=1,$Q$3,IF(AND(F185&gt;10,F185&lt;19),$Q$5,IF(AND(H185&gt;1,H185&lt;5),$Q$4,$Q$5))))</f>
        <v/>
      </c>
      <c r="J186" s="149" t="str">
        <f>CONCATENATE(E186,IF(AND(E186&lt;&gt;"",F186&lt;&gt;""),$M$3,""),F186,IF(AND(E186&amp;F186&lt;&gt;"",G186&lt;&gt;""),$M$3,""),G186,IF(AND(E186&amp;F186&amp;G186&lt;&gt;"",H186&lt;&gt;""),$M$3,""),H186,IF(E186&amp;F186&amp;G186&amp;H186&lt;&gt;"",$M$3,""),I186)</f>
        <v/>
      </c>
      <c r="K186" s="160"/>
      <c r="L186" s="150"/>
      <c r="M186" s="150"/>
      <c r="N186" s="150"/>
    </row>
    <row r="187" spans="1:14">
      <c r="A187" s="159">
        <f t="shared" si="22"/>
        <v>0</v>
      </c>
      <c r="B187" s="156">
        <f t="shared" si="23"/>
        <v>0</v>
      </c>
      <c r="C187" s="156">
        <v>100000000</v>
      </c>
      <c r="D187" s="156"/>
      <c r="E187" s="157"/>
      <c r="K187" s="160"/>
      <c r="L187" s="150"/>
      <c r="M187" s="150"/>
      <c r="N187" s="150"/>
    </row>
    <row r="188" spans="1:14">
      <c r="A188" s="159">
        <f t="shared" si="22"/>
        <v>0</v>
      </c>
      <c r="B188" s="155">
        <f t="shared" si="23"/>
        <v>0</v>
      </c>
      <c r="C188" s="155">
        <v>1000000000</v>
      </c>
      <c r="D188" s="156">
        <f>(A188-A185)/1000000</f>
        <v>0</v>
      </c>
      <c r="E188" s="157">
        <f>D188-MOD(D188,100)</f>
        <v>0</v>
      </c>
      <c r="F188" s="149">
        <f>MOD(D188,100)</f>
        <v>0</v>
      </c>
      <c r="G188" s="149">
        <f>F188-MOD(F188,10)</f>
        <v>0</v>
      </c>
      <c r="H188" s="149">
        <f>MOD(F188,10)</f>
        <v>0</v>
      </c>
      <c r="K188" s="160"/>
      <c r="L188" s="150"/>
      <c r="M188" s="150"/>
      <c r="N188" s="150"/>
    </row>
    <row r="189" spans="1:14">
      <c r="A189" s="159">
        <f t="shared" si="22"/>
        <v>0</v>
      </c>
      <c r="B189" s="155">
        <f t="shared" si="23"/>
        <v>0</v>
      </c>
      <c r="C189" s="155">
        <v>10000000000</v>
      </c>
      <c r="E189" s="161" t="str">
        <f>_xlfn.IFNA(VLOOKUP(E188,$O$3:$P$38,2,0),"")</f>
        <v/>
      </c>
      <c r="F189" s="149" t="str">
        <f>IF(AND(F188&gt;10,F188&lt;20), VLOOKUP(F188,$O$3:$P$38,2,0),"")</f>
        <v/>
      </c>
      <c r="G189" s="149" t="str">
        <f>IF(AND(F188&gt;10,F188&lt;20),"", IF(G188&gt;9, VLOOKUP(G188,$O$3:$P$38,2,0),""))</f>
        <v/>
      </c>
      <c r="H189" s="149" t="str">
        <f>IF(AND(F188&gt;10,F188&lt;20),"", IF(H188&gt;0, VLOOKUP(H188,$O$3:$P$38,2,0),""))</f>
        <v/>
      </c>
      <c r="I189" s="149" t="str">
        <f>IF(D188=0,"",IF(D188=1,$R$3,IF(AND(F188&gt;10,F188&lt;19),$R$5,IF(AND(H188&gt;1,H188&lt;5),$R$4,$R$5))))</f>
        <v/>
      </c>
      <c r="J189" s="149" t="str">
        <f>CONCATENATE(E189,IF(AND(E189&lt;&gt;"",F189&lt;&gt;""),$M$3,""),F189,IF(AND(E189&amp;F189&lt;&gt;"",G189&lt;&gt;""),$M$3,""),G189,IF(AND(E189&amp;F189&amp;G189&lt;&gt;"",H189&lt;&gt;""),$M$3,""),H189,IF(E189&amp;F189&amp;G189&amp;H189&lt;&gt;"",$M$3,""),I189)</f>
        <v/>
      </c>
      <c r="K189" s="160"/>
      <c r="L189" s="150"/>
      <c r="M189" s="150"/>
      <c r="N189" s="150"/>
    </row>
    <row r="190" spans="1:14">
      <c r="A190" s="159">
        <f t="shared" si="22"/>
        <v>0</v>
      </c>
      <c r="B190" s="156">
        <f t="shared" si="23"/>
        <v>0</v>
      </c>
      <c r="C190" s="156">
        <v>100000000000</v>
      </c>
      <c r="D190" s="156"/>
      <c r="E190" s="157"/>
      <c r="K190" s="160"/>
      <c r="L190" s="150"/>
      <c r="M190" s="150"/>
      <c r="N190" s="150"/>
    </row>
    <row r="191" spans="1:14">
      <c r="A191" s="159">
        <f t="shared" si="22"/>
        <v>0</v>
      </c>
      <c r="B191" s="155">
        <f>A191-A188</f>
        <v>0</v>
      </c>
      <c r="C191" s="155">
        <v>1000000000000</v>
      </c>
      <c r="D191" s="156">
        <f>(A191-A188)/1000000000</f>
        <v>0</v>
      </c>
      <c r="E191" s="157">
        <f>D191-MOD(D191,100)</f>
        <v>0</v>
      </c>
      <c r="F191" s="149">
        <f>MOD(D191,100)</f>
        <v>0</v>
      </c>
      <c r="G191" s="149">
        <f>F191-MOD(F191,10)</f>
        <v>0</v>
      </c>
      <c r="H191" s="149">
        <f>MOD(F191,10)</f>
        <v>0</v>
      </c>
      <c r="K191" s="160"/>
      <c r="L191" s="150"/>
      <c r="M191" s="150"/>
      <c r="N191" s="150"/>
    </row>
    <row r="192" spans="1:14" ht="15.75" thickBot="1">
      <c r="A192" s="162"/>
      <c r="B192" s="163"/>
      <c r="C192" s="163"/>
      <c r="D192" s="163"/>
      <c r="E192" s="164" t="str">
        <f>_xlfn.IFNA(VLOOKUP(E191,$O$3:$P$38,2,0),"")</f>
        <v/>
      </c>
      <c r="F192" s="163" t="str">
        <f>IF(AND(F191&gt;10,F191&lt;20), VLOOKUP(F191,$O$3:$P$38,2,0),"")</f>
        <v/>
      </c>
      <c r="G192" s="163" t="str">
        <f>IF(AND(F191&gt;10,F191&lt;20),"", IF(G191&gt;9, VLOOKUP(G191,$O$3:$P$38,2,0),""))</f>
        <v/>
      </c>
      <c r="H192" s="163" t="str">
        <f>IF(AND(F191&gt;10,F191&lt;20),"", IF(H191&gt;0, VLOOKUP(H191,$O$3:$P$38,2,0),""))</f>
        <v/>
      </c>
      <c r="I192" s="163" t="str">
        <f>IF(D191=0,"",IF(D191=1,$S$3,IF(AND(F191&gt;10,F191&lt;19),$S$5,IF(AND(H191&gt;1,H191&lt;5),$S$4,$S$5))))</f>
        <v/>
      </c>
      <c r="J192" s="163" t="str">
        <f>CONCATENATE(E192,IF(AND(E192&lt;&gt;"",F192&lt;&gt;""),$M$3,""),F192,IF(AND(E192&amp;F192&lt;&gt;"",G192&lt;&gt;""),$M$3,""),G192,IF(AND(E192&amp;F192&amp;G192&lt;&gt;"",H192&lt;&gt;""),$M$3,""),H192,IF(E192&amp;F192&amp;G192&amp;H192&lt;&gt;"",$M$3,""),I192)</f>
        <v/>
      </c>
      <c r="K192" s="165"/>
      <c r="L192" s="150"/>
      <c r="M192" s="150"/>
      <c r="N192" s="150"/>
    </row>
    <row r="193" spans="1:14" ht="15.75" thickBot="1">
      <c r="A193" s="150"/>
      <c r="B193" s="150"/>
      <c r="C193" s="150"/>
      <c r="D193" s="150"/>
      <c r="E193" s="166"/>
      <c r="F193" s="150"/>
      <c r="G193" s="150"/>
      <c r="H193" s="150"/>
      <c r="I193" s="150"/>
      <c r="J193" s="150"/>
      <c r="K193" s="150"/>
      <c r="L193" s="150"/>
      <c r="M193" s="150"/>
      <c r="N193" s="150"/>
    </row>
    <row r="194" spans="1:14" ht="15.75" thickBot="1">
      <c r="A194" s="151">
        <v>0</v>
      </c>
      <c r="B194" s="145" t="s">
        <v>152</v>
      </c>
      <c r="C194" s="145" t="s">
        <v>153</v>
      </c>
      <c r="D194" s="148"/>
      <c r="E194" s="152" t="str">
        <f>CONCATENATE(J208,IF(AND(D207&lt;&gt;0,D204&lt;&gt;0),$M$3,""),J205,IF(AND(D204&lt;&gt;0,D201&lt;&gt;0),$M$3,""),J202,IF(AND(D201&lt;&gt;0,D198&lt;&gt;0),$M$3,""),J199,$N$3,$M$3,E195,IF(D195&lt;&gt;0,$M$3,""),$N$4)</f>
        <v>zero, 00/100</v>
      </c>
      <c r="F194" s="148"/>
      <c r="G194" s="148"/>
      <c r="H194" s="148"/>
      <c r="I194" s="148"/>
      <c r="J194" s="148"/>
      <c r="K194" s="153"/>
      <c r="L194" s="150"/>
      <c r="M194" s="150"/>
      <c r="N194" s="150"/>
    </row>
    <row r="195" spans="1:14" ht="15.75" thickBot="1">
      <c r="A195" s="154">
        <f>TRUNC(A194)</f>
        <v>0</v>
      </c>
      <c r="B195" s="155">
        <f>A194-A195</f>
        <v>0</v>
      </c>
      <c r="C195" s="155">
        <v>1</v>
      </c>
      <c r="D195" s="156">
        <f>B195</f>
        <v>0</v>
      </c>
      <c r="E195" s="157" t="str">
        <f>CONCATENATE(TEXT(D195*100,"## 00"),"/100")</f>
        <v>00/100</v>
      </c>
      <c r="K195" s="158"/>
      <c r="L195" s="150"/>
      <c r="M195" s="150"/>
      <c r="N195" s="150"/>
    </row>
    <row r="196" spans="1:14">
      <c r="A196" s="159">
        <f t="shared" ref="A196:A207" si="24">MOD($A$195,$C196)</f>
        <v>0</v>
      </c>
      <c r="B196" s="156">
        <f>A196</f>
        <v>0</v>
      </c>
      <c r="C196" s="156">
        <v>10</v>
      </c>
      <c r="D196" s="156"/>
      <c r="E196" s="157"/>
      <c r="K196" s="160"/>
      <c r="L196" s="150"/>
      <c r="M196" s="150"/>
      <c r="N196" s="150"/>
    </row>
    <row r="197" spans="1:14">
      <c r="A197" s="159">
        <f t="shared" si="24"/>
        <v>0</v>
      </c>
      <c r="B197" s="156">
        <f t="shared" ref="B197:B206" si="25">A197-A196</f>
        <v>0</v>
      </c>
      <c r="C197" s="156">
        <v>100</v>
      </c>
      <c r="D197" s="156"/>
      <c r="E197" s="157"/>
      <c r="K197" s="160"/>
      <c r="L197" s="150"/>
      <c r="M197" s="150"/>
      <c r="N197" s="150"/>
    </row>
    <row r="198" spans="1:14">
      <c r="A198" s="159">
        <f t="shared" si="24"/>
        <v>0</v>
      </c>
      <c r="B198" s="156">
        <f t="shared" si="25"/>
        <v>0</v>
      </c>
      <c r="C198" s="156">
        <v>1000</v>
      </c>
      <c r="D198" s="156">
        <f>A198</f>
        <v>0</v>
      </c>
      <c r="E198" s="157">
        <f>D198-MOD(D198,100)</f>
        <v>0</v>
      </c>
      <c r="F198" s="149">
        <f>MOD(D198,100)</f>
        <v>0</v>
      </c>
      <c r="G198" s="149">
        <f>F198-MOD(F198,10)</f>
        <v>0</v>
      </c>
      <c r="H198" s="149">
        <f>MOD(F198,10)</f>
        <v>0</v>
      </c>
      <c r="K198" s="160"/>
      <c r="L198" s="150"/>
      <c r="M198" s="150"/>
      <c r="N198" s="150"/>
    </row>
    <row r="199" spans="1:14">
      <c r="A199" s="159">
        <f t="shared" si="24"/>
        <v>0</v>
      </c>
      <c r="B199" s="156">
        <f t="shared" si="25"/>
        <v>0</v>
      </c>
      <c r="C199" s="156">
        <v>10000</v>
      </c>
      <c r="D199" s="156"/>
      <c r="E199" s="157" t="str">
        <f>_xlfn.IFNA(VLOOKUP(E198,$O$3:$P$38,2,0),"")</f>
        <v/>
      </c>
      <c r="F199" s="149" t="str">
        <f>IF(AND(F198&gt;10,F198&lt;20), VLOOKUP(F198,$O$3:$P$38,2,0),"")</f>
        <v/>
      </c>
      <c r="G199" s="149" t="str">
        <f>IF(AND(F198&gt;10,F198&lt;20),"", IF(G198&gt;9, VLOOKUP(G198,$O$3:$P$38,2,0),""))</f>
        <v/>
      </c>
      <c r="H199" s="149" t="str">
        <f>IF(AND(F198&gt;10,F198&lt;20),"",IF(H198&gt;0,VLOOKUP(H198,$O$3:$P$39,2,0),IF(AND(H198=0,A195=0),"zero","")))</f>
        <v>zero</v>
      </c>
      <c r="J199" s="149" t="str">
        <f>CONCATENATE(E199,IF(AND(E199&lt;&gt;"",F199&lt;&gt;""),$M$3,""),F199,IF(AND(E199&amp;F199&lt;&gt;"",G199&lt;&gt;""),$M$3,""),G199,IF(AND(E199&amp;F199&amp;G199&lt;&gt;"",H199&lt;&gt;""),$M$3,""),H199)</f>
        <v>zero</v>
      </c>
      <c r="K199" s="160"/>
      <c r="L199" s="150"/>
      <c r="M199" s="150"/>
      <c r="N199" s="150"/>
    </row>
    <row r="200" spans="1:14">
      <c r="A200" s="159">
        <f t="shared" si="24"/>
        <v>0</v>
      </c>
      <c r="B200" s="156">
        <f t="shared" si="25"/>
        <v>0</v>
      </c>
      <c r="C200" s="156">
        <v>100000</v>
      </c>
      <c r="D200" s="156"/>
      <c r="E200" s="157"/>
      <c r="K200" s="160"/>
      <c r="L200" s="150"/>
      <c r="M200" s="150"/>
      <c r="N200" s="150"/>
    </row>
    <row r="201" spans="1:14">
      <c r="A201" s="159">
        <f t="shared" si="24"/>
        <v>0</v>
      </c>
      <c r="B201" s="156">
        <f t="shared" si="25"/>
        <v>0</v>
      </c>
      <c r="C201" s="156">
        <v>1000000</v>
      </c>
      <c r="D201" s="156">
        <f>(A201-A198)/1000</f>
        <v>0</v>
      </c>
      <c r="E201" s="157">
        <f>D201-MOD(D201,100)</f>
        <v>0</v>
      </c>
      <c r="F201" s="149">
        <f>MOD(D201,100)</f>
        <v>0</v>
      </c>
      <c r="G201" s="149">
        <f>F201-MOD(F201,10)</f>
        <v>0</v>
      </c>
      <c r="H201" s="149">
        <f>MOD(F201,10)</f>
        <v>0</v>
      </c>
      <c r="K201" s="160"/>
      <c r="L201" s="150"/>
      <c r="M201" s="150"/>
      <c r="N201" s="150"/>
    </row>
    <row r="202" spans="1:14">
      <c r="A202" s="159">
        <f t="shared" si="24"/>
        <v>0</v>
      </c>
      <c r="B202" s="156">
        <f t="shared" si="25"/>
        <v>0</v>
      </c>
      <c r="C202" s="156">
        <v>10000000</v>
      </c>
      <c r="D202" s="156"/>
      <c r="E202" s="157" t="str">
        <f>_xlfn.IFNA(VLOOKUP(E201,$O$3:$P$38,2,0),"")</f>
        <v/>
      </c>
      <c r="F202" s="149" t="str">
        <f>IF(AND(F201&gt;10,F201&lt;20), VLOOKUP(F201,$O$3:$P$38,2,0),"")</f>
        <v/>
      </c>
      <c r="G202" s="149" t="str">
        <f>IF(AND(F201&gt;10,F201&lt;20),"", IF(G201&gt;9, VLOOKUP(G201,$O$3:$P$38,2,0),""))</f>
        <v/>
      </c>
      <c r="H202" s="149" t="str">
        <f>IF(AND(F201&gt;10,F201&lt;20),"", IF(H201&gt;0, VLOOKUP(H201,$O$3:$P$38,2,0),""))</f>
        <v/>
      </c>
      <c r="I202" s="149" t="str">
        <f>IF(D201=0,"",IF(D201=1,$Q$3,IF(AND(F201&gt;10,F201&lt;19),$Q$5,IF(AND(H201&gt;1,H201&lt;5),$Q$4,$Q$5))))</f>
        <v/>
      </c>
      <c r="J202" s="149" t="str">
        <f>CONCATENATE(E202,IF(AND(E202&lt;&gt;"",F202&lt;&gt;""),$M$3,""),F202,IF(AND(E202&amp;F202&lt;&gt;"",G202&lt;&gt;""),$M$3,""),G202,IF(AND(E202&amp;F202&amp;G202&lt;&gt;"",H202&lt;&gt;""),$M$3,""),H202,IF(E202&amp;F202&amp;G202&amp;H202&lt;&gt;"",$M$3,""),I202)</f>
        <v/>
      </c>
      <c r="K202" s="160"/>
      <c r="L202" s="150"/>
      <c r="M202" s="150"/>
      <c r="N202" s="150"/>
    </row>
    <row r="203" spans="1:14">
      <c r="A203" s="159">
        <f t="shared" si="24"/>
        <v>0</v>
      </c>
      <c r="B203" s="156">
        <f t="shared" si="25"/>
        <v>0</v>
      </c>
      <c r="C203" s="156">
        <v>100000000</v>
      </c>
      <c r="D203" s="156"/>
      <c r="E203" s="157"/>
      <c r="K203" s="160"/>
      <c r="L203" s="150"/>
      <c r="M203" s="150"/>
      <c r="N203" s="150"/>
    </row>
    <row r="204" spans="1:14">
      <c r="A204" s="159">
        <f t="shared" si="24"/>
        <v>0</v>
      </c>
      <c r="B204" s="155">
        <f t="shared" si="25"/>
        <v>0</v>
      </c>
      <c r="C204" s="155">
        <v>1000000000</v>
      </c>
      <c r="D204" s="156">
        <f>(A204-A201)/1000000</f>
        <v>0</v>
      </c>
      <c r="E204" s="157">
        <f>D204-MOD(D204,100)</f>
        <v>0</v>
      </c>
      <c r="F204" s="149">
        <f>MOD(D204,100)</f>
        <v>0</v>
      </c>
      <c r="G204" s="149">
        <f>F204-MOD(F204,10)</f>
        <v>0</v>
      </c>
      <c r="H204" s="149">
        <f>MOD(F204,10)</f>
        <v>0</v>
      </c>
      <c r="K204" s="160"/>
      <c r="L204" s="150"/>
      <c r="M204" s="150"/>
      <c r="N204" s="150"/>
    </row>
    <row r="205" spans="1:14">
      <c r="A205" s="159">
        <f t="shared" si="24"/>
        <v>0</v>
      </c>
      <c r="B205" s="155">
        <f t="shared" si="25"/>
        <v>0</v>
      </c>
      <c r="C205" s="155">
        <v>10000000000</v>
      </c>
      <c r="E205" s="161" t="str">
        <f>_xlfn.IFNA(VLOOKUP(E204,$O$3:$P$38,2,0),"")</f>
        <v/>
      </c>
      <c r="F205" s="149" t="str">
        <f>IF(AND(F204&gt;10,F204&lt;20), VLOOKUP(F204,$O$3:$P$38,2,0),"")</f>
        <v/>
      </c>
      <c r="G205" s="149" t="str">
        <f>IF(AND(F204&gt;10,F204&lt;20),"", IF(G204&gt;9, VLOOKUP(G204,$O$3:$P$38,2,0),""))</f>
        <v/>
      </c>
      <c r="H205" s="149" t="str">
        <f>IF(AND(F204&gt;10,F204&lt;20),"", IF(H204&gt;0, VLOOKUP(H204,$O$3:$P$38,2,0),""))</f>
        <v/>
      </c>
      <c r="I205" s="149" t="str">
        <f>IF(D204=0,"",IF(D204=1,$R$3,IF(AND(F204&gt;10,F204&lt;19),$R$5,IF(AND(H204&gt;1,H204&lt;5),$R$4,$R$5))))</f>
        <v/>
      </c>
      <c r="J205" s="149" t="str">
        <f>CONCATENATE(E205,IF(AND(E205&lt;&gt;"",F205&lt;&gt;""),$M$3,""),F205,IF(AND(E205&amp;F205&lt;&gt;"",G205&lt;&gt;""),$M$3,""),G205,IF(AND(E205&amp;F205&amp;G205&lt;&gt;"",H205&lt;&gt;""),$M$3,""),H205,IF(E205&amp;F205&amp;G205&amp;H205&lt;&gt;"",$M$3,""),I205)</f>
        <v/>
      </c>
      <c r="K205" s="160"/>
      <c r="L205" s="150"/>
      <c r="M205" s="150"/>
      <c r="N205" s="150"/>
    </row>
    <row r="206" spans="1:14">
      <c r="A206" s="159">
        <f t="shared" si="24"/>
        <v>0</v>
      </c>
      <c r="B206" s="156">
        <f t="shared" si="25"/>
        <v>0</v>
      </c>
      <c r="C206" s="156">
        <v>100000000000</v>
      </c>
      <c r="D206" s="156"/>
      <c r="E206" s="157"/>
      <c r="K206" s="160"/>
      <c r="L206" s="150"/>
      <c r="M206" s="150"/>
      <c r="N206" s="150"/>
    </row>
    <row r="207" spans="1:14">
      <c r="A207" s="159">
        <f t="shared" si="24"/>
        <v>0</v>
      </c>
      <c r="B207" s="155">
        <f>A207-A204</f>
        <v>0</v>
      </c>
      <c r="C207" s="155">
        <v>1000000000000</v>
      </c>
      <c r="D207" s="156">
        <f>(A207-A204)/1000000000</f>
        <v>0</v>
      </c>
      <c r="E207" s="157">
        <f>D207-MOD(D207,100)</f>
        <v>0</v>
      </c>
      <c r="F207" s="149">
        <f>MOD(D207,100)</f>
        <v>0</v>
      </c>
      <c r="G207" s="149">
        <f>F207-MOD(F207,10)</f>
        <v>0</v>
      </c>
      <c r="H207" s="149">
        <f>MOD(F207,10)</f>
        <v>0</v>
      </c>
      <c r="K207" s="160"/>
      <c r="L207" s="150"/>
      <c r="M207" s="150"/>
      <c r="N207" s="150"/>
    </row>
    <row r="208" spans="1:14" ht="15.75" thickBot="1">
      <c r="A208" s="162"/>
      <c r="B208" s="163"/>
      <c r="C208" s="163"/>
      <c r="D208" s="163"/>
      <c r="E208" s="164" t="str">
        <f>_xlfn.IFNA(VLOOKUP(E207,$O$3:$P$38,2,0),"")</f>
        <v/>
      </c>
      <c r="F208" s="163" t="str">
        <f>IF(AND(F207&gt;10,F207&lt;20), VLOOKUP(F207,$O$3:$P$38,2,0),"")</f>
        <v/>
      </c>
      <c r="G208" s="163" t="str">
        <f>IF(AND(F207&gt;10,F207&lt;20),"", IF(G207&gt;9, VLOOKUP(G207,$O$3:$P$38,2,0),""))</f>
        <v/>
      </c>
      <c r="H208" s="163" t="str">
        <f>IF(AND(F207&gt;10,F207&lt;20),"", IF(H207&gt;0, VLOOKUP(H207,$O$3:$P$38,2,0),""))</f>
        <v/>
      </c>
      <c r="I208" s="163" t="str">
        <f>IF(D207=0,"",IF(D207=1,$S$3,IF(AND(F207&gt;10,F207&lt;19),$S$5,IF(AND(H207&gt;1,H207&lt;5),$S$4,$S$5))))</f>
        <v/>
      </c>
      <c r="J208" s="163" t="str">
        <f>CONCATENATE(E208,IF(AND(E208&lt;&gt;"",F208&lt;&gt;""),$M$3,""),F208,IF(AND(E208&amp;F208&lt;&gt;"",G208&lt;&gt;""),$M$3,""),G208,IF(AND(E208&amp;F208&amp;G208&lt;&gt;"",H208&lt;&gt;""),$M$3,""),H208,IF(E208&amp;F208&amp;G208&amp;H208&lt;&gt;"",$M$3,""),I208)</f>
        <v/>
      </c>
      <c r="K208" s="165"/>
      <c r="L208" s="150"/>
      <c r="M208" s="150"/>
      <c r="N208" s="150"/>
    </row>
    <row r="209" spans="1:14" ht="15.75" thickBot="1">
      <c r="A209" s="150"/>
      <c r="B209" s="150"/>
      <c r="C209" s="150"/>
      <c r="D209" s="150"/>
      <c r="E209" s="166"/>
      <c r="F209" s="150"/>
      <c r="G209" s="150"/>
      <c r="H209" s="150"/>
      <c r="I209" s="150"/>
      <c r="J209" s="150"/>
      <c r="K209" s="150"/>
      <c r="L209" s="150"/>
      <c r="M209" s="150"/>
      <c r="N209" s="150"/>
    </row>
    <row r="210" spans="1:14" ht="15.75" thickBot="1">
      <c r="A210" s="151">
        <v>0</v>
      </c>
      <c r="B210" s="145" t="s">
        <v>152</v>
      </c>
      <c r="C210" s="145" t="s">
        <v>153</v>
      </c>
      <c r="D210" s="148"/>
      <c r="E210" s="152" t="str">
        <f>CONCATENATE(J224,IF(AND(D223&lt;&gt;0,D220&lt;&gt;0),$M$3,""),J221,IF(AND(D220&lt;&gt;0,D217&lt;&gt;0),$M$3,""),J218,IF(AND(D217&lt;&gt;0,D214&lt;&gt;0),$M$3,""),J215,$N$3,$M$3,E211,IF(D211&lt;&gt;0,$M$3,""),$N$4)</f>
        <v>zero, 00/100</v>
      </c>
      <c r="F210" s="148"/>
      <c r="G210" s="148"/>
      <c r="H210" s="148"/>
      <c r="I210" s="148"/>
      <c r="J210" s="148"/>
      <c r="K210" s="153"/>
      <c r="L210" s="150"/>
      <c r="M210" s="150"/>
      <c r="N210" s="150"/>
    </row>
    <row r="211" spans="1:14" ht="15.75" thickBot="1">
      <c r="A211" s="154">
        <f>TRUNC(A210)</f>
        <v>0</v>
      </c>
      <c r="B211" s="155">
        <f>A210-A211</f>
        <v>0</v>
      </c>
      <c r="C211" s="155">
        <v>1</v>
      </c>
      <c r="D211" s="156">
        <f>B211</f>
        <v>0</v>
      </c>
      <c r="E211" s="157" t="str">
        <f>CONCATENATE(TEXT(D211*100,"## 00"),"/100")</f>
        <v>00/100</v>
      </c>
      <c r="K211" s="158"/>
      <c r="L211" s="150"/>
      <c r="M211" s="150"/>
      <c r="N211" s="150"/>
    </row>
    <row r="212" spans="1:14">
      <c r="A212" s="159">
        <f t="shared" ref="A212:A223" si="26">MOD($A$211,$C212)</f>
        <v>0</v>
      </c>
      <c r="B212" s="156">
        <f>A212</f>
        <v>0</v>
      </c>
      <c r="C212" s="156">
        <v>10</v>
      </c>
      <c r="D212" s="156"/>
      <c r="E212" s="157"/>
      <c r="K212" s="160"/>
      <c r="L212" s="150"/>
      <c r="M212" s="150"/>
      <c r="N212" s="150"/>
    </row>
    <row r="213" spans="1:14">
      <c r="A213" s="159">
        <f t="shared" si="26"/>
        <v>0</v>
      </c>
      <c r="B213" s="156">
        <f t="shared" ref="B213:B222" si="27">A213-A212</f>
        <v>0</v>
      </c>
      <c r="C213" s="156">
        <v>100</v>
      </c>
      <c r="D213" s="156"/>
      <c r="E213" s="157"/>
      <c r="K213" s="160"/>
      <c r="L213" s="150"/>
      <c r="M213" s="150"/>
      <c r="N213" s="150"/>
    </row>
    <row r="214" spans="1:14">
      <c r="A214" s="159">
        <f t="shared" si="26"/>
        <v>0</v>
      </c>
      <c r="B214" s="156">
        <f t="shared" si="27"/>
        <v>0</v>
      </c>
      <c r="C214" s="156">
        <v>1000</v>
      </c>
      <c r="D214" s="156">
        <f>A214</f>
        <v>0</v>
      </c>
      <c r="E214" s="157">
        <f>D214-MOD(D214,100)</f>
        <v>0</v>
      </c>
      <c r="F214" s="149">
        <f>MOD(D214,100)</f>
        <v>0</v>
      </c>
      <c r="G214" s="149">
        <f>F214-MOD(F214,10)</f>
        <v>0</v>
      </c>
      <c r="H214" s="149">
        <f>MOD(F214,10)</f>
        <v>0</v>
      </c>
      <c r="K214" s="160"/>
      <c r="L214" s="150"/>
      <c r="M214" s="150"/>
      <c r="N214" s="150"/>
    </row>
    <row r="215" spans="1:14">
      <c r="A215" s="159">
        <f t="shared" si="26"/>
        <v>0</v>
      </c>
      <c r="B215" s="156">
        <f t="shared" si="27"/>
        <v>0</v>
      </c>
      <c r="C215" s="156">
        <v>10000</v>
      </c>
      <c r="D215" s="156"/>
      <c r="E215" s="157" t="str">
        <f>_xlfn.IFNA(VLOOKUP(E214,$O$3:$P$38,2,0),"")</f>
        <v/>
      </c>
      <c r="F215" s="149" t="str">
        <f>IF(AND(F214&gt;10,F214&lt;20), VLOOKUP(F214,$O$3:$P$38,2,0),"")</f>
        <v/>
      </c>
      <c r="G215" s="149" t="str">
        <f>IF(AND(F214&gt;10,F214&lt;20),"", IF(G214&gt;9, VLOOKUP(G214,$O$3:$P$38,2,0),""))</f>
        <v/>
      </c>
      <c r="H215" s="149" t="str">
        <f>IF(AND(F214&gt;10,F214&lt;20),"",IF(H214&gt;0,VLOOKUP(H214,$O$3:$P$39,2,0),IF(AND(H214=0,A211=0),"zero","")))</f>
        <v>zero</v>
      </c>
      <c r="J215" s="149" t="str">
        <f>CONCATENATE(E215,IF(AND(E215&lt;&gt;"",F215&lt;&gt;""),$M$3,""),F215,IF(AND(E215&amp;F215&lt;&gt;"",G215&lt;&gt;""),$M$3,""),G215,IF(AND(E215&amp;F215&amp;G215&lt;&gt;"",H215&lt;&gt;""),$M$3,""),H215)</f>
        <v>zero</v>
      </c>
      <c r="K215" s="160"/>
      <c r="L215" s="150"/>
      <c r="M215" s="150"/>
      <c r="N215" s="150"/>
    </row>
    <row r="216" spans="1:14">
      <c r="A216" s="159">
        <f t="shared" si="26"/>
        <v>0</v>
      </c>
      <c r="B216" s="156">
        <f t="shared" si="27"/>
        <v>0</v>
      </c>
      <c r="C216" s="156">
        <v>100000</v>
      </c>
      <c r="D216" s="156"/>
      <c r="E216" s="157"/>
      <c r="K216" s="160"/>
      <c r="L216" s="150"/>
      <c r="M216" s="150"/>
      <c r="N216" s="150"/>
    </row>
    <row r="217" spans="1:14">
      <c r="A217" s="159">
        <f t="shared" si="26"/>
        <v>0</v>
      </c>
      <c r="B217" s="156">
        <f t="shared" si="27"/>
        <v>0</v>
      </c>
      <c r="C217" s="156">
        <v>1000000</v>
      </c>
      <c r="D217" s="156">
        <f>(A217-A214)/1000</f>
        <v>0</v>
      </c>
      <c r="E217" s="157">
        <f>D217-MOD(D217,100)</f>
        <v>0</v>
      </c>
      <c r="F217" s="149">
        <f>MOD(D217,100)</f>
        <v>0</v>
      </c>
      <c r="G217" s="149">
        <f>F217-MOD(F217,10)</f>
        <v>0</v>
      </c>
      <c r="H217" s="149">
        <f>MOD(F217,10)</f>
        <v>0</v>
      </c>
      <c r="K217" s="160"/>
      <c r="L217" s="150"/>
      <c r="M217" s="150"/>
      <c r="N217" s="150"/>
    </row>
    <row r="218" spans="1:14">
      <c r="A218" s="159">
        <f t="shared" si="26"/>
        <v>0</v>
      </c>
      <c r="B218" s="156">
        <f t="shared" si="27"/>
        <v>0</v>
      </c>
      <c r="C218" s="156">
        <v>10000000</v>
      </c>
      <c r="D218" s="156"/>
      <c r="E218" s="157" t="str">
        <f>_xlfn.IFNA(VLOOKUP(E217,$O$3:$P$38,2,0),"")</f>
        <v/>
      </c>
      <c r="F218" s="149" t="str">
        <f>IF(AND(F217&gt;10,F217&lt;20), VLOOKUP(F217,$O$3:$P$38,2,0),"")</f>
        <v/>
      </c>
      <c r="G218" s="149" t="str">
        <f>IF(AND(F217&gt;10,F217&lt;20),"", IF(G217&gt;9, VLOOKUP(G217,$O$3:$P$38,2,0),""))</f>
        <v/>
      </c>
      <c r="H218" s="149" t="str">
        <f>IF(AND(F217&gt;10,F217&lt;20),"", IF(H217&gt;0, VLOOKUP(H217,$O$3:$P$38,2,0),""))</f>
        <v/>
      </c>
      <c r="I218" s="149" t="str">
        <f>IF(D217=0,"",IF(D217=1,$Q$3,IF(AND(F217&gt;10,F217&lt;19),$Q$5,IF(AND(H217&gt;1,H217&lt;5),$Q$4,$Q$5))))</f>
        <v/>
      </c>
      <c r="J218" s="149" t="str">
        <f>CONCATENATE(E218,IF(AND(E218&lt;&gt;"",F218&lt;&gt;""),$M$3,""),F218,IF(AND(E218&amp;F218&lt;&gt;"",G218&lt;&gt;""),$M$3,""),G218,IF(AND(E218&amp;F218&amp;G218&lt;&gt;"",H218&lt;&gt;""),$M$3,""),H218,IF(E218&amp;F218&amp;G218&amp;H218&lt;&gt;"",$M$3,""),I218)</f>
        <v/>
      </c>
      <c r="K218" s="160"/>
      <c r="L218" s="150"/>
      <c r="M218" s="150"/>
      <c r="N218" s="150"/>
    </row>
    <row r="219" spans="1:14">
      <c r="A219" s="159">
        <f t="shared" si="26"/>
        <v>0</v>
      </c>
      <c r="B219" s="156">
        <f t="shared" si="27"/>
        <v>0</v>
      </c>
      <c r="C219" s="156">
        <v>100000000</v>
      </c>
      <c r="D219" s="156"/>
      <c r="E219" s="157"/>
      <c r="K219" s="160"/>
      <c r="L219" s="150"/>
      <c r="M219" s="150"/>
      <c r="N219" s="150"/>
    </row>
    <row r="220" spans="1:14">
      <c r="A220" s="159">
        <f t="shared" si="26"/>
        <v>0</v>
      </c>
      <c r="B220" s="155">
        <f t="shared" si="27"/>
        <v>0</v>
      </c>
      <c r="C220" s="155">
        <v>1000000000</v>
      </c>
      <c r="D220" s="156">
        <f>(A220-A217)/1000000</f>
        <v>0</v>
      </c>
      <c r="E220" s="157">
        <f>D220-MOD(D220,100)</f>
        <v>0</v>
      </c>
      <c r="F220" s="149">
        <f>MOD(D220,100)</f>
        <v>0</v>
      </c>
      <c r="G220" s="149">
        <f>F220-MOD(F220,10)</f>
        <v>0</v>
      </c>
      <c r="H220" s="149">
        <f>MOD(F220,10)</f>
        <v>0</v>
      </c>
      <c r="K220" s="160"/>
      <c r="L220" s="150"/>
      <c r="M220" s="150"/>
      <c r="N220" s="150"/>
    </row>
    <row r="221" spans="1:14">
      <c r="A221" s="159">
        <f t="shared" si="26"/>
        <v>0</v>
      </c>
      <c r="B221" s="155">
        <f t="shared" si="27"/>
        <v>0</v>
      </c>
      <c r="C221" s="155">
        <v>10000000000</v>
      </c>
      <c r="E221" s="161" t="str">
        <f>_xlfn.IFNA(VLOOKUP(E220,$O$3:$P$38,2,0),"")</f>
        <v/>
      </c>
      <c r="F221" s="149" t="str">
        <f>IF(AND(F220&gt;10,F220&lt;20), VLOOKUP(F220,$O$3:$P$38,2,0),"")</f>
        <v/>
      </c>
      <c r="G221" s="149" t="str">
        <f>IF(AND(F220&gt;10,F220&lt;20),"", IF(G220&gt;9, VLOOKUP(G220,$O$3:$P$38,2,0),""))</f>
        <v/>
      </c>
      <c r="H221" s="149" t="str">
        <f>IF(AND(F220&gt;10,F220&lt;20),"", IF(H220&gt;0, VLOOKUP(H220,$O$3:$P$38,2,0),""))</f>
        <v/>
      </c>
      <c r="I221" s="149" t="str">
        <f>IF(D220=0,"",IF(D220=1,$R$3,IF(AND(F220&gt;10,F220&lt;19),$R$5,IF(AND(H220&gt;1,H220&lt;5),$R$4,$R$5))))</f>
        <v/>
      </c>
      <c r="J221" s="149" t="str">
        <f>CONCATENATE(E221,IF(AND(E221&lt;&gt;"",F221&lt;&gt;""),$M$3,""),F221,IF(AND(E221&amp;F221&lt;&gt;"",G221&lt;&gt;""),$M$3,""),G221,IF(AND(E221&amp;F221&amp;G221&lt;&gt;"",H221&lt;&gt;""),$M$3,""),H221,IF(E221&amp;F221&amp;G221&amp;H221&lt;&gt;"",$M$3,""),I221)</f>
        <v/>
      </c>
      <c r="K221" s="160"/>
      <c r="L221" s="150"/>
      <c r="M221" s="150"/>
      <c r="N221" s="150"/>
    </row>
    <row r="222" spans="1:14">
      <c r="A222" s="159">
        <f t="shared" si="26"/>
        <v>0</v>
      </c>
      <c r="B222" s="156">
        <f t="shared" si="27"/>
        <v>0</v>
      </c>
      <c r="C222" s="156">
        <v>100000000000</v>
      </c>
      <c r="D222" s="156"/>
      <c r="E222" s="157"/>
      <c r="K222" s="160"/>
      <c r="L222" s="150"/>
      <c r="M222" s="150"/>
      <c r="N222" s="150"/>
    </row>
    <row r="223" spans="1:14">
      <c r="A223" s="159">
        <f t="shared" si="26"/>
        <v>0</v>
      </c>
      <c r="B223" s="155">
        <f>A223-A220</f>
        <v>0</v>
      </c>
      <c r="C223" s="155">
        <v>1000000000000</v>
      </c>
      <c r="D223" s="156">
        <f>(A223-A220)/1000000000</f>
        <v>0</v>
      </c>
      <c r="E223" s="157">
        <f>D223-MOD(D223,100)</f>
        <v>0</v>
      </c>
      <c r="F223" s="149">
        <f>MOD(D223,100)</f>
        <v>0</v>
      </c>
      <c r="G223" s="149">
        <f>F223-MOD(F223,10)</f>
        <v>0</v>
      </c>
      <c r="H223" s="149">
        <f>MOD(F223,10)</f>
        <v>0</v>
      </c>
      <c r="K223" s="160"/>
      <c r="L223" s="150"/>
      <c r="M223" s="150"/>
      <c r="N223" s="150"/>
    </row>
    <row r="224" spans="1:14" ht="15.75" thickBot="1">
      <c r="A224" s="162"/>
      <c r="B224" s="163"/>
      <c r="C224" s="163"/>
      <c r="D224" s="163"/>
      <c r="E224" s="164" t="str">
        <f>_xlfn.IFNA(VLOOKUP(E223,$O$3:$P$38,2,0),"")</f>
        <v/>
      </c>
      <c r="F224" s="163" t="str">
        <f>IF(AND(F223&gt;10,F223&lt;20), VLOOKUP(F223,$O$3:$P$38,2,0),"")</f>
        <v/>
      </c>
      <c r="G224" s="163" t="str">
        <f>IF(AND(F223&gt;10,F223&lt;20),"", IF(G223&gt;9, VLOOKUP(G223,$O$3:$P$38,2,0),""))</f>
        <v/>
      </c>
      <c r="H224" s="163" t="str">
        <f>IF(AND(F223&gt;10,F223&lt;20),"", IF(H223&gt;0, VLOOKUP(H223,$O$3:$P$38,2,0),""))</f>
        <v/>
      </c>
      <c r="I224" s="163" t="str">
        <f>IF(D223=0,"",IF(D223=1,$S$3,IF(AND(F223&gt;10,F223&lt;19),$S$5,IF(AND(H223&gt;1,H223&lt;5),$S$4,$S$5))))</f>
        <v/>
      </c>
      <c r="J224" s="163" t="str">
        <f>CONCATENATE(E224,IF(AND(E224&lt;&gt;"",F224&lt;&gt;""),$M$3,""),F224,IF(AND(E224&amp;F224&lt;&gt;"",G224&lt;&gt;""),$M$3,""),G224,IF(AND(E224&amp;F224&amp;G224&lt;&gt;"",H224&lt;&gt;""),$M$3,""),H224,IF(E224&amp;F224&amp;G224&amp;H224&lt;&gt;"",$M$3,""),I224)</f>
        <v/>
      </c>
      <c r="K224" s="165"/>
      <c r="L224" s="150"/>
      <c r="M224" s="150"/>
      <c r="N224" s="150"/>
    </row>
    <row r="225" spans="1:14" ht="15.75" thickBot="1">
      <c r="A225" s="150"/>
      <c r="B225" s="150"/>
      <c r="C225" s="150"/>
      <c r="D225" s="150"/>
      <c r="E225" s="166"/>
      <c r="F225" s="150"/>
      <c r="G225" s="150"/>
      <c r="H225" s="150"/>
      <c r="I225" s="150"/>
      <c r="J225" s="150"/>
      <c r="K225" s="150"/>
      <c r="L225" s="150"/>
      <c r="M225" s="150"/>
      <c r="N225" s="150"/>
    </row>
    <row r="226" spans="1:14" ht="15.75" thickBot="1">
      <c r="A226" s="151">
        <v>0</v>
      </c>
      <c r="B226" s="145" t="s">
        <v>152</v>
      </c>
      <c r="C226" s="145" t="s">
        <v>153</v>
      </c>
      <c r="D226" s="148"/>
      <c r="E226" s="152" t="str">
        <f>CONCATENATE(J240,IF(AND(D239&lt;&gt;0,D236&lt;&gt;0),$M$3,""),J237,IF(AND(D236&lt;&gt;0,D233&lt;&gt;0),$M$3,""),J234,IF(AND(D233&lt;&gt;0,D230&lt;&gt;0),$M$3,""),J231,$N$3,$M$3,E227,IF(D227&lt;&gt;0,$M$3,""),$N$4)</f>
        <v>zero, 00/100</v>
      </c>
      <c r="F226" s="148"/>
      <c r="G226" s="148"/>
      <c r="H226" s="148"/>
      <c r="I226" s="148"/>
      <c r="J226" s="148"/>
      <c r="K226" s="153"/>
      <c r="L226" s="150"/>
      <c r="M226" s="150"/>
      <c r="N226" s="150"/>
    </row>
    <row r="227" spans="1:14" ht="15.75" thickBot="1">
      <c r="A227" s="154">
        <f>TRUNC(A226)</f>
        <v>0</v>
      </c>
      <c r="B227" s="155">
        <f>A226-A227</f>
        <v>0</v>
      </c>
      <c r="C227" s="155">
        <v>1</v>
      </c>
      <c r="D227" s="156">
        <f>B227</f>
        <v>0</v>
      </c>
      <c r="E227" s="157" t="str">
        <f>CONCATENATE(TEXT(D227*100,"## 00"),"/100")</f>
        <v>00/100</v>
      </c>
      <c r="K227" s="158"/>
      <c r="L227" s="150"/>
      <c r="M227" s="150"/>
      <c r="N227" s="150"/>
    </row>
    <row r="228" spans="1:14">
      <c r="A228" s="159">
        <f t="shared" ref="A228:A239" si="28">MOD($A$227,$C228)</f>
        <v>0</v>
      </c>
      <c r="B228" s="156">
        <f>A228</f>
        <v>0</v>
      </c>
      <c r="C228" s="156">
        <v>10</v>
      </c>
      <c r="D228" s="156"/>
      <c r="E228" s="157"/>
      <c r="K228" s="160"/>
      <c r="L228" s="150"/>
      <c r="M228" s="150"/>
      <c r="N228" s="150"/>
    </row>
    <row r="229" spans="1:14">
      <c r="A229" s="159">
        <f t="shared" si="28"/>
        <v>0</v>
      </c>
      <c r="B229" s="156">
        <f t="shared" ref="B229:B238" si="29">A229-A228</f>
        <v>0</v>
      </c>
      <c r="C229" s="156">
        <v>100</v>
      </c>
      <c r="D229" s="156"/>
      <c r="E229" s="157"/>
      <c r="K229" s="160"/>
      <c r="L229" s="150"/>
      <c r="M229" s="150"/>
      <c r="N229" s="150"/>
    </row>
    <row r="230" spans="1:14">
      <c r="A230" s="159">
        <f t="shared" si="28"/>
        <v>0</v>
      </c>
      <c r="B230" s="156">
        <f t="shared" si="29"/>
        <v>0</v>
      </c>
      <c r="C230" s="156">
        <v>1000</v>
      </c>
      <c r="D230" s="156">
        <f>A230</f>
        <v>0</v>
      </c>
      <c r="E230" s="157">
        <f>D230-MOD(D230,100)</f>
        <v>0</v>
      </c>
      <c r="F230" s="149">
        <f>MOD(D230,100)</f>
        <v>0</v>
      </c>
      <c r="G230" s="149">
        <f>F230-MOD(F230,10)</f>
        <v>0</v>
      </c>
      <c r="H230" s="149">
        <f>MOD(F230,10)</f>
        <v>0</v>
      </c>
      <c r="K230" s="160"/>
      <c r="L230" s="150"/>
      <c r="M230" s="150"/>
      <c r="N230" s="150"/>
    </row>
    <row r="231" spans="1:14">
      <c r="A231" s="159">
        <f t="shared" si="28"/>
        <v>0</v>
      </c>
      <c r="B231" s="156">
        <f t="shared" si="29"/>
        <v>0</v>
      </c>
      <c r="C231" s="156">
        <v>10000</v>
      </c>
      <c r="D231" s="156"/>
      <c r="E231" s="157" t="str">
        <f>_xlfn.IFNA(VLOOKUP(E230,$O$3:$P$38,2,0),"")</f>
        <v/>
      </c>
      <c r="F231" s="149" t="str">
        <f>IF(AND(F230&gt;10,F230&lt;20), VLOOKUP(F230,$O$3:$P$38,2,0),"")</f>
        <v/>
      </c>
      <c r="G231" s="149" t="str">
        <f>IF(AND(F230&gt;10,F230&lt;20),"", IF(G230&gt;9, VLOOKUP(G230,$O$3:$P$38,2,0),""))</f>
        <v/>
      </c>
      <c r="H231" s="149" t="str">
        <f>IF(AND(F230&gt;10,F230&lt;20),"",IF(H230&gt;0,VLOOKUP(H230,$O$3:$P$39,2,0),IF(AND(H230=0,A227=0),"zero","")))</f>
        <v>zero</v>
      </c>
      <c r="J231" s="149" t="str">
        <f>CONCATENATE(E231,IF(AND(E231&lt;&gt;"",F231&lt;&gt;""),$M$3,""),F231,IF(AND(E231&amp;F231&lt;&gt;"",G231&lt;&gt;""),$M$3,""),G231,IF(AND(E231&amp;F231&amp;G231&lt;&gt;"",H231&lt;&gt;""),$M$3,""),H231)</f>
        <v>zero</v>
      </c>
      <c r="K231" s="160"/>
      <c r="L231" s="150"/>
      <c r="M231" s="150"/>
      <c r="N231" s="150"/>
    </row>
    <row r="232" spans="1:14">
      <c r="A232" s="159">
        <f t="shared" si="28"/>
        <v>0</v>
      </c>
      <c r="B232" s="156">
        <f t="shared" si="29"/>
        <v>0</v>
      </c>
      <c r="C232" s="156">
        <v>100000</v>
      </c>
      <c r="D232" s="156"/>
      <c r="E232" s="157"/>
      <c r="K232" s="160"/>
      <c r="L232" s="150"/>
      <c r="M232" s="150"/>
      <c r="N232" s="150"/>
    </row>
    <row r="233" spans="1:14">
      <c r="A233" s="159">
        <f t="shared" si="28"/>
        <v>0</v>
      </c>
      <c r="B233" s="156">
        <f t="shared" si="29"/>
        <v>0</v>
      </c>
      <c r="C233" s="156">
        <v>1000000</v>
      </c>
      <c r="D233" s="156">
        <f>(A233-A230)/1000</f>
        <v>0</v>
      </c>
      <c r="E233" s="157">
        <f>D233-MOD(D233,100)</f>
        <v>0</v>
      </c>
      <c r="F233" s="149">
        <f>MOD(D233,100)</f>
        <v>0</v>
      </c>
      <c r="G233" s="149">
        <f>F233-MOD(F233,10)</f>
        <v>0</v>
      </c>
      <c r="H233" s="149">
        <f>MOD(F233,10)</f>
        <v>0</v>
      </c>
      <c r="K233" s="160"/>
      <c r="L233" s="150"/>
      <c r="M233" s="150"/>
      <c r="N233" s="150"/>
    </row>
    <row r="234" spans="1:14">
      <c r="A234" s="159">
        <f t="shared" si="28"/>
        <v>0</v>
      </c>
      <c r="B234" s="156">
        <f t="shared" si="29"/>
        <v>0</v>
      </c>
      <c r="C234" s="156">
        <v>10000000</v>
      </c>
      <c r="D234" s="156"/>
      <c r="E234" s="157" t="str">
        <f>_xlfn.IFNA(VLOOKUP(E233,$O$3:$P$38,2,0),"")</f>
        <v/>
      </c>
      <c r="F234" s="149" t="str">
        <f>IF(AND(F233&gt;10,F233&lt;20), VLOOKUP(F233,$O$3:$P$38,2,0),"")</f>
        <v/>
      </c>
      <c r="G234" s="149" t="str">
        <f>IF(AND(F233&gt;10,F233&lt;20),"", IF(G233&gt;9, VLOOKUP(G233,$O$3:$P$38,2,0),""))</f>
        <v/>
      </c>
      <c r="H234" s="149" t="str">
        <f>IF(AND(F233&gt;10,F233&lt;20),"", IF(H233&gt;0, VLOOKUP(H233,$O$3:$P$38,2,0),""))</f>
        <v/>
      </c>
      <c r="I234" s="149" t="str">
        <f>IF(D233=0,"",IF(D233=1,$Q$3,IF(AND(F233&gt;10,F233&lt;19),$Q$5,IF(AND(H233&gt;1,H233&lt;5),$Q$4,$Q$5))))</f>
        <v/>
      </c>
      <c r="J234" s="149" t="str">
        <f>CONCATENATE(E234,IF(AND(E234&lt;&gt;"",F234&lt;&gt;""),$M$3,""),F234,IF(AND(E234&amp;F234&lt;&gt;"",G234&lt;&gt;""),$M$3,""),G234,IF(AND(E234&amp;F234&amp;G234&lt;&gt;"",H234&lt;&gt;""),$M$3,""),H234,IF(E234&amp;F234&amp;G234&amp;H234&lt;&gt;"",$M$3,""),I234)</f>
        <v/>
      </c>
      <c r="K234" s="160"/>
      <c r="L234" s="150"/>
      <c r="M234" s="150"/>
      <c r="N234" s="150"/>
    </row>
    <row r="235" spans="1:14">
      <c r="A235" s="159">
        <f t="shared" si="28"/>
        <v>0</v>
      </c>
      <c r="B235" s="156">
        <f t="shared" si="29"/>
        <v>0</v>
      </c>
      <c r="C235" s="156">
        <v>100000000</v>
      </c>
      <c r="D235" s="156"/>
      <c r="E235" s="157"/>
      <c r="K235" s="160"/>
      <c r="L235" s="150"/>
      <c r="M235" s="150"/>
      <c r="N235" s="150"/>
    </row>
    <row r="236" spans="1:14">
      <c r="A236" s="159">
        <f t="shared" si="28"/>
        <v>0</v>
      </c>
      <c r="B236" s="155">
        <f t="shared" si="29"/>
        <v>0</v>
      </c>
      <c r="C236" s="155">
        <v>1000000000</v>
      </c>
      <c r="D236" s="156">
        <f>(A236-A233)/1000000</f>
        <v>0</v>
      </c>
      <c r="E236" s="157">
        <f>D236-MOD(D236,100)</f>
        <v>0</v>
      </c>
      <c r="F236" s="149">
        <f>MOD(D236,100)</f>
        <v>0</v>
      </c>
      <c r="G236" s="149">
        <f>F236-MOD(F236,10)</f>
        <v>0</v>
      </c>
      <c r="H236" s="149">
        <f>MOD(F236,10)</f>
        <v>0</v>
      </c>
      <c r="K236" s="160"/>
      <c r="L236" s="150"/>
      <c r="M236" s="150"/>
      <c r="N236" s="150"/>
    </row>
    <row r="237" spans="1:14">
      <c r="A237" s="159">
        <f t="shared" si="28"/>
        <v>0</v>
      </c>
      <c r="B237" s="155">
        <f t="shared" si="29"/>
        <v>0</v>
      </c>
      <c r="C237" s="155">
        <v>10000000000</v>
      </c>
      <c r="E237" s="161" t="str">
        <f>_xlfn.IFNA(VLOOKUP(E236,$O$3:$P$38,2,0),"")</f>
        <v/>
      </c>
      <c r="F237" s="149" t="str">
        <f>IF(AND(F236&gt;10,F236&lt;20), VLOOKUP(F236,$O$3:$P$38,2,0),"")</f>
        <v/>
      </c>
      <c r="G237" s="149" t="str">
        <f>IF(AND(F236&gt;10,F236&lt;20),"", IF(G236&gt;9, VLOOKUP(G236,$O$3:$P$38,2,0),""))</f>
        <v/>
      </c>
      <c r="H237" s="149" t="str">
        <f>IF(AND(F236&gt;10,F236&lt;20),"", IF(H236&gt;0, VLOOKUP(H236,$O$3:$P$38,2,0),""))</f>
        <v/>
      </c>
      <c r="I237" s="149" t="str">
        <f>IF(D236=0,"",IF(D236=1,$R$3,IF(AND(F236&gt;10,F236&lt;19),$R$5,IF(AND(H236&gt;1,H236&lt;5),$R$4,$R$5))))</f>
        <v/>
      </c>
      <c r="J237" s="149" t="str">
        <f>CONCATENATE(E237,IF(AND(E237&lt;&gt;"",F237&lt;&gt;""),$M$3,""),F237,IF(AND(E237&amp;F237&lt;&gt;"",G237&lt;&gt;""),$M$3,""),G237,IF(AND(E237&amp;F237&amp;G237&lt;&gt;"",H237&lt;&gt;""),$M$3,""),H237,IF(E237&amp;F237&amp;G237&amp;H237&lt;&gt;"",$M$3,""),I237)</f>
        <v/>
      </c>
      <c r="K237" s="160"/>
      <c r="L237" s="150"/>
      <c r="M237" s="150"/>
      <c r="N237" s="150"/>
    </row>
    <row r="238" spans="1:14">
      <c r="A238" s="159">
        <f t="shared" si="28"/>
        <v>0</v>
      </c>
      <c r="B238" s="156">
        <f t="shared" si="29"/>
        <v>0</v>
      </c>
      <c r="C238" s="156">
        <v>100000000000</v>
      </c>
      <c r="D238" s="156"/>
      <c r="E238" s="157"/>
      <c r="K238" s="160"/>
      <c r="L238" s="150"/>
      <c r="M238" s="150"/>
      <c r="N238" s="150"/>
    </row>
    <row r="239" spans="1:14">
      <c r="A239" s="159">
        <f t="shared" si="28"/>
        <v>0</v>
      </c>
      <c r="B239" s="155">
        <f>A239-A236</f>
        <v>0</v>
      </c>
      <c r="C239" s="155">
        <v>1000000000000</v>
      </c>
      <c r="D239" s="156">
        <f>(A239-A236)/1000000000</f>
        <v>0</v>
      </c>
      <c r="E239" s="157">
        <f>D239-MOD(D239,100)</f>
        <v>0</v>
      </c>
      <c r="F239" s="149">
        <f>MOD(D239,100)</f>
        <v>0</v>
      </c>
      <c r="G239" s="149">
        <f>F239-MOD(F239,10)</f>
        <v>0</v>
      </c>
      <c r="H239" s="149">
        <f>MOD(F239,10)</f>
        <v>0</v>
      </c>
      <c r="K239" s="160"/>
      <c r="L239" s="150"/>
      <c r="M239" s="150"/>
      <c r="N239" s="150"/>
    </row>
    <row r="240" spans="1:14" ht="15.75" thickBot="1">
      <c r="A240" s="162"/>
      <c r="B240" s="163"/>
      <c r="C240" s="163"/>
      <c r="D240" s="163"/>
      <c r="E240" s="164" t="str">
        <f>_xlfn.IFNA(VLOOKUP(E239,$O$3:$P$38,2,0),"")</f>
        <v/>
      </c>
      <c r="F240" s="163" t="str">
        <f>IF(AND(F239&gt;10,F239&lt;20), VLOOKUP(F239,$O$3:$P$38,2,0),"")</f>
        <v/>
      </c>
      <c r="G240" s="163" t="str">
        <f>IF(AND(F239&gt;10,F239&lt;20),"", IF(G239&gt;9, VLOOKUP(G239,$O$3:$P$38,2,0),""))</f>
        <v/>
      </c>
      <c r="H240" s="163" t="str">
        <f>IF(AND(F239&gt;10,F239&lt;20),"", IF(H239&gt;0, VLOOKUP(H239,$O$3:$P$38,2,0),""))</f>
        <v/>
      </c>
      <c r="I240" s="163" t="str">
        <f>IF(D239=0,"",IF(D239=1,$S$3,IF(AND(F239&gt;10,F239&lt;19),$S$5,IF(AND(H239&gt;1,H239&lt;5),$S$4,$S$5))))</f>
        <v/>
      </c>
      <c r="J240" s="163" t="str">
        <f>CONCATENATE(E240,IF(AND(E240&lt;&gt;"",F240&lt;&gt;""),$M$3,""),F240,IF(AND(E240&amp;F240&lt;&gt;"",G240&lt;&gt;""),$M$3,""),G240,IF(AND(E240&amp;F240&amp;G240&lt;&gt;"",H240&lt;&gt;""),$M$3,""),H240,IF(E240&amp;F240&amp;G240&amp;H240&lt;&gt;"",$M$3,""),I240)</f>
        <v/>
      </c>
      <c r="K240" s="165"/>
      <c r="L240" s="150"/>
      <c r="M240" s="150"/>
      <c r="N240" s="150"/>
    </row>
    <row r="241" spans="1:14" ht="15.75" thickBot="1">
      <c r="A241" s="150"/>
      <c r="B241" s="150"/>
      <c r="C241" s="150"/>
      <c r="D241" s="150"/>
      <c r="E241" s="166"/>
      <c r="F241" s="150"/>
      <c r="G241" s="150"/>
      <c r="H241" s="150"/>
      <c r="I241" s="150"/>
      <c r="J241" s="150"/>
      <c r="K241" s="150"/>
      <c r="L241" s="150"/>
      <c r="M241" s="150"/>
      <c r="N241" s="150"/>
    </row>
    <row r="242" spans="1:14" ht="15.75" thickBot="1">
      <c r="A242" s="151">
        <v>0</v>
      </c>
      <c r="B242" s="145" t="s">
        <v>152</v>
      </c>
      <c r="C242" s="145" t="s">
        <v>153</v>
      </c>
      <c r="D242" s="148"/>
      <c r="E242" s="152" t="str">
        <f>CONCATENATE(J256,IF(AND(D255&lt;&gt;0,D252&lt;&gt;0),$M$3,""),J253,IF(AND(D252&lt;&gt;0,D249&lt;&gt;0),$M$3,""),J250,IF(AND(D249&lt;&gt;0,D246&lt;&gt;0),$M$3,""),J247,$N$3,$M$3,E243,IF(D243&lt;&gt;0,$M$3,""),$N$4)</f>
        <v>zero, 00/100</v>
      </c>
      <c r="F242" s="148"/>
      <c r="G242" s="148"/>
      <c r="H242" s="148"/>
      <c r="I242" s="148"/>
      <c r="J242" s="148"/>
      <c r="K242" s="153"/>
      <c r="L242" s="150"/>
      <c r="M242" s="150"/>
      <c r="N242" s="150"/>
    </row>
    <row r="243" spans="1:14" ht="15.75" thickBot="1">
      <c r="A243" s="154">
        <f>TRUNC(A242)</f>
        <v>0</v>
      </c>
      <c r="B243" s="155">
        <f>A242-A243</f>
        <v>0</v>
      </c>
      <c r="C243" s="155">
        <v>1</v>
      </c>
      <c r="D243" s="156">
        <f>B243</f>
        <v>0</v>
      </c>
      <c r="E243" s="157" t="str">
        <f>CONCATENATE(TEXT(D243*100,"## 00"),"/100")</f>
        <v>00/100</v>
      </c>
      <c r="K243" s="158"/>
      <c r="L243" s="150"/>
      <c r="M243" s="150"/>
      <c r="N243" s="150"/>
    </row>
    <row r="244" spans="1:14">
      <c r="A244" s="159">
        <f t="shared" ref="A244:A255" si="30">MOD($A$243,$C244)</f>
        <v>0</v>
      </c>
      <c r="B244" s="156">
        <f>A244</f>
        <v>0</v>
      </c>
      <c r="C244" s="156">
        <v>10</v>
      </c>
      <c r="D244" s="156"/>
      <c r="E244" s="157"/>
      <c r="K244" s="160"/>
      <c r="L244" s="150"/>
      <c r="M244" s="150"/>
      <c r="N244" s="150"/>
    </row>
    <row r="245" spans="1:14">
      <c r="A245" s="159">
        <f t="shared" si="30"/>
        <v>0</v>
      </c>
      <c r="B245" s="156">
        <f t="shared" ref="B245:B254" si="31">A245-A244</f>
        <v>0</v>
      </c>
      <c r="C245" s="156">
        <v>100</v>
      </c>
      <c r="D245" s="156"/>
      <c r="E245" s="157"/>
      <c r="K245" s="160"/>
      <c r="L245" s="150"/>
      <c r="M245" s="150"/>
      <c r="N245" s="150"/>
    </row>
    <row r="246" spans="1:14">
      <c r="A246" s="159">
        <f t="shared" si="30"/>
        <v>0</v>
      </c>
      <c r="B246" s="156">
        <f t="shared" si="31"/>
        <v>0</v>
      </c>
      <c r="C246" s="156">
        <v>1000</v>
      </c>
      <c r="D246" s="156">
        <f>A246</f>
        <v>0</v>
      </c>
      <c r="E246" s="157">
        <f>D246-MOD(D246,100)</f>
        <v>0</v>
      </c>
      <c r="F246" s="149">
        <f>MOD(D246,100)</f>
        <v>0</v>
      </c>
      <c r="G246" s="149">
        <f>F246-MOD(F246,10)</f>
        <v>0</v>
      </c>
      <c r="H246" s="149">
        <f>MOD(F246,10)</f>
        <v>0</v>
      </c>
      <c r="K246" s="160"/>
      <c r="L246" s="150"/>
      <c r="M246" s="150"/>
      <c r="N246" s="150"/>
    </row>
    <row r="247" spans="1:14">
      <c r="A247" s="159">
        <f t="shared" si="30"/>
        <v>0</v>
      </c>
      <c r="B247" s="156">
        <f t="shared" si="31"/>
        <v>0</v>
      </c>
      <c r="C247" s="156">
        <v>10000</v>
      </c>
      <c r="D247" s="156"/>
      <c r="E247" s="157" t="str">
        <f>_xlfn.IFNA(VLOOKUP(E246,$O$3:$P$38,2,0),"")</f>
        <v/>
      </c>
      <c r="F247" s="149" t="str">
        <f>IF(AND(F246&gt;10,F246&lt;20), VLOOKUP(F246,$O$3:$P$38,2,0),"")</f>
        <v/>
      </c>
      <c r="G247" s="149" t="str">
        <f>IF(AND(F246&gt;10,F246&lt;20),"", IF(G246&gt;9, VLOOKUP(G246,$O$3:$P$38,2,0),""))</f>
        <v/>
      </c>
      <c r="H247" s="149" t="str">
        <f>IF(AND(F246&gt;10,F246&lt;20),"",IF(H246&gt;0,VLOOKUP(H246,$O$3:$P$39,2,0),IF(AND(H246=0,A243=0),"zero","")))</f>
        <v>zero</v>
      </c>
      <c r="J247" s="149" t="str">
        <f>CONCATENATE(E247,IF(AND(E247&lt;&gt;"",F247&lt;&gt;""),$M$3,""),F247,IF(AND(E247&amp;F247&lt;&gt;"",G247&lt;&gt;""),$M$3,""),G247,IF(AND(E247&amp;F247&amp;G247&lt;&gt;"",H247&lt;&gt;""),$M$3,""),H247)</f>
        <v>zero</v>
      </c>
      <c r="K247" s="160"/>
      <c r="L247" s="150"/>
      <c r="M247" s="150"/>
      <c r="N247" s="150"/>
    </row>
    <row r="248" spans="1:14">
      <c r="A248" s="159">
        <f t="shared" si="30"/>
        <v>0</v>
      </c>
      <c r="B248" s="156">
        <f t="shared" si="31"/>
        <v>0</v>
      </c>
      <c r="C248" s="156">
        <v>100000</v>
      </c>
      <c r="D248" s="156"/>
      <c r="E248" s="157"/>
      <c r="K248" s="160"/>
      <c r="L248" s="150"/>
      <c r="M248" s="150"/>
      <c r="N248" s="150"/>
    </row>
    <row r="249" spans="1:14">
      <c r="A249" s="159">
        <f t="shared" si="30"/>
        <v>0</v>
      </c>
      <c r="B249" s="156">
        <f t="shared" si="31"/>
        <v>0</v>
      </c>
      <c r="C249" s="156">
        <v>1000000</v>
      </c>
      <c r="D249" s="156">
        <f>(A249-A246)/1000</f>
        <v>0</v>
      </c>
      <c r="E249" s="157">
        <f>D249-MOD(D249,100)</f>
        <v>0</v>
      </c>
      <c r="F249" s="149">
        <f>MOD(D249,100)</f>
        <v>0</v>
      </c>
      <c r="G249" s="149">
        <f>F249-MOD(F249,10)</f>
        <v>0</v>
      </c>
      <c r="H249" s="149">
        <f>MOD(F249,10)</f>
        <v>0</v>
      </c>
      <c r="K249" s="160"/>
      <c r="L249" s="150"/>
      <c r="M249" s="150"/>
      <c r="N249" s="150"/>
    </row>
    <row r="250" spans="1:14">
      <c r="A250" s="159">
        <f t="shared" si="30"/>
        <v>0</v>
      </c>
      <c r="B250" s="156">
        <f t="shared" si="31"/>
        <v>0</v>
      </c>
      <c r="C250" s="156">
        <v>10000000</v>
      </c>
      <c r="D250" s="156"/>
      <c r="E250" s="157" t="str">
        <f>_xlfn.IFNA(VLOOKUP(E249,$O$3:$P$38,2,0),"")</f>
        <v/>
      </c>
      <c r="F250" s="149" t="str">
        <f>IF(AND(F249&gt;10,F249&lt;20), VLOOKUP(F249,$O$3:$P$38,2,0),"")</f>
        <v/>
      </c>
      <c r="G250" s="149" t="str">
        <f>IF(AND(F249&gt;10,F249&lt;20),"", IF(G249&gt;9, VLOOKUP(G249,$O$3:$P$38,2,0),""))</f>
        <v/>
      </c>
      <c r="H250" s="149" t="str">
        <f>IF(AND(F249&gt;10,F249&lt;20),"", IF(H249&gt;0, VLOOKUP(H249,$O$3:$P$38,2,0),""))</f>
        <v/>
      </c>
      <c r="I250" s="149" t="str">
        <f>IF(D249=0,"",IF(D249=1,$Q$3,IF(AND(F249&gt;10,F249&lt;19),$Q$5,IF(AND(H249&gt;1,H249&lt;5),$Q$4,$Q$5))))</f>
        <v/>
      </c>
      <c r="J250" s="149" t="str">
        <f>CONCATENATE(E250,IF(AND(E250&lt;&gt;"",F250&lt;&gt;""),$M$3,""),F250,IF(AND(E250&amp;F250&lt;&gt;"",G250&lt;&gt;""),$M$3,""),G250,IF(AND(E250&amp;F250&amp;G250&lt;&gt;"",H250&lt;&gt;""),$M$3,""),H250,IF(E250&amp;F250&amp;G250&amp;H250&lt;&gt;"",$M$3,""),I250)</f>
        <v/>
      </c>
      <c r="K250" s="160"/>
      <c r="L250" s="150"/>
      <c r="M250" s="150"/>
      <c r="N250" s="150"/>
    </row>
    <row r="251" spans="1:14">
      <c r="A251" s="159">
        <f t="shared" si="30"/>
        <v>0</v>
      </c>
      <c r="B251" s="156">
        <f t="shared" si="31"/>
        <v>0</v>
      </c>
      <c r="C251" s="156">
        <v>100000000</v>
      </c>
      <c r="D251" s="156"/>
      <c r="E251" s="157"/>
      <c r="K251" s="160"/>
      <c r="L251" s="150"/>
      <c r="M251" s="150"/>
      <c r="N251" s="150"/>
    </row>
    <row r="252" spans="1:14">
      <c r="A252" s="159">
        <f t="shared" si="30"/>
        <v>0</v>
      </c>
      <c r="B252" s="155">
        <f t="shared" si="31"/>
        <v>0</v>
      </c>
      <c r="C252" s="155">
        <v>1000000000</v>
      </c>
      <c r="D252" s="156">
        <f>(A252-A249)/1000000</f>
        <v>0</v>
      </c>
      <c r="E252" s="157">
        <f>D252-MOD(D252,100)</f>
        <v>0</v>
      </c>
      <c r="F252" s="149">
        <f>MOD(D252,100)</f>
        <v>0</v>
      </c>
      <c r="G252" s="149">
        <f>F252-MOD(F252,10)</f>
        <v>0</v>
      </c>
      <c r="H252" s="149">
        <f>MOD(F252,10)</f>
        <v>0</v>
      </c>
      <c r="K252" s="160"/>
      <c r="L252" s="150"/>
      <c r="M252" s="150"/>
      <c r="N252" s="150"/>
    </row>
    <row r="253" spans="1:14">
      <c r="A253" s="159">
        <f t="shared" si="30"/>
        <v>0</v>
      </c>
      <c r="B253" s="155">
        <f t="shared" si="31"/>
        <v>0</v>
      </c>
      <c r="C253" s="155">
        <v>10000000000</v>
      </c>
      <c r="E253" s="161" t="str">
        <f>_xlfn.IFNA(VLOOKUP(E252,$O$3:$P$38,2,0),"")</f>
        <v/>
      </c>
      <c r="F253" s="149" t="str">
        <f>IF(AND(F252&gt;10,F252&lt;20), VLOOKUP(F252,$O$3:$P$38,2,0),"")</f>
        <v/>
      </c>
      <c r="G253" s="149" t="str">
        <f>IF(AND(F252&gt;10,F252&lt;20),"", IF(G252&gt;9, VLOOKUP(G252,$O$3:$P$38,2,0),""))</f>
        <v/>
      </c>
      <c r="H253" s="149" t="str">
        <f>IF(AND(F252&gt;10,F252&lt;20),"", IF(H252&gt;0, VLOOKUP(H252,$O$3:$P$38,2,0),""))</f>
        <v/>
      </c>
      <c r="I253" s="149" t="str">
        <f>IF(D252=0,"",IF(D252=1,$R$3,IF(AND(F252&gt;10,F252&lt;19),$R$5,IF(AND(H252&gt;1,H252&lt;5),$R$4,$R$5))))</f>
        <v/>
      </c>
      <c r="J253" s="149" t="str">
        <f>CONCATENATE(E253,IF(AND(E253&lt;&gt;"",F253&lt;&gt;""),$M$3,""),F253,IF(AND(E253&amp;F253&lt;&gt;"",G253&lt;&gt;""),$M$3,""),G253,IF(AND(E253&amp;F253&amp;G253&lt;&gt;"",H253&lt;&gt;""),$M$3,""),H253,IF(E253&amp;F253&amp;G253&amp;H253&lt;&gt;"",$M$3,""),I253)</f>
        <v/>
      </c>
      <c r="K253" s="160"/>
      <c r="L253" s="150"/>
      <c r="M253" s="150"/>
      <c r="N253" s="150"/>
    </row>
    <row r="254" spans="1:14">
      <c r="A254" s="159">
        <f t="shared" si="30"/>
        <v>0</v>
      </c>
      <c r="B254" s="156">
        <f t="shared" si="31"/>
        <v>0</v>
      </c>
      <c r="C254" s="156">
        <v>100000000000</v>
      </c>
      <c r="D254" s="156"/>
      <c r="E254" s="157"/>
      <c r="K254" s="160"/>
      <c r="L254" s="150"/>
      <c r="M254" s="150"/>
      <c r="N254" s="150"/>
    </row>
    <row r="255" spans="1:14">
      <c r="A255" s="159">
        <f t="shared" si="30"/>
        <v>0</v>
      </c>
      <c r="B255" s="155">
        <f>A255-A252</f>
        <v>0</v>
      </c>
      <c r="C255" s="155">
        <v>1000000000000</v>
      </c>
      <c r="D255" s="156">
        <f>(A255-A252)/1000000000</f>
        <v>0</v>
      </c>
      <c r="E255" s="157">
        <f>D255-MOD(D255,100)</f>
        <v>0</v>
      </c>
      <c r="F255" s="149">
        <f>MOD(D255,100)</f>
        <v>0</v>
      </c>
      <c r="G255" s="149">
        <f>F255-MOD(F255,10)</f>
        <v>0</v>
      </c>
      <c r="H255" s="149">
        <f>MOD(F255,10)</f>
        <v>0</v>
      </c>
      <c r="K255" s="160"/>
      <c r="L255" s="150"/>
      <c r="M255" s="150"/>
      <c r="N255" s="150"/>
    </row>
    <row r="256" spans="1:14" ht="15.75" thickBot="1">
      <c r="A256" s="162"/>
      <c r="B256" s="163"/>
      <c r="C256" s="163"/>
      <c r="D256" s="163"/>
      <c r="E256" s="164" t="str">
        <f>_xlfn.IFNA(VLOOKUP(E255,$O$3:$P$38,2,0),"")</f>
        <v/>
      </c>
      <c r="F256" s="163" t="str">
        <f>IF(AND(F255&gt;10,F255&lt;20), VLOOKUP(F255,$O$3:$P$38,2,0),"")</f>
        <v/>
      </c>
      <c r="G256" s="163" t="str">
        <f>IF(AND(F255&gt;10,F255&lt;20),"", IF(G255&gt;9, VLOOKUP(G255,$O$3:$P$38,2,0),""))</f>
        <v/>
      </c>
      <c r="H256" s="163" t="str">
        <f>IF(AND(F255&gt;10,F255&lt;20),"", IF(H255&gt;0, VLOOKUP(H255,$O$3:$P$38,2,0),""))</f>
        <v/>
      </c>
      <c r="I256" s="163" t="str">
        <f>IF(D255=0,"",IF(D255=1,$S$3,IF(AND(F255&gt;10,F255&lt;19),$S$5,IF(AND(H255&gt;1,H255&lt;5),$S$4,$S$5))))</f>
        <v/>
      </c>
      <c r="J256" s="163" t="str">
        <f>CONCATENATE(E256,IF(AND(E256&lt;&gt;"",F256&lt;&gt;""),$M$3,""),F256,IF(AND(E256&amp;F256&lt;&gt;"",G256&lt;&gt;""),$M$3,""),G256,IF(AND(E256&amp;F256&amp;G256&lt;&gt;"",H256&lt;&gt;""),$M$3,""),H256,IF(E256&amp;F256&amp;G256&amp;H256&lt;&gt;"",$M$3,""),I256)</f>
        <v/>
      </c>
      <c r="K256" s="165"/>
      <c r="L256" s="150"/>
      <c r="M256" s="150"/>
      <c r="N256" s="150"/>
    </row>
    <row r="257" spans="1:14" ht="15.75" thickBot="1">
      <c r="A257" s="150"/>
      <c r="B257" s="150"/>
      <c r="C257" s="150"/>
      <c r="D257" s="150"/>
      <c r="E257" s="166"/>
      <c r="F257" s="150"/>
      <c r="G257" s="150"/>
      <c r="H257" s="150"/>
      <c r="I257" s="150"/>
      <c r="J257" s="150"/>
      <c r="K257" s="150"/>
      <c r="L257" s="150"/>
      <c r="M257" s="150"/>
      <c r="N257" s="150"/>
    </row>
    <row r="258" spans="1:14" ht="15.75" thickBot="1">
      <c r="A258" s="151">
        <v>0</v>
      </c>
      <c r="B258" s="145" t="s">
        <v>152</v>
      </c>
      <c r="C258" s="145" t="s">
        <v>153</v>
      </c>
      <c r="D258" s="148"/>
      <c r="E258" s="152" t="str">
        <f>CONCATENATE(J272,IF(AND(D271&lt;&gt;0,D268&lt;&gt;0),$M$3,""),J269,IF(AND(D268&lt;&gt;0,D265&lt;&gt;0),$M$3,""),J266,IF(AND(D265&lt;&gt;0,D262&lt;&gt;0),$M$3,""),J263,$N$3,$M$3,E259,IF(D259&lt;&gt;0,$M$3,""),$N$4)</f>
        <v>zero, 00/100</v>
      </c>
      <c r="F258" s="148"/>
      <c r="G258" s="148"/>
      <c r="H258" s="148"/>
      <c r="I258" s="148"/>
      <c r="J258" s="148"/>
      <c r="K258" s="153"/>
      <c r="L258" s="150"/>
      <c r="M258" s="150"/>
      <c r="N258" s="150"/>
    </row>
    <row r="259" spans="1:14" ht="15.75" thickBot="1">
      <c r="A259" s="154">
        <f>TRUNC(A258)</f>
        <v>0</v>
      </c>
      <c r="B259" s="155">
        <f>A258-A259</f>
        <v>0</v>
      </c>
      <c r="C259" s="155">
        <v>1</v>
      </c>
      <c r="D259" s="156">
        <f>B259</f>
        <v>0</v>
      </c>
      <c r="E259" s="157" t="str">
        <f>CONCATENATE(TEXT(D259*100,"## 00"),"/100")</f>
        <v>00/100</v>
      </c>
      <c r="K259" s="158"/>
      <c r="L259" s="150"/>
      <c r="M259" s="150"/>
      <c r="N259" s="150"/>
    </row>
    <row r="260" spans="1:14">
      <c r="A260" s="159">
        <f t="shared" ref="A260:A271" si="32">MOD($A$259,$C260)</f>
        <v>0</v>
      </c>
      <c r="B260" s="156">
        <f>A260</f>
        <v>0</v>
      </c>
      <c r="C260" s="156">
        <v>10</v>
      </c>
      <c r="D260" s="156"/>
      <c r="E260" s="157"/>
      <c r="K260" s="160"/>
      <c r="L260" s="150"/>
      <c r="M260" s="150"/>
      <c r="N260" s="150"/>
    </row>
    <row r="261" spans="1:14">
      <c r="A261" s="159">
        <f t="shared" si="32"/>
        <v>0</v>
      </c>
      <c r="B261" s="156">
        <f t="shared" ref="B261:B270" si="33">A261-A260</f>
        <v>0</v>
      </c>
      <c r="C261" s="156">
        <v>100</v>
      </c>
      <c r="D261" s="156"/>
      <c r="E261" s="157"/>
      <c r="K261" s="160"/>
      <c r="L261" s="150"/>
      <c r="M261" s="150"/>
      <c r="N261" s="150"/>
    </row>
    <row r="262" spans="1:14">
      <c r="A262" s="159">
        <f t="shared" si="32"/>
        <v>0</v>
      </c>
      <c r="B262" s="156">
        <f t="shared" si="33"/>
        <v>0</v>
      </c>
      <c r="C262" s="156">
        <v>1000</v>
      </c>
      <c r="D262" s="156">
        <f>A262</f>
        <v>0</v>
      </c>
      <c r="E262" s="157">
        <f>D262-MOD(D262,100)</f>
        <v>0</v>
      </c>
      <c r="F262" s="149">
        <f>MOD(D262,100)</f>
        <v>0</v>
      </c>
      <c r="G262" s="149">
        <f>F262-MOD(F262,10)</f>
        <v>0</v>
      </c>
      <c r="H262" s="149">
        <f>MOD(F262,10)</f>
        <v>0</v>
      </c>
      <c r="K262" s="160"/>
      <c r="L262" s="150"/>
      <c r="M262" s="150"/>
      <c r="N262" s="150"/>
    </row>
    <row r="263" spans="1:14">
      <c r="A263" s="159">
        <f t="shared" si="32"/>
        <v>0</v>
      </c>
      <c r="B263" s="156">
        <f t="shared" si="33"/>
        <v>0</v>
      </c>
      <c r="C263" s="156">
        <v>10000</v>
      </c>
      <c r="D263" s="156"/>
      <c r="E263" s="157" t="str">
        <f>_xlfn.IFNA(VLOOKUP(E262,$O$3:$P$38,2,0),"")</f>
        <v/>
      </c>
      <c r="F263" s="149" t="str">
        <f>IF(AND(F262&gt;10,F262&lt;20), VLOOKUP(F262,$O$3:$P$38,2,0),"")</f>
        <v/>
      </c>
      <c r="G263" s="149" t="str">
        <f>IF(AND(F262&gt;10,F262&lt;20),"", IF(G262&gt;9, VLOOKUP(G262,$O$3:$P$38,2,0),""))</f>
        <v/>
      </c>
      <c r="H263" s="149" t="str">
        <f>IF(AND(F262&gt;10,F262&lt;20),"",IF(H262&gt;0,VLOOKUP(H262,$O$3:$P$39,2,0),IF(AND(H262=0,A259=0),"zero","")))</f>
        <v>zero</v>
      </c>
      <c r="J263" s="149" t="str">
        <f>CONCATENATE(E263,IF(AND(E263&lt;&gt;"",F263&lt;&gt;""),$M$3,""),F263,IF(AND(E263&amp;F263&lt;&gt;"",G263&lt;&gt;""),$M$3,""),G263,IF(AND(E263&amp;F263&amp;G263&lt;&gt;"",H263&lt;&gt;""),$M$3,""),H263)</f>
        <v>zero</v>
      </c>
      <c r="K263" s="160"/>
      <c r="L263" s="150"/>
      <c r="M263" s="150"/>
      <c r="N263" s="150"/>
    </row>
    <row r="264" spans="1:14">
      <c r="A264" s="159">
        <f t="shared" si="32"/>
        <v>0</v>
      </c>
      <c r="B264" s="156">
        <f t="shared" si="33"/>
        <v>0</v>
      </c>
      <c r="C264" s="156">
        <v>100000</v>
      </c>
      <c r="D264" s="156"/>
      <c r="E264" s="157"/>
      <c r="K264" s="160"/>
      <c r="L264" s="150"/>
      <c r="M264" s="150"/>
      <c r="N264" s="150"/>
    </row>
    <row r="265" spans="1:14">
      <c r="A265" s="159">
        <f t="shared" si="32"/>
        <v>0</v>
      </c>
      <c r="B265" s="156">
        <f t="shared" si="33"/>
        <v>0</v>
      </c>
      <c r="C265" s="156">
        <v>1000000</v>
      </c>
      <c r="D265" s="156">
        <f>(A265-A262)/1000</f>
        <v>0</v>
      </c>
      <c r="E265" s="157">
        <f>D265-MOD(D265,100)</f>
        <v>0</v>
      </c>
      <c r="F265" s="149">
        <f>MOD(D265,100)</f>
        <v>0</v>
      </c>
      <c r="G265" s="149">
        <f>F265-MOD(F265,10)</f>
        <v>0</v>
      </c>
      <c r="H265" s="149">
        <f>MOD(F265,10)</f>
        <v>0</v>
      </c>
      <c r="K265" s="160"/>
      <c r="L265" s="150"/>
      <c r="M265" s="150"/>
      <c r="N265" s="150"/>
    </row>
    <row r="266" spans="1:14">
      <c r="A266" s="159">
        <f t="shared" si="32"/>
        <v>0</v>
      </c>
      <c r="B266" s="156">
        <f t="shared" si="33"/>
        <v>0</v>
      </c>
      <c r="C266" s="156">
        <v>10000000</v>
      </c>
      <c r="D266" s="156"/>
      <c r="E266" s="157" t="str">
        <f>_xlfn.IFNA(VLOOKUP(E265,$O$3:$P$38,2,0),"")</f>
        <v/>
      </c>
      <c r="F266" s="149" t="str">
        <f>IF(AND(F265&gt;10,F265&lt;20), VLOOKUP(F265,$O$3:$P$38,2,0),"")</f>
        <v/>
      </c>
      <c r="G266" s="149" t="str">
        <f>IF(AND(F265&gt;10,F265&lt;20),"", IF(G265&gt;9, VLOOKUP(G265,$O$3:$P$38,2,0),""))</f>
        <v/>
      </c>
      <c r="H266" s="149" t="str">
        <f>IF(AND(F265&gt;10,F265&lt;20),"", IF(H265&gt;0, VLOOKUP(H265,$O$3:$P$38,2,0),""))</f>
        <v/>
      </c>
      <c r="I266" s="149" t="str">
        <f>IF(D265=0,"",IF(D265=1,$Q$3,IF(AND(F265&gt;10,F265&lt;19),$Q$5,IF(AND(H265&gt;1,H265&lt;5),$Q$4,$Q$5))))</f>
        <v/>
      </c>
      <c r="J266" s="149" t="str">
        <f>CONCATENATE(E266,IF(AND(E266&lt;&gt;"",F266&lt;&gt;""),$M$3,""),F266,IF(AND(E266&amp;F266&lt;&gt;"",G266&lt;&gt;""),$M$3,""),G266,IF(AND(E266&amp;F266&amp;G266&lt;&gt;"",H266&lt;&gt;""),$M$3,""),H266,IF(E266&amp;F266&amp;G266&amp;H266&lt;&gt;"",$M$3,""),I266)</f>
        <v/>
      </c>
      <c r="K266" s="160"/>
      <c r="L266" s="150"/>
      <c r="M266" s="150"/>
      <c r="N266" s="150"/>
    </row>
    <row r="267" spans="1:14">
      <c r="A267" s="159">
        <f t="shared" si="32"/>
        <v>0</v>
      </c>
      <c r="B267" s="156">
        <f t="shared" si="33"/>
        <v>0</v>
      </c>
      <c r="C267" s="156">
        <v>100000000</v>
      </c>
      <c r="D267" s="156"/>
      <c r="E267" s="157"/>
      <c r="K267" s="160"/>
      <c r="L267" s="150"/>
      <c r="M267" s="150"/>
      <c r="N267" s="150"/>
    </row>
    <row r="268" spans="1:14">
      <c r="A268" s="159">
        <f t="shared" si="32"/>
        <v>0</v>
      </c>
      <c r="B268" s="155">
        <f t="shared" si="33"/>
        <v>0</v>
      </c>
      <c r="C268" s="155">
        <v>1000000000</v>
      </c>
      <c r="D268" s="156">
        <f>(A268-A265)/1000000</f>
        <v>0</v>
      </c>
      <c r="E268" s="157">
        <f>D268-MOD(D268,100)</f>
        <v>0</v>
      </c>
      <c r="F268" s="149">
        <f>MOD(D268,100)</f>
        <v>0</v>
      </c>
      <c r="G268" s="149">
        <f>F268-MOD(F268,10)</f>
        <v>0</v>
      </c>
      <c r="H268" s="149">
        <f>MOD(F268,10)</f>
        <v>0</v>
      </c>
      <c r="K268" s="160"/>
      <c r="L268" s="150"/>
      <c r="M268" s="150"/>
      <c r="N268" s="150"/>
    </row>
    <row r="269" spans="1:14">
      <c r="A269" s="159">
        <f t="shared" si="32"/>
        <v>0</v>
      </c>
      <c r="B269" s="155">
        <f t="shared" si="33"/>
        <v>0</v>
      </c>
      <c r="C269" s="155">
        <v>10000000000</v>
      </c>
      <c r="E269" s="161" t="str">
        <f>_xlfn.IFNA(VLOOKUP(E268,$O$3:$P$38,2,0),"")</f>
        <v/>
      </c>
      <c r="F269" s="149" t="str">
        <f>IF(AND(F268&gt;10,F268&lt;20), VLOOKUP(F268,$O$3:$P$38,2,0),"")</f>
        <v/>
      </c>
      <c r="G269" s="149" t="str">
        <f>IF(AND(F268&gt;10,F268&lt;20),"", IF(G268&gt;9, VLOOKUP(G268,$O$3:$P$38,2,0),""))</f>
        <v/>
      </c>
      <c r="H269" s="149" t="str">
        <f>IF(AND(F268&gt;10,F268&lt;20),"", IF(H268&gt;0, VLOOKUP(H268,$O$3:$P$38,2,0),""))</f>
        <v/>
      </c>
      <c r="I269" s="149" t="str">
        <f>IF(D268=0,"",IF(D268=1,$R$3,IF(AND(F268&gt;10,F268&lt;19),$R$5,IF(AND(H268&gt;1,H268&lt;5),$R$4,$R$5))))</f>
        <v/>
      </c>
      <c r="J269" s="149" t="str">
        <f>CONCATENATE(E269,IF(AND(E269&lt;&gt;"",F269&lt;&gt;""),$M$3,""),F269,IF(AND(E269&amp;F269&lt;&gt;"",G269&lt;&gt;""),$M$3,""),G269,IF(AND(E269&amp;F269&amp;G269&lt;&gt;"",H269&lt;&gt;""),$M$3,""),H269,IF(E269&amp;F269&amp;G269&amp;H269&lt;&gt;"",$M$3,""),I269)</f>
        <v/>
      </c>
      <c r="K269" s="160"/>
      <c r="L269" s="150"/>
      <c r="M269" s="150"/>
      <c r="N269" s="150"/>
    </row>
    <row r="270" spans="1:14">
      <c r="A270" s="159">
        <f t="shared" si="32"/>
        <v>0</v>
      </c>
      <c r="B270" s="156">
        <f t="shared" si="33"/>
        <v>0</v>
      </c>
      <c r="C270" s="156">
        <v>100000000000</v>
      </c>
      <c r="D270" s="156"/>
      <c r="E270" s="157"/>
      <c r="K270" s="160"/>
      <c r="L270" s="150"/>
      <c r="M270" s="150"/>
      <c r="N270" s="150"/>
    </row>
    <row r="271" spans="1:14">
      <c r="A271" s="159">
        <f t="shared" si="32"/>
        <v>0</v>
      </c>
      <c r="B271" s="155">
        <f>A271-A268</f>
        <v>0</v>
      </c>
      <c r="C271" s="155">
        <v>1000000000000</v>
      </c>
      <c r="D271" s="156">
        <f>(A271-A268)/1000000000</f>
        <v>0</v>
      </c>
      <c r="E271" s="157">
        <f>D271-MOD(D271,100)</f>
        <v>0</v>
      </c>
      <c r="F271" s="149">
        <f>MOD(D271,100)</f>
        <v>0</v>
      </c>
      <c r="G271" s="149">
        <f>F271-MOD(F271,10)</f>
        <v>0</v>
      </c>
      <c r="H271" s="149">
        <f>MOD(F271,10)</f>
        <v>0</v>
      </c>
      <c r="K271" s="160"/>
      <c r="L271" s="150"/>
      <c r="M271" s="150"/>
      <c r="N271" s="150"/>
    </row>
    <row r="272" spans="1:14" ht="15.75" thickBot="1">
      <c r="A272" s="162"/>
      <c r="B272" s="163"/>
      <c r="C272" s="163"/>
      <c r="D272" s="163"/>
      <c r="E272" s="164" t="str">
        <f>_xlfn.IFNA(VLOOKUP(E271,$O$3:$P$38,2,0),"")</f>
        <v/>
      </c>
      <c r="F272" s="163" t="str">
        <f>IF(AND(F271&gt;10,F271&lt;20), VLOOKUP(F271,$O$3:$P$38,2,0),"")</f>
        <v/>
      </c>
      <c r="G272" s="163" t="str">
        <f>IF(AND(F271&gt;10,F271&lt;20),"", IF(G271&gt;9, VLOOKUP(G271,$O$3:$P$38,2,0),""))</f>
        <v/>
      </c>
      <c r="H272" s="163" t="str">
        <f>IF(AND(F271&gt;10,F271&lt;20),"", IF(H271&gt;0, VLOOKUP(H271,$O$3:$P$38,2,0),""))</f>
        <v/>
      </c>
      <c r="I272" s="163" t="str">
        <f>IF(D271=0,"",IF(D271=1,$S$3,IF(AND(F271&gt;10,F271&lt;19),$S$5,IF(AND(H271&gt;1,H271&lt;5),$S$4,$S$5))))</f>
        <v/>
      </c>
      <c r="J272" s="163" t="str">
        <f>CONCATENATE(E272,IF(AND(E272&lt;&gt;"",F272&lt;&gt;""),$M$3,""),F272,IF(AND(E272&amp;F272&lt;&gt;"",G272&lt;&gt;""),$M$3,""),G272,IF(AND(E272&amp;F272&amp;G272&lt;&gt;"",H272&lt;&gt;""),$M$3,""),H272,IF(E272&amp;F272&amp;G272&amp;H272&lt;&gt;"",$M$3,""),I272)</f>
        <v/>
      </c>
      <c r="K272" s="165"/>
      <c r="L272" s="150"/>
      <c r="M272" s="150"/>
      <c r="N272" s="150"/>
    </row>
    <row r="273" spans="1:14" ht="15.75" thickBot="1">
      <c r="A273" s="150"/>
      <c r="B273" s="150"/>
      <c r="C273" s="150"/>
      <c r="D273" s="150"/>
      <c r="E273" s="166"/>
      <c r="F273" s="150"/>
      <c r="G273" s="150"/>
      <c r="H273" s="150"/>
      <c r="I273" s="150"/>
      <c r="J273" s="150"/>
      <c r="K273" s="150"/>
      <c r="L273" s="150"/>
      <c r="M273" s="150"/>
      <c r="N273" s="150"/>
    </row>
    <row r="274" spans="1:14" ht="15.75" thickBot="1">
      <c r="A274" s="151">
        <v>0</v>
      </c>
      <c r="B274" s="145" t="s">
        <v>152</v>
      </c>
      <c r="C274" s="145" t="s">
        <v>153</v>
      </c>
      <c r="D274" s="148"/>
      <c r="E274" s="152" t="str">
        <f>CONCATENATE(J288,IF(AND(D287&lt;&gt;0,D284&lt;&gt;0),$M$3,""),J285,IF(AND(D284&lt;&gt;0,D281&lt;&gt;0),$M$3,""),J282,IF(AND(D281&lt;&gt;0,D278&lt;&gt;0),$M$3,""),J279,$N$3,$M$3,E275,IF(D275&lt;&gt;0,$M$3,""),$N$4)</f>
        <v>zero, 00/100</v>
      </c>
      <c r="F274" s="148"/>
      <c r="G274" s="148"/>
      <c r="H274" s="148"/>
      <c r="I274" s="148"/>
      <c r="J274" s="148"/>
      <c r="K274" s="153"/>
      <c r="L274" s="150"/>
      <c r="M274" s="150"/>
      <c r="N274" s="150"/>
    </row>
    <row r="275" spans="1:14" ht="15.75" thickBot="1">
      <c r="A275" s="154">
        <f>TRUNC(A274)</f>
        <v>0</v>
      </c>
      <c r="B275" s="155">
        <f>A274-A275</f>
        <v>0</v>
      </c>
      <c r="C275" s="155">
        <v>1</v>
      </c>
      <c r="D275" s="156">
        <f>B275</f>
        <v>0</v>
      </c>
      <c r="E275" s="157" t="str">
        <f>CONCATENATE(TEXT(D275*100,"## 00"),"/100")</f>
        <v>00/100</v>
      </c>
      <c r="K275" s="158"/>
      <c r="L275" s="150"/>
      <c r="M275" s="150"/>
      <c r="N275" s="150"/>
    </row>
    <row r="276" spans="1:14">
      <c r="A276" s="159">
        <f t="shared" ref="A276:A287" si="34">MOD($A$275,$C276)</f>
        <v>0</v>
      </c>
      <c r="B276" s="156">
        <f>A276</f>
        <v>0</v>
      </c>
      <c r="C276" s="156">
        <v>10</v>
      </c>
      <c r="D276" s="156"/>
      <c r="E276" s="157"/>
      <c r="K276" s="160"/>
      <c r="L276" s="150"/>
      <c r="M276" s="150"/>
      <c r="N276" s="150"/>
    </row>
    <row r="277" spans="1:14">
      <c r="A277" s="159">
        <f t="shared" si="34"/>
        <v>0</v>
      </c>
      <c r="B277" s="156">
        <f t="shared" ref="B277:B286" si="35">A277-A276</f>
        <v>0</v>
      </c>
      <c r="C277" s="156">
        <v>100</v>
      </c>
      <c r="D277" s="156"/>
      <c r="E277" s="157"/>
      <c r="K277" s="160"/>
      <c r="L277" s="150"/>
      <c r="M277" s="150"/>
      <c r="N277" s="150"/>
    </row>
    <row r="278" spans="1:14">
      <c r="A278" s="159">
        <f t="shared" si="34"/>
        <v>0</v>
      </c>
      <c r="B278" s="156">
        <f t="shared" si="35"/>
        <v>0</v>
      </c>
      <c r="C278" s="156">
        <v>1000</v>
      </c>
      <c r="D278" s="156">
        <f>A278</f>
        <v>0</v>
      </c>
      <c r="E278" s="157">
        <f>D278-MOD(D278,100)</f>
        <v>0</v>
      </c>
      <c r="F278" s="149">
        <f>MOD(D278,100)</f>
        <v>0</v>
      </c>
      <c r="G278" s="149">
        <f>F278-MOD(F278,10)</f>
        <v>0</v>
      </c>
      <c r="H278" s="149">
        <f>MOD(F278,10)</f>
        <v>0</v>
      </c>
      <c r="K278" s="160"/>
      <c r="L278" s="150"/>
      <c r="M278" s="150"/>
      <c r="N278" s="150"/>
    </row>
    <row r="279" spans="1:14">
      <c r="A279" s="159">
        <f t="shared" si="34"/>
        <v>0</v>
      </c>
      <c r="B279" s="156">
        <f t="shared" si="35"/>
        <v>0</v>
      </c>
      <c r="C279" s="156">
        <v>10000</v>
      </c>
      <c r="D279" s="156"/>
      <c r="E279" s="157" t="str">
        <f>_xlfn.IFNA(VLOOKUP(E278,$O$3:$P$38,2,0),"")</f>
        <v/>
      </c>
      <c r="F279" s="149" t="str">
        <f>IF(AND(F278&gt;10,F278&lt;20), VLOOKUP(F278,$O$3:$P$38,2,0),"")</f>
        <v/>
      </c>
      <c r="G279" s="149" t="str">
        <f>IF(AND(F278&gt;10,F278&lt;20),"", IF(G278&gt;9, VLOOKUP(G278,$O$3:$P$38,2,0),""))</f>
        <v/>
      </c>
      <c r="H279" s="149" t="str">
        <f>IF(AND(F278&gt;10,F278&lt;20),"",IF(H278&gt;0,VLOOKUP(H278,$O$3:$P$39,2,0),IF(AND(H278=0,A275=0),"zero","")))</f>
        <v>zero</v>
      </c>
      <c r="J279" s="149" t="str">
        <f>CONCATENATE(E279,IF(AND(E279&lt;&gt;"",F279&lt;&gt;""),$M$3,""),F279,IF(AND(E279&amp;F279&lt;&gt;"",G279&lt;&gt;""),$M$3,""),G279,IF(AND(E279&amp;F279&amp;G279&lt;&gt;"",H279&lt;&gt;""),$M$3,""),H279)</f>
        <v>zero</v>
      </c>
      <c r="K279" s="160"/>
      <c r="L279" s="150"/>
      <c r="M279" s="150"/>
      <c r="N279" s="150"/>
    </row>
    <row r="280" spans="1:14">
      <c r="A280" s="159">
        <f t="shared" si="34"/>
        <v>0</v>
      </c>
      <c r="B280" s="156">
        <f t="shared" si="35"/>
        <v>0</v>
      </c>
      <c r="C280" s="156">
        <v>100000</v>
      </c>
      <c r="D280" s="156"/>
      <c r="E280" s="157"/>
      <c r="K280" s="160"/>
      <c r="L280" s="150"/>
      <c r="M280" s="150"/>
      <c r="N280" s="150"/>
    </row>
    <row r="281" spans="1:14">
      <c r="A281" s="159">
        <f t="shared" si="34"/>
        <v>0</v>
      </c>
      <c r="B281" s="156">
        <f t="shared" si="35"/>
        <v>0</v>
      </c>
      <c r="C281" s="156">
        <v>1000000</v>
      </c>
      <c r="D281" s="156">
        <f>(A281-A278)/1000</f>
        <v>0</v>
      </c>
      <c r="E281" s="157">
        <f>D281-MOD(D281,100)</f>
        <v>0</v>
      </c>
      <c r="F281" s="149">
        <f>MOD(D281,100)</f>
        <v>0</v>
      </c>
      <c r="G281" s="149">
        <f>F281-MOD(F281,10)</f>
        <v>0</v>
      </c>
      <c r="H281" s="149">
        <f>MOD(F281,10)</f>
        <v>0</v>
      </c>
      <c r="K281" s="160"/>
      <c r="L281" s="150"/>
      <c r="M281" s="150"/>
      <c r="N281" s="150"/>
    </row>
    <row r="282" spans="1:14">
      <c r="A282" s="159">
        <f t="shared" si="34"/>
        <v>0</v>
      </c>
      <c r="B282" s="156">
        <f t="shared" si="35"/>
        <v>0</v>
      </c>
      <c r="C282" s="156">
        <v>10000000</v>
      </c>
      <c r="D282" s="156"/>
      <c r="E282" s="157" t="str">
        <f>_xlfn.IFNA(VLOOKUP(E281,$O$3:$P$38,2,0),"")</f>
        <v/>
      </c>
      <c r="F282" s="149" t="str">
        <f>IF(AND(F281&gt;10,F281&lt;20), VLOOKUP(F281,$O$3:$P$38,2,0),"")</f>
        <v/>
      </c>
      <c r="G282" s="149" t="str">
        <f>IF(AND(F281&gt;10,F281&lt;20),"", IF(G281&gt;9, VLOOKUP(G281,$O$3:$P$38,2,0),""))</f>
        <v/>
      </c>
      <c r="H282" s="149" t="str">
        <f>IF(AND(F281&gt;10,F281&lt;20),"", IF(H281&gt;0, VLOOKUP(H281,$O$3:$P$38,2,0),""))</f>
        <v/>
      </c>
      <c r="I282" s="149" t="str">
        <f>IF(D281=0,"",IF(D281=1,$Q$3,IF(AND(F281&gt;10,F281&lt;19),$Q$5,IF(AND(H281&gt;1,H281&lt;5),$Q$4,$Q$5))))</f>
        <v/>
      </c>
      <c r="J282" s="149" t="str">
        <f>CONCATENATE(E282,IF(AND(E282&lt;&gt;"",F282&lt;&gt;""),$M$3,""),F282,IF(AND(E282&amp;F282&lt;&gt;"",G282&lt;&gt;""),$M$3,""),G282,IF(AND(E282&amp;F282&amp;G282&lt;&gt;"",H282&lt;&gt;""),$M$3,""),H282,IF(E282&amp;F282&amp;G282&amp;H282&lt;&gt;"",$M$3,""),I282)</f>
        <v/>
      </c>
      <c r="K282" s="160"/>
      <c r="L282" s="150"/>
      <c r="M282" s="150"/>
      <c r="N282" s="150"/>
    </row>
    <row r="283" spans="1:14">
      <c r="A283" s="159">
        <f t="shared" si="34"/>
        <v>0</v>
      </c>
      <c r="B283" s="156">
        <f t="shared" si="35"/>
        <v>0</v>
      </c>
      <c r="C283" s="156">
        <v>100000000</v>
      </c>
      <c r="D283" s="156"/>
      <c r="E283" s="157"/>
      <c r="K283" s="160"/>
      <c r="L283" s="150"/>
      <c r="M283" s="150"/>
      <c r="N283" s="150"/>
    </row>
    <row r="284" spans="1:14">
      <c r="A284" s="159">
        <f t="shared" si="34"/>
        <v>0</v>
      </c>
      <c r="B284" s="155">
        <f t="shared" si="35"/>
        <v>0</v>
      </c>
      <c r="C284" s="155">
        <v>1000000000</v>
      </c>
      <c r="D284" s="156">
        <f>(A284-A281)/1000000</f>
        <v>0</v>
      </c>
      <c r="E284" s="157">
        <f>D284-MOD(D284,100)</f>
        <v>0</v>
      </c>
      <c r="F284" s="149">
        <f>MOD(D284,100)</f>
        <v>0</v>
      </c>
      <c r="G284" s="149">
        <f>F284-MOD(F284,10)</f>
        <v>0</v>
      </c>
      <c r="H284" s="149">
        <f>MOD(F284,10)</f>
        <v>0</v>
      </c>
      <c r="K284" s="160"/>
      <c r="L284" s="150"/>
      <c r="M284" s="150"/>
      <c r="N284" s="150"/>
    </row>
    <row r="285" spans="1:14">
      <c r="A285" s="159">
        <f t="shared" si="34"/>
        <v>0</v>
      </c>
      <c r="B285" s="155">
        <f t="shared" si="35"/>
        <v>0</v>
      </c>
      <c r="C285" s="155">
        <v>10000000000</v>
      </c>
      <c r="E285" s="161" t="str">
        <f>_xlfn.IFNA(VLOOKUP(E284,$O$3:$P$38,2,0),"")</f>
        <v/>
      </c>
      <c r="F285" s="149" t="str">
        <f>IF(AND(F284&gt;10,F284&lt;20), VLOOKUP(F284,$O$3:$P$38,2,0),"")</f>
        <v/>
      </c>
      <c r="G285" s="149" t="str">
        <f>IF(AND(F284&gt;10,F284&lt;20),"", IF(G284&gt;9, VLOOKUP(G284,$O$3:$P$38,2,0),""))</f>
        <v/>
      </c>
      <c r="H285" s="149" t="str">
        <f>IF(AND(F284&gt;10,F284&lt;20),"", IF(H284&gt;0, VLOOKUP(H284,$O$3:$P$38,2,0),""))</f>
        <v/>
      </c>
      <c r="I285" s="149" t="str">
        <f>IF(D284=0,"",IF(D284=1,$R$3,IF(AND(F284&gt;10,F284&lt;19),$R$5,IF(AND(H284&gt;1,H284&lt;5),$R$4,$R$5))))</f>
        <v/>
      </c>
      <c r="J285" s="149" t="str">
        <f>CONCATENATE(E285,IF(AND(E285&lt;&gt;"",F285&lt;&gt;""),$M$3,""),F285,IF(AND(E285&amp;F285&lt;&gt;"",G285&lt;&gt;""),$M$3,""),G285,IF(AND(E285&amp;F285&amp;G285&lt;&gt;"",H285&lt;&gt;""),$M$3,""),H285,IF(E285&amp;F285&amp;G285&amp;H285&lt;&gt;"",$M$3,""),I285)</f>
        <v/>
      </c>
      <c r="K285" s="160"/>
      <c r="L285" s="150"/>
      <c r="M285" s="150"/>
      <c r="N285" s="150"/>
    </row>
    <row r="286" spans="1:14">
      <c r="A286" s="159">
        <f t="shared" si="34"/>
        <v>0</v>
      </c>
      <c r="B286" s="156">
        <f t="shared" si="35"/>
        <v>0</v>
      </c>
      <c r="C286" s="156">
        <v>100000000000</v>
      </c>
      <c r="D286" s="156"/>
      <c r="E286" s="157"/>
      <c r="K286" s="160"/>
      <c r="L286" s="150"/>
      <c r="M286" s="150"/>
      <c r="N286" s="150"/>
    </row>
    <row r="287" spans="1:14">
      <c r="A287" s="159">
        <f t="shared" si="34"/>
        <v>0</v>
      </c>
      <c r="B287" s="155">
        <f>A287-A284</f>
        <v>0</v>
      </c>
      <c r="C287" s="155">
        <v>1000000000000</v>
      </c>
      <c r="D287" s="156">
        <f>(A287-A284)/1000000000</f>
        <v>0</v>
      </c>
      <c r="E287" s="157">
        <f>D287-MOD(D287,100)</f>
        <v>0</v>
      </c>
      <c r="F287" s="149">
        <f>MOD(D287,100)</f>
        <v>0</v>
      </c>
      <c r="G287" s="149">
        <f>F287-MOD(F287,10)</f>
        <v>0</v>
      </c>
      <c r="H287" s="149">
        <f>MOD(F287,10)</f>
        <v>0</v>
      </c>
      <c r="K287" s="160"/>
      <c r="L287" s="150"/>
      <c r="M287" s="150"/>
      <c r="N287" s="150"/>
    </row>
    <row r="288" spans="1:14" ht="15.75" thickBot="1">
      <c r="A288" s="162"/>
      <c r="B288" s="163"/>
      <c r="C288" s="163"/>
      <c r="D288" s="163"/>
      <c r="E288" s="164" t="str">
        <f>_xlfn.IFNA(VLOOKUP(E287,$O$3:$P$38,2,0),"")</f>
        <v/>
      </c>
      <c r="F288" s="163" t="str">
        <f>IF(AND(F287&gt;10,F287&lt;20), VLOOKUP(F287,$O$3:$P$38,2,0),"")</f>
        <v/>
      </c>
      <c r="G288" s="163" t="str">
        <f>IF(AND(F287&gt;10,F287&lt;20),"", IF(G287&gt;9, VLOOKUP(G287,$O$3:$P$38,2,0),""))</f>
        <v/>
      </c>
      <c r="H288" s="163" t="str">
        <f>IF(AND(F287&gt;10,F287&lt;20),"", IF(H287&gt;0, VLOOKUP(H287,$O$3:$P$38,2,0),""))</f>
        <v/>
      </c>
      <c r="I288" s="163" t="str">
        <f>IF(D287=0,"",IF(D287=1,$S$3,IF(AND(F287&gt;10,F287&lt;19),$S$5,IF(AND(H287&gt;1,H287&lt;5),$S$4,$S$5))))</f>
        <v/>
      </c>
      <c r="J288" s="163" t="str">
        <f>CONCATENATE(E288,IF(AND(E288&lt;&gt;"",F288&lt;&gt;""),$M$3,""),F288,IF(AND(E288&amp;F288&lt;&gt;"",G288&lt;&gt;""),$M$3,""),G288,IF(AND(E288&amp;F288&amp;G288&lt;&gt;"",H288&lt;&gt;""),$M$3,""),H288,IF(E288&amp;F288&amp;G288&amp;H288&lt;&gt;"",$M$3,""),I288)</f>
        <v/>
      </c>
      <c r="K288" s="165"/>
      <c r="L288" s="150"/>
      <c r="M288" s="150"/>
      <c r="N288" s="150"/>
    </row>
    <row r="289" spans="1:14" ht="15.75" thickBot="1">
      <c r="A289" s="150"/>
      <c r="B289" s="150"/>
      <c r="C289" s="150"/>
      <c r="D289" s="150"/>
      <c r="E289" s="166"/>
      <c r="F289" s="150"/>
      <c r="G289" s="150"/>
      <c r="H289" s="150"/>
      <c r="I289" s="150"/>
      <c r="J289" s="150"/>
      <c r="K289" s="150"/>
      <c r="L289" s="150"/>
      <c r="M289" s="150"/>
      <c r="N289" s="150"/>
    </row>
    <row r="290" spans="1:14" ht="15.75" thickBot="1">
      <c r="A290" s="151">
        <v>0</v>
      </c>
      <c r="B290" s="145" t="s">
        <v>152</v>
      </c>
      <c r="C290" s="145" t="s">
        <v>153</v>
      </c>
      <c r="D290" s="148"/>
      <c r="E290" s="152" t="str">
        <f>CONCATENATE(J304,IF(AND(D303&lt;&gt;0,D300&lt;&gt;0),$M$3,""),J301,IF(AND(D300&lt;&gt;0,D297&lt;&gt;0),$M$3,""),J298,IF(AND(D297&lt;&gt;0,D294&lt;&gt;0),$M$3,""),J295,$N$3,$M$3,E291,IF(D291&lt;&gt;0,$M$3,""),$N$4)</f>
        <v>zero, 00/100</v>
      </c>
      <c r="F290" s="148"/>
      <c r="G290" s="148"/>
      <c r="H290" s="148"/>
      <c r="I290" s="148"/>
      <c r="J290" s="148"/>
      <c r="K290" s="153"/>
      <c r="L290" s="150"/>
      <c r="M290" s="150"/>
      <c r="N290" s="150"/>
    </row>
    <row r="291" spans="1:14" ht="15.75" thickBot="1">
      <c r="A291" s="154">
        <f>TRUNC(A290)</f>
        <v>0</v>
      </c>
      <c r="B291" s="155">
        <f>A290-A291</f>
        <v>0</v>
      </c>
      <c r="C291" s="155">
        <v>1</v>
      </c>
      <c r="D291" s="156">
        <f>B291</f>
        <v>0</v>
      </c>
      <c r="E291" s="157" t="str">
        <f>CONCATENATE(TEXT(D291*100,"## 00"),"/100")</f>
        <v>00/100</v>
      </c>
      <c r="K291" s="158"/>
      <c r="L291" s="150"/>
      <c r="M291" s="150"/>
      <c r="N291" s="150"/>
    </row>
    <row r="292" spans="1:14">
      <c r="A292" s="159">
        <f t="shared" ref="A292:A303" si="36">MOD($A$291,$C292)</f>
        <v>0</v>
      </c>
      <c r="B292" s="156">
        <f>A292</f>
        <v>0</v>
      </c>
      <c r="C292" s="156">
        <v>10</v>
      </c>
      <c r="D292" s="156"/>
      <c r="E292" s="157"/>
      <c r="K292" s="160"/>
      <c r="L292" s="150"/>
      <c r="M292" s="150"/>
      <c r="N292" s="150"/>
    </row>
    <row r="293" spans="1:14">
      <c r="A293" s="159">
        <f t="shared" si="36"/>
        <v>0</v>
      </c>
      <c r="B293" s="156">
        <f t="shared" ref="B293:B302" si="37">A293-A292</f>
        <v>0</v>
      </c>
      <c r="C293" s="156">
        <v>100</v>
      </c>
      <c r="D293" s="156"/>
      <c r="E293" s="157"/>
      <c r="K293" s="160"/>
      <c r="L293" s="150"/>
      <c r="M293" s="150"/>
      <c r="N293" s="150"/>
    </row>
    <row r="294" spans="1:14">
      <c r="A294" s="159">
        <f t="shared" si="36"/>
        <v>0</v>
      </c>
      <c r="B294" s="156">
        <f t="shared" si="37"/>
        <v>0</v>
      </c>
      <c r="C294" s="156">
        <v>1000</v>
      </c>
      <c r="D294" s="156">
        <f>A294</f>
        <v>0</v>
      </c>
      <c r="E294" s="157">
        <f>D294-MOD(D294,100)</f>
        <v>0</v>
      </c>
      <c r="F294" s="149">
        <f>MOD(D294,100)</f>
        <v>0</v>
      </c>
      <c r="G294" s="149">
        <f>F294-MOD(F294,10)</f>
        <v>0</v>
      </c>
      <c r="H294" s="149">
        <f>MOD(F294,10)</f>
        <v>0</v>
      </c>
      <c r="K294" s="160"/>
      <c r="L294" s="150"/>
      <c r="M294" s="150"/>
      <c r="N294" s="150"/>
    </row>
    <row r="295" spans="1:14">
      <c r="A295" s="159">
        <f t="shared" si="36"/>
        <v>0</v>
      </c>
      <c r="B295" s="156">
        <f t="shared" si="37"/>
        <v>0</v>
      </c>
      <c r="C295" s="156">
        <v>10000</v>
      </c>
      <c r="D295" s="156"/>
      <c r="E295" s="157" t="str">
        <f>_xlfn.IFNA(VLOOKUP(E294,$O$3:$P$38,2,0),"")</f>
        <v/>
      </c>
      <c r="F295" s="149" t="str">
        <f>IF(AND(F294&gt;10,F294&lt;20), VLOOKUP(F294,$O$3:$P$38,2,0),"")</f>
        <v/>
      </c>
      <c r="G295" s="149" t="str">
        <f>IF(AND(F294&gt;10,F294&lt;20),"", IF(G294&gt;9, VLOOKUP(G294,$O$3:$P$38,2,0),""))</f>
        <v/>
      </c>
      <c r="H295" s="149" t="str">
        <f>IF(AND(F294&gt;10,F294&lt;20),"",IF(H294&gt;0,VLOOKUP(H294,$O$3:$P$39,2,0),IF(AND(H294=0,A291=0),"zero","")))</f>
        <v>zero</v>
      </c>
      <c r="J295" s="149" t="str">
        <f>CONCATENATE(E295,IF(AND(E295&lt;&gt;"",F295&lt;&gt;""),$M$3,""),F295,IF(AND(E295&amp;F295&lt;&gt;"",G295&lt;&gt;""),$M$3,""),G295,IF(AND(E295&amp;F295&amp;G295&lt;&gt;"",H295&lt;&gt;""),$M$3,""),H295)</f>
        <v>zero</v>
      </c>
      <c r="K295" s="160"/>
      <c r="L295" s="150"/>
      <c r="M295" s="150"/>
      <c r="N295" s="150"/>
    </row>
    <row r="296" spans="1:14">
      <c r="A296" s="159">
        <f t="shared" si="36"/>
        <v>0</v>
      </c>
      <c r="B296" s="156">
        <f t="shared" si="37"/>
        <v>0</v>
      </c>
      <c r="C296" s="156">
        <v>100000</v>
      </c>
      <c r="D296" s="156"/>
      <c r="E296" s="157"/>
      <c r="K296" s="160"/>
      <c r="L296" s="150"/>
      <c r="M296" s="150"/>
      <c r="N296" s="150"/>
    </row>
    <row r="297" spans="1:14">
      <c r="A297" s="159">
        <f t="shared" si="36"/>
        <v>0</v>
      </c>
      <c r="B297" s="156">
        <f t="shared" si="37"/>
        <v>0</v>
      </c>
      <c r="C297" s="156">
        <v>1000000</v>
      </c>
      <c r="D297" s="156">
        <f>(A297-A294)/1000</f>
        <v>0</v>
      </c>
      <c r="E297" s="157">
        <f>D297-MOD(D297,100)</f>
        <v>0</v>
      </c>
      <c r="F297" s="149">
        <f>MOD(D297,100)</f>
        <v>0</v>
      </c>
      <c r="G297" s="149">
        <f>F297-MOD(F297,10)</f>
        <v>0</v>
      </c>
      <c r="H297" s="149">
        <f>MOD(F297,10)</f>
        <v>0</v>
      </c>
      <c r="K297" s="160"/>
      <c r="L297" s="150"/>
      <c r="M297" s="150"/>
      <c r="N297" s="150"/>
    </row>
    <row r="298" spans="1:14">
      <c r="A298" s="159">
        <f t="shared" si="36"/>
        <v>0</v>
      </c>
      <c r="B298" s="156">
        <f t="shared" si="37"/>
        <v>0</v>
      </c>
      <c r="C298" s="156">
        <v>10000000</v>
      </c>
      <c r="D298" s="156"/>
      <c r="E298" s="157" t="str">
        <f>_xlfn.IFNA(VLOOKUP(E297,$O$3:$P$38,2,0),"")</f>
        <v/>
      </c>
      <c r="F298" s="149" t="str">
        <f>IF(AND(F297&gt;10,F297&lt;20), VLOOKUP(F297,$O$3:$P$38,2,0),"")</f>
        <v/>
      </c>
      <c r="G298" s="149" t="str">
        <f>IF(AND(F297&gt;10,F297&lt;20),"", IF(G297&gt;9, VLOOKUP(G297,$O$3:$P$38,2,0),""))</f>
        <v/>
      </c>
      <c r="H298" s="149" t="str">
        <f>IF(AND(F297&gt;10,F297&lt;20),"", IF(H297&gt;0, VLOOKUP(H297,$O$3:$P$38,2,0),""))</f>
        <v/>
      </c>
      <c r="I298" s="149" t="str">
        <f>IF(D297=0,"",IF(D297=1,$Q$3,IF(AND(F297&gt;10,F297&lt;19),$Q$5,IF(AND(H297&gt;1,H297&lt;5),$Q$4,$Q$5))))</f>
        <v/>
      </c>
      <c r="J298" s="149" t="str">
        <f>CONCATENATE(E298,IF(AND(E298&lt;&gt;"",F298&lt;&gt;""),$M$3,""),F298,IF(AND(E298&amp;F298&lt;&gt;"",G298&lt;&gt;""),$M$3,""),G298,IF(AND(E298&amp;F298&amp;G298&lt;&gt;"",H298&lt;&gt;""),$M$3,""),H298,IF(E298&amp;F298&amp;G298&amp;H298&lt;&gt;"",$M$3,""),I298)</f>
        <v/>
      </c>
      <c r="K298" s="160"/>
      <c r="L298" s="150"/>
      <c r="M298" s="150"/>
      <c r="N298" s="150"/>
    </row>
    <row r="299" spans="1:14">
      <c r="A299" s="159">
        <f t="shared" si="36"/>
        <v>0</v>
      </c>
      <c r="B299" s="156">
        <f t="shared" si="37"/>
        <v>0</v>
      </c>
      <c r="C299" s="156">
        <v>100000000</v>
      </c>
      <c r="D299" s="156"/>
      <c r="E299" s="157"/>
      <c r="K299" s="160"/>
      <c r="L299" s="150"/>
      <c r="M299" s="150"/>
      <c r="N299" s="150"/>
    </row>
    <row r="300" spans="1:14">
      <c r="A300" s="159">
        <f t="shared" si="36"/>
        <v>0</v>
      </c>
      <c r="B300" s="155">
        <f t="shared" si="37"/>
        <v>0</v>
      </c>
      <c r="C300" s="155">
        <v>1000000000</v>
      </c>
      <c r="D300" s="156">
        <f>(A300-A297)/1000000</f>
        <v>0</v>
      </c>
      <c r="E300" s="157">
        <f>D300-MOD(D300,100)</f>
        <v>0</v>
      </c>
      <c r="F300" s="149">
        <f>MOD(D300,100)</f>
        <v>0</v>
      </c>
      <c r="G300" s="149">
        <f>F300-MOD(F300,10)</f>
        <v>0</v>
      </c>
      <c r="H300" s="149">
        <f>MOD(F300,10)</f>
        <v>0</v>
      </c>
      <c r="K300" s="160"/>
      <c r="L300" s="150"/>
      <c r="M300" s="150"/>
      <c r="N300" s="150"/>
    </row>
    <row r="301" spans="1:14">
      <c r="A301" s="159">
        <f t="shared" si="36"/>
        <v>0</v>
      </c>
      <c r="B301" s="155">
        <f t="shared" si="37"/>
        <v>0</v>
      </c>
      <c r="C301" s="155">
        <v>10000000000</v>
      </c>
      <c r="E301" s="161" t="str">
        <f>_xlfn.IFNA(VLOOKUP(E300,$O$3:$P$38,2,0),"")</f>
        <v/>
      </c>
      <c r="F301" s="149" t="str">
        <f>IF(AND(F300&gt;10,F300&lt;20), VLOOKUP(F300,$O$3:$P$38,2,0),"")</f>
        <v/>
      </c>
      <c r="G301" s="149" t="str">
        <f>IF(AND(F300&gt;10,F300&lt;20),"", IF(G300&gt;9, VLOOKUP(G300,$O$3:$P$38,2,0),""))</f>
        <v/>
      </c>
      <c r="H301" s="149" t="str">
        <f>IF(AND(F300&gt;10,F300&lt;20),"", IF(H300&gt;0, VLOOKUP(H300,$O$3:$P$38,2,0),""))</f>
        <v/>
      </c>
      <c r="I301" s="149" t="str">
        <f>IF(D300=0,"",IF(D300=1,$R$3,IF(AND(F300&gt;10,F300&lt;19),$R$5,IF(AND(H300&gt;1,H300&lt;5),$R$4,$R$5))))</f>
        <v/>
      </c>
      <c r="J301" s="149" t="str">
        <f>CONCATENATE(E301,IF(AND(E301&lt;&gt;"",F301&lt;&gt;""),$M$3,""),F301,IF(AND(E301&amp;F301&lt;&gt;"",G301&lt;&gt;""),$M$3,""),G301,IF(AND(E301&amp;F301&amp;G301&lt;&gt;"",H301&lt;&gt;""),$M$3,""),H301,IF(E301&amp;F301&amp;G301&amp;H301&lt;&gt;"",$M$3,""),I301)</f>
        <v/>
      </c>
      <c r="K301" s="160"/>
      <c r="L301" s="150"/>
      <c r="M301" s="150"/>
      <c r="N301" s="150"/>
    </row>
    <row r="302" spans="1:14">
      <c r="A302" s="159">
        <f t="shared" si="36"/>
        <v>0</v>
      </c>
      <c r="B302" s="156">
        <f t="shared" si="37"/>
        <v>0</v>
      </c>
      <c r="C302" s="156">
        <v>100000000000</v>
      </c>
      <c r="D302" s="156"/>
      <c r="E302" s="157"/>
      <c r="K302" s="160"/>
      <c r="L302" s="150"/>
      <c r="M302" s="150"/>
      <c r="N302" s="150"/>
    </row>
    <row r="303" spans="1:14">
      <c r="A303" s="159">
        <f t="shared" si="36"/>
        <v>0</v>
      </c>
      <c r="B303" s="155">
        <f>A303-A300</f>
        <v>0</v>
      </c>
      <c r="C303" s="155">
        <v>1000000000000</v>
      </c>
      <c r="D303" s="156">
        <f>(A303-A300)/1000000000</f>
        <v>0</v>
      </c>
      <c r="E303" s="157">
        <f>D303-MOD(D303,100)</f>
        <v>0</v>
      </c>
      <c r="F303" s="149">
        <f>MOD(D303,100)</f>
        <v>0</v>
      </c>
      <c r="G303" s="149">
        <f>F303-MOD(F303,10)</f>
        <v>0</v>
      </c>
      <c r="H303" s="149">
        <f>MOD(F303,10)</f>
        <v>0</v>
      </c>
      <c r="K303" s="160"/>
      <c r="L303" s="150"/>
      <c r="M303" s="150"/>
      <c r="N303" s="150"/>
    </row>
    <row r="304" spans="1:14" ht="15.75" thickBot="1">
      <c r="A304" s="162"/>
      <c r="B304" s="163"/>
      <c r="C304" s="163"/>
      <c r="D304" s="163"/>
      <c r="E304" s="164" t="str">
        <f>_xlfn.IFNA(VLOOKUP(E303,$O$3:$P$38,2,0),"")</f>
        <v/>
      </c>
      <c r="F304" s="163" t="str">
        <f>IF(AND(F303&gt;10,F303&lt;20), VLOOKUP(F303,$O$3:$P$38,2,0),"")</f>
        <v/>
      </c>
      <c r="G304" s="163" t="str">
        <f>IF(AND(F303&gt;10,F303&lt;20),"", IF(G303&gt;9, VLOOKUP(G303,$O$3:$P$38,2,0),""))</f>
        <v/>
      </c>
      <c r="H304" s="163" t="str">
        <f>IF(AND(F303&gt;10,F303&lt;20),"", IF(H303&gt;0, VLOOKUP(H303,$O$3:$P$38,2,0),""))</f>
        <v/>
      </c>
      <c r="I304" s="163" t="str">
        <f>IF(D303=0,"",IF(D303=1,$S$3,IF(AND(F303&gt;10,F303&lt;19),$S$5,IF(AND(H303&gt;1,H303&lt;5),$S$4,$S$5))))</f>
        <v/>
      </c>
      <c r="J304" s="163" t="str">
        <f>CONCATENATE(E304,IF(AND(E304&lt;&gt;"",F304&lt;&gt;""),$M$3,""),F304,IF(AND(E304&amp;F304&lt;&gt;"",G304&lt;&gt;""),$M$3,""),G304,IF(AND(E304&amp;F304&amp;G304&lt;&gt;"",H304&lt;&gt;""),$M$3,""),H304,IF(E304&amp;F304&amp;G304&amp;H304&lt;&gt;"",$M$3,""),I304)</f>
        <v/>
      </c>
      <c r="K304" s="165"/>
      <c r="L304" s="150"/>
      <c r="M304" s="150"/>
      <c r="N304" s="150"/>
    </row>
    <row r="305" spans="1:14" ht="15.75" thickBot="1">
      <c r="A305" s="150"/>
      <c r="B305" s="150"/>
      <c r="C305" s="150"/>
      <c r="D305" s="150"/>
      <c r="E305" s="166"/>
      <c r="F305" s="150"/>
      <c r="G305" s="150"/>
      <c r="H305" s="150"/>
      <c r="I305" s="150"/>
      <c r="J305" s="150"/>
      <c r="K305" s="150"/>
      <c r="L305" s="150"/>
      <c r="M305" s="150"/>
      <c r="N305" s="150"/>
    </row>
    <row r="306" spans="1:14" ht="15.75" thickBot="1">
      <c r="A306" s="151">
        <v>0</v>
      </c>
      <c r="B306" s="145" t="s">
        <v>152</v>
      </c>
      <c r="C306" s="145" t="s">
        <v>153</v>
      </c>
      <c r="D306" s="148"/>
      <c r="E306" s="152" t="str">
        <f>CONCATENATE(J320,IF(AND(D319&lt;&gt;0,D316&lt;&gt;0),$M$3,""),J317,IF(AND(D316&lt;&gt;0,D313&lt;&gt;0),$M$3,""),J314,IF(AND(D313&lt;&gt;0,D310&lt;&gt;0),$M$3,""),J311,$N$3,$M$3,E307,IF(D307&lt;&gt;0,$M$3,""),$N$4)</f>
        <v>zero, 00/100</v>
      </c>
      <c r="F306" s="148"/>
      <c r="G306" s="148"/>
      <c r="H306" s="148"/>
      <c r="I306" s="148"/>
      <c r="J306" s="148"/>
      <c r="K306" s="153"/>
      <c r="L306" s="150"/>
      <c r="M306" s="150"/>
      <c r="N306" s="150"/>
    </row>
    <row r="307" spans="1:14" ht="15.75" thickBot="1">
      <c r="A307" s="154">
        <f>TRUNC(A306)</f>
        <v>0</v>
      </c>
      <c r="B307" s="155">
        <f>A306-A307</f>
        <v>0</v>
      </c>
      <c r="C307" s="155">
        <v>1</v>
      </c>
      <c r="D307" s="156">
        <f>B307</f>
        <v>0</v>
      </c>
      <c r="E307" s="157" t="str">
        <f>CONCATENATE(TEXT(D307*100,"## 00"),"/100")</f>
        <v>00/100</v>
      </c>
      <c r="K307" s="158"/>
      <c r="L307" s="150"/>
      <c r="M307" s="150"/>
      <c r="N307" s="150"/>
    </row>
    <row r="308" spans="1:14">
      <c r="A308" s="159">
        <f t="shared" ref="A308:A319" si="38">MOD($A$307,$C308)</f>
        <v>0</v>
      </c>
      <c r="B308" s="156">
        <f>A308</f>
        <v>0</v>
      </c>
      <c r="C308" s="156">
        <v>10</v>
      </c>
      <c r="D308" s="156"/>
      <c r="E308" s="157"/>
      <c r="K308" s="160"/>
      <c r="L308" s="150"/>
      <c r="M308" s="150"/>
      <c r="N308" s="150"/>
    </row>
    <row r="309" spans="1:14">
      <c r="A309" s="159">
        <f t="shared" si="38"/>
        <v>0</v>
      </c>
      <c r="B309" s="156">
        <f t="shared" ref="B309:B318" si="39">A309-A308</f>
        <v>0</v>
      </c>
      <c r="C309" s="156">
        <v>100</v>
      </c>
      <c r="D309" s="156"/>
      <c r="E309" s="157"/>
      <c r="K309" s="160"/>
      <c r="L309" s="150"/>
      <c r="M309" s="150"/>
      <c r="N309" s="150"/>
    </row>
    <row r="310" spans="1:14">
      <c r="A310" s="159">
        <f t="shared" si="38"/>
        <v>0</v>
      </c>
      <c r="B310" s="156">
        <f t="shared" si="39"/>
        <v>0</v>
      </c>
      <c r="C310" s="156">
        <v>1000</v>
      </c>
      <c r="D310" s="156">
        <f>A310</f>
        <v>0</v>
      </c>
      <c r="E310" s="157">
        <f>D310-MOD(D310,100)</f>
        <v>0</v>
      </c>
      <c r="F310" s="149">
        <f>MOD(D310,100)</f>
        <v>0</v>
      </c>
      <c r="G310" s="149">
        <f>F310-MOD(F310,10)</f>
        <v>0</v>
      </c>
      <c r="H310" s="149">
        <f>MOD(F310,10)</f>
        <v>0</v>
      </c>
      <c r="K310" s="160"/>
      <c r="L310" s="150"/>
      <c r="M310" s="150"/>
      <c r="N310" s="150"/>
    </row>
    <row r="311" spans="1:14">
      <c r="A311" s="159">
        <f t="shared" si="38"/>
        <v>0</v>
      </c>
      <c r="B311" s="156">
        <f t="shared" si="39"/>
        <v>0</v>
      </c>
      <c r="C311" s="156">
        <v>10000</v>
      </c>
      <c r="D311" s="156"/>
      <c r="E311" s="157" t="str">
        <f>_xlfn.IFNA(VLOOKUP(E310,$O$3:$P$38,2,0),"")</f>
        <v/>
      </c>
      <c r="F311" s="149" t="str">
        <f>IF(AND(F310&gt;10,F310&lt;20), VLOOKUP(F310,$O$3:$P$38,2,0),"")</f>
        <v/>
      </c>
      <c r="G311" s="149" t="str">
        <f>IF(AND(F310&gt;10,F310&lt;20),"", IF(G310&gt;9, VLOOKUP(G310,$O$3:$P$38,2,0),""))</f>
        <v/>
      </c>
      <c r="H311" s="149" t="str">
        <f>IF(AND(F310&gt;10,F310&lt;20),"",IF(H310&gt;0,VLOOKUP(H310,$O$3:$P$39,2,0),IF(AND(H310=0,A307=0),"zero","")))</f>
        <v>zero</v>
      </c>
      <c r="J311" s="149" t="str">
        <f>CONCATENATE(E311,IF(AND(E311&lt;&gt;"",F311&lt;&gt;""),$M$3,""),F311,IF(AND(E311&amp;F311&lt;&gt;"",G311&lt;&gt;""),$M$3,""),G311,IF(AND(E311&amp;F311&amp;G311&lt;&gt;"",H311&lt;&gt;""),$M$3,""),H311)</f>
        <v>zero</v>
      </c>
      <c r="K311" s="160"/>
      <c r="L311" s="150"/>
      <c r="M311" s="150"/>
      <c r="N311" s="150"/>
    </row>
    <row r="312" spans="1:14">
      <c r="A312" s="159">
        <f t="shared" si="38"/>
        <v>0</v>
      </c>
      <c r="B312" s="156">
        <f t="shared" si="39"/>
        <v>0</v>
      </c>
      <c r="C312" s="156">
        <v>100000</v>
      </c>
      <c r="D312" s="156"/>
      <c r="E312" s="157"/>
      <c r="K312" s="160"/>
      <c r="L312" s="150"/>
      <c r="M312" s="150"/>
      <c r="N312" s="150"/>
    </row>
    <row r="313" spans="1:14">
      <c r="A313" s="159">
        <f t="shared" si="38"/>
        <v>0</v>
      </c>
      <c r="B313" s="156">
        <f t="shared" si="39"/>
        <v>0</v>
      </c>
      <c r="C313" s="156">
        <v>1000000</v>
      </c>
      <c r="D313" s="156">
        <f>(A313-A310)/1000</f>
        <v>0</v>
      </c>
      <c r="E313" s="157">
        <f>D313-MOD(D313,100)</f>
        <v>0</v>
      </c>
      <c r="F313" s="149">
        <f>MOD(D313,100)</f>
        <v>0</v>
      </c>
      <c r="G313" s="149">
        <f>F313-MOD(F313,10)</f>
        <v>0</v>
      </c>
      <c r="H313" s="149">
        <f>MOD(F313,10)</f>
        <v>0</v>
      </c>
      <c r="K313" s="160"/>
      <c r="L313" s="150"/>
      <c r="M313" s="150"/>
      <c r="N313" s="150"/>
    </row>
    <row r="314" spans="1:14">
      <c r="A314" s="159">
        <f t="shared" si="38"/>
        <v>0</v>
      </c>
      <c r="B314" s="156">
        <f t="shared" si="39"/>
        <v>0</v>
      </c>
      <c r="C314" s="156">
        <v>10000000</v>
      </c>
      <c r="D314" s="156"/>
      <c r="E314" s="157" t="str">
        <f>_xlfn.IFNA(VLOOKUP(E313,$O$3:$P$38,2,0),"")</f>
        <v/>
      </c>
      <c r="F314" s="149" t="str">
        <f>IF(AND(F313&gt;10,F313&lt;20), VLOOKUP(F313,$O$3:$P$38,2,0),"")</f>
        <v/>
      </c>
      <c r="G314" s="149" t="str">
        <f>IF(AND(F313&gt;10,F313&lt;20),"", IF(G313&gt;9, VLOOKUP(G313,$O$3:$P$38,2,0),""))</f>
        <v/>
      </c>
      <c r="H314" s="149" t="str">
        <f>IF(AND(F313&gt;10,F313&lt;20),"", IF(H313&gt;0, VLOOKUP(H313,$O$3:$P$38,2,0),""))</f>
        <v/>
      </c>
      <c r="I314" s="149" t="str">
        <f>IF(D313=0,"",IF(D313=1,$Q$3,IF(AND(F313&gt;10,F313&lt;19),$Q$5,IF(AND(H313&gt;1,H313&lt;5),$Q$4,$Q$5))))</f>
        <v/>
      </c>
      <c r="J314" s="149" t="str">
        <f>CONCATENATE(E314,IF(AND(E314&lt;&gt;"",F314&lt;&gt;""),$M$3,""),F314,IF(AND(E314&amp;F314&lt;&gt;"",G314&lt;&gt;""),$M$3,""),G314,IF(AND(E314&amp;F314&amp;G314&lt;&gt;"",H314&lt;&gt;""),$M$3,""),H314,IF(E314&amp;F314&amp;G314&amp;H314&lt;&gt;"",$M$3,""),I314)</f>
        <v/>
      </c>
      <c r="K314" s="160"/>
      <c r="L314" s="150"/>
      <c r="M314" s="150"/>
      <c r="N314" s="150"/>
    </row>
    <row r="315" spans="1:14">
      <c r="A315" s="159">
        <f t="shared" si="38"/>
        <v>0</v>
      </c>
      <c r="B315" s="156">
        <f t="shared" si="39"/>
        <v>0</v>
      </c>
      <c r="C315" s="156">
        <v>100000000</v>
      </c>
      <c r="D315" s="156"/>
      <c r="E315" s="157"/>
      <c r="K315" s="160"/>
      <c r="L315" s="150"/>
      <c r="M315" s="150"/>
      <c r="N315" s="150"/>
    </row>
    <row r="316" spans="1:14">
      <c r="A316" s="159">
        <f t="shared" si="38"/>
        <v>0</v>
      </c>
      <c r="B316" s="155">
        <f t="shared" si="39"/>
        <v>0</v>
      </c>
      <c r="C316" s="155">
        <v>1000000000</v>
      </c>
      <c r="D316" s="156">
        <f>(A316-A313)/1000000</f>
        <v>0</v>
      </c>
      <c r="E316" s="157">
        <f>D316-MOD(D316,100)</f>
        <v>0</v>
      </c>
      <c r="F316" s="149">
        <f>MOD(D316,100)</f>
        <v>0</v>
      </c>
      <c r="G316" s="149">
        <f>F316-MOD(F316,10)</f>
        <v>0</v>
      </c>
      <c r="H316" s="149">
        <f>MOD(F316,10)</f>
        <v>0</v>
      </c>
      <c r="K316" s="160"/>
      <c r="L316" s="150"/>
      <c r="M316" s="150"/>
      <c r="N316" s="150"/>
    </row>
    <row r="317" spans="1:14">
      <c r="A317" s="159">
        <f t="shared" si="38"/>
        <v>0</v>
      </c>
      <c r="B317" s="155">
        <f t="shared" si="39"/>
        <v>0</v>
      </c>
      <c r="C317" s="155">
        <v>10000000000</v>
      </c>
      <c r="E317" s="161" t="str">
        <f>_xlfn.IFNA(VLOOKUP(E316,$O$3:$P$38,2,0),"")</f>
        <v/>
      </c>
      <c r="F317" s="149" t="str">
        <f>IF(AND(F316&gt;10,F316&lt;20), VLOOKUP(F316,$O$3:$P$38,2,0),"")</f>
        <v/>
      </c>
      <c r="G317" s="149" t="str">
        <f>IF(AND(F316&gt;10,F316&lt;20),"", IF(G316&gt;9, VLOOKUP(G316,$O$3:$P$38,2,0),""))</f>
        <v/>
      </c>
      <c r="H317" s="149" t="str">
        <f>IF(AND(F316&gt;10,F316&lt;20),"", IF(H316&gt;0, VLOOKUP(H316,$O$3:$P$38,2,0),""))</f>
        <v/>
      </c>
      <c r="I317" s="149" t="str">
        <f>IF(D316=0,"",IF(D316=1,$R$3,IF(AND(F316&gt;10,F316&lt;19),$R$5,IF(AND(H316&gt;1,H316&lt;5),$R$4,$R$5))))</f>
        <v/>
      </c>
      <c r="J317" s="149" t="str">
        <f>CONCATENATE(E317,IF(AND(E317&lt;&gt;"",F317&lt;&gt;""),$M$3,""),F317,IF(AND(E317&amp;F317&lt;&gt;"",G317&lt;&gt;""),$M$3,""),G317,IF(AND(E317&amp;F317&amp;G317&lt;&gt;"",H317&lt;&gt;""),$M$3,""),H317,IF(E317&amp;F317&amp;G317&amp;H317&lt;&gt;"",$M$3,""),I317)</f>
        <v/>
      </c>
      <c r="K317" s="160"/>
      <c r="L317" s="150"/>
      <c r="M317" s="150"/>
      <c r="N317" s="150"/>
    </row>
    <row r="318" spans="1:14">
      <c r="A318" s="159">
        <f t="shared" si="38"/>
        <v>0</v>
      </c>
      <c r="B318" s="156">
        <f t="shared" si="39"/>
        <v>0</v>
      </c>
      <c r="C318" s="156">
        <v>100000000000</v>
      </c>
      <c r="D318" s="156"/>
      <c r="E318" s="157"/>
      <c r="K318" s="160"/>
      <c r="L318" s="150"/>
      <c r="M318" s="150"/>
      <c r="N318" s="150"/>
    </row>
    <row r="319" spans="1:14">
      <c r="A319" s="159">
        <f t="shared" si="38"/>
        <v>0</v>
      </c>
      <c r="B319" s="155">
        <f>A319-A316</f>
        <v>0</v>
      </c>
      <c r="C319" s="155">
        <v>1000000000000</v>
      </c>
      <c r="D319" s="156">
        <f>(A319-A316)/1000000000</f>
        <v>0</v>
      </c>
      <c r="E319" s="157">
        <f>D319-MOD(D319,100)</f>
        <v>0</v>
      </c>
      <c r="F319" s="149">
        <f>MOD(D319,100)</f>
        <v>0</v>
      </c>
      <c r="G319" s="149">
        <f>F319-MOD(F319,10)</f>
        <v>0</v>
      </c>
      <c r="H319" s="149">
        <f>MOD(F319,10)</f>
        <v>0</v>
      </c>
      <c r="K319" s="160"/>
      <c r="L319" s="150"/>
      <c r="M319" s="150"/>
      <c r="N319" s="150"/>
    </row>
    <row r="320" spans="1:14" ht="15.75" thickBot="1">
      <c r="A320" s="162"/>
      <c r="B320" s="163"/>
      <c r="C320" s="163"/>
      <c r="D320" s="163"/>
      <c r="E320" s="164" t="str">
        <f>_xlfn.IFNA(VLOOKUP(E319,$O$3:$P$38,2,0),"")</f>
        <v/>
      </c>
      <c r="F320" s="163" t="str">
        <f>IF(AND(F319&gt;10,F319&lt;20), VLOOKUP(F319,$O$3:$P$38,2,0),"")</f>
        <v/>
      </c>
      <c r="G320" s="163" t="str">
        <f>IF(AND(F319&gt;10,F319&lt;20),"", IF(G319&gt;9, VLOOKUP(G319,$O$3:$P$38,2,0),""))</f>
        <v/>
      </c>
      <c r="H320" s="163" t="str">
        <f>IF(AND(F319&gt;10,F319&lt;20),"", IF(H319&gt;0, VLOOKUP(H319,$O$3:$P$38,2,0),""))</f>
        <v/>
      </c>
      <c r="I320" s="163" t="str">
        <f>IF(D319=0,"",IF(D319=1,$S$3,IF(AND(F319&gt;10,F319&lt;19),$S$5,IF(AND(H319&gt;1,H319&lt;5),$S$4,$S$5))))</f>
        <v/>
      </c>
      <c r="J320" s="163" t="str">
        <f>CONCATENATE(E320,IF(AND(E320&lt;&gt;"",F320&lt;&gt;""),$M$3,""),F320,IF(AND(E320&amp;F320&lt;&gt;"",G320&lt;&gt;""),$M$3,""),G320,IF(AND(E320&amp;F320&amp;G320&lt;&gt;"",H320&lt;&gt;""),$M$3,""),H320,IF(E320&amp;F320&amp;G320&amp;H320&lt;&gt;"",$M$3,""),I320)</f>
        <v/>
      </c>
      <c r="K320" s="165"/>
      <c r="L320" s="150"/>
      <c r="M320" s="150"/>
      <c r="N320" s="150"/>
    </row>
    <row r="321" spans="1:14" ht="15.75" thickBot="1">
      <c r="A321" s="150"/>
      <c r="B321" s="150"/>
      <c r="C321" s="150"/>
      <c r="D321" s="150"/>
      <c r="E321" s="166"/>
      <c r="F321" s="150"/>
      <c r="G321" s="150"/>
      <c r="H321" s="150"/>
      <c r="I321" s="150"/>
      <c r="J321" s="150"/>
      <c r="K321" s="150"/>
      <c r="L321" s="150"/>
      <c r="M321" s="150"/>
      <c r="N321" s="150"/>
    </row>
    <row r="322" spans="1:14" ht="15.75" thickBot="1">
      <c r="A322" s="151">
        <v>21</v>
      </c>
      <c r="B322" s="145" t="s">
        <v>152</v>
      </c>
      <c r="C322" s="145" t="s">
        <v>153</v>
      </c>
      <c r="D322" s="148"/>
      <c r="E322" s="152" t="str">
        <f>CONCATENATE(J336,IF(AND(D335&lt;&gt;0,D332&lt;&gt;0),$M$3,""),J333,IF(AND(D332&lt;&gt;0,D329&lt;&gt;0),$M$3,""),J330,IF(AND(D329&lt;&gt;0,D326&lt;&gt;0),$M$3,""),J327,$N$3,$M$3,E323,IF(D323&lt;&gt;0,$M$3,""),$N$4)</f>
        <v>dwadzieścia jeden, 00/100</v>
      </c>
      <c r="F322" s="148"/>
      <c r="G322" s="148"/>
      <c r="H322" s="148"/>
      <c r="I322" s="148"/>
      <c r="J322" s="148"/>
      <c r="K322" s="153"/>
      <c r="L322" s="150"/>
      <c r="M322" s="150"/>
      <c r="N322" s="150"/>
    </row>
    <row r="323" spans="1:14" ht="15.75" thickBot="1">
      <c r="A323" s="154">
        <f>TRUNC(A322)</f>
        <v>21</v>
      </c>
      <c r="B323" s="155">
        <f>A322-A323</f>
        <v>0</v>
      </c>
      <c r="C323" s="155">
        <v>1</v>
      </c>
      <c r="D323" s="156">
        <f>B323</f>
        <v>0</v>
      </c>
      <c r="E323" s="157" t="str">
        <f>CONCATENATE(TEXT(D323*100,"## 00"),"/100")</f>
        <v>00/100</v>
      </c>
      <c r="K323" s="158"/>
      <c r="L323" s="150"/>
      <c r="M323" s="150"/>
      <c r="N323" s="150"/>
    </row>
    <row r="324" spans="1:14">
      <c r="A324" s="159">
        <f t="shared" ref="A324:A335" si="40">MOD($A$323,$C324)</f>
        <v>1</v>
      </c>
      <c r="B324" s="156">
        <f>A324</f>
        <v>1</v>
      </c>
      <c r="C324" s="156">
        <v>10</v>
      </c>
      <c r="D324" s="156"/>
      <c r="E324" s="157"/>
      <c r="K324" s="160"/>
      <c r="L324" s="150"/>
      <c r="M324" s="150"/>
      <c r="N324" s="150"/>
    </row>
    <row r="325" spans="1:14">
      <c r="A325" s="159">
        <f t="shared" si="40"/>
        <v>21</v>
      </c>
      <c r="B325" s="156">
        <f t="shared" ref="B325:B334" si="41">A325-A324</f>
        <v>20</v>
      </c>
      <c r="C325" s="156">
        <v>100</v>
      </c>
      <c r="D325" s="156"/>
      <c r="E325" s="157"/>
      <c r="K325" s="160"/>
      <c r="L325" s="150"/>
      <c r="M325" s="150"/>
      <c r="N325" s="150"/>
    </row>
    <row r="326" spans="1:14">
      <c r="A326" s="159">
        <f t="shared" si="40"/>
        <v>21</v>
      </c>
      <c r="B326" s="156">
        <f t="shared" si="41"/>
        <v>0</v>
      </c>
      <c r="C326" s="156">
        <v>1000</v>
      </c>
      <c r="D326" s="156">
        <f>A326</f>
        <v>21</v>
      </c>
      <c r="E326" s="157">
        <f>D326-MOD(D326,100)</f>
        <v>0</v>
      </c>
      <c r="F326" s="149">
        <f>MOD(D326,100)</f>
        <v>21</v>
      </c>
      <c r="G326" s="149">
        <f>F326-MOD(F326,10)</f>
        <v>20</v>
      </c>
      <c r="H326" s="149">
        <f>MOD(F326,10)</f>
        <v>1</v>
      </c>
      <c r="K326" s="160"/>
      <c r="L326" s="150"/>
      <c r="M326" s="150"/>
      <c r="N326" s="150"/>
    </row>
    <row r="327" spans="1:14">
      <c r="A327" s="159">
        <f t="shared" si="40"/>
        <v>21</v>
      </c>
      <c r="B327" s="156">
        <f t="shared" si="41"/>
        <v>0</v>
      </c>
      <c r="C327" s="156">
        <v>10000</v>
      </c>
      <c r="D327" s="156"/>
      <c r="E327" s="157" t="str">
        <f>_xlfn.IFNA(VLOOKUP(E326,$O$3:$P$38,2,0),"")</f>
        <v/>
      </c>
      <c r="F327" s="149" t="str">
        <f>IF(AND(F326&gt;10,F326&lt;20), VLOOKUP(F326,$O$3:$P$38,2,0),"")</f>
        <v/>
      </c>
      <c r="G327" s="149" t="str">
        <f>IF(AND(F326&gt;10,F326&lt;20),"", IF(G326&gt;9, VLOOKUP(G326,$O$3:$P$38,2,0),""))</f>
        <v>dwadzieścia</v>
      </c>
      <c r="H327" s="149" t="str">
        <f>IF(AND(F326&gt;10,F326&lt;20),"",IF(H326&gt;0,VLOOKUP(H326,$O$3:$P$39,2,0),IF(AND(H326=0,A323=0),"zero","")))</f>
        <v>jeden</v>
      </c>
      <c r="J327" s="149" t="str">
        <f>CONCATENATE(E327,IF(AND(E327&lt;&gt;"",F327&lt;&gt;""),$M$3,""),F327,IF(AND(E327&amp;F327&lt;&gt;"",G327&lt;&gt;""),$M$3,""),G327,IF(AND(E327&amp;F327&amp;G327&lt;&gt;"",H327&lt;&gt;""),$M$3,""),H327)</f>
        <v>dwadzieścia jeden</v>
      </c>
      <c r="K327" s="160"/>
      <c r="L327" s="150"/>
      <c r="M327" s="150"/>
      <c r="N327" s="150"/>
    </row>
    <row r="328" spans="1:14">
      <c r="A328" s="159">
        <f t="shared" si="40"/>
        <v>21</v>
      </c>
      <c r="B328" s="156">
        <f t="shared" si="41"/>
        <v>0</v>
      </c>
      <c r="C328" s="156">
        <v>100000</v>
      </c>
      <c r="D328" s="156"/>
      <c r="E328" s="157"/>
      <c r="K328" s="160"/>
      <c r="L328" s="150"/>
      <c r="M328" s="150"/>
      <c r="N328" s="150"/>
    </row>
    <row r="329" spans="1:14">
      <c r="A329" s="159">
        <f t="shared" si="40"/>
        <v>21</v>
      </c>
      <c r="B329" s="156">
        <f t="shared" si="41"/>
        <v>0</v>
      </c>
      <c r="C329" s="156">
        <v>1000000</v>
      </c>
      <c r="D329" s="156">
        <f>(A329-A326)/1000</f>
        <v>0</v>
      </c>
      <c r="E329" s="157">
        <f>D329-MOD(D329,100)</f>
        <v>0</v>
      </c>
      <c r="F329" s="149">
        <f>MOD(D329,100)</f>
        <v>0</v>
      </c>
      <c r="G329" s="149">
        <f>F329-MOD(F329,10)</f>
        <v>0</v>
      </c>
      <c r="H329" s="149">
        <f>MOD(F329,10)</f>
        <v>0</v>
      </c>
      <c r="K329" s="160"/>
      <c r="L329" s="150"/>
      <c r="M329" s="150"/>
      <c r="N329" s="150"/>
    </row>
    <row r="330" spans="1:14">
      <c r="A330" s="159">
        <f t="shared" si="40"/>
        <v>21</v>
      </c>
      <c r="B330" s="156">
        <f t="shared" si="41"/>
        <v>0</v>
      </c>
      <c r="C330" s="156">
        <v>10000000</v>
      </c>
      <c r="D330" s="156"/>
      <c r="E330" s="157" t="str">
        <f>_xlfn.IFNA(VLOOKUP(E329,$O$3:$P$38,2,0),"")</f>
        <v/>
      </c>
      <c r="F330" s="149" t="str">
        <f>IF(AND(F329&gt;10,F329&lt;20), VLOOKUP(F329,$O$3:$P$38,2,0),"")</f>
        <v/>
      </c>
      <c r="G330" s="149" t="str">
        <f>IF(AND(F329&gt;10,F329&lt;20),"", IF(G329&gt;9, VLOOKUP(G329,$O$3:$P$38,2,0),""))</f>
        <v/>
      </c>
      <c r="H330" s="149" t="str">
        <f>IF(AND(F329&gt;10,F329&lt;20),"", IF(H329&gt;0, VLOOKUP(H329,$O$3:$P$38,2,0),""))</f>
        <v/>
      </c>
      <c r="I330" s="149" t="str">
        <f>IF(D329=0,"",IF(D329=1,$Q$3,IF(AND(F329&gt;10,F329&lt;19),$Q$5,IF(AND(H329&gt;1,H329&lt;5),$Q$4,$Q$5))))</f>
        <v/>
      </c>
      <c r="J330" s="149" t="str">
        <f>CONCATENATE(E330,IF(AND(E330&lt;&gt;"",F330&lt;&gt;""),$M$3,""),F330,IF(AND(E330&amp;F330&lt;&gt;"",G330&lt;&gt;""),$M$3,""),G330,IF(AND(E330&amp;F330&amp;G330&lt;&gt;"",H330&lt;&gt;""),$M$3,""),H330,IF(E330&amp;F330&amp;G330&amp;H330&lt;&gt;"",$M$3,""),I330)</f>
        <v/>
      </c>
      <c r="K330" s="160"/>
      <c r="L330" s="150"/>
      <c r="M330" s="150"/>
      <c r="N330" s="150"/>
    </row>
    <row r="331" spans="1:14">
      <c r="A331" s="159">
        <f t="shared" si="40"/>
        <v>21</v>
      </c>
      <c r="B331" s="156">
        <f t="shared" si="41"/>
        <v>0</v>
      </c>
      <c r="C331" s="156">
        <v>100000000</v>
      </c>
      <c r="D331" s="156"/>
      <c r="E331" s="157"/>
      <c r="K331" s="160"/>
      <c r="L331" s="150"/>
      <c r="M331" s="150"/>
      <c r="N331" s="150"/>
    </row>
    <row r="332" spans="1:14">
      <c r="A332" s="159">
        <f t="shared" si="40"/>
        <v>21</v>
      </c>
      <c r="B332" s="155">
        <f t="shared" si="41"/>
        <v>0</v>
      </c>
      <c r="C332" s="155">
        <v>1000000000</v>
      </c>
      <c r="D332" s="156">
        <f>(A332-A329)/1000000</f>
        <v>0</v>
      </c>
      <c r="E332" s="157">
        <f>D332-MOD(D332,100)</f>
        <v>0</v>
      </c>
      <c r="F332" s="149">
        <f>MOD(D332,100)</f>
        <v>0</v>
      </c>
      <c r="G332" s="149">
        <f>F332-MOD(F332,10)</f>
        <v>0</v>
      </c>
      <c r="H332" s="149">
        <f>MOD(F332,10)</f>
        <v>0</v>
      </c>
      <c r="K332" s="160"/>
      <c r="L332" s="150"/>
      <c r="M332" s="150"/>
      <c r="N332" s="150"/>
    </row>
    <row r="333" spans="1:14">
      <c r="A333" s="159">
        <f t="shared" si="40"/>
        <v>21</v>
      </c>
      <c r="B333" s="155">
        <f t="shared" si="41"/>
        <v>0</v>
      </c>
      <c r="C333" s="155">
        <v>10000000000</v>
      </c>
      <c r="E333" s="161" t="str">
        <f>_xlfn.IFNA(VLOOKUP(E332,$O$3:$P$38,2,0),"")</f>
        <v/>
      </c>
      <c r="F333" s="149" t="str">
        <f>IF(AND(F332&gt;10,F332&lt;20), VLOOKUP(F332,$O$3:$P$38,2,0),"")</f>
        <v/>
      </c>
      <c r="G333" s="149" t="str">
        <f>IF(AND(F332&gt;10,F332&lt;20),"", IF(G332&gt;9, VLOOKUP(G332,$O$3:$P$38,2,0),""))</f>
        <v/>
      </c>
      <c r="H333" s="149" t="str">
        <f>IF(AND(F332&gt;10,F332&lt;20),"", IF(H332&gt;0, VLOOKUP(H332,$O$3:$P$38,2,0),""))</f>
        <v/>
      </c>
      <c r="I333" s="149" t="str">
        <f>IF(D332=0,"",IF(D332=1,$R$3,IF(AND(F332&gt;10,F332&lt;19),$R$5,IF(AND(H332&gt;1,H332&lt;5),$R$4,$R$5))))</f>
        <v/>
      </c>
      <c r="J333" s="149" t="str">
        <f>CONCATENATE(E333,IF(AND(E333&lt;&gt;"",F333&lt;&gt;""),$M$3,""),F333,IF(AND(E333&amp;F333&lt;&gt;"",G333&lt;&gt;""),$M$3,""),G333,IF(AND(E333&amp;F333&amp;G333&lt;&gt;"",H333&lt;&gt;""),$M$3,""),H333,IF(E333&amp;F333&amp;G333&amp;H333&lt;&gt;"",$M$3,""),I333)</f>
        <v/>
      </c>
      <c r="K333" s="160"/>
      <c r="L333" s="150"/>
      <c r="M333" s="150"/>
      <c r="N333" s="150"/>
    </row>
    <row r="334" spans="1:14">
      <c r="A334" s="159">
        <f t="shared" si="40"/>
        <v>21</v>
      </c>
      <c r="B334" s="156">
        <f t="shared" si="41"/>
        <v>0</v>
      </c>
      <c r="C334" s="156">
        <v>100000000000</v>
      </c>
      <c r="D334" s="156"/>
      <c r="E334" s="157"/>
      <c r="K334" s="160"/>
      <c r="L334" s="150"/>
      <c r="M334" s="150"/>
      <c r="N334" s="150"/>
    </row>
    <row r="335" spans="1:14">
      <c r="A335" s="159">
        <f t="shared" si="40"/>
        <v>21</v>
      </c>
      <c r="B335" s="155">
        <f>A335-A332</f>
        <v>0</v>
      </c>
      <c r="C335" s="155">
        <v>1000000000000</v>
      </c>
      <c r="D335" s="156">
        <f>(A335-A332)/1000000000</f>
        <v>0</v>
      </c>
      <c r="E335" s="157">
        <f>D335-MOD(D335,100)</f>
        <v>0</v>
      </c>
      <c r="F335" s="149">
        <f>MOD(D335,100)</f>
        <v>0</v>
      </c>
      <c r="G335" s="149">
        <f>F335-MOD(F335,10)</f>
        <v>0</v>
      </c>
      <c r="H335" s="149">
        <f>MOD(F335,10)</f>
        <v>0</v>
      </c>
      <c r="K335" s="160"/>
      <c r="L335" s="150"/>
      <c r="M335" s="150"/>
      <c r="N335" s="150"/>
    </row>
    <row r="336" spans="1:14" ht="15.75" thickBot="1">
      <c r="A336" s="162"/>
      <c r="B336" s="163"/>
      <c r="C336" s="163"/>
      <c r="D336" s="163"/>
      <c r="E336" s="164" t="str">
        <f>_xlfn.IFNA(VLOOKUP(E335,$O$3:$P$38,2,0),"")</f>
        <v/>
      </c>
      <c r="F336" s="163" t="str">
        <f>IF(AND(F335&gt;10,F335&lt;20), VLOOKUP(F335,$O$3:$P$38,2,0),"")</f>
        <v/>
      </c>
      <c r="G336" s="163" t="str">
        <f>IF(AND(F335&gt;10,F335&lt;20),"", IF(G335&gt;9, VLOOKUP(G335,$O$3:$P$38,2,0),""))</f>
        <v/>
      </c>
      <c r="H336" s="163" t="str">
        <f>IF(AND(F335&gt;10,F335&lt;20),"", IF(H335&gt;0, VLOOKUP(H335,$O$3:$P$38,2,0),""))</f>
        <v/>
      </c>
      <c r="I336" s="163" t="str">
        <f>IF(D335=0,"",IF(D335=1,$S$3,IF(AND(F335&gt;10,F335&lt;19),$S$5,IF(AND(H335&gt;1,H335&lt;5),$S$4,$S$5))))</f>
        <v/>
      </c>
      <c r="J336" s="163" t="str">
        <f>CONCATENATE(E336,IF(AND(E336&lt;&gt;"",F336&lt;&gt;""),$M$3,""),F336,IF(AND(E336&amp;F336&lt;&gt;"",G336&lt;&gt;""),$M$3,""),G336,IF(AND(E336&amp;F336&amp;G336&lt;&gt;"",H336&lt;&gt;""),$M$3,""),H336,IF(E336&amp;F336&amp;G336&amp;H336&lt;&gt;"",$M$3,""),I336)</f>
        <v/>
      </c>
      <c r="K336" s="165"/>
      <c r="L336" s="150"/>
      <c r="M336" s="150"/>
      <c r="N336" s="150"/>
    </row>
    <row r="337" spans="1:14" ht="15.75" thickBot="1">
      <c r="A337" s="150"/>
      <c r="B337" s="150"/>
      <c r="C337" s="150"/>
      <c r="D337" s="150"/>
      <c r="E337" s="166"/>
      <c r="F337" s="150"/>
      <c r="G337" s="150"/>
      <c r="H337" s="150"/>
      <c r="I337" s="150"/>
      <c r="J337" s="150"/>
      <c r="K337" s="150"/>
      <c r="L337" s="150"/>
      <c r="M337" s="150"/>
      <c r="N337" s="150"/>
    </row>
    <row r="338" spans="1:14" ht="15.75" thickBot="1">
      <c r="A338" s="151">
        <v>22</v>
      </c>
      <c r="B338" s="145" t="s">
        <v>152</v>
      </c>
      <c r="C338" s="145" t="s">
        <v>153</v>
      </c>
      <c r="D338" s="148"/>
      <c r="E338" s="152" t="str">
        <f>CONCATENATE(J352,IF(AND(D351&lt;&gt;0,D348&lt;&gt;0),$M$3,""),J349,IF(AND(D348&lt;&gt;0,D345&lt;&gt;0),$M$3,""),J346,IF(AND(D345&lt;&gt;0,D342&lt;&gt;0),$M$3,""),J343,$N$3,$M$3,E339,IF(D339&lt;&gt;0,$M$3,""),$N$4)</f>
        <v>dwadzieścia dwa, 00/100</v>
      </c>
      <c r="F338" s="148"/>
      <c r="G338" s="148"/>
      <c r="H338" s="148"/>
      <c r="I338" s="148"/>
      <c r="J338" s="148"/>
      <c r="K338" s="153"/>
      <c r="L338" s="150"/>
      <c r="M338" s="150"/>
      <c r="N338" s="150"/>
    </row>
    <row r="339" spans="1:14" ht="15.75" thickBot="1">
      <c r="A339" s="154">
        <f>TRUNC(A338)</f>
        <v>22</v>
      </c>
      <c r="B339" s="155">
        <f>A338-A339</f>
        <v>0</v>
      </c>
      <c r="C339" s="155">
        <v>1</v>
      </c>
      <c r="D339" s="156">
        <f>B339</f>
        <v>0</v>
      </c>
      <c r="E339" s="157" t="str">
        <f>CONCATENATE(TEXT(D339*100,"## 00"),"/100")</f>
        <v>00/100</v>
      </c>
      <c r="K339" s="158"/>
      <c r="L339" s="150"/>
      <c r="M339" s="150"/>
      <c r="N339" s="150"/>
    </row>
    <row r="340" spans="1:14">
      <c r="A340" s="159">
        <f t="shared" ref="A340:A351" si="42">MOD($A$339,$C340)</f>
        <v>2</v>
      </c>
      <c r="B340" s="156">
        <f>A340</f>
        <v>2</v>
      </c>
      <c r="C340" s="156">
        <v>10</v>
      </c>
      <c r="D340" s="156"/>
      <c r="E340" s="157"/>
      <c r="K340" s="160"/>
      <c r="L340" s="150"/>
      <c r="M340" s="150"/>
      <c r="N340" s="150"/>
    </row>
    <row r="341" spans="1:14">
      <c r="A341" s="159">
        <f t="shared" si="42"/>
        <v>22</v>
      </c>
      <c r="B341" s="156">
        <f t="shared" ref="B341:B350" si="43">A341-A340</f>
        <v>20</v>
      </c>
      <c r="C341" s="156">
        <v>100</v>
      </c>
      <c r="D341" s="156"/>
      <c r="E341" s="157"/>
      <c r="K341" s="160"/>
      <c r="L341" s="150"/>
      <c r="M341" s="150"/>
      <c r="N341" s="150"/>
    </row>
    <row r="342" spans="1:14">
      <c r="A342" s="159">
        <f t="shared" si="42"/>
        <v>22</v>
      </c>
      <c r="B342" s="156">
        <f t="shared" si="43"/>
        <v>0</v>
      </c>
      <c r="C342" s="156">
        <v>1000</v>
      </c>
      <c r="D342" s="156">
        <f>A342</f>
        <v>22</v>
      </c>
      <c r="E342" s="157">
        <f>D342-MOD(D342,100)</f>
        <v>0</v>
      </c>
      <c r="F342" s="149">
        <f>MOD(D342,100)</f>
        <v>22</v>
      </c>
      <c r="G342" s="149">
        <f>F342-MOD(F342,10)</f>
        <v>20</v>
      </c>
      <c r="H342" s="149">
        <f>MOD(F342,10)</f>
        <v>2</v>
      </c>
      <c r="K342" s="160"/>
      <c r="L342" s="150"/>
      <c r="M342" s="150"/>
      <c r="N342" s="150"/>
    </row>
    <row r="343" spans="1:14">
      <c r="A343" s="159">
        <f t="shared" si="42"/>
        <v>22</v>
      </c>
      <c r="B343" s="156">
        <f t="shared" si="43"/>
        <v>0</v>
      </c>
      <c r="C343" s="156">
        <v>10000</v>
      </c>
      <c r="D343" s="156"/>
      <c r="E343" s="157" t="str">
        <f>_xlfn.IFNA(VLOOKUP(E342,$O$3:$P$38,2,0),"")</f>
        <v/>
      </c>
      <c r="F343" s="149" t="str">
        <f>IF(AND(F342&gt;10,F342&lt;20), VLOOKUP(F342,$O$3:$P$38,2,0),"")</f>
        <v/>
      </c>
      <c r="G343" s="149" t="str">
        <f>IF(AND(F342&gt;10,F342&lt;20),"", IF(G342&gt;9, VLOOKUP(G342,$O$3:$P$38,2,0),""))</f>
        <v>dwadzieścia</v>
      </c>
      <c r="H343" s="149" t="str">
        <f>IF(AND(F342&gt;10,F342&lt;20),"",IF(H342&gt;0,VLOOKUP(H342,$O$3:$P$39,2,0),IF(AND(H342=0,A339=0),"zero","")))</f>
        <v>dwa</v>
      </c>
      <c r="J343" s="149" t="str">
        <f>CONCATENATE(E343,IF(AND(E343&lt;&gt;"",F343&lt;&gt;""),$M$3,""),F343,IF(AND(E343&amp;F343&lt;&gt;"",G343&lt;&gt;""),$M$3,""),G343,IF(AND(E343&amp;F343&amp;G343&lt;&gt;"",H343&lt;&gt;""),$M$3,""),H343)</f>
        <v>dwadzieścia dwa</v>
      </c>
      <c r="K343" s="160"/>
      <c r="L343" s="150"/>
      <c r="M343" s="150"/>
      <c r="N343" s="150"/>
    </row>
    <row r="344" spans="1:14">
      <c r="A344" s="159">
        <f t="shared" si="42"/>
        <v>22</v>
      </c>
      <c r="B344" s="156">
        <f t="shared" si="43"/>
        <v>0</v>
      </c>
      <c r="C344" s="156">
        <v>100000</v>
      </c>
      <c r="D344" s="156"/>
      <c r="E344" s="157"/>
      <c r="K344" s="160"/>
      <c r="L344" s="150"/>
      <c r="M344" s="150"/>
      <c r="N344" s="150"/>
    </row>
    <row r="345" spans="1:14">
      <c r="A345" s="159">
        <f t="shared" si="42"/>
        <v>22</v>
      </c>
      <c r="B345" s="156">
        <f t="shared" si="43"/>
        <v>0</v>
      </c>
      <c r="C345" s="156">
        <v>1000000</v>
      </c>
      <c r="D345" s="156">
        <f>(A345-A342)/1000</f>
        <v>0</v>
      </c>
      <c r="E345" s="157">
        <f>D345-MOD(D345,100)</f>
        <v>0</v>
      </c>
      <c r="F345" s="149">
        <f>MOD(D345,100)</f>
        <v>0</v>
      </c>
      <c r="G345" s="149">
        <f>F345-MOD(F345,10)</f>
        <v>0</v>
      </c>
      <c r="H345" s="149">
        <f>MOD(F345,10)</f>
        <v>0</v>
      </c>
      <c r="K345" s="160"/>
      <c r="L345" s="150"/>
      <c r="M345" s="150"/>
      <c r="N345" s="150"/>
    </row>
    <row r="346" spans="1:14">
      <c r="A346" s="159">
        <f t="shared" si="42"/>
        <v>22</v>
      </c>
      <c r="B346" s="156">
        <f t="shared" si="43"/>
        <v>0</v>
      </c>
      <c r="C346" s="156">
        <v>10000000</v>
      </c>
      <c r="D346" s="156"/>
      <c r="E346" s="157" t="str">
        <f>_xlfn.IFNA(VLOOKUP(E345,$O$3:$P$38,2,0),"")</f>
        <v/>
      </c>
      <c r="F346" s="149" t="str">
        <f>IF(AND(F345&gt;10,F345&lt;20), VLOOKUP(F345,$O$3:$P$38,2,0),"")</f>
        <v/>
      </c>
      <c r="G346" s="149" t="str">
        <f>IF(AND(F345&gt;10,F345&lt;20),"", IF(G345&gt;9, VLOOKUP(G345,$O$3:$P$38,2,0),""))</f>
        <v/>
      </c>
      <c r="H346" s="149" t="str">
        <f>IF(AND(F345&gt;10,F345&lt;20),"", IF(H345&gt;0, VLOOKUP(H345,$O$3:$P$38,2,0),""))</f>
        <v/>
      </c>
      <c r="I346" s="149" t="str">
        <f>IF(D345=0,"",IF(D345=1,$Q$3,IF(AND(F345&gt;10,F345&lt;19),$Q$5,IF(AND(H345&gt;1,H345&lt;5),$Q$4,$Q$5))))</f>
        <v/>
      </c>
      <c r="J346" s="149" t="str">
        <f>CONCATENATE(E346,IF(AND(E346&lt;&gt;"",F346&lt;&gt;""),$M$3,""),F346,IF(AND(E346&amp;F346&lt;&gt;"",G346&lt;&gt;""),$M$3,""),G346,IF(AND(E346&amp;F346&amp;G346&lt;&gt;"",H346&lt;&gt;""),$M$3,""),H346,IF(E346&amp;F346&amp;G346&amp;H346&lt;&gt;"",$M$3,""),I346)</f>
        <v/>
      </c>
      <c r="K346" s="160"/>
      <c r="L346" s="150"/>
      <c r="M346" s="150"/>
      <c r="N346" s="150"/>
    </row>
    <row r="347" spans="1:14">
      <c r="A347" s="159">
        <f t="shared" si="42"/>
        <v>22</v>
      </c>
      <c r="B347" s="156">
        <f t="shared" si="43"/>
        <v>0</v>
      </c>
      <c r="C347" s="156">
        <v>100000000</v>
      </c>
      <c r="D347" s="156"/>
      <c r="E347" s="157"/>
      <c r="K347" s="160"/>
      <c r="L347" s="150"/>
      <c r="M347" s="150"/>
      <c r="N347" s="150"/>
    </row>
    <row r="348" spans="1:14">
      <c r="A348" s="159">
        <f t="shared" si="42"/>
        <v>22</v>
      </c>
      <c r="B348" s="155">
        <f t="shared" si="43"/>
        <v>0</v>
      </c>
      <c r="C348" s="155">
        <v>1000000000</v>
      </c>
      <c r="D348" s="156">
        <f>(A348-A345)/1000000</f>
        <v>0</v>
      </c>
      <c r="E348" s="157">
        <f>D348-MOD(D348,100)</f>
        <v>0</v>
      </c>
      <c r="F348" s="149">
        <f>MOD(D348,100)</f>
        <v>0</v>
      </c>
      <c r="G348" s="149">
        <f>F348-MOD(F348,10)</f>
        <v>0</v>
      </c>
      <c r="H348" s="149">
        <f>MOD(F348,10)</f>
        <v>0</v>
      </c>
      <c r="K348" s="160"/>
      <c r="L348" s="150"/>
      <c r="M348" s="150"/>
      <c r="N348" s="150"/>
    </row>
    <row r="349" spans="1:14">
      <c r="A349" s="159">
        <f t="shared" si="42"/>
        <v>22</v>
      </c>
      <c r="B349" s="155">
        <f t="shared" si="43"/>
        <v>0</v>
      </c>
      <c r="C349" s="155">
        <v>10000000000</v>
      </c>
      <c r="E349" s="161" t="str">
        <f>_xlfn.IFNA(VLOOKUP(E348,$O$3:$P$38,2,0),"")</f>
        <v/>
      </c>
      <c r="F349" s="149" t="str">
        <f>IF(AND(F348&gt;10,F348&lt;20), VLOOKUP(F348,$O$3:$P$38,2,0),"")</f>
        <v/>
      </c>
      <c r="G349" s="149" t="str">
        <f>IF(AND(F348&gt;10,F348&lt;20),"", IF(G348&gt;9, VLOOKUP(G348,$O$3:$P$38,2,0),""))</f>
        <v/>
      </c>
      <c r="H349" s="149" t="str">
        <f>IF(AND(F348&gt;10,F348&lt;20),"", IF(H348&gt;0, VLOOKUP(H348,$O$3:$P$38,2,0),""))</f>
        <v/>
      </c>
      <c r="I349" s="149" t="str">
        <f>IF(D348=0,"",IF(D348=1,$R$3,IF(AND(F348&gt;10,F348&lt;19),$R$5,IF(AND(H348&gt;1,H348&lt;5),$R$4,$R$5))))</f>
        <v/>
      </c>
      <c r="J349" s="149" t="str">
        <f>CONCATENATE(E349,IF(AND(E349&lt;&gt;"",F349&lt;&gt;""),$M$3,""),F349,IF(AND(E349&amp;F349&lt;&gt;"",G349&lt;&gt;""),$M$3,""),G349,IF(AND(E349&amp;F349&amp;G349&lt;&gt;"",H349&lt;&gt;""),$M$3,""),H349,IF(E349&amp;F349&amp;G349&amp;H349&lt;&gt;"",$M$3,""),I349)</f>
        <v/>
      </c>
      <c r="K349" s="160"/>
      <c r="L349" s="150"/>
      <c r="M349" s="150"/>
      <c r="N349" s="150"/>
    </row>
    <row r="350" spans="1:14">
      <c r="A350" s="159">
        <f t="shared" si="42"/>
        <v>22</v>
      </c>
      <c r="B350" s="156">
        <f t="shared" si="43"/>
        <v>0</v>
      </c>
      <c r="C350" s="156">
        <v>100000000000</v>
      </c>
      <c r="D350" s="156"/>
      <c r="E350" s="157"/>
      <c r="K350" s="160"/>
      <c r="L350" s="150"/>
      <c r="M350" s="150"/>
      <c r="N350" s="150"/>
    </row>
    <row r="351" spans="1:14">
      <c r="A351" s="159">
        <f t="shared" si="42"/>
        <v>22</v>
      </c>
      <c r="B351" s="155">
        <f>A351-A348</f>
        <v>0</v>
      </c>
      <c r="C351" s="155">
        <v>1000000000000</v>
      </c>
      <c r="D351" s="156">
        <f>(A351-A348)/1000000000</f>
        <v>0</v>
      </c>
      <c r="E351" s="157">
        <f>D351-MOD(D351,100)</f>
        <v>0</v>
      </c>
      <c r="F351" s="149">
        <f>MOD(D351,100)</f>
        <v>0</v>
      </c>
      <c r="G351" s="149">
        <f>F351-MOD(F351,10)</f>
        <v>0</v>
      </c>
      <c r="H351" s="149">
        <f>MOD(F351,10)</f>
        <v>0</v>
      </c>
      <c r="K351" s="160"/>
      <c r="L351" s="150"/>
      <c r="M351" s="150"/>
      <c r="N351" s="150"/>
    </row>
    <row r="352" spans="1:14" ht="15.75" thickBot="1">
      <c r="A352" s="162"/>
      <c r="B352" s="163"/>
      <c r="C352" s="163"/>
      <c r="D352" s="163"/>
      <c r="E352" s="164" t="str">
        <f>_xlfn.IFNA(VLOOKUP(E351,$O$3:$P$38,2,0),"")</f>
        <v/>
      </c>
      <c r="F352" s="163" t="str">
        <f>IF(AND(F351&gt;10,F351&lt;20), VLOOKUP(F351,$O$3:$P$38,2,0),"")</f>
        <v/>
      </c>
      <c r="G352" s="163" t="str">
        <f>IF(AND(F351&gt;10,F351&lt;20),"", IF(G351&gt;9, VLOOKUP(G351,$O$3:$P$38,2,0),""))</f>
        <v/>
      </c>
      <c r="H352" s="163" t="str">
        <f>IF(AND(F351&gt;10,F351&lt;20),"", IF(H351&gt;0, VLOOKUP(H351,$O$3:$P$38,2,0),""))</f>
        <v/>
      </c>
      <c r="I352" s="163" t="str">
        <f>IF(D351=0,"",IF(D351=1,$S$3,IF(AND(F351&gt;10,F351&lt;19),$S$5,IF(AND(H351&gt;1,H351&lt;5),$S$4,$S$5))))</f>
        <v/>
      </c>
      <c r="J352" s="163" t="str">
        <f>CONCATENATE(E352,IF(AND(E352&lt;&gt;"",F352&lt;&gt;""),$M$3,""),F352,IF(AND(E352&amp;F352&lt;&gt;"",G352&lt;&gt;""),$M$3,""),G352,IF(AND(E352&amp;F352&amp;G352&lt;&gt;"",H352&lt;&gt;""),$M$3,""),H352,IF(E352&amp;F352&amp;G352&amp;H352&lt;&gt;"",$M$3,""),I352)</f>
        <v/>
      </c>
      <c r="K352" s="165"/>
      <c r="L352" s="150"/>
      <c r="M352" s="150"/>
      <c r="N352" s="150"/>
    </row>
    <row r="353" spans="1:14" ht="15.75" thickBot="1">
      <c r="A353" s="150"/>
      <c r="B353" s="150"/>
      <c r="C353" s="150"/>
      <c r="D353" s="150"/>
      <c r="E353" s="166"/>
      <c r="F353" s="150"/>
      <c r="G353" s="150"/>
      <c r="H353" s="150"/>
      <c r="I353" s="150"/>
      <c r="J353" s="150"/>
      <c r="K353" s="150"/>
      <c r="L353" s="150"/>
      <c r="M353" s="150"/>
      <c r="N353" s="150"/>
    </row>
    <row r="354" spans="1:14" ht="15.75" thickBot="1">
      <c r="A354" s="151">
        <v>23</v>
      </c>
      <c r="B354" s="145" t="s">
        <v>152</v>
      </c>
      <c r="C354" s="145" t="s">
        <v>153</v>
      </c>
      <c r="D354" s="148"/>
      <c r="E354" s="152" t="str">
        <f>CONCATENATE(J368,IF(AND(D367&lt;&gt;0,D364&lt;&gt;0),$M$3,""),J365,IF(AND(D364&lt;&gt;0,D361&lt;&gt;0),$M$3,""),J362,IF(AND(D361&lt;&gt;0,D358&lt;&gt;0),$M$3,""),J359,$N$3,$M$3,E355,IF(D355&lt;&gt;0,$M$3,""),$N$4)</f>
        <v>dwadzieścia trzy, 00/100</v>
      </c>
      <c r="F354" s="148"/>
      <c r="G354" s="148"/>
      <c r="H354" s="148"/>
      <c r="I354" s="148"/>
      <c r="J354" s="148"/>
      <c r="K354" s="153"/>
      <c r="L354" s="150"/>
      <c r="M354" s="150"/>
      <c r="N354" s="150"/>
    </row>
    <row r="355" spans="1:14" ht="15.75" thickBot="1">
      <c r="A355" s="154">
        <f>TRUNC(A354)</f>
        <v>23</v>
      </c>
      <c r="B355" s="155">
        <f>A354-A355</f>
        <v>0</v>
      </c>
      <c r="C355" s="155">
        <v>1</v>
      </c>
      <c r="D355" s="156">
        <f>B355</f>
        <v>0</v>
      </c>
      <c r="E355" s="157" t="str">
        <f>CONCATENATE(TEXT(D355*100,"## 00"),"/100")</f>
        <v>00/100</v>
      </c>
      <c r="K355" s="158"/>
      <c r="L355" s="150"/>
      <c r="M355" s="150"/>
      <c r="N355" s="150"/>
    </row>
    <row r="356" spans="1:14">
      <c r="A356" s="159">
        <f t="shared" ref="A356:A367" si="44">MOD($A$355,$C356)</f>
        <v>3</v>
      </c>
      <c r="B356" s="156">
        <f>A356</f>
        <v>3</v>
      </c>
      <c r="C356" s="156">
        <v>10</v>
      </c>
      <c r="D356" s="156"/>
      <c r="E356" s="157"/>
      <c r="K356" s="160"/>
      <c r="L356" s="150"/>
      <c r="M356" s="150"/>
      <c r="N356" s="150"/>
    </row>
    <row r="357" spans="1:14">
      <c r="A357" s="159">
        <f t="shared" si="44"/>
        <v>23</v>
      </c>
      <c r="B357" s="156">
        <f t="shared" ref="B357:B366" si="45">A357-A356</f>
        <v>20</v>
      </c>
      <c r="C357" s="156">
        <v>100</v>
      </c>
      <c r="D357" s="156"/>
      <c r="E357" s="157"/>
      <c r="K357" s="160"/>
      <c r="L357" s="150"/>
      <c r="M357" s="150"/>
      <c r="N357" s="150"/>
    </row>
    <row r="358" spans="1:14">
      <c r="A358" s="159">
        <f t="shared" si="44"/>
        <v>23</v>
      </c>
      <c r="B358" s="156">
        <f t="shared" si="45"/>
        <v>0</v>
      </c>
      <c r="C358" s="156">
        <v>1000</v>
      </c>
      <c r="D358" s="156">
        <f>A358</f>
        <v>23</v>
      </c>
      <c r="E358" s="157">
        <f>D358-MOD(D358,100)</f>
        <v>0</v>
      </c>
      <c r="F358" s="149">
        <f>MOD(D358,100)</f>
        <v>23</v>
      </c>
      <c r="G358" s="149">
        <f>F358-MOD(F358,10)</f>
        <v>20</v>
      </c>
      <c r="H358" s="149">
        <f>MOD(F358,10)</f>
        <v>3</v>
      </c>
      <c r="K358" s="160"/>
      <c r="L358" s="150"/>
      <c r="M358" s="150"/>
      <c r="N358" s="150"/>
    </row>
    <row r="359" spans="1:14">
      <c r="A359" s="159">
        <f t="shared" si="44"/>
        <v>23</v>
      </c>
      <c r="B359" s="156">
        <f t="shared" si="45"/>
        <v>0</v>
      </c>
      <c r="C359" s="156">
        <v>10000</v>
      </c>
      <c r="D359" s="156"/>
      <c r="E359" s="157" t="str">
        <f>_xlfn.IFNA(VLOOKUP(E358,$O$3:$P$38,2,0),"")</f>
        <v/>
      </c>
      <c r="F359" s="149" t="str">
        <f>IF(AND(F358&gt;10,F358&lt;20), VLOOKUP(F358,$O$3:$P$38,2,0),"")</f>
        <v/>
      </c>
      <c r="G359" s="149" t="str">
        <f>IF(AND(F358&gt;10,F358&lt;20),"", IF(G358&gt;9, VLOOKUP(G358,$O$3:$P$38,2,0),""))</f>
        <v>dwadzieścia</v>
      </c>
      <c r="H359" s="149" t="str">
        <f>IF(AND(F358&gt;10,F358&lt;20),"",IF(H358&gt;0,VLOOKUP(H358,$O$3:$P$39,2,0),IF(AND(H358=0,A355=0),"zero","")))</f>
        <v>trzy</v>
      </c>
      <c r="J359" s="149" t="str">
        <f>CONCATENATE(E359,IF(AND(E359&lt;&gt;"",F359&lt;&gt;""),$M$3,""),F359,IF(AND(E359&amp;F359&lt;&gt;"",G359&lt;&gt;""),$M$3,""),G359,IF(AND(E359&amp;F359&amp;G359&lt;&gt;"",H359&lt;&gt;""),$M$3,""),H359)</f>
        <v>dwadzieścia trzy</v>
      </c>
      <c r="K359" s="160"/>
      <c r="L359" s="150"/>
      <c r="M359" s="150"/>
      <c r="N359" s="150"/>
    </row>
    <row r="360" spans="1:14">
      <c r="A360" s="159">
        <f t="shared" si="44"/>
        <v>23</v>
      </c>
      <c r="B360" s="156">
        <f t="shared" si="45"/>
        <v>0</v>
      </c>
      <c r="C360" s="156">
        <v>100000</v>
      </c>
      <c r="D360" s="156"/>
      <c r="E360" s="157"/>
      <c r="K360" s="160"/>
      <c r="L360" s="150"/>
      <c r="M360" s="150"/>
      <c r="N360" s="150"/>
    </row>
    <row r="361" spans="1:14">
      <c r="A361" s="159">
        <f t="shared" si="44"/>
        <v>23</v>
      </c>
      <c r="B361" s="156">
        <f t="shared" si="45"/>
        <v>0</v>
      </c>
      <c r="C361" s="156">
        <v>1000000</v>
      </c>
      <c r="D361" s="156">
        <f>(A361-A358)/1000</f>
        <v>0</v>
      </c>
      <c r="E361" s="157">
        <f>D361-MOD(D361,100)</f>
        <v>0</v>
      </c>
      <c r="F361" s="149">
        <f>MOD(D361,100)</f>
        <v>0</v>
      </c>
      <c r="G361" s="149">
        <f>F361-MOD(F361,10)</f>
        <v>0</v>
      </c>
      <c r="H361" s="149">
        <f>MOD(F361,10)</f>
        <v>0</v>
      </c>
      <c r="K361" s="160"/>
      <c r="L361" s="150"/>
      <c r="M361" s="150"/>
      <c r="N361" s="150"/>
    </row>
    <row r="362" spans="1:14">
      <c r="A362" s="159">
        <f t="shared" si="44"/>
        <v>23</v>
      </c>
      <c r="B362" s="156">
        <f t="shared" si="45"/>
        <v>0</v>
      </c>
      <c r="C362" s="156">
        <v>10000000</v>
      </c>
      <c r="D362" s="156"/>
      <c r="E362" s="157" t="str">
        <f>_xlfn.IFNA(VLOOKUP(E361,$O$3:$P$38,2,0),"")</f>
        <v/>
      </c>
      <c r="F362" s="149" t="str">
        <f>IF(AND(F361&gt;10,F361&lt;20), VLOOKUP(F361,$O$3:$P$38,2,0),"")</f>
        <v/>
      </c>
      <c r="G362" s="149" t="str">
        <f>IF(AND(F361&gt;10,F361&lt;20),"", IF(G361&gt;9, VLOOKUP(G361,$O$3:$P$38,2,0),""))</f>
        <v/>
      </c>
      <c r="H362" s="149" t="str">
        <f>IF(AND(F361&gt;10,F361&lt;20),"", IF(H361&gt;0, VLOOKUP(H361,$O$3:$P$38,2,0),""))</f>
        <v/>
      </c>
      <c r="I362" s="149" t="str">
        <f>IF(D361=0,"",IF(D361=1,$Q$3,IF(AND(F361&gt;10,F361&lt;19),$Q$5,IF(AND(H361&gt;1,H361&lt;5),$Q$4,$Q$5))))</f>
        <v/>
      </c>
      <c r="J362" s="149" t="str">
        <f>CONCATENATE(E362,IF(AND(E362&lt;&gt;"",F362&lt;&gt;""),$M$3,""),F362,IF(AND(E362&amp;F362&lt;&gt;"",G362&lt;&gt;""),$M$3,""),G362,IF(AND(E362&amp;F362&amp;G362&lt;&gt;"",H362&lt;&gt;""),$M$3,""),H362,IF(E362&amp;F362&amp;G362&amp;H362&lt;&gt;"",$M$3,""),I362)</f>
        <v/>
      </c>
      <c r="K362" s="160"/>
      <c r="L362" s="150"/>
      <c r="M362" s="150"/>
      <c r="N362" s="150"/>
    </row>
    <row r="363" spans="1:14">
      <c r="A363" s="159">
        <f t="shared" si="44"/>
        <v>23</v>
      </c>
      <c r="B363" s="156">
        <f t="shared" si="45"/>
        <v>0</v>
      </c>
      <c r="C363" s="156">
        <v>100000000</v>
      </c>
      <c r="D363" s="156"/>
      <c r="E363" s="157"/>
      <c r="K363" s="160"/>
      <c r="L363" s="150"/>
      <c r="M363" s="150"/>
      <c r="N363" s="150"/>
    </row>
    <row r="364" spans="1:14">
      <c r="A364" s="159">
        <f t="shared" si="44"/>
        <v>23</v>
      </c>
      <c r="B364" s="155">
        <f t="shared" si="45"/>
        <v>0</v>
      </c>
      <c r="C364" s="155">
        <v>1000000000</v>
      </c>
      <c r="D364" s="156">
        <f>(A364-A361)/1000000</f>
        <v>0</v>
      </c>
      <c r="E364" s="157">
        <f>D364-MOD(D364,100)</f>
        <v>0</v>
      </c>
      <c r="F364" s="149">
        <f>MOD(D364,100)</f>
        <v>0</v>
      </c>
      <c r="G364" s="149">
        <f>F364-MOD(F364,10)</f>
        <v>0</v>
      </c>
      <c r="H364" s="149">
        <f>MOD(F364,10)</f>
        <v>0</v>
      </c>
      <c r="K364" s="160"/>
      <c r="L364" s="150"/>
      <c r="M364" s="150"/>
      <c r="N364" s="150"/>
    </row>
    <row r="365" spans="1:14">
      <c r="A365" s="159">
        <f t="shared" si="44"/>
        <v>23</v>
      </c>
      <c r="B365" s="155">
        <f t="shared" si="45"/>
        <v>0</v>
      </c>
      <c r="C365" s="155">
        <v>10000000000</v>
      </c>
      <c r="E365" s="161" t="str">
        <f>_xlfn.IFNA(VLOOKUP(E364,$O$3:$P$38,2,0),"")</f>
        <v/>
      </c>
      <c r="F365" s="149" t="str">
        <f>IF(AND(F364&gt;10,F364&lt;20), VLOOKUP(F364,$O$3:$P$38,2,0),"")</f>
        <v/>
      </c>
      <c r="G365" s="149" t="str">
        <f>IF(AND(F364&gt;10,F364&lt;20),"", IF(G364&gt;9, VLOOKUP(G364,$O$3:$P$38,2,0),""))</f>
        <v/>
      </c>
      <c r="H365" s="149" t="str">
        <f>IF(AND(F364&gt;10,F364&lt;20),"", IF(H364&gt;0, VLOOKUP(H364,$O$3:$P$38,2,0),""))</f>
        <v/>
      </c>
      <c r="I365" s="149" t="str">
        <f>IF(D364=0,"",IF(D364=1,$R$3,IF(AND(F364&gt;10,F364&lt;19),$R$5,IF(AND(H364&gt;1,H364&lt;5),$R$4,$R$5))))</f>
        <v/>
      </c>
      <c r="J365" s="149" t="str">
        <f>CONCATENATE(E365,IF(AND(E365&lt;&gt;"",F365&lt;&gt;""),$M$3,""),F365,IF(AND(E365&amp;F365&lt;&gt;"",G365&lt;&gt;""),$M$3,""),G365,IF(AND(E365&amp;F365&amp;G365&lt;&gt;"",H365&lt;&gt;""),$M$3,""),H365,IF(E365&amp;F365&amp;G365&amp;H365&lt;&gt;"",$M$3,""),I365)</f>
        <v/>
      </c>
      <c r="K365" s="160"/>
      <c r="L365" s="150"/>
      <c r="M365" s="150"/>
      <c r="N365" s="150"/>
    </row>
    <row r="366" spans="1:14">
      <c r="A366" s="159">
        <f t="shared" si="44"/>
        <v>23</v>
      </c>
      <c r="B366" s="156">
        <f t="shared" si="45"/>
        <v>0</v>
      </c>
      <c r="C366" s="156">
        <v>100000000000</v>
      </c>
      <c r="D366" s="156"/>
      <c r="E366" s="157"/>
      <c r="K366" s="160"/>
      <c r="L366" s="150"/>
      <c r="M366" s="150"/>
      <c r="N366" s="150"/>
    </row>
    <row r="367" spans="1:14">
      <c r="A367" s="159">
        <f t="shared" si="44"/>
        <v>23</v>
      </c>
      <c r="B367" s="155">
        <f>A367-A364</f>
        <v>0</v>
      </c>
      <c r="C367" s="155">
        <v>1000000000000</v>
      </c>
      <c r="D367" s="156">
        <f>(A367-A364)/1000000000</f>
        <v>0</v>
      </c>
      <c r="E367" s="157">
        <f>D367-MOD(D367,100)</f>
        <v>0</v>
      </c>
      <c r="F367" s="149">
        <f>MOD(D367,100)</f>
        <v>0</v>
      </c>
      <c r="G367" s="149">
        <f>F367-MOD(F367,10)</f>
        <v>0</v>
      </c>
      <c r="H367" s="149">
        <f>MOD(F367,10)</f>
        <v>0</v>
      </c>
      <c r="K367" s="160"/>
      <c r="L367" s="150"/>
      <c r="M367" s="150"/>
      <c r="N367" s="150"/>
    </row>
    <row r="368" spans="1:14" ht="15.75" thickBot="1">
      <c r="A368" s="162"/>
      <c r="B368" s="163"/>
      <c r="C368" s="163"/>
      <c r="D368" s="163"/>
      <c r="E368" s="164" t="str">
        <f>_xlfn.IFNA(VLOOKUP(E367,$O$3:$P$38,2,0),"")</f>
        <v/>
      </c>
      <c r="F368" s="163" t="str">
        <f>IF(AND(F367&gt;10,F367&lt;20), VLOOKUP(F367,$O$3:$P$38,2,0),"")</f>
        <v/>
      </c>
      <c r="G368" s="163" t="str">
        <f>IF(AND(F367&gt;10,F367&lt;20),"", IF(G367&gt;9, VLOOKUP(G367,$O$3:$P$38,2,0),""))</f>
        <v/>
      </c>
      <c r="H368" s="163" t="str">
        <f>IF(AND(F367&gt;10,F367&lt;20),"", IF(H367&gt;0, VLOOKUP(H367,$O$3:$P$38,2,0),""))</f>
        <v/>
      </c>
      <c r="I368" s="163" t="str">
        <f>IF(D367=0,"",IF(D367=1,$S$3,IF(AND(F367&gt;10,F367&lt;19),$S$5,IF(AND(H367&gt;1,H367&lt;5),$S$4,$S$5))))</f>
        <v/>
      </c>
      <c r="J368" s="163" t="str">
        <f>CONCATENATE(E368,IF(AND(E368&lt;&gt;"",F368&lt;&gt;""),$M$3,""),F368,IF(AND(E368&amp;F368&lt;&gt;"",G368&lt;&gt;""),$M$3,""),G368,IF(AND(E368&amp;F368&amp;G368&lt;&gt;"",H368&lt;&gt;""),$M$3,""),H368,IF(E368&amp;F368&amp;G368&amp;H368&lt;&gt;"",$M$3,""),I368)</f>
        <v/>
      </c>
      <c r="K368" s="165"/>
      <c r="L368" s="150"/>
      <c r="M368" s="150"/>
      <c r="N368" s="150"/>
    </row>
    <row r="369" spans="1:14" ht="15.75" thickBot="1">
      <c r="A369" s="150"/>
      <c r="B369" s="150"/>
      <c r="C369" s="150"/>
      <c r="D369" s="150"/>
      <c r="E369" s="166"/>
      <c r="F369" s="150"/>
      <c r="G369" s="150"/>
      <c r="H369" s="150"/>
      <c r="I369" s="150"/>
      <c r="J369" s="150"/>
      <c r="K369" s="150"/>
      <c r="L369" s="150"/>
      <c r="M369" s="150"/>
      <c r="N369" s="150"/>
    </row>
    <row r="370" spans="1:14" ht="15.75" thickBot="1">
      <c r="A370" s="151">
        <v>24</v>
      </c>
      <c r="B370" s="145" t="s">
        <v>152</v>
      </c>
      <c r="C370" s="145" t="s">
        <v>153</v>
      </c>
      <c r="D370" s="148"/>
      <c r="E370" s="152" t="str">
        <f>CONCATENATE(J384,IF(AND(D383&lt;&gt;0,D380&lt;&gt;0),$M$3,""),J381,IF(AND(D380&lt;&gt;0,D377&lt;&gt;0),$M$3,""),J378,IF(AND(D377&lt;&gt;0,D374&lt;&gt;0),$M$3,""),J375,$N$3,$M$3,E371,IF(D371&lt;&gt;0,$M$3,""),$N$4)</f>
        <v>dwadzieścia cztery, 00/100</v>
      </c>
      <c r="F370" s="148"/>
      <c r="G370" s="148"/>
      <c r="H370" s="148"/>
      <c r="I370" s="148"/>
      <c r="J370" s="148"/>
      <c r="K370" s="153"/>
      <c r="L370" s="150"/>
      <c r="M370" s="150"/>
      <c r="N370" s="150"/>
    </row>
    <row r="371" spans="1:14" ht="15.75" thickBot="1">
      <c r="A371" s="154">
        <f>TRUNC(A370)</f>
        <v>24</v>
      </c>
      <c r="B371" s="155">
        <f>A370-A371</f>
        <v>0</v>
      </c>
      <c r="C371" s="155">
        <v>1</v>
      </c>
      <c r="D371" s="156">
        <f>B371</f>
        <v>0</v>
      </c>
      <c r="E371" s="157" t="str">
        <f>CONCATENATE(TEXT(D371*100,"## 00"),"/100")</f>
        <v>00/100</v>
      </c>
      <c r="K371" s="158"/>
      <c r="L371" s="150"/>
      <c r="M371" s="150"/>
      <c r="N371" s="150"/>
    </row>
    <row r="372" spans="1:14">
      <c r="A372" s="159">
        <f t="shared" ref="A372:A383" si="46">MOD($A$371,$C372)</f>
        <v>4</v>
      </c>
      <c r="B372" s="156">
        <f>A372</f>
        <v>4</v>
      </c>
      <c r="C372" s="156">
        <v>10</v>
      </c>
      <c r="D372" s="156"/>
      <c r="E372" s="157"/>
      <c r="K372" s="160"/>
      <c r="L372" s="150"/>
      <c r="M372" s="150"/>
      <c r="N372" s="150"/>
    </row>
    <row r="373" spans="1:14">
      <c r="A373" s="159">
        <f t="shared" si="46"/>
        <v>24</v>
      </c>
      <c r="B373" s="156">
        <f t="shared" ref="B373:B382" si="47">A373-A372</f>
        <v>20</v>
      </c>
      <c r="C373" s="156">
        <v>100</v>
      </c>
      <c r="D373" s="156"/>
      <c r="E373" s="157"/>
      <c r="K373" s="160"/>
      <c r="L373" s="150"/>
      <c r="M373" s="150"/>
      <c r="N373" s="150"/>
    </row>
    <row r="374" spans="1:14">
      <c r="A374" s="159">
        <f t="shared" si="46"/>
        <v>24</v>
      </c>
      <c r="B374" s="156">
        <f t="shared" si="47"/>
        <v>0</v>
      </c>
      <c r="C374" s="156">
        <v>1000</v>
      </c>
      <c r="D374" s="156">
        <f>A374</f>
        <v>24</v>
      </c>
      <c r="E374" s="157">
        <f>D374-MOD(D374,100)</f>
        <v>0</v>
      </c>
      <c r="F374" s="149">
        <f>MOD(D374,100)</f>
        <v>24</v>
      </c>
      <c r="G374" s="149">
        <f>F374-MOD(F374,10)</f>
        <v>20</v>
      </c>
      <c r="H374" s="149">
        <f>MOD(F374,10)</f>
        <v>4</v>
      </c>
      <c r="K374" s="160"/>
      <c r="L374" s="150"/>
      <c r="M374" s="150"/>
      <c r="N374" s="150"/>
    </row>
    <row r="375" spans="1:14">
      <c r="A375" s="159">
        <f t="shared" si="46"/>
        <v>24</v>
      </c>
      <c r="B375" s="156">
        <f t="shared" si="47"/>
        <v>0</v>
      </c>
      <c r="C375" s="156">
        <v>10000</v>
      </c>
      <c r="D375" s="156"/>
      <c r="E375" s="157" t="str">
        <f>_xlfn.IFNA(VLOOKUP(E374,$O$3:$P$38,2,0),"")</f>
        <v/>
      </c>
      <c r="F375" s="149" t="str">
        <f>IF(AND(F374&gt;10,F374&lt;20), VLOOKUP(F374,$O$3:$P$38,2,0),"")</f>
        <v/>
      </c>
      <c r="G375" s="149" t="str">
        <f>IF(AND(F374&gt;10,F374&lt;20),"", IF(G374&gt;9, VLOOKUP(G374,$O$3:$P$38,2,0),""))</f>
        <v>dwadzieścia</v>
      </c>
      <c r="H375" s="149" t="str">
        <f>IF(AND(F374&gt;10,F374&lt;20),"",IF(H374&gt;0,VLOOKUP(H374,$O$3:$P$39,2,0),IF(AND(H374=0,A371=0),"zero","")))</f>
        <v>cztery</v>
      </c>
      <c r="J375" s="149" t="str">
        <f>CONCATENATE(E375,IF(AND(E375&lt;&gt;"",F375&lt;&gt;""),$M$3,""),F375,IF(AND(E375&amp;F375&lt;&gt;"",G375&lt;&gt;""),$M$3,""),G375,IF(AND(E375&amp;F375&amp;G375&lt;&gt;"",H375&lt;&gt;""),$M$3,""),H375)</f>
        <v>dwadzieścia cztery</v>
      </c>
      <c r="K375" s="160"/>
      <c r="L375" s="150"/>
      <c r="M375" s="150"/>
      <c r="N375" s="150"/>
    </row>
    <row r="376" spans="1:14">
      <c r="A376" s="159">
        <f t="shared" si="46"/>
        <v>24</v>
      </c>
      <c r="B376" s="156">
        <f t="shared" si="47"/>
        <v>0</v>
      </c>
      <c r="C376" s="156">
        <v>100000</v>
      </c>
      <c r="D376" s="156"/>
      <c r="E376" s="157"/>
      <c r="K376" s="160"/>
      <c r="L376" s="150"/>
      <c r="M376" s="150"/>
      <c r="N376" s="150"/>
    </row>
    <row r="377" spans="1:14">
      <c r="A377" s="159">
        <f t="shared" si="46"/>
        <v>24</v>
      </c>
      <c r="B377" s="156">
        <f t="shared" si="47"/>
        <v>0</v>
      </c>
      <c r="C377" s="156">
        <v>1000000</v>
      </c>
      <c r="D377" s="156">
        <f>(A377-A374)/1000</f>
        <v>0</v>
      </c>
      <c r="E377" s="157">
        <f>D377-MOD(D377,100)</f>
        <v>0</v>
      </c>
      <c r="F377" s="149">
        <f>MOD(D377,100)</f>
        <v>0</v>
      </c>
      <c r="G377" s="149">
        <f>F377-MOD(F377,10)</f>
        <v>0</v>
      </c>
      <c r="H377" s="149">
        <f>MOD(F377,10)</f>
        <v>0</v>
      </c>
      <c r="K377" s="160"/>
      <c r="L377" s="150"/>
      <c r="M377" s="150"/>
      <c r="N377" s="150"/>
    </row>
    <row r="378" spans="1:14">
      <c r="A378" s="159">
        <f t="shared" si="46"/>
        <v>24</v>
      </c>
      <c r="B378" s="156">
        <f t="shared" si="47"/>
        <v>0</v>
      </c>
      <c r="C378" s="156">
        <v>10000000</v>
      </c>
      <c r="D378" s="156"/>
      <c r="E378" s="157" t="str">
        <f>_xlfn.IFNA(VLOOKUP(E377,$O$3:$P$38,2,0),"")</f>
        <v/>
      </c>
      <c r="F378" s="149" t="str">
        <f>IF(AND(F377&gt;10,F377&lt;20), VLOOKUP(F377,$O$3:$P$38,2,0),"")</f>
        <v/>
      </c>
      <c r="G378" s="149" t="str">
        <f>IF(AND(F377&gt;10,F377&lt;20),"", IF(G377&gt;9, VLOOKUP(G377,$O$3:$P$38,2,0),""))</f>
        <v/>
      </c>
      <c r="H378" s="149" t="str">
        <f>IF(AND(F377&gt;10,F377&lt;20),"", IF(H377&gt;0, VLOOKUP(H377,$O$3:$P$38,2,0),""))</f>
        <v/>
      </c>
      <c r="I378" s="149" t="str">
        <f>IF(D377=0,"",IF(D377=1,$Q$3,IF(AND(F377&gt;10,F377&lt;19),$Q$5,IF(AND(H377&gt;1,H377&lt;5),$Q$4,$Q$5))))</f>
        <v/>
      </c>
      <c r="J378" s="149" t="str">
        <f>CONCATENATE(E378,IF(AND(E378&lt;&gt;"",F378&lt;&gt;""),$M$3,""),F378,IF(AND(E378&amp;F378&lt;&gt;"",G378&lt;&gt;""),$M$3,""),G378,IF(AND(E378&amp;F378&amp;G378&lt;&gt;"",H378&lt;&gt;""),$M$3,""),H378,IF(E378&amp;F378&amp;G378&amp;H378&lt;&gt;"",$M$3,""),I378)</f>
        <v/>
      </c>
      <c r="K378" s="160"/>
      <c r="L378" s="150"/>
      <c r="M378" s="150"/>
      <c r="N378" s="150"/>
    </row>
    <row r="379" spans="1:14">
      <c r="A379" s="159">
        <f t="shared" si="46"/>
        <v>24</v>
      </c>
      <c r="B379" s="156">
        <f t="shared" si="47"/>
        <v>0</v>
      </c>
      <c r="C379" s="156">
        <v>100000000</v>
      </c>
      <c r="D379" s="156"/>
      <c r="E379" s="157"/>
      <c r="K379" s="160"/>
      <c r="L379" s="150"/>
      <c r="M379" s="150"/>
      <c r="N379" s="150"/>
    </row>
    <row r="380" spans="1:14">
      <c r="A380" s="159">
        <f t="shared" si="46"/>
        <v>24</v>
      </c>
      <c r="B380" s="155">
        <f t="shared" si="47"/>
        <v>0</v>
      </c>
      <c r="C380" s="155">
        <v>1000000000</v>
      </c>
      <c r="D380" s="156">
        <f>(A380-A377)/1000000</f>
        <v>0</v>
      </c>
      <c r="E380" s="157">
        <f>D380-MOD(D380,100)</f>
        <v>0</v>
      </c>
      <c r="F380" s="149">
        <f>MOD(D380,100)</f>
        <v>0</v>
      </c>
      <c r="G380" s="149">
        <f>F380-MOD(F380,10)</f>
        <v>0</v>
      </c>
      <c r="H380" s="149">
        <f>MOD(F380,10)</f>
        <v>0</v>
      </c>
      <c r="K380" s="160"/>
      <c r="L380" s="150"/>
      <c r="M380" s="150"/>
      <c r="N380" s="150"/>
    </row>
    <row r="381" spans="1:14">
      <c r="A381" s="159">
        <f t="shared" si="46"/>
        <v>24</v>
      </c>
      <c r="B381" s="155">
        <f t="shared" si="47"/>
        <v>0</v>
      </c>
      <c r="C381" s="155">
        <v>10000000000</v>
      </c>
      <c r="E381" s="161" t="str">
        <f>_xlfn.IFNA(VLOOKUP(E380,$O$3:$P$38,2,0),"")</f>
        <v/>
      </c>
      <c r="F381" s="149" t="str">
        <f>IF(AND(F380&gt;10,F380&lt;20), VLOOKUP(F380,$O$3:$P$38,2,0),"")</f>
        <v/>
      </c>
      <c r="G381" s="149" t="str">
        <f>IF(AND(F380&gt;10,F380&lt;20),"", IF(G380&gt;9, VLOOKUP(G380,$O$3:$P$38,2,0),""))</f>
        <v/>
      </c>
      <c r="H381" s="149" t="str">
        <f>IF(AND(F380&gt;10,F380&lt;20),"", IF(H380&gt;0, VLOOKUP(H380,$O$3:$P$38,2,0),""))</f>
        <v/>
      </c>
      <c r="I381" s="149" t="str">
        <f>IF(D380=0,"",IF(D380=1,$R$3,IF(AND(F380&gt;10,F380&lt;19),$R$5,IF(AND(H380&gt;1,H380&lt;5),$R$4,$R$5))))</f>
        <v/>
      </c>
      <c r="J381" s="149" t="str">
        <f>CONCATENATE(E381,IF(AND(E381&lt;&gt;"",F381&lt;&gt;""),$M$3,""),F381,IF(AND(E381&amp;F381&lt;&gt;"",G381&lt;&gt;""),$M$3,""),G381,IF(AND(E381&amp;F381&amp;G381&lt;&gt;"",H381&lt;&gt;""),$M$3,""),H381,IF(E381&amp;F381&amp;G381&amp;H381&lt;&gt;"",$M$3,""),I381)</f>
        <v/>
      </c>
      <c r="K381" s="160"/>
      <c r="L381" s="150"/>
      <c r="M381" s="150"/>
      <c r="N381" s="150"/>
    </row>
    <row r="382" spans="1:14">
      <c r="A382" s="159">
        <f t="shared" si="46"/>
        <v>24</v>
      </c>
      <c r="B382" s="156">
        <f t="shared" si="47"/>
        <v>0</v>
      </c>
      <c r="C382" s="156">
        <v>100000000000</v>
      </c>
      <c r="D382" s="156"/>
      <c r="E382" s="157"/>
      <c r="K382" s="160"/>
      <c r="L382" s="150"/>
      <c r="M382" s="150"/>
      <c r="N382" s="150"/>
    </row>
    <row r="383" spans="1:14">
      <c r="A383" s="159">
        <f t="shared" si="46"/>
        <v>24</v>
      </c>
      <c r="B383" s="155">
        <f>A383-A380</f>
        <v>0</v>
      </c>
      <c r="C383" s="155">
        <v>1000000000000</v>
      </c>
      <c r="D383" s="156">
        <f>(A383-A380)/1000000000</f>
        <v>0</v>
      </c>
      <c r="E383" s="157">
        <f>D383-MOD(D383,100)</f>
        <v>0</v>
      </c>
      <c r="F383" s="149">
        <f>MOD(D383,100)</f>
        <v>0</v>
      </c>
      <c r="G383" s="149">
        <f>F383-MOD(F383,10)</f>
        <v>0</v>
      </c>
      <c r="H383" s="149">
        <f>MOD(F383,10)</f>
        <v>0</v>
      </c>
      <c r="K383" s="160"/>
      <c r="L383" s="150"/>
      <c r="M383" s="150"/>
      <c r="N383" s="150"/>
    </row>
    <row r="384" spans="1:14" ht="15.75" thickBot="1">
      <c r="A384" s="162"/>
      <c r="B384" s="163"/>
      <c r="C384" s="163"/>
      <c r="D384" s="163"/>
      <c r="E384" s="164" t="str">
        <f>_xlfn.IFNA(VLOOKUP(E383,$O$3:$P$38,2,0),"")</f>
        <v/>
      </c>
      <c r="F384" s="163" t="str">
        <f>IF(AND(F383&gt;10,F383&lt;20), VLOOKUP(F383,$O$3:$P$38,2,0),"")</f>
        <v/>
      </c>
      <c r="G384" s="163" t="str">
        <f>IF(AND(F383&gt;10,F383&lt;20),"", IF(G383&gt;9, VLOOKUP(G383,$O$3:$P$38,2,0),""))</f>
        <v/>
      </c>
      <c r="H384" s="163" t="str">
        <f>IF(AND(F383&gt;10,F383&lt;20),"", IF(H383&gt;0, VLOOKUP(H383,$O$3:$P$38,2,0),""))</f>
        <v/>
      </c>
      <c r="I384" s="163" t="str">
        <f>IF(D383=0,"",IF(D383=1,$S$3,IF(AND(F383&gt;10,F383&lt;19),$S$5,IF(AND(H383&gt;1,H383&lt;5),$S$4,$S$5))))</f>
        <v/>
      </c>
      <c r="J384" s="163" t="str">
        <f>CONCATENATE(E384,IF(AND(E384&lt;&gt;"",F384&lt;&gt;""),$M$3,""),F384,IF(AND(E384&amp;F384&lt;&gt;"",G384&lt;&gt;""),$M$3,""),G384,IF(AND(E384&amp;F384&amp;G384&lt;&gt;"",H384&lt;&gt;""),$M$3,""),H384,IF(E384&amp;F384&amp;G384&amp;H384&lt;&gt;"",$M$3,""),I384)</f>
        <v/>
      </c>
      <c r="K384" s="165"/>
      <c r="L384" s="150"/>
      <c r="M384" s="150"/>
      <c r="N384" s="150"/>
    </row>
    <row r="385" spans="1:14" ht="15.75" thickBot="1">
      <c r="A385" s="150"/>
      <c r="B385" s="150"/>
      <c r="C385" s="150"/>
      <c r="D385" s="150"/>
      <c r="E385" s="166"/>
      <c r="F385" s="150"/>
      <c r="G385" s="150"/>
      <c r="H385" s="150"/>
      <c r="I385" s="150"/>
      <c r="J385" s="150"/>
      <c r="K385" s="150"/>
      <c r="L385" s="150"/>
      <c r="M385" s="150"/>
      <c r="N385" s="150"/>
    </row>
    <row r="386" spans="1:14" ht="15.75" thickBot="1">
      <c r="A386" s="151">
        <v>25</v>
      </c>
      <c r="B386" s="145" t="s">
        <v>152</v>
      </c>
      <c r="C386" s="145" t="s">
        <v>153</v>
      </c>
      <c r="D386" s="148"/>
      <c r="E386" s="152" t="str">
        <f>CONCATENATE(J400,IF(AND(D399&lt;&gt;0,D396&lt;&gt;0),$M$3,""),J397,IF(AND(D396&lt;&gt;0,D393&lt;&gt;0),$M$3,""),J394,IF(AND(D393&lt;&gt;0,D390&lt;&gt;0),$M$3,""),J391,$N$3,$M$3,E387,IF(D387&lt;&gt;0,$M$3,""),$N$4)</f>
        <v>dwadzieścia pięć, 00/100</v>
      </c>
      <c r="F386" s="148"/>
      <c r="G386" s="148"/>
      <c r="H386" s="148"/>
      <c r="I386" s="148"/>
      <c r="J386" s="148"/>
      <c r="K386" s="153"/>
      <c r="L386" s="150"/>
      <c r="M386" s="150"/>
      <c r="N386" s="150"/>
    </row>
    <row r="387" spans="1:14" ht="15.75" thickBot="1">
      <c r="A387" s="154">
        <f>TRUNC(A386)</f>
        <v>25</v>
      </c>
      <c r="B387" s="155">
        <f>A386-A387</f>
        <v>0</v>
      </c>
      <c r="C387" s="155">
        <v>1</v>
      </c>
      <c r="D387" s="156">
        <f>B387</f>
        <v>0</v>
      </c>
      <c r="E387" s="157" t="str">
        <f>CONCATENATE(TEXT(D387*100,"## 00"),"/100")</f>
        <v>00/100</v>
      </c>
      <c r="K387" s="158"/>
      <c r="L387" s="150"/>
      <c r="M387" s="150"/>
      <c r="N387" s="150"/>
    </row>
    <row r="388" spans="1:14">
      <c r="A388" s="159">
        <f t="shared" ref="A388:A399" si="48">MOD($A$387,$C388)</f>
        <v>5</v>
      </c>
      <c r="B388" s="156">
        <f>A388</f>
        <v>5</v>
      </c>
      <c r="C388" s="156">
        <v>10</v>
      </c>
      <c r="D388" s="156"/>
      <c r="E388" s="157"/>
      <c r="K388" s="160"/>
      <c r="L388" s="150"/>
      <c r="M388" s="150"/>
      <c r="N388" s="150"/>
    </row>
    <row r="389" spans="1:14">
      <c r="A389" s="159">
        <f t="shared" si="48"/>
        <v>25</v>
      </c>
      <c r="B389" s="156">
        <f t="shared" ref="B389:B398" si="49">A389-A388</f>
        <v>20</v>
      </c>
      <c r="C389" s="156">
        <v>100</v>
      </c>
      <c r="D389" s="156"/>
      <c r="E389" s="157"/>
      <c r="K389" s="160"/>
      <c r="L389" s="150"/>
      <c r="M389" s="150"/>
      <c r="N389" s="150"/>
    </row>
    <row r="390" spans="1:14">
      <c r="A390" s="159">
        <f t="shared" si="48"/>
        <v>25</v>
      </c>
      <c r="B390" s="156">
        <f t="shared" si="49"/>
        <v>0</v>
      </c>
      <c r="C390" s="156">
        <v>1000</v>
      </c>
      <c r="D390" s="156">
        <f>A390</f>
        <v>25</v>
      </c>
      <c r="E390" s="157">
        <f>D390-MOD(D390,100)</f>
        <v>0</v>
      </c>
      <c r="F390" s="149">
        <f>MOD(D390,100)</f>
        <v>25</v>
      </c>
      <c r="G390" s="149">
        <f>F390-MOD(F390,10)</f>
        <v>20</v>
      </c>
      <c r="H390" s="149">
        <f>MOD(F390,10)</f>
        <v>5</v>
      </c>
      <c r="K390" s="160"/>
      <c r="L390" s="150"/>
      <c r="M390" s="150"/>
      <c r="N390" s="150"/>
    </row>
    <row r="391" spans="1:14">
      <c r="A391" s="159">
        <f t="shared" si="48"/>
        <v>25</v>
      </c>
      <c r="B391" s="156">
        <f t="shared" si="49"/>
        <v>0</v>
      </c>
      <c r="C391" s="156">
        <v>10000</v>
      </c>
      <c r="D391" s="156"/>
      <c r="E391" s="157" t="str">
        <f>_xlfn.IFNA(VLOOKUP(E390,$O$3:$P$38,2,0),"")</f>
        <v/>
      </c>
      <c r="F391" s="149" t="str">
        <f>IF(AND(F390&gt;10,F390&lt;20), VLOOKUP(F390,$O$3:$P$38,2,0),"")</f>
        <v/>
      </c>
      <c r="G391" s="149" t="str">
        <f>IF(AND(F390&gt;10,F390&lt;20),"", IF(G390&gt;9, VLOOKUP(G390,$O$3:$P$38,2,0),""))</f>
        <v>dwadzieścia</v>
      </c>
      <c r="H391" s="149" t="str">
        <f>IF(AND(F390&gt;10,F390&lt;20),"",IF(H390&gt;0,VLOOKUP(H390,$O$3:$P$39,2,0),IF(AND(H390=0,A387=0),"zero","")))</f>
        <v>pięć</v>
      </c>
      <c r="J391" s="149" t="str">
        <f>CONCATENATE(E391,IF(AND(E391&lt;&gt;"",F391&lt;&gt;""),$M$3,""),F391,IF(AND(E391&amp;F391&lt;&gt;"",G391&lt;&gt;""),$M$3,""),G391,IF(AND(E391&amp;F391&amp;G391&lt;&gt;"",H391&lt;&gt;""),$M$3,""),H391)</f>
        <v>dwadzieścia pięć</v>
      </c>
      <c r="K391" s="160"/>
      <c r="L391" s="150"/>
      <c r="M391" s="150"/>
      <c r="N391" s="150"/>
    </row>
    <row r="392" spans="1:14">
      <c r="A392" s="159">
        <f t="shared" si="48"/>
        <v>25</v>
      </c>
      <c r="B392" s="156">
        <f t="shared" si="49"/>
        <v>0</v>
      </c>
      <c r="C392" s="156">
        <v>100000</v>
      </c>
      <c r="D392" s="156"/>
      <c r="E392" s="157"/>
      <c r="K392" s="160"/>
      <c r="L392" s="150"/>
      <c r="M392" s="150"/>
      <c r="N392" s="150"/>
    </row>
    <row r="393" spans="1:14">
      <c r="A393" s="159">
        <f t="shared" si="48"/>
        <v>25</v>
      </c>
      <c r="B393" s="156">
        <f t="shared" si="49"/>
        <v>0</v>
      </c>
      <c r="C393" s="156">
        <v>1000000</v>
      </c>
      <c r="D393" s="156">
        <f>(A393-A390)/1000</f>
        <v>0</v>
      </c>
      <c r="E393" s="157">
        <f>D393-MOD(D393,100)</f>
        <v>0</v>
      </c>
      <c r="F393" s="149">
        <f>MOD(D393,100)</f>
        <v>0</v>
      </c>
      <c r="G393" s="149">
        <f>F393-MOD(F393,10)</f>
        <v>0</v>
      </c>
      <c r="H393" s="149">
        <f>MOD(F393,10)</f>
        <v>0</v>
      </c>
      <c r="K393" s="160"/>
      <c r="L393" s="150"/>
      <c r="M393" s="150"/>
      <c r="N393" s="150"/>
    </row>
    <row r="394" spans="1:14">
      <c r="A394" s="159">
        <f t="shared" si="48"/>
        <v>25</v>
      </c>
      <c r="B394" s="156">
        <f t="shared" si="49"/>
        <v>0</v>
      </c>
      <c r="C394" s="156">
        <v>10000000</v>
      </c>
      <c r="D394" s="156"/>
      <c r="E394" s="157" t="str">
        <f>_xlfn.IFNA(VLOOKUP(E393,$O$3:$P$38,2,0),"")</f>
        <v/>
      </c>
      <c r="F394" s="149" t="str">
        <f>IF(AND(F393&gt;10,F393&lt;20), VLOOKUP(F393,$O$3:$P$38,2,0),"")</f>
        <v/>
      </c>
      <c r="G394" s="149" t="str">
        <f>IF(AND(F393&gt;10,F393&lt;20),"", IF(G393&gt;9, VLOOKUP(G393,$O$3:$P$38,2,0),""))</f>
        <v/>
      </c>
      <c r="H394" s="149" t="str">
        <f>IF(AND(F393&gt;10,F393&lt;20),"", IF(H393&gt;0, VLOOKUP(H393,$O$3:$P$38,2,0),""))</f>
        <v/>
      </c>
      <c r="I394" s="149" t="str">
        <f>IF(D393=0,"",IF(D393=1,$Q$3,IF(AND(F393&gt;10,F393&lt;19),$Q$5,IF(AND(H393&gt;1,H393&lt;5),$Q$4,$Q$5))))</f>
        <v/>
      </c>
      <c r="J394" s="149" t="str">
        <f>CONCATENATE(E394,IF(AND(E394&lt;&gt;"",F394&lt;&gt;""),$M$3,""),F394,IF(AND(E394&amp;F394&lt;&gt;"",G394&lt;&gt;""),$M$3,""),G394,IF(AND(E394&amp;F394&amp;G394&lt;&gt;"",H394&lt;&gt;""),$M$3,""),H394,IF(E394&amp;F394&amp;G394&amp;H394&lt;&gt;"",$M$3,""),I394)</f>
        <v/>
      </c>
      <c r="K394" s="160"/>
      <c r="L394" s="150"/>
      <c r="M394" s="150"/>
      <c r="N394" s="150"/>
    </row>
    <row r="395" spans="1:14">
      <c r="A395" s="159">
        <f t="shared" si="48"/>
        <v>25</v>
      </c>
      <c r="B395" s="156">
        <f t="shared" si="49"/>
        <v>0</v>
      </c>
      <c r="C395" s="156">
        <v>100000000</v>
      </c>
      <c r="D395" s="156"/>
      <c r="E395" s="157"/>
      <c r="K395" s="160"/>
      <c r="L395" s="150"/>
      <c r="M395" s="150"/>
      <c r="N395" s="150"/>
    </row>
    <row r="396" spans="1:14">
      <c r="A396" s="159">
        <f t="shared" si="48"/>
        <v>25</v>
      </c>
      <c r="B396" s="155">
        <f t="shared" si="49"/>
        <v>0</v>
      </c>
      <c r="C396" s="155">
        <v>1000000000</v>
      </c>
      <c r="D396" s="156">
        <f>(A396-A393)/1000000</f>
        <v>0</v>
      </c>
      <c r="E396" s="157">
        <f>D396-MOD(D396,100)</f>
        <v>0</v>
      </c>
      <c r="F396" s="149">
        <f>MOD(D396,100)</f>
        <v>0</v>
      </c>
      <c r="G396" s="149">
        <f>F396-MOD(F396,10)</f>
        <v>0</v>
      </c>
      <c r="H396" s="149">
        <f>MOD(F396,10)</f>
        <v>0</v>
      </c>
      <c r="K396" s="160"/>
      <c r="L396" s="150"/>
      <c r="M396" s="150"/>
      <c r="N396" s="150"/>
    </row>
    <row r="397" spans="1:14">
      <c r="A397" s="159">
        <f t="shared" si="48"/>
        <v>25</v>
      </c>
      <c r="B397" s="155">
        <f t="shared" si="49"/>
        <v>0</v>
      </c>
      <c r="C397" s="155">
        <v>10000000000</v>
      </c>
      <c r="E397" s="161" t="str">
        <f>_xlfn.IFNA(VLOOKUP(E396,$O$3:$P$38,2,0),"")</f>
        <v/>
      </c>
      <c r="F397" s="149" t="str">
        <f>IF(AND(F396&gt;10,F396&lt;20), VLOOKUP(F396,$O$3:$P$38,2,0),"")</f>
        <v/>
      </c>
      <c r="G397" s="149" t="str">
        <f>IF(AND(F396&gt;10,F396&lt;20),"", IF(G396&gt;9, VLOOKUP(G396,$O$3:$P$38,2,0),""))</f>
        <v/>
      </c>
      <c r="H397" s="149" t="str">
        <f>IF(AND(F396&gt;10,F396&lt;20),"", IF(H396&gt;0, VLOOKUP(H396,$O$3:$P$38,2,0),""))</f>
        <v/>
      </c>
      <c r="I397" s="149" t="str">
        <f>IF(D396=0,"",IF(D396=1,$R$3,IF(AND(F396&gt;10,F396&lt;19),$R$5,IF(AND(H396&gt;1,H396&lt;5),$R$4,$R$5))))</f>
        <v/>
      </c>
      <c r="J397" s="149" t="str">
        <f>CONCATENATE(E397,IF(AND(E397&lt;&gt;"",F397&lt;&gt;""),$M$3,""),F397,IF(AND(E397&amp;F397&lt;&gt;"",G397&lt;&gt;""),$M$3,""),G397,IF(AND(E397&amp;F397&amp;G397&lt;&gt;"",H397&lt;&gt;""),$M$3,""),H397,IF(E397&amp;F397&amp;G397&amp;H397&lt;&gt;"",$M$3,""),I397)</f>
        <v/>
      </c>
      <c r="K397" s="160"/>
      <c r="L397" s="150"/>
      <c r="M397" s="150"/>
      <c r="N397" s="150"/>
    </row>
    <row r="398" spans="1:14">
      <c r="A398" s="159">
        <f t="shared" si="48"/>
        <v>25</v>
      </c>
      <c r="B398" s="156">
        <f t="shared" si="49"/>
        <v>0</v>
      </c>
      <c r="C398" s="156">
        <v>100000000000</v>
      </c>
      <c r="D398" s="156"/>
      <c r="E398" s="157"/>
      <c r="K398" s="160"/>
      <c r="L398" s="150"/>
      <c r="M398" s="150"/>
      <c r="N398" s="150"/>
    </row>
    <row r="399" spans="1:14">
      <c r="A399" s="159">
        <f t="shared" si="48"/>
        <v>25</v>
      </c>
      <c r="B399" s="155">
        <f>A399-A396</f>
        <v>0</v>
      </c>
      <c r="C399" s="155">
        <v>1000000000000</v>
      </c>
      <c r="D399" s="156">
        <f>(A399-A396)/1000000000</f>
        <v>0</v>
      </c>
      <c r="E399" s="157">
        <f>D399-MOD(D399,100)</f>
        <v>0</v>
      </c>
      <c r="F399" s="149">
        <f>MOD(D399,100)</f>
        <v>0</v>
      </c>
      <c r="G399" s="149">
        <f>F399-MOD(F399,10)</f>
        <v>0</v>
      </c>
      <c r="H399" s="149">
        <f>MOD(F399,10)</f>
        <v>0</v>
      </c>
      <c r="K399" s="160"/>
      <c r="L399" s="150"/>
      <c r="M399" s="150"/>
      <c r="N399" s="150"/>
    </row>
    <row r="400" spans="1:14" ht="15.75" thickBot="1">
      <c r="A400" s="162"/>
      <c r="B400" s="163"/>
      <c r="C400" s="163"/>
      <c r="D400" s="163"/>
      <c r="E400" s="164" t="str">
        <f>_xlfn.IFNA(VLOOKUP(E399,$O$3:$P$38,2,0),"")</f>
        <v/>
      </c>
      <c r="F400" s="163" t="str">
        <f>IF(AND(F399&gt;10,F399&lt;20), VLOOKUP(F399,$O$3:$P$38,2,0),"")</f>
        <v/>
      </c>
      <c r="G400" s="163" t="str">
        <f>IF(AND(F399&gt;10,F399&lt;20),"", IF(G399&gt;9, VLOOKUP(G399,$O$3:$P$38,2,0),""))</f>
        <v/>
      </c>
      <c r="H400" s="163" t="str">
        <f>IF(AND(F399&gt;10,F399&lt;20),"", IF(H399&gt;0, VLOOKUP(H399,$O$3:$P$38,2,0),""))</f>
        <v/>
      </c>
      <c r="I400" s="163" t="str">
        <f>IF(D399=0,"",IF(D399=1,$S$3,IF(AND(F399&gt;10,F399&lt;19),$S$5,IF(AND(H399&gt;1,H399&lt;5),$S$4,$S$5))))</f>
        <v/>
      </c>
      <c r="J400" s="163" t="str">
        <f>CONCATENATE(E400,IF(AND(E400&lt;&gt;"",F400&lt;&gt;""),$M$3,""),F400,IF(AND(E400&amp;F400&lt;&gt;"",G400&lt;&gt;""),$M$3,""),G400,IF(AND(E400&amp;F400&amp;G400&lt;&gt;"",H400&lt;&gt;""),$M$3,""),H400,IF(E400&amp;F400&amp;G400&amp;H400&lt;&gt;"",$M$3,""),I400)</f>
        <v/>
      </c>
      <c r="K400" s="165"/>
      <c r="L400" s="150"/>
      <c r="M400" s="150"/>
      <c r="N400" s="150"/>
    </row>
    <row r="401" spans="1:14" ht="15.75" thickBot="1">
      <c r="A401" s="150"/>
      <c r="B401" s="150"/>
      <c r="C401" s="150"/>
      <c r="D401" s="150"/>
      <c r="E401" s="166"/>
      <c r="F401" s="150"/>
      <c r="G401" s="150"/>
      <c r="H401" s="150"/>
      <c r="I401" s="150"/>
      <c r="J401" s="150"/>
      <c r="K401" s="150"/>
      <c r="L401" s="150"/>
      <c r="M401" s="150"/>
      <c r="N401" s="150"/>
    </row>
    <row r="402" spans="1:14" ht="15.75" thickBot="1">
      <c r="A402" s="151">
        <v>26</v>
      </c>
      <c r="B402" s="145" t="s">
        <v>152</v>
      </c>
      <c r="C402" s="145" t="s">
        <v>153</v>
      </c>
      <c r="D402" s="148"/>
      <c r="E402" s="152" t="str">
        <f>CONCATENATE(J416,IF(AND(D415&lt;&gt;0,D412&lt;&gt;0),$M$3,""),J413,IF(AND(D412&lt;&gt;0,D409&lt;&gt;0),$M$3,""),J410,IF(AND(D409&lt;&gt;0,D406&lt;&gt;0),$M$3,""),J407,$N$3,$M$3,E403,IF(D403&lt;&gt;0,$M$3,""),$N$4)</f>
        <v>dwadzieścia sześć, 00/100</v>
      </c>
      <c r="F402" s="148"/>
      <c r="G402" s="148"/>
      <c r="H402" s="148"/>
      <c r="I402" s="148"/>
      <c r="J402" s="148"/>
      <c r="K402" s="153"/>
      <c r="L402" s="150"/>
      <c r="M402" s="150"/>
      <c r="N402" s="150"/>
    </row>
    <row r="403" spans="1:14" ht="15.75" thickBot="1">
      <c r="A403" s="154">
        <f>TRUNC(A402)</f>
        <v>26</v>
      </c>
      <c r="B403" s="155">
        <f>A402-A403</f>
        <v>0</v>
      </c>
      <c r="C403" s="155">
        <v>1</v>
      </c>
      <c r="D403" s="156">
        <f>B403</f>
        <v>0</v>
      </c>
      <c r="E403" s="157" t="str">
        <f>CONCATENATE(TEXT(D403*100,"## 00"),"/100")</f>
        <v>00/100</v>
      </c>
      <c r="K403" s="158"/>
      <c r="L403" s="150"/>
      <c r="M403" s="150"/>
      <c r="N403" s="150"/>
    </row>
    <row r="404" spans="1:14">
      <c r="A404" s="159">
        <f t="shared" ref="A404:A415" si="50">MOD($A$403,$C404)</f>
        <v>6</v>
      </c>
      <c r="B404" s="156">
        <f>A404</f>
        <v>6</v>
      </c>
      <c r="C404" s="156">
        <v>10</v>
      </c>
      <c r="D404" s="156"/>
      <c r="E404" s="157"/>
      <c r="K404" s="160"/>
      <c r="L404" s="150"/>
      <c r="M404" s="150"/>
      <c r="N404" s="150"/>
    </row>
    <row r="405" spans="1:14">
      <c r="A405" s="159">
        <f t="shared" si="50"/>
        <v>26</v>
      </c>
      <c r="B405" s="156">
        <f t="shared" ref="B405:B414" si="51">A405-A404</f>
        <v>20</v>
      </c>
      <c r="C405" s="156">
        <v>100</v>
      </c>
      <c r="D405" s="156"/>
      <c r="E405" s="157"/>
      <c r="K405" s="160"/>
      <c r="L405" s="150"/>
      <c r="M405" s="150"/>
      <c r="N405" s="150"/>
    </row>
    <row r="406" spans="1:14">
      <c r="A406" s="159">
        <f t="shared" si="50"/>
        <v>26</v>
      </c>
      <c r="B406" s="156">
        <f t="shared" si="51"/>
        <v>0</v>
      </c>
      <c r="C406" s="156">
        <v>1000</v>
      </c>
      <c r="D406" s="156">
        <f>A406</f>
        <v>26</v>
      </c>
      <c r="E406" s="157">
        <f>D406-MOD(D406,100)</f>
        <v>0</v>
      </c>
      <c r="F406" s="149">
        <f>MOD(D406,100)</f>
        <v>26</v>
      </c>
      <c r="G406" s="149">
        <f>F406-MOD(F406,10)</f>
        <v>20</v>
      </c>
      <c r="H406" s="149">
        <f>MOD(F406,10)</f>
        <v>6</v>
      </c>
      <c r="K406" s="160"/>
      <c r="L406" s="150"/>
      <c r="M406" s="150"/>
      <c r="N406" s="150"/>
    </row>
    <row r="407" spans="1:14">
      <c r="A407" s="159">
        <f t="shared" si="50"/>
        <v>26</v>
      </c>
      <c r="B407" s="156">
        <f t="shared" si="51"/>
        <v>0</v>
      </c>
      <c r="C407" s="156">
        <v>10000</v>
      </c>
      <c r="D407" s="156"/>
      <c r="E407" s="157" t="str">
        <f>_xlfn.IFNA(VLOOKUP(E406,$O$3:$P$38,2,0),"")</f>
        <v/>
      </c>
      <c r="F407" s="149" t="str">
        <f>IF(AND(F406&gt;10,F406&lt;20), VLOOKUP(F406,$O$3:$P$38,2,0),"")</f>
        <v/>
      </c>
      <c r="G407" s="149" t="str">
        <f>IF(AND(F406&gt;10,F406&lt;20),"", IF(G406&gt;9, VLOOKUP(G406,$O$3:$P$38,2,0),""))</f>
        <v>dwadzieścia</v>
      </c>
      <c r="H407" s="149" t="str">
        <f>IF(AND(F406&gt;10,F406&lt;20),"",IF(H406&gt;0,VLOOKUP(H406,$O$3:$P$39,2,0),IF(AND(H406=0,A403=0),"zero","")))</f>
        <v>sześć</v>
      </c>
      <c r="J407" s="149" t="str">
        <f>CONCATENATE(E407,IF(AND(E407&lt;&gt;"",F407&lt;&gt;""),$M$3,""),F407,IF(AND(E407&amp;F407&lt;&gt;"",G407&lt;&gt;""),$M$3,""),G407,IF(AND(E407&amp;F407&amp;G407&lt;&gt;"",H407&lt;&gt;""),$M$3,""),H407)</f>
        <v>dwadzieścia sześć</v>
      </c>
      <c r="K407" s="160"/>
      <c r="L407" s="150"/>
      <c r="M407" s="150"/>
      <c r="N407" s="150"/>
    </row>
    <row r="408" spans="1:14">
      <c r="A408" s="159">
        <f t="shared" si="50"/>
        <v>26</v>
      </c>
      <c r="B408" s="156">
        <f t="shared" si="51"/>
        <v>0</v>
      </c>
      <c r="C408" s="156">
        <v>100000</v>
      </c>
      <c r="D408" s="156"/>
      <c r="E408" s="157"/>
      <c r="K408" s="160"/>
      <c r="L408" s="150"/>
      <c r="M408" s="150"/>
      <c r="N408" s="150"/>
    </row>
    <row r="409" spans="1:14">
      <c r="A409" s="159">
        <f t="shared" si="50"/>
        <v>26</v>
      </c>
      <c r="B409" s="156">
        <f t="shared" si="51"/>
        <v>0</v>
      </c>
      <c r="C409" s="156">
        <v>1000000</v>
      </c>
      <c r="D409" s="156">
        <f>(A409-A406)/1000</f>
        <v>0</v>
      </c>
      <c r="E409" s="157">
        <f>D409-MOD(D409,100)</f>
        <v>0</v>
      </c>
      <c r="F409" s="149">
        <f>MOD(D409,100)</f>
        <v>0</v>
      </c>
      <c r="G409" s="149">
        <f>F409-MOD(F409,10)</f>
        <v>0</v>
      </c>
      <c r="H409" s="149">
        <f>MOD(F409,10)</f>
        <v>0</v>
      </c>
      <c r="K409" s="160"/>
      <c r="L409" s="150"/>
      <c r="M409" s="150"/>
      <c r="N409" s="150"/>
    </row>
    <row r="410" spans="1:14">
      <c r="A410" s="159">
        <f t="shared" si="50"/>
        <v>26</v>
      </c>
      <c r="B410" s="156">
        <f t="shared" si="51"/>
        <v>0</v>
      </c>
      <c r="C410" s="156">
        <v>10000000</v>
      </c>
      <c r="D410" s="156"/>
      <c r="E410" s="157" t="str">
        <f>_xlfn.IFNA(VLOOKUP(E409,$O$3:$P$38,2,0),"")</f>
        <v/>
      </c>
      <c r="F410" s="149" t="str">
        <f>IF(AND(F409&gt;10,F409&lt;20), VLOOKUP(F409,$O$3:$P$38,2,0),"")</f>
        <v/>
      </c>
      <c r="G410" s="149" t="str">
        <f>IF(AND(F409&gt;10,F409&lt;20),"", IF(G409&gt;9, VLOOKUP(G409,$O$3:$P$38,2,0),""))</f>
        <v/>
      </c>
      <c r="H410" s="149" t="str">
        <f>IF(AND(F409&gt;10,F409&lt;20),"", IF(H409&gt;0, VLOOKUP(H409,$O$3:$P$38,2,0),""))</f>
        <v/>
      </c>
      <c r="I410" s="149" t="str">
        <f>IF(D409=0,"",IF(D409=1,$Q$3,IF(AND(F409&gt;10,F409&lt;19),$Q$5,IF(AND(H409&gt;1,H409&lt;5),$Q$4,$Q$5))))</f>
        <v/>
      </c>
      <c r="J410" s="149" t="str">
        <f>CONCATENATE(E410,IF(AND(E410&lt;&gt;"",F410&lt;&gt;""),$M$3,""),F410,IF(AND(E410&amp;F410&lt;&gt;"",G410&lt;&gt;""),$M$3,""),G410,IF(AND(E410&amp;F410&amp;G410&lt;&gt;"",H410&lt;&gt;""),$M$3,""),H410,IF(E410&amp;F410&amp;G410&amp;H410&lt;&gt;"",$M$3,""),I410)</f>
        <v/>
      </c>
      <c r="K410" s="160"/>
      <c r="L410" s="150"/>
      <c r="M410" s="150"/>
      <c r="N410" s="150"/>
    </row>
    <row r="411" spans="1:14">
      <c r="A411" s="159">
        <f t="shared" si="50"/>
        <v>26</v>
      </c>
      <c r="B411" s="156">
        <f t="shared" si="51"/>
        <v>0</v>
      </c>
      <c r="C411" s="156">
        <v>100000000</v>
      </c>
      <c r="D411" s="156"/>
      <c r="E411" s="157"/>
      <c r="K411" s="160"/>
      <c r="L411" s="150"/>
      <c r="M411" s="150"/>
      <c r="N411" s="150"/>
    </row>
    <row r="412" spans="1:14">
      <c r="A412" s="159">
        <f t="shared" si="50"/>
        <v>26</v>
      </c>
      <c r="B412" s="155">
        <f t="shared" si="51"/>
        <v>0</v>
      </c>
      <c r="C412" s="155">
        <v>1000000000</v>
      </c>
      <c r="D412" s="156">
        <f>(A412-A409)/1000000</f>
        <v>0</v>
      </c>
      <c r="E412" s="157">
        <f>D412-MOD(D412,100)</f>
        <v>0</v>
      </c>
      <c r="F412" s="149">
        <f>MOD(D412,100)</f>
        <v>0</v>
      </c>
      <c r="G412" s="149">
        <f>F412-MOD(F412,10)</f>
        <v>0</v>
      </c>
      <c r="H412" s="149">
        <f>MOD(F412,10)</f>
        <v>0</v>
      </c>
      <c r="K412" s="160"/>
      <c r="L412" s="150"/>
      <c r="M412" s="150"/>
      <c r="N412" s="150"/>
    </row>
    <row r="413" spans="1:14">
      <c r="A413" s="159">
        <f t="shared" si="50"/>
        <v>26</v>
      </c>
      <c r="B413" s="155">
        <f t="shared" si="51"/>
        <v>0</v>
      </c>
      <c r="C413" s="155">
        <v>10000000000</v>
      </c>
      <c r="E413" s="161" t="str">
        <f>_xlfn.IFNA(VLOOKUP(E412,$O$3:$P$38,2,0),"")</f>
        <v/>
      </c>
      <c r="F413" s="149" t="str">
        <f>IF(AND(F412&gt;10,F412&lt;20), VLOOKUP(F412,$O$3:$P$38,2,0),"")</f>
        <v/>
      </c>
      <c r="G413" s="149" t="str">
        <f>IF(AND(F412&gt;10,F412&lt;20),"", IF(G412&gt;9, VLOOKUP(G412,$O$3:$P$38,2,0),""))</f>
        <v/>
      </c>
      <c r="H413" s="149" t="str">
        <f>IF(AND(F412&gt;10,F412&lt;20),"", IF(H412&gt;0, VLOOKUP(H412,$O$3:$P$38,2,0),""))</f>
        <v/>
      </c>
      <c r="I413" s="149" t="str">
        <f>IF(D412=0,"",IF(D412=1,$R$3,IF(AND(F412&gt;10,F412&lt;19),$R$5,IF(AND(H412&gt;1,H412&lt;5),$R$4,$R$5))))</f>
        <v/>
      </c>
      <c r="J413" s="149" t="str">
        <f>CONCATENATE(E413,IF(AND(E413&lt;&gt;"",F413&lt;&gt;""),$M$3,""),F413,IF(AND(E413&amp;F413&lt;&gt;"",G413&lt;&gt;""),$M$3,""),G413,IF(AND(E413&amp;F413&amp;G413&lt;&gt;"",H413&lt;&gt;""),$M$3,""),H413,IF(E413&amp;F413&amp;G413&amp;H413&lt;&gt;"",$M$3,""),I413)</f>
        <v/>
      </c>
      <c r="K413" s="160"/>
      <c r="L413" s="150"/>
      <c r="M413" s="150"/>
      <c r="N413" s="150"/>
    </row>
    <row r="414" spans="1:14">
      <c r="A414" s="159">
        <f t="shared" si="50"/>
        <v>26</v>
      </c>
      <c r="B414" s="156">
        <f t="shared" si="51"/>
        <v>0</v>
      </c>
      <c r="C414" s="156">
        <v>100000000000</v>
      </c>
      <c r="D414" s="156"/>
      <c r="E414" s="157"/>
      <c r="K414" s="160"/>
      <c r="L414" s="150"/>
      <c r="M414" s="150"/>
      <c r="N414" s="150"/>
    </row>
    <row r="415" spans="1:14">
      <c r="A415" s="159">
        <f t="shared" si="50"/>
        <v>26</v>
      </c>
      <c r="B415" s="155">
        <f>A415-A412</f>
        <v>0</v>
      </c>
      <c r="C415" s="155">
        <v>1000000000000</v>
      </c>
      <c r="D415" s="156">
        <f>(A415-A412)/1000000000</f>
        <v>0</v>
      </c>
      <c r="E415" s="157">
        <f>D415-MOD(D415,100)</f>
        <v>0</v>
      </c>
      <c r="F415" s="149">
        <f>MOD(D415,100)</f>
        <v>0</v>
      </c>
      <c r="G415" s="149">
        <f>F415-MOD(F415,10)</f>
        <v>0</v>
      </c>
      <c r="H415" s="149">
        <f>MOD(F415,10)</f>
        <v>0</v>
      </c>
      <c r="K415" s="160"/>
      <c r="L415" s="150"/>
      <c r="M415" s="150"/>
      <c r="N415" s="150"/>
    </row>
    <row r="416" spans="1:14" ht="15.75" thickBot="1">
      <c r="A416" s="162"/>
      <c r="B416" s="163"/>
      <c r="C416" s="163"/>
      <c r="D416" s="163"/>
      <c r="E416" s="164" t="str">
        <f>_xlfn.IFNA(VLOOKUP(E415,$O$3:$P$38,2,0),"")</f>
        <v/>
      </c>
      <c r="F416" s="163" t="str">
        <f>IF(AND(F415&gt;10,F415&lt;20), VLOOKUP(F415,$O$3:$P$38,2,0),"")</f>
        <v/>
      </c>
      <c r="G416" s="163" t="str">
        <f>IF(AND(F415&gt;10,F415&lt;20),"", IF(G415&gt;9, VLOOKUP(G415,$O$3:$P$38,2,0),""))</f>
        <v/>
      </c>
      <c r="H416" s="163" t="str">
        <f>IF(AND(F415&gt;10,F415&lt;20),"", IF(H415&gt;0, VLOOKUP(H415,$O$3:$P$38,2,0),""))</f>
        <v/>
      </c>
      <c r="I416" s="163" t="str">
        <f>IF(D415=0,"",IF(D415=1,$S$3,IF(AND(F415&gt;10,F415&lt;19),$S$5,IF(AND(H415&gt;1,H415&lt;5),$S$4,$S$5))))</f>
        <v/>
      </c>
      <c r="J416" s="163" t="str">
        <f>CONCATENATE(E416,IF(AND(E416&lt;&gt;"",F416&lt;&gt;""),$M$3,""),F416,IF(AND(E416&amp;F416&lt;&gt;"",G416&lt;&gt;""),$M$3,""),G416,IF(AND(E416&amp;F416&amp;G416&lt;&gt;"",H416&lt;&gt;""),$M$3,""),H416,IF(E416&amp;F416&amp;G416&amp;H416&lt;&gt;"",$M$3,""),I416)</f>
        <v/>
      </c>
      <c r="K416" s="165"/>
      <c r="L416" s="150"/>
      <c r="M416" s="150"/>
      <c r="N416" s="150"/>
    </row>
    <row r="417" spans="1:14" ht="15.75" thickBot="1">
      <c r="A417" s="150"/>
      <c r="B417" s="150"/>
      <c r="C417" s="150"/>
      <c r="D417" s="150"/>
      <c r="E417" s="166"/>
      <c r="F417" s="150"/>
      <c r="G417" s="150"/>
      <c r="H417" s="150"/>
      <c r="I417" s="150"/>
      <c r="J417" s="150"/>
      <c r="K417" s="150"/>
      <c r="L417" s="150"/>
      <c r="M417" s="150"/>
      <c r="N417" s="150"/>
    </row>
    <row r="418" spans="1:14" ht="15.75" thickBot="1">
      <c r="A418" s="151">
        <v>27</v>
      </c>
      <c r="B418" s="145" t="s">
        <v>152</v>
      </c>
      <c r="C418" s="145" t="s">
        <v>153</v>
      </c>
      <c r="D418" s="148"/>
      <c r="E418" s="152" t="str">
        <f>CONCATENATE(J432,IF(AND(D431&lt;&gt;0,D428&lt;&gt;0),$M$3,""),J429,IF(AND(D428&lt;&gt;0,D425&lt;&gt;0),$M$3,""),J426,IF(AND(D425&lt;&gt;0,D422&lt;&gt;0),$M$3,""),J423,$N$3,$M$3,E419,IF(D419&lt;&gt;0,$M$3,""),$N$4)</f>
        <v>dwadzieścia siedem, 00/100</v>
      </c>
      <c r="F418" s="148"/>
      <c r="G418" s="148"/>
      <c r="H418" s="148"/>
      <c r="I418" s="148"/>
      <c r="J418" s="148"/>
      <c r="K418" s="153"/>
      <c r="L418" s="150"/>
      <c r="M418" s="150"/>
      <c r="N418" s="150"/>
    </row>
    <row r="419" spans="1:14" ht="15.75" thickBot="1">
      <c r="A419" s="154">
        <f>TRUNC(A418)</f>
        <v>27</v>
      </c>
      <c r="B419" s="155">
        <f>A418-A419</f>
        <v>0</v>
      </c>
      <c r="C419" s="155">
        <v>1</v>
      </c>
      <c r="D419" s="156">
        <f>B419</f>
        <v>0</v>
      </c>
      <c r="E419" s="157" t="str">
        <f>CONCATENATE(TEXT(D419*100,"## 00"),"/100")</f>
        <v>00/100</v>
      </c>
      <c r="K419" s="158"/>
      <c r="L419" s="150"/>
      <c r="M419" s="150"/>
      <c r="N419" s="150"/>
    </row>
    <row r="420" spans="1:14">
      <c r="A420" s="159">
        <f t="shared" ref="A420:A431" si="52">MOD($A$419,$C420)</f>
        <v>7</v>
      </c>
      <c r="B420" s="156">
        <f>A420</f>
        <v>7</v>
      </c>
      <c r="C420" s="156">
        <v>10</v>
      </c>
      <c r="D420" s="156"/>
      <c r="E420" s="157"/>
      <c r="K420" s="160"/>
      <c r="L420" s="150"/>
      <c r="M420" s="150"/>
      <c r="N420" s="150"/>
    </row>
    <row r="421" spans="1:14">
      <c r="A421" s="159">
        <f t="shared" si="52"/>
        <v>27</v>
      </c>
      <c r="B421" s="156">
        <f t="shared" ref="B421:B430" si="53">A421-A420</f>
        <v>20</v>
      </c>
      <c r="C421" s="156">
        <v>100</v>
      </c>
      <c r="D421" s="156"/>
      <c r="E421" s="157"/>
      <c r="K421" s="160"/>
      <c r="L421" s="150"/>
      <c r="M421" s="150"/>
      <c r="N421" s="150"/>
    </row>
    <row r="422" spans="1:14">
      <c r="A422" s="159">
        <f t="shared" si="52"/>
        <v>27</v>
      </c>
      <c r="B422" s="156">
        <f t="shared" si="53"/>
        <v>0</v>
      </c>
      <c r="C422" s="156">
        <v>1000</v>
      </c>
      <c r="D422" s="156">
        <f>A422</f>
        <v>27</v>
      </c>
      <c r="E422" s="157">
        <f>D422-MOD(D422,100)</f>
        <v>0</v>
      </c>
      <c r="F422" s="149">
        <f>MOD(D422,100)</f>
        <v>27</v>
      </c>
      <c r="G422" s="149">
        <f>F422-MOD(F422,10)</f>
        <v>20</v>
      </c>
      <c r="H422" s="149">
        <f>MOD(F422,10)</f>
        <v>7</v>
      </c>
      <c r="K422" s="160"/>
      <c r="L422" s="150"/>
      <c r="M422" s="150"/>
      <c r="N422" s="150"/>
    </row>
    <row r="423" spans="1:14">
      <c r="A423" s="159">
        <f t="shared" si="52"/>
        <v>27</v>
      </c>
      <c r="B423" s="156">
        <f t="shared" si="53"/>
        <v>0</v>
      </c>
      <c r="C423" s="156">
        <v>10000</v>
      </c>
      <c r="D423" s="156"/>
      <c r="E423" s="157" t="str">
        <f>_xlfn.IFNA(VLOOKUP(E422,$O$3:$P$38,2,0),"")</f>
        <v/>
      </c>
      <c r="F423" s="149" t="str">
        <f>IF(AND(F422&gt;10,F422&lt;20), VLOOKUP(F422,$O$3:$P$38,2,0),"")</f>
        <v/>
      </c>
      <c r="G423" s="149" t="str">
        <f>IF(AND(F422&gt;10,F422&lt;20),"", IF(G422&gt;9, VLOOKUP(G422,$O$3:$P$38,2,0),""))</f>
        <v>dwadzieścia</v>
      </c>
      <c r="H423" s="149" t="str">
        <f>IF(AND(F422&gt;10,F422&lt;20),"",IF(H422&gt;0,VLOOKUP(H422,$O$3:$P$39,2,0),IF(AND(H422=0,A419=0),"zero","")))</f>
        <v>siedem</v>
      </c>
      <c r="J423" s="149" t="str">
        <f>CONCATENATE(E423,IF(AND(E423&lt;&gt;"",F423&lt;&gt;""),$M$3,""),F423,IF(AND(E423&amp;F423&lt;&gt;"",G423&lt;&gt;""),$M$3,""),G423,IF(AND(E423&amp;F423&amp;G423&lt;&gt;"",H423&lt;&gt;""),$M$3,""),H423)</f>
        <v>dwadzieścia siedem</v>
      </c>
      <c r="K423" s="160"/>
      <c r="L423" s="150"/>
      <c r="M423" s="150"/>
      <c r="N423" s="150"/>
    </row>
    <row r="424" spans="1:14">
      <c r="A424" s="159">
        <f t="shared" si="52"/>
        <v>27</v>
      </c>
      <c r="B424" s="156">
        <f t="shared" si="53"/>
        <v>0</v>
      </c>
      <c r="C424" s="156">
        <v>100000</v>
      </c>
      <c r="D424" s="156"/>
      <c r="E424" s="157"/>
      <c r="K424" s="160"/>
      <c r="L424" s="150"/>
      <c r="M424" s="150"/>
      <c r="N424" s="150"/>
    </row>
    <row r="425" spans="1:14">
      <c r="A425" s="159">
        <f t="shared" si="52"/>
        <v>27</v>
      </c>
      <c r="B425" s="156">
        <f t="shared" si="53"/>
        <v>0</v>
      </c>
      <c r="C425" s="156">
        <v>1000000</v>
      </c>
      <c r="D425" s="156">
        <f>(A425-A422)/1000</f>
        <v>0</v>
      </c>
      <c r="E425" s="157">
        <f>D425-MOD(D425,100)</f>
        <v>0</v>
      </c>
      <c r="F425" s="149">
        <f>MOD(D425,100)</f>
        <v>0</v>
      </c>
      <c r="G425" s="149">
        <f>F425-MOD(F425,10)</f>
        <v>0</v>
      </c>
      <c r="H425" s="149">
        <f>MOD(F425,10)</f>
        <v>0</v>
      </c>
      <c r="K425" s="160"/>
      <c r="L425" s="150"/>
      <c r="M425" s="150"/>
      <c r="N425" s="150"/>
    </row>
    <row r="426" spans="1:14">
      <c r="A426" s="159">
        <f t="shared" si="52"/>
        <v>27</v>
      </c>
      <c r="B426" s="156">
        <f t="shared" si="53"/>
        <v>0</v>
      </c>
      <c r="C426" s="156">
        <v>10000000</v>
      </c>
      <c r="D426" s="156"/>
      <c r="E426" s="157" t="str">
        <f>_xlfn.IFNA(VLOOKUP(E425,$O$3:$P$38,2,0),"")</f>
        <v/>
      </c>
      <c r="F426" s="149" t="str">
        <f>IF(AND(F425&gt;10,F425&lt;20), VLOOKUP(F425,$O$3:$P$38,2,0),"")</f>
        <v/>
      </c>
      <c r="G426" s="149" t="str">
        <f>IF(AND(F425&gt;10,F425&lt;20),"", IF(G425&gt;9, VLOOKUP(G425,$O$3:$P$38,2,0),""))</f>
        <v/>
      </c>
      <c r="H426" s="149" t="str">
        <f>IF(AND(F425&gt;10,F425&lt;20),"", IF(H425&gt;0, VLOOKUP(H425,$O$3:$P$38,2,0),""))</f>
        <v/>
      </c>
      <c r="I426" s="149" t="str">
        <f>IF(D425=0,"",IF(D425=1,$Q$3,IF(AND(F425&gt;10,F425&lt;19),$Q$5,IF(AND(H425&gt;1,H425&lt;5),$Q$4,$Q$5))))</f>
        <v/>
      </c>
      <c r="J426" s="149" t="str">
        <f>CONCATENATE(E426,IF(AND(E426&lt;&gt;"",F426&lt;&gt;""),$M$3,""),F426,IF(AND(E426&amp;F426&lt;&gt;"",G426&lt;&gt;""),$M$3,""),G426,IF(AND(E426&amp;F426&amp;G426&lt;&gt;"",H426&lt;&gt;""),$M$3,""),H426,IF(E426&amp;F426&amp;G426&amp;H426&lt;&gt;"",$M$3,""),I426)</f>
        <v/>
      </c>
      <c r="K426" s="160"/>
      <c r="L426" s="150"/>
      <c r="M426" s="150"/>
      <c r="N426" s="150"/>
    </row>
    <row r="427" spans="1:14">
      <c r="A427" s="159">
        <f t="shared" si="52"/>
        <v>27</v>
      </c>
      <c r="B427" s="156">
        <f t="shared" si="53"/>
        <v>0</v>
      </c>
      <c r="C427" s="156">
        <v>100000000</v>
      </c>
      <c r="D427" s="156"/>
      <c r="E427" s="157"/>
      <c r="K427" s="160"/>
      <c r="L427" s="150"/>
      <c r="M427" s="150"/>
      <c r="N427" s="150"/>
    </row>
    <row r="428" spans="1:14">
      <c r="A428" s="159">
        <f t="shared" si="52"/>
        <v>27</v>
      </c>
      <c r="B428" s="155">
        <f t="shared" si="53"/>
        <v>0</v>
      </c>
      <c r="C428" s="155">
        <v>1000000000</v>
      </c>
      <c r="D428" s="156">
        <f>(A428-A425)/1000000</f>
        <v>0</v>
      </c>
      <c r="E428" s="157">
        <f>D428-MOD(D428,100)</f>
        <v>0</v>
      </c>
      <c r="F428" s="149">
        <f>MOD(D428,100)</f>
        <v>0</v>
      </c>
      <c r="G428" s="149">
        <f>F428-MOD(F428,10)</f>
        <v>0</v>
      </c>
      <c r="H428" s="149">
        <f>MOD(F428,10)</f>
        <v>0</v>
      </c>
      <c r="K428" s="160"/>
      <c r="L428" s="150"/>
      <c r="M428" s="150"/>
      <c r="N428" s="150"/>
    </row>
    <row r="429" spans="1:14">
      <c r="A429" s="159">
        <f t="shared" si="52"/>
        <v>27</v>
      </c>
      <c r="B429" s="155">
        <f t="shared" si="53"/>
        <v>0</v>
      </c>
      <c r="C429" s="155">
        <v>10000000000</v>
      </c>
      <c r="E429" s="161" t="str">
        <f>_xlfn.IFNA(VLOOKUP(E428,$O$3:$P$38,2,0),"")</f>
        <v/>
      </c>
      <c r="F429" s="149" t="str">
        <f>IF(AND(F428&gt;10,F428&lt;20), VLOOKUP(F428,$O$3:$P$38,2,0),"")</f>
        <v/>
      </c>
      <c r="G429" s="149" t="str">
        <f>IF(AND(F428&gt;10,F428&lt;20),"", IF(G428&gt;9, VLOOKUP(G428,$O$3:$P$38,2,0),""))</f>
        <v/>
      </c>
      <c r="H429" s="149" t="str">
        <f>IF(AND(F428&gt;10,F428&lt;20),"", IF(H428&gt;0, VLOOKUP(H428,$O$3:$P$38,2,0),""))</f>
        <v/>
      </c>
      <c r="I429" s="149" t="str">
        <f>IF(D428=0,"",IF(D428=1,$R$3,IF(AND(F428&gt;10,F428&lt;19),$R$5,IF(AND(H428&gt;1,H428&lt;5),$R$4,$R$5))))</f>
        <v/>
      </c>
      <c r="J429" s="149" t="str">
        <f>CONCATENATE(E429,IF(AND(E429&lt;&gt;"",F429&lt;&gt;""),$M$3,""),F429,IF(AND(E429&amp;F429&lt;&gt;"",G429&lt;&gt;""),$M$3,""),G429,IF(AND(E429&amp;F429&amp;G429&lt;&gt;"",H429&lt;&gt;""),$M$3,""),H429,IF(E429&amp;F429&amp;G429&amp;H429&lt;&gt;"",$M$3,""),I429)</f>
        <v/>
      </c>
      <c r="K429" s="160"/>
      <c r="L429" s="150"/>
      <c r="M429" s="150"/>
      <c r="N429" s="150"/>
    </row>
    <row r="430" spans="1:14">
      <c r="A430" s="159">
        <f t="shared" si="52"/>
        <v>27</v>
      </c>
      <c r="B430" s="156">
        <f t="shared" si="53"/>
        <v>0</v>
      </c>
      <c r="C430" s="156">
        <v>100000000000</v>
      </c>
      <c r="D430" s="156"/>
      <c r="E430" s="157"/>
      <c r="K430" s="160"/>
      <c r="L430" s="150"/>
      <c r="M430" s="150"/>
      <c r="N430" s="150"/>
    </row>
    <row r="431" spans="1:14">
      <c r="A431" s="159">
        <f t="shared" si="52"/>
        <v>27</v>
      </c>
      <c r="B431" s="155">
        <f>A431-A428</f>
        <v>0</v>
      </c>
      <c r="C431" s="155">
        <v>1000000000000</v>
      </c>
      <c r="D431" s="156">
        <f>(A431-A428)/1000000000</f>
        <v>0</v>
      </c>
      <c r="E431" s="157">
        <f>D431-MOD(D431,100)</f>
        <v>0</v>
      </c>
      <c r="F431" s="149">
        <f>MOD(D431,100)</f>
        <v>0</v>
      </c>
      <c r="G431" s="149">
        <f>F431-MOD(F431,10)</f>
        <v>0</v>
      </c>
      <c r="H431" s="149">
        <f>MOD(F431,10)</f>
        <v>0</v>
      </c>
      <c r="K431" s="160"/>
      <c r="L431" s="150"/>
      <c r="M431" s="150"/>
      <c r="N431" s="150"/>
    </row>
    <row r="432" spans="1:14" ht="15.75" thickBot="1">
      <c r="A432" s="162"/>
      <c r="B432" s="163"/>
      <c r="C432" s="163"/>
      <c r="D432" s="163"/>
      <c r="E432" s="164" t="str">
        <f>_xlfn.IFNA(VLOOKUP(E431,$O$3:$P$38,2,0),"")</f>
        <v/>
      </c>
      <c r="F432" s="163" t="str">
        <f>IF(AND(F431&gt;10,F431&lt;20), VLOOKUP(F431,$O$3:$P$38,2,0),"")</f>
        <v/>
      </c>
      <c r="G432" s="163" t="str">
        <f>IF(AND(F431&gt;10,F431&lt;20),"", IF(G431&gt;9, VLOOKUP(G431,$O$3:$P$38,2,0),""))</f>
        <v/>
      </c>
      <c r="H432" s="163" t="str">
        <f>IF(AND(F431&gt;10,F431&lt;20),"", IF(H431&gt;0, VLOOKUP(H431,$O$3:$P$38,2,0),""))</f>
        <v/>
      </c>
      <c r="I432" s="163" t="str">
        <f>IF(D431=0,"",IF(D431=1,$S$3,IF(AND(F431&gt;10,F431&lt;19),$S$5,IF(AND(H431&gt;1,H431&lt;5),$S$4,$S$5))))</f>
        <v/>
      </c>
      <c r="J432" s="163" t="str">
        <f>CONCATENATE(E432,IF(AND(E432&lt;&gt;"",F432&lt;&gt;""),$M$3,""),F432,IF(AND(E432&amp;F432&lt;&gt;"",G432&lt;&gt;""),$M$3,""),G432,IF(AND(E432&amp;F432&amp;G432&lt;&gt;"",H432&lt;&gt;""),$M$3,""),H432,IF(E432&amp;F432&amp;G432&amp;H432&lt;&gt;"",$M$3,""),I432)</f>
        <v/>
      </c>
      <c r="K432" s="165"/>
      <c r="L432" s="150"/>
      <c r="M432" s="150"/>
      <c r="N432" s="150"/>
    </row>
    <row r="433" spans="1:14" ht="15.75" thickBot="1">
      <c r="A433" s="150"/>
      <c r="B433" s="150"/>
      <c r="C433" s="150"/>
      <c r="D433" s="150"/>
      <c r="E433" s="166"/>
      <c r="F433" s="150"/>
      <c r="G433" s="150"/>
      <c r="H433" s="150"/>
      <c r="I433" s="150"/>
      <c r="J433" s="150"/>
      <c r="K433" s="150"/>
      <c r="L433" s="150"/>
      <c r="M433" s="150"/>
      <c r="N433" s="150"/>
    </row>
    <row r="434" spans="1:14" ht="15.75" thickBot="1">
      <c r="A434" s="151">
        <v>28</v>
      </c>
      <c r="B434" s="145" t="s">
        <v>152</v>
      </c>
      <c r="C434" s="145" t="s">
        <v>153</v>
      </c>
      <c r="D434" s="148"/>
      <c r="E434" s="152" t="str">
        <f>CONCATENATE(J448,IF(AND(D447&lt;&gt;0,D444&lt;&gt;0),$M$3,""),J445,IF(AND(D444&lt;&gt;0,D441&lt;&gt;0),$M$3,""),J442,IF(AND(D441&lt;&gt;0,D438&lt;&gt;0),$M$3,""),J439,$N$3,$M$3,E435,IF(D435&lt;&gt;0,$M$3,""),$N$4)</f>
        <v>dwadzieścia osiem, 00/100</v>
      </c>
      <c r="F434" s="148"/>
      <c r="G434" s="148"/>
      <c r="H434" s="148"/>
      <c r="I434" s="148"/>
      <c r="J434" s="148"/>
      <c r="K434" s="153"/>
      <c r="L434" s="150"/>
      <c r="M434" s="150"/>
      <c r="N434" s="150"/>
    </row>
    <row r="435" spans="1:14" ht="15.75" thickBot="1">
      <c r="A435" s="154">
        <f>TRUNC(A434)</f>
        <v>28</v>
      </c>
      <c r="B435" s="155">
        <f>A434-A435</f>
        <v>0</v>
      </c>
      <c r="C435" s="155">
        <v>1</v>
      </c>
      <c r="D435" s="156">
        <f>B435</f>
        <v>0</v>
      </c>
      <c r="E435" s="157" t="str">
        <f>CONCATENATE(TEXT(D435*100,"## 00"),"/100")</f>
        <v>00/100</v>
      </c>
      <c r="K435" s="158"/>
      <c r="L435" s="150"/>
      <c r="M435" s="150"/>
      <c r="N435" s="150"/>
    </row>
    <row r="436" spans="1:14">
      <c r="A436" s="159">
        <f t="shared" ref="A436:A447" si="54">MOD($A$435,$C436)</f>
        <v>8</v>
      </c>
      <c r="B436" s="156">
        <f>A436</f>
        <v>8</v>
      </c>
      <c r="C436" s="156">
        <v>10</v>
      </c>
      <c r="D436" s="156"/>
      <c r="E436" s="157"/>
      <c r="K436" s="160"/>
      <c r="L436" s="150"/>
      <c r="M436" s="150"/>
      <c r="N436" s="150"/>
    </row>
    <row r="437" spans="1:14">
      <c r="A437" s="159">
        <f t="shared" si="54"/>
        <v>28</v>
      </c>
      <c r="B437" s="156">
        <f t="shared" ref="B437:B446" si="55">A437-A436</f>
        <v>20</v>
      </c>
      <c r="C437" s="156">
        <v>100</v>
      </c>
      <c r="D437" s="156"/>
      <c r="E437" s="157"/>
      <c r="K437" s="160"/>
      <c r="L437" s="150"/>
      <c r="M437" s="150"/>
      <c r="N437" s="150"/>
    </row>
    <row r="438" spans="1:14">
      <c r="A438" s="159">
        <f t="shared" si="54"/>
        <v>28</v>
      </c>
      <c r="B438" s="156">
        <f t="shared" si="55"/>
        <v>0</v>
      </c>
      <c r="C438" s="156">
        <v>1000</v>
      </c>
      <c r="D438" s="156">
        <f>A438</f>
        <v>28</v>
      </c>
      <c r="E438" s="157">
        <f>D438-MOD(D438,100)</f>
        <v>0</v>
      </c>
      <c r="F438" s="149">
        <f>MOD(D438,100)</f>
        <v>28</v>
      </c>
      <c r="G438" s="149">
        <f>F438-MOD(F438,10)</f>
        <v>20</v>
      </c>
      <c r="H438" s="149">
        <f>MOD(F438,10)</f>
        <v>8</v>
      </c>
      <c r="K438" s="160"/>
      <c r="L438" s="150"/>
      <c r="M438" s="150"/>
      <c r="N438" s="150"/>
    </row>
    <row r="439" spans="1:14">
      <c r="A439" s="159">
        <f t="shared" si="54"/>
        <v>28</v>
      </c>
      <c r="B439" s="156">
        <f t="shared" si="55"/>
        <v>0</v>
      </c>
      <c r="C439" s="156">
        <v>10000</v>
      </c>
      <c r="D439" s="156"/>
      <c r="E439" s="157" t="str">
        <f>_xlfn.IFNA(VLOOKUP(E438,$O$3:$P$38,2,0),"")</f>
        <v/>
      </c>
      <c r="F439" s="149" t="str">
        <f>IF(AND(F438&gt;10,F438&lt;20), VLOOKUP(F438,$O$3:$P$38,2,0),"")</f>
        <v/>
      </c>
      <c r="G439" s="149" t="str">
        <f>IF(AND(F438&gt;10,F438&lt;20),"", IF(G438&gt;9, VLOOKUP(G438,$O$3:$P$38,2,0),""))</f>
        <v>dwadzieścia</v>
      </c>
      <c r="H439" s="149" t="str">
        <f>IF(AND(F438&gt;10,F438&lt;20),"",IF(H438&gt;0,VLOOKUP(H438,$O$3:$P$39,2,0),IF(AND(H438=0,A435=0),"zero","")))</f>
        <v>osiem</v>
      </c>
      <c r="J439" s="149" t="str">
        <f>CONCATENATE(E439,IF(AND(E439&lt;&gt;"",F439&lt;&gt;""),$M$3,""),F439,IF(AND(E439&amp;F439&lt;&gt;"",G439&lt;&gt;""),$M$3,""),G439,IF(AND(E439&amp;F439&amp;G439&lt;&gt;"",H439&lt;&gt;""),$M$3,""),H439)</f>
        <v>dwadzieścia osiem</v>
      </c>
      <c r="K439" s="160"/>
      <c r="L439" s="150"/>
      <c r="M439" s="150"/>
      <c r="N439" s="150"/>
    </row>
    <row r="440" spans="1:14">
      <c r="A440" s="159">
        <f t="shared" si="54"/>
        <v>28</v>
      </c>
      <c r="B440" s="156">
        <f t="shared" si="55"/>
        <v>0</v>
      </c>
      <c r="C440" s="156">
        <v>100000</v>
      </c>
      <c r="D440" s="156"/>
      <c r="E440" s="157"/>
      <c r="K440" s="160"/>
      <c r="L440" s="150"/>
      <c r="M440" s="150"/>
      <c r="N440" s="150"/>
    </row>
    <row r="441" spans="1:14">
      <c r="A441" s="159">
        <f t="shared" si="54"/>
        <v>28</v>
      </c>
      <c r="B441" s="156">
        <f t="shared" si="55"/>
        <v>0</v>
      </c>
      <c r="C441" s="156">
        <v>1000000</v>
      </c>
      <c r="D441" s="156">
        <f>(A441-A438)/1000</f>
        <v>0</v>
      </c>
      <c r="E441" s="157">
        <f>D441-MOD(D441,100)</f>
        <v>0</v>
      </c>
      <c r="F441" s="149">
        <f>MOD(D441,100)</f>
        <v>0</v>
      </c>
      <c r="G441" s="149">
        <f>F441-MOD(F441,10)</f>
        <v>0</v>
      </c>
      <c r="H441" s="149">
        <f>MOD(F441,10)</f>
        <v>0</v>
      </c>
      <c r="K441" s="160"/>
      <c r="L441" s="150"/>
      <c r="M441" s="150"/>
      <c r="N441" s="150"/>
    </row>
    <row r="442" spans="1:14">
      <c r="A442" s="159">
        <f t="shared" si="54"/>
        <v>28</v>
      </c>
      <c r="B442" s="156">
        <f t="shared" si="55"/>
        <v>0</v>
      </c>
      <c r="C442" s="156">
        <v>10000000</v>
      </c>
      <c r="D442" s="156"/>
      <c r="E442" s="157" t="str">
        <f>_xlfn.IFNA(VLOOKUP(E441,$O$3:$P$38,2,0),"")</f>
        <v/>
      </c>
      <c r="F442" s="149" t="str">
        <f>IF(AND(F441&gt;10,F441&lt;20), VLOOKUP(F441,$O$3:$P$38,2,0),"")</f>
        <v/>
      </c>
      <c r="G442" s="149" t="str">
        <f>IF(AND(F441&gt;10,F441&lt;20),"", IF(G441&gt;9, VLOOKUP(G441,$O$3:$P$38,2,0),""))</f>
        <v/>
      </c>
      <c r="H442" s="149" t="str">
        <f>IF(AND(F441&gt;10,F441&lt;20),"", IF(H441&gt;0, VLOOKUP(H441,$O$3:$P$38,2,0),""))</f>
        <v/>
      </c>
      <c r="I442" s="149" t="str">
        <f>IF(D441=0,"",IF(D441=1,$Q$3,IF(AND(F441&gt;10,F441&lt;19),$Q$5,IF(AND(H441&gt;1,H441&lt;5),$Q$4,$Q$5))))</f>
        <v/>
      </c>
      <c r="J442" s="149" t="str">
        <f>CONCATENATE(E442,IF(AND(E442&lt;&gt;"",F442&lt;&gt;""),$M$3,""),F442,IF(AND(E442&amp;F442&lt;&gt;"",G442&lt;&gt;""),$M$3,""),G442,IF(AND(E442&amp;F442&amp;G442&lt;&gt;"",H442&lt;&gt;""),$M$3,""),H442,IF(E442&amp;F442&amp;G442&amp;H442&lt;&gt;"",$M$3,""),I442)</f>
        <v/>
      </c>
      <c r="K442" s="160"/>
      <c r="L442" s="150"/>
      <c r="M442" s="150"/>
      <c r="N442" s="150"/>
    </row>
    <row r="443" spans="1:14">
      <c r="A443" s="159">
        <f t="shared" si="54"/>
        <v>28</v>
      </c>
      <c r="B443" s="156">
        <f t="shared" si="55"/>
        <v>0</v>
      </c>
      <c r="C443" s="156">
        <v>100000000</v>
      </c>
      <c r="D443" s="156"/>
      <c r="E443" s="157"/>
      <c r="K443" s="160"/>
      <c r="L443" s="150"/>
      <c r="M443" s="150"/>
      <c r="N443" s="150"/>
    </row>
    <row r="444" spans="1:14">
      <c r="A444" s="159">
        <f t="shared" si="54"/>
        <v>28</v>
      </c>
      <c r="B444" s="155">
        <f t="shared" si="55"/>
        <v>0</v>
      </c>
      <c r="C444" s="155">
        <v>1000000000</v>
      </c>
      <c r="D444" s="156">
        <f>(A444-A441)/1000000</f>
        <v>0</v>
      </c>
      <c r="E444" s="157">
        <f>D444-MOD(D444,100)</f>
        <v>0</v>
      </c>
      <c r="F444" s="149">
        <f>MOD(D444,100)</f>
        <v>0</v>
      </c>
      <c r="G444" s="149">
        <f>F444-MOD(F444,10)</f>
        <v>0</v>
      </c>
      <c r="H444" s="149">
        <f>MOD(F444,10)</f>
        <v>0</v>
      </c>
      <c r="K444" s="160"/>
      <c r="L444" s="150"/>
      <c r="M444" s="150"/>
      <c r="N444" s="150"/>
    </row>
    <row r="445" spans="1:14">
      <c r="A445" s="159">
        <f t="shared" si="54"/>
        <v>28</v>
      </c>
      <c r="B445" s="155">
        <f t="shared" si="55"/>
        <v>0</v>
      </c>
      <c r="C445" s="155">
        <v>10000000000</v>
      </c>
      <c r="E445" s="161" t="str">
        <f>_xlfn.IFNA(VLOOKUP(E444,$O$3:$P$38,2,0),"")</f>
        <v/>
      </c>
      <c r="F445" s="149" t="str">
        <f>IF(AND(F444&gt;10,F444&lt;20), VLOOKUP(F444,$O$3:$P$38,2,0),"")</f>
        <v/>
      </c>
      <c r="G445" s="149" t="str">
        <f>IF(AND(F444&gt;10,F444&lt;20),"", IF(G444&gt;9, VLOOKUP(G444,$O$3:$P$38,2,0),""))</f>
        <v/>
      </c>
      <c r="H445" s="149" t="str">
        <f>IF(AND(F444&gt;10,F444&lt;20),"", IF(H444&gt;0, VLOOKUP(H444,$O$3:$P$38,2,0),""))</f>
        <v/>
      </c>
      <c r="I445" s="149" t="str">
        <f>IF(D444=0,"",IF(D444=1,$R$3,IF(AND(F444&gt;10,F444&lt;19),$R$5,IF(AND(H444&gt;1,H444&lt;5),$R$4,$R$5))))</f>
        <v/>
      </c>
      <c r="J445" s="149" t="str">
        <f>CONCATENATE(E445,IF(AND(E445&lt;&gt;"",F445&lt;&gt;""),$M$3,""),F445,IF(AND(E445&amp;F445&lt;&gt;"",G445&lt;&gt;""),$M$3,""),G445,IF(AND(E445&amp;F445&amp;G445&lt;&gt;"",H445&lt;&gt;""),$M$3,""),H445,IF(E445&amp;F445&amp;G445&amp;H445&lt;&gt;"",$M$3,""),I445)</f>
        <v/>
      </c>
      <c r="K445" s="160"/>
      <c r="L445" s="150"/>
      <c r="M445" s="150"/>
      <c r="N445" s="150"/>
    </row>
    <row r="446" spans="1:14">
      <c r="A446" s="159">
        <f t="shared" si="54"/>
        <v>28</v>
      </c>
      <c r="B446" s="156">
        <f t="shared" si="55"/>
        <v>0</v>
      </c>
      <c r="C446" s="156">
        <v>100000000000</v>
      </c>
      <c r="D446" s="156"/>
      <c r="E446" s="157"/>
      <c r="K446" s="160"/>
      <c r="L446" s="150"/>
      <c r="M446" s="150"/>
      <c r="N446" s="150"/>
    </row>
    <row r="447" spans="1:14">
      <c r="A447" s="159">
        <f t="shared" si="54"/>
        <v>28</v>
      </c>
      <c r="B447" s="155">
        <f>A447-A444</f>
        <v>0</v>
      </c>
      <c r="C447" s="155">
        <v>1000000000000</v>
      </c>
      <c r="D447" s="156">
        <f>(A447-A444)/1000000000</f>
        <v>0</v>
      </c>
      <c r="E447" s="157">
        <f>D447-MOD(D447,100)</f>
        <v>0</v>
      </c>
      <c r="F447" s="149">
        <f>MOD(D447,100)</f>
        <v>0</v>
      </c>
      <c r="G447" s="149">
        <f>F447-MOD(F447,10)</f>
        <v>0</v>
      </c>
      <c r="H447" s="149">
        <f>MOD(F447,10)</f>
        <v>0</v>
      </c>
      <c r="K447" s="160"/>
      <c r="L447" s="150"/>
      <c r="M447" s="150"/>
      <c r="N447" s="150"/>
    </row>
    <row r="448" spans="1:14" ht="15.75" thickBot="1">
      <c r="A448" s="162"/>
      <c r="B448" s="163"/>
      <c r="C448" s="163"/>
      <c r="D448" s="163"/>
      <c r="E448" s="164" t="str">
        <f>_xlfn.IFNA(VLOOKUP(E447,$O$3:$P$38,2,0),"")</f>
        <v/>
      </c>
      <c r="F448" s="163" t="str">
        <f>IF(AND(F447&gt;10,F447&lt;20), VLOOKUP(F447,$O$3:$P$38,2,0),"")</f>
        <v/>
      </c>
      <c r="G448" s="163" t="str">
        <f>IF(AND(F447&gt;10,F447&lt;20),"", IF(G447&gt;9, VLOOKUP(G447,$O$3:$P$38,2,0),""))</f>
        <v/>
      </c>
      <c r="H448" s="163" t="str">
        <f>IF(AND(F447&gt;10,F447&lt;20),"", IF(H447&gt;0, VLOOKUP(H447,$O$3:$P$38,2,0),""))</f>
        <v/>
      </c>
      <c r="I448" s="163" t="str">
        <f>IF(D447=0,"",IF(D447=1,$S$3,IF(AND(F447&gt;10,F447&lt;19),$S$5,IF(AND(H447&gt;1,H447&lt;5),$S$4,$S$5))))</f>
        <v/>
      </c>
      <c r="J448" s="163" t="str">
        <f>CONCATENATE(E448,IF(AND(E448&lt;&gt;"",F448&lt;&gt;""),$M$3,""),F448,IF(AND(E448&amp;F448&lt;&gt;"",G448&lt;&gt;""),$M$3,""),G448,IF(AND(E448&amp;F448&amp;G448&lt;&gt;"",H448&lt;&gt;""),$M$3,""),H448,IF(E448&amp;F448&amp;G448&amp;H448&lt;&gt;"",$M$3,""),I448)</f>
        <v/>
      </c>
      <c r="K448" s="165"/>
      <c r="L448" s="150"/>
      <c r="M448" s="150"/>
      <c r="N448" s="150"/>
    </row>
    <row r="449" spans="1:14" ht="15.75" thickBot="1">
      <c r="A449" s="150"/>
      <c r="B449" s="150"/>
      <c r="C449" s="150"/>
      <c r="D449" s="150"/>
      <c r="E449" s="166"/>
      <c r="F449" s="150"/>
      <c r="G449" s="150"/>
      <c r="H449" s="150"/>
      <c r="I449" s="150"/>
      <c r="J449" s="150"/>
      <c r="K449" s="150"/>
      <c r="L449" s="150"/>
      <c r="M449" s="150"/>
      <c r="N449" s="150"/>
    </row>
    <row r="450" spans="1:14" ht="15.75" thickBot="1">
      <c r="A450" s="151">
        <v>29</v>
      </c>
      <c r="B450" s="145" t="s">
        <v>152</v>
      </c>
      <c r="C450" s="145" t="s">
        <v>153</v>
      </c>
      <c r="D450" s="148"/>
      <c r="E450" s="152" t="str">
        <f>CONCATENATE(J464,IF(AND(D463&lt;&gt;0,D460&lt;&gt;0),$M$3,""),J461,IF(AND(D460&lt;&gt;0,D457&lt;&gt;0),$M$3,""),J458,IF(AND(D457&lt;&gt;0,D454&lt;&gt;0),$M$3,""),J455,$N$3,$M$3,E451,IF(D451&lt;&gt;0,$M$3,""),$N$4)</f>
        <v>dwadzieścia dziewięć, 00/100</v>
      </c>
      <c r="F450" s="148"/>
      <c r="G450" s="148"/>
      <c r="H450" s="148"/>
      <c r="I450" s="148"/>
      <c r="J450" s="148"/>
      <c r="K450" s="153"/>
      <c r="L450" s="150"/>
      <c r="M450" s="150"/>
      <c r="N450" s="150"/>
    </row>
    <row r="451" spans="1:14" ht="15.75" thickBot="1">
      <c r="A451" s="154">
        <f>TRUNC(A450)</f>
        <v>29</v>
      </c>
      <c r="B451" s="155">
        <f>A450-A451</f>
        <v>0</v>
      </c>
      <c r="C451" s="155">
        <v>1</v>
      </c>
      <c r="D451" s="156">
        <f>B451</f>
        <v>0</v>
      </c>
      <c r="E451" s="157" t="str">
        <f>CONCATENATE(TEXT(D451*100,"## 00"),"/100")</f>
        <v>00/100</v>
      </c>
      <c r="K451" s="158"/>
      <c r="L451" s="150"/>
      <c r="M451" s="150"/>
      <c r="N451" s="150"/>
    </row>
    <row r="452" spans="1:14">
      <c r="A452" s="159">
        <f t="shared" ref="A452:A463" si="56">MOD($A$451,$C452)</f>
        <v>9</v>
      </c>
      <c r="B452" s="156">
        <f>A452</f>
        <v>9</v>
      </c>
      <c r="C452" s="156">
        <v>10</v>
      </c>
      <c r="D452" s="156"/>
      <c r="E452" s="157"/>
      <c r="K452" s="160"/>
      <c r="L452" s="150"/>
      <c r="M452" s="150"/>
      <c r="N452" s="150"/>
    </row>
    <row r="453" spans="1:14">
      <c r="A453" s="159">
        <f t="shared" si="56"/>
        <v>29</v>
      </c>
      <c r="B453" s="156">
        <f t="shared" ref="B453:B462" si="57">A453-A452</f>
        <v>20</v>
      </c>
      <c r="C453" s="156">
        <v>100</v>
      </c>
      <c r="D453" s="156"/>
      <c r="E453" s="157"/>
      <c r="K453" s="160"/>
      <c r="L453" s="150"/>
      <c r="M453" s="150"/>
      <c r="N453" s="150"/>
    </row>
    <row r="454" spans="1:14">
      <c r="A454" s="159">
        <f t="shared" si="56"/>
        <v>29</v>
      </c>
      <c r="B454" s="156">
        <f t="shared" si="57"/>
        <v>0</v>
      </c>
      <c r="C454" s="156">
        <v>1000</v>
      </c>
      <c r="D454" s="156">
        <f>A454</f>
        <v>29</v>
      </c>
      <c r="E454" s="157">
        <f>D454-MOD(D454,100)</f>
        <v>0</v>
      </c>
      <c r="F454" s="149">
        <f>MOD(D454,100)</f>
        <v>29</v>
      </c>
      <c r="G454" s="149">
        <f>F454-MOD(F454,10)</f>
        <v>20</v>
      </c>
      <c r="H454" s="149">
        <f>MOD(F454,10)</f>
        <v>9</v>
      </c>
      <c r="K454" s="160"/>
      <c r="L454" s="150"/>
      <c r="M454" s="150"/>
      <c r="N454" s="150"/>
    </row>
    <row r="455" spans="1:14">
      <c r="A455" s="159">
        <f t="shared" si="56"/>
        <v>29</v>
      </c>
      <c r="B455" s="156">
        <f t="shared" si="57"/>
        <v>0</v>
      </c>
      <c r="C455" s="156">
        <v>10000</v>
      </c>
      <c r="D455" s="156"/>
      <c r="E455" s="157" t="str">
        <f>_xlfn.IFNA(VLOOKUP(E454,$O$3:$P$38,2,0),"")</f>
        <v/>
      </c>
      <c r="F455" s="149" t="str">
        <f>IF(AND(F454&gt;10,F454&lt;20), VLOOKUP(F454,$O$3:$P$38,2,0),"")</f>
        <v/>
      </c>
      <c r="G455" s="149" t="str">
        <f>IF(AND(F454&gt;10,F454&lt;20),"", IF(G454&gt;9, VLOOKUP(G454,$O$3:$P$38,2,0),""))</f>
        <v>dwadzieścia</v>
      </c>
      <c r="H455" s="149" t="str">
        <f>IF(AND(F454&gt;10,F454&lt;20),"",IF(H454&gt;0,VLOOKUP(H454,$O$3:$P$39,2,0),IF(AND(H454=0,A451=0),"zero","")))</f>
        <v>dziewięć</v>
      </c>
      <c r="J455" s="149" t="str">
        <f>CONCATENATE(E455,IF(AND(E455&lt;&gt;"",F455&lt;&gt;""),$M$3,""),F455,IF(AND(E455&amp;F455&lt;&gt;"",G455&lt;&gt;""),$M$3,""),G455,IF(AND(E455&amp;F455&amp;G455&lt;&gt;"",H455&lt;&gt;""),$M$3,""),H455)</f>
        <v>dwadzieścia dziewięć</v>
      </c>
      <c r="K455" s="160"/>
      <c r="L455" s="150"/>
      <c r="M455" s="150"/>
      <c r="N455" s="150"/>
    </row>
    <row r="456" spans="1:14">
      <c r="A456" s="159">
        <f t="shared" si="56"/>
        <v>29</v>
      </c>
      <c r="B456" s="156">
        <f t="shared" si="57"/>
        <v>0</v>
      </c>
      <c r="C456" s="156">
        <v>100000</v>
      </c>
      <c r="D456" s="156"/>
      <c r="E456" s="157"/>
      <c r="K456" s="160"/>
      <c r="L456" s="150"/>
      <c r="M456" s="150"/>
      <c r="N456" s="150"/>
    </row>
    <row r="457" spans="1:14">
      <c r="A457" s="159">
        <f t="shared" si="56"/>
        <v>29</v>
      </c>
      <c r="B457" s="156">
        <f t="shared" si="57"/>
        <v>0</v>
      </c>
      <c r="C457" s="156">
        <v>1000000</v>
      </c>
      <c r="D457" s="156">
        <f>(A457-A454)/1000</f>
        <v>0</v>
      </c>
      <c r="E457" s="157">
        <f>D457-MOD(D457,100)</f>
        <v>0</v>
      </c>
      <c r="F457" s="149">
        <f>MOD(D457,100)</f>
        <v>0</v>
      </c>
      <c r="G457" s="149">
        <f>F457-MOD(F457,10)</f>
        <v>0</v>
      </c>
      <c r="H457" s="149">
        <f>MOD(F457,10)</f>
        <v>0</v>
      </c>
      <c r="K457" s="160"/>
      <c r="L457" s="150"/>
      <c r="M457" s="150"/>
      <c r="N457" s="150"/>
    </row>
    <row r="458" spans="1:14">
      <c r="A458" s="159">
        <f t="shared" si="56"/>
        <v>29</v>
      </c>
      <c r="B458" s="156">
        <f t="shared" si="57"/>
        <v>0</v>
      </c>
      <c r="C458" s="156">
        <v>10000000</v>
      </c>
      <c r="D458" s="156"/>
      <c r="E458" s="157" t="str">
        <f>_xlfn.IFNA(VLOOKUP(E457,$O$3:$P$38,2,0),"")</f>
        <v/>
      </c>
      <c r="F458" s="149" t="str">
        <f>IF(AND(F457&gt;10,F457&lt;20), VLOOKUP(F457,$O$3:$P$38,2,0),"")</f>
        <v/>
      </c>
      <c r="G458" s="149" t="str">
        <f>IF(AND(F457&gt;10,F457&lt;20),"", IF(G457&gt;9, VLOOKUP(G457,$O$3:$P$38,2,0),""))</f>
        <v/>
      </c>
      <c r="H458" s="149" t="str">
        <f>IF(AND(F457&gt;10,F457&lt;20),"", IF(H457&gt;0, VLOOKUP(H457,$O$3:$P$38,2,0),""))</f>
        <v/>
      </c>
      <c r="I458" s="149" t="str">
        <f>IF(D457=0,"",IF(D457=1,$Q$3,IF(AND(F457&gt;10,F457&lt;19),$Q$5,IF(AND(H457&gt;1,H457&lt;5),$Q$4,$Q$5))))</f>
        <v/>
      </c>
      <c r="J458" s="149" t="str">
        <f>CONCATENATE(E458,IF(AND(E458&lt;&gt;"",F458&lt;&gt;""),$M$3,""),F458,IF(AND(E458&amp;F458&lt;&gt;"",G458&lt;&gt;""),$M$3,""),G458,IF(AND(E458&amp;F458&amp;G458&lt;&gt;"",H458&lt;&gt;""),$M$3,""),H458,IF(E458&amp;F458&amp;G458&amp;H458&lt;&gt;"",$M$3,""),I458)</f>
        <v/>
      </c>
      <c r="K458" s="160"/>
      <c r="L458" s="150"/>
      <c r="M458" s="150"/>
      <c r="N458" s="150"/>
    </row>
    <row r="459" spans="1:14">
      <c r="A459" s="159">
        <f t="shared" si="56"/>
        <v>29</v>
      </c>
      <c r="B459" s="156">
        <f t="shared" si="57"/>
        <v>0</v>
      </c>
      <c r="C459" s="156">
        <v>100000000</v>
      </c>
      <c r="D459" s="156"/>
      <c r="E459" s="157"/>
      <c r="K459" s="160"/>
      <c r="L459" s="150"/>
      <c r="M459" s="150"/>
      <c r="N459" s="150"/>
    </row>
    <row r="460" spans="1:14">
      <c r="A460" s="159">
        <f t="shared" si="56"/>
        <v>29</v>
      </c>
      <c r="B460" s="155">
        <f t="shared" si="57"/>
        <v>0</v>
      </c>
      <c r="C460" s="155">
        <v>1000000000</v>
      </c>
      <c r="D460" s="156">
        <f>(A460-A457)/1000000</f>
        <v>0</v>
      </c>
      <c r="E460" s="157">
        <f>D460-MOD(D460,100)</f>
        <v>0</v>
      </c>
      <c r="F460" s="149">
        <f>MOD(D460,100)</f>
        <v>0</v>
      </c>
      <c r="G460" s="149">
        <f>F460-MOD(F460,10)</f>
        <v>0</v>
      </c>
      <c r="H460" s="149">
        <f>MOD(F460,10)</f>
        <v>0</v>
      </c>
      <c r="K460" s="160"/>
      <c r="L460" s="150"/>
      <c r="M460" s="150"/>
      <c r="N460" s="150"/>
    </row>
    <row r="461" spans="1:14">
      <c r="A461" s="159">
        <f t="shared" si="56"/>
        <v>29</v>
      </c>
      <c r="B461" s="155">
        <f t="shared" si="57"/>
        <v>0</v>
      </c>
      <c r="C461" s="155">
        <v>10000000000</v>
      </c>
      <c r="E461" s="161" t="str">
        <f>_xlfn.IFNA(VLOOKUP(E460,$O$3:$P$38,2,0),"")</f>
        <v/>
      </c>
      <c r="F461" s="149" t="str">
        <f>IF(AND(F460&gt;10,F460&lt;20), VLOOKUP(F460,$O$3:$P$38,2,0),"")</f>
        <v/>
      </c>
      <c r="G461" s="149" t="str">
        <f>IF(AND(F460&gt;10,F460&lt;20),"", IF(G460&gt;9, VLOOKUP(G460,$O$3:$P$38,2,0),""))</f>
        <v/>
      </c>
      <c r="H461" s="149" t="str">
        <f>IF(AND(F460&gt;10,F460&lt;20),"", IF(H460&gt;0, VLOOKUP(H460,$O$3:$P$38,2,0),""))</f>
        <v/>
      </c>
      <c r="I461" s="149" t="str">
        <f>IF(D460=0,"",IF(D460=1,$R$3,IF(AND(F460&gt;10,F460&lt;19),$R$5,IF(AND(H460&gt;1,H460&lt;5),$R$4,$R$5))))</f>
        <v/>
      </c>
      <c r="J461" s="149" t="str">
        <f>CONCATENATE(E461,IF(AND(E461&lt;&gt;"",F461&lt;&gt;""),$M$3,""),F461,IF(AND(E461&amp;F461&lt;&gt;"",G461&lt;&gt;""),$M$3,""),G461,IF(AND(E461&amp;F461&amp;G461&lt;&gt;"",H461&lt;&gt;""),$M$3,""),H461,IF(E461&amp;F461&amp;G461&amp;H461&lt;&gt;"",$M$3,""),I461)</f>
        <v/>
      </c>
      <c r="K461" s="160"/>
      <c r="L461" s="150"/>
      <c r="M461" s="150"/>
      <c r="N461" s="150"/>
    </row>
    <row r="462" spans="1:14">
      <c r="A462" s="159">
        <f t="shared" si="56"/>
        <v>29</v>
      </c>
      <c r="B462" s="156">
        <f t="shared" si="57"/>
        <v>0</v>
      </c>
      <c r="C462" s="156">
        <v>100000000000</v>
      </c>
      <c r="D462" s="156"/>
      <c r="E462" s="157"/>
      <c r="K462" s="160"/>
      <c r="L462" s="150"/>
      <c r="M462" s="150"/>
      <c r="N462" s="150"/>
    </row>
    <row r="463" spans="1:14">
      <c r="A463" s="159">
        <f t="shared" si="56"/>
        <v>29</v>
      </c>
      <c r="B463" s="155">
        <f>A463-A460</f>
        <v>0</v>
      </c>
      <c r="C463" s="155">
        <v>1000000000000</v>
      </c>
      <c r="D463" s="156">
        <f>(A463-A460)/1000000000</f>
        <v>0</v>
      </c>
      <c r="E463" s="157">
        <f>D463-MOD(D463,100)</f>
        <v>0</v>
      </c>
      <c r="F463" s="149">
        <f>MOD(D463,100)</f>
        <v>0</v>
      </c>
      <c r="G463" s="149">
        <f>F463-MOD(F463,10)</f>
        <v>0</v>
      </c>
      <c r="H463" s="149">
        <f>MOD(F463,10)</f>
        <v>0</v>
      </c>
      <c r="K463" s="160"/>
      <c r="L463" s="150"/>
      <c r="M463" s="150"/>
      <c r="N463" s="150"/>
    </row>
    <row r="464" spans="1:14" ht="15.75" thickBot="1">
      <c r="A464" s="162"/>
      <c r="B464" s="163"/>
      <c r="C464" s="163"/>
      <c r="D464" s="163"/>
      <c r="E464" s="164" t="str">
        <f>_xlfn.IFNA(VLOOKUP(E463,$O$3:$P$38,2,0),"")</f>
        <v/>
      </c>
      <c r="F464" s="163" t="str">
        <f>IF(AND(F463&gt;10,F463&lt;20), VLOOKUP(F463,$O$3:$P$38,2,0),"")</f>
        <v/>
      </c>
      <c r="G464" s="163" t="str">
        <f>IF(AND(F463&gt;10,F463&lt;20),"", IF(G463&gt;9, VLOOKUP(G463,$O$3:$P$38,2,0),""))</f>
        <v/>
      </c>
      <c r="H464" s="163" t="str">
        <f>IF(AND(F463&gt;10,F463&lt;20),"", IF(H463&gt;0, VLOOKUP(H463,$O$3:$P$38,2,0),""))</f>
        <v/>
      </c>
      <c r="I464" s="163" t="str">
        <f>IF(D463=0,"",IF(D463=1,$S$3,IF(AND(F463&gt;10,F463&lt;19),$S$5,IF(AND(H463&gt;1,H463&lt;5),$S$4,$S$5))))</f>
        <v/>
      </c>
      <c r="J464" s="163" t="str">
        <f>CONCATENATE(E464,IF(AND(E464&lt;&gt;"",F464&lt;&gt;""),$M$3,""),F464,IF(AND(E464&amp;F464&lt;&gt;"",G464&lt;&gt;""),$M$3,""),G464,IF(AND(E464&amp;F464&amp;G464&lt;&gt;"",H464&lt;&gt;""),$M$3,""),H464,IF(E464&amp;F464&amp;G464&amp;H464&lt;&gt;"",$M$3,""),I464)</f>
        <v/>
      </c>
      <c r="K464" s="165"/>
      <c r="L464" s="150"/>
      <c r="M464" s="150"/>
      <c r="N464" s="150"/>
    </row>
    <row r="465" spans="1:14" ht="15.75" thickBot="1">
      <c r="A465" s="150"/>
      <c r="B465" s="150"/>
      <c r="C465" s="150"/>
      <c r="D465" s="150"/>
      <c r="E465" s="166"/>
      <c r="F465" s="150"/>
      <c r="G465" s="150"/>
      <c r="H465" s="150"/>
      <c r="I465" s="150"/>
      <c r="J465" s="150"/>
      <c r="K465" s="150"/>
      <c r="L465" s="150"/>
      <c r="M465" s="150"/>
      <c r="N465" s="150"/>
    </row>
    <row r="466" spans="1:14" ht="15.75" thickBot="1">
      <c r="A466" s="151">
        <v>30</v>
      </c>
      <c r="B466" s="145" t="s">
        <v>152</v>
      </c>
      <c r="C466" s="145" t="s">
        <v>153</v>
      </c>
      <c r="D466" s="148"/>
      <c r="E466" s="152" t="str">
        <f>CONCATENATE(J480,IF(AND(D479&lt;&gt;0,D476&lt;&gt;0),$M$3,""),J477,IF(AND(D476&lt;&gt;0,D473&lt;&gt;0),$M$3,""),J474,IF(AND(D473&lt;&gt;0,D470&lt;&gt;0),$M$3,""),J471,$N$3,$M$3,E467,IF(D467&lt;&gt;0,$M$3,""),$N$4)</f>
        <v>trzydzieści, 00/100</v>
      </c>
      <c r="F466" s="148"/>
      <c r="G466" s="148"/>
      <c r="H466" s="148"/>
      <c r="I466" s="148"/>
      <c r="J466" s="148"/>
      <c r="K466" s="153"/>
      <c r="L466" s="150"/>
      <c r="M466" s="150"/>
      <c r="N466" s="150"/>
    </row>
    <row r="467" spans="1:14" ht="15.75" thickBot="1">
      <c r="A467" s="154">
        <f>TRUNC(A466)</f>
        <v>30</v>
      </c>
      <c r="B467" s="155">
        <f>A466-A467</f>
        <v>0</v>
      </c>
      <c r="C467" s="155">
        <v>1</v>
      </c>
      <c r="D467" s="156">
        <f>B467</f>
        <v>0</v>
      </c>
      <c r="E467" s="157" t="str">
        <f>CONCATENATE(TEXT(D467*100,"## 00"),"/100")</f>
        <v>00/100</v>
      </c>
      <c r="K467" s="158"/>
      <c r="L467" s="150"/>
      <c r="M467" s="150"/>
      <c r="N467" s="150"/>
    </row>
    <row r="468" spans="1:14">
      <c r="A468" s="159">
        <f t="shared" ref="A468:A479" si="58">MOD($A$467,$C468)</f>
        <v>0</v>
      </c>
      <c r="B468" s="156">
        <f>A468</f>
        <v>0</v>
      </c>
      <c r="C468" s="156">
        <v>10</v>
      </c>
      <c r="D468" s="156"/>
      <c r="E468" s="157"/>
      <c r="K468" s="160"/>
      <c r="L468" s="150"/>
      <c r="M468" s="150"/>
      <c r="N468" s="150"/>
    </row>
    <row r="469" spans="1:14">
      <c r="A469" s="159">
        <f t="shared" si="58"/>
        <v>30</v>
      </c>
      <c r="B469" s="156">
        <f t="shared" ref="B469:B478" si="59">A469-A468</f>
        <v>30</v>
      </c>
      <c r="C469" s="156">
        <v>100</v>
      </c>
      <c r="D469" s="156"/>
      <c r="E469" s="157"/>
      <c r="K469" s="160"/>
      <c r="L469" s="150"/>
      <c r="M469" s="150"/>
      <c r="N469" s="150"/>
    </row>
    <row r="470" spans="1:14">
      <c r="A470" s="159">
        <f t="shared" si="58"/>
        <v>30</v>
      </c>
      <c r="B470" s="156">
        <f t="shared" si="59"/>
        <v>0</v>
      </c>
      <c r="C470" s="156">
        <v>1000</v>
      </c>
      <c r="D470" s="156">
        <f>A470</f>
        <v>30</v>
      </c>
      <c r="E470" s="157">
        <f>D470-MOD(D470,100)</f>
        <v>0</v>
      </c>
      <c r="F470" s="149">
        <f>MOD(D470,100)</f>
        <v>30</v>
      </c>
      <c r="G470" s="149">
        <f>F470-MOD(F470,10)</f>
        <v>30</v>
      </c>
      <c r="H470" s="149">
        <f>MOD(F470,10)</f>
        <v>0</v>
      </c>
      <c r="K470" s="160"/>
      <c r="L470" s="150"/>
      <c r="M470" s="150"/>
      <c r="N470" s="150"/>
    </row>
    <row r="471" spans="1:14">
      <c r="A471" s="159">
        <f t="shared" si="58"/>
        <v>30</v>
      </c>
      <c r="B471" s="156">
        <f t="shared" si="59"/>
        <v>0</v>
      </c>
      <c r="C471" s="156">
        <v>10000</v>
      </c>
      <c r="D471" s="156"/>
      <c r="E471" s="157" t="str">
        <f>_xlfn.IFNA(VLOOKUP(E470,$O$3:$P$38,2,0),"")</f>
        <v/>
      </c>
      <c r="F471" s="149" t="str">
        <f>IF(AND(F470&gt;10,F470&lt;20), VLOOKUP(F470,$O$3:$P$38,2,0),"")</f>
        <v/>
      </c>
      <c r="G471" s="149" t="str">
        <f>IF(AND(F470&gt;10,F470&lt;20),"", IF(G470&gt;9, VLOOKUP(G470,$O$3:$P$38,2,0),""))</f>
        <v>trzydzieści</v>
      </c>
      <c r="H471" s="149" t="str">
        <f>IF(AND(F470&gt;10,F470&lt;20),"",IF(H470&gt;0,VLOOKUP(H470,$O$3:$P$39,2,0),IF(AND(H470=0,A467=0),"zero","")))</f>
        <v/>
      </c>
      <c r="J471" s="149" t="str">
        <f>CONCATENATE(E471,IF(AND(E471&lt;&gt;"",F471&lt;&gt;""),$M$3,""),F471,IF(AND(E471&amp;F471&lt;&gt;"",G471&lt;&gt;""),$M$3,""),G471,IF(AND(E471&amp;F471&amp;G471&lt;&gt;"",H471&lt;&gt;""),$M$3,""),H471)</f>
        <v>trzydzieści</v>
      </c>
      <c r="K471" s="160"/>
      <c r="L471" s="150"/>
      <c r="M471" s="150"/>
      <c r="N471" s="150"/>
    </row>
    <row r="472" spans="1:14">
      <c r="A472" s="159">
        <f t="shared" si="58"/>
        <v>30</v>
      </c>
      <c r="B472" s="156">
        <f t="shared" si="59"/>
        <v>0</v>
      </c>
      <c r="C472" s="156">
        <v>100000</v>
      </c>
      <c r="D472" s="156"/>
      <c r="E472" s="157"/>
      <c r="K472" s="160"/>
      <c r="L472" s="150"/>
      <c r="M472" s="150"/>
      <c r="N472" s="150"/>
    </row>
    <row r="473" spans="1:14">
      <c r="A473" s="159">
        <f t="shared" si="58"/>
        <v>30</v>
      </c>
      <c r="B473" s="156">
        <f t="shared" si="59"/>
        <v>0</v>
      </c>
      <c r="C473" s="156">
        <v>1000000</v>
      </c>
      <c r="D473" s="156">
        <f>(A473-A470)/1000</f>
        <v>0</v>
      </c>
      <c r="E473" s="157">
        <f>D473-MOD(D473,100)</f>
        <v>0</v>
      </c>
      <c r="F473" s="149">
        <f>MOD(D473,100)</f>
        <v>0</v>
      </c>
      <c r="G473" s="149">
        <f>F473-MOD(F473,10)</f>
        <v>0</v>
      </c>
      <c r="H473" s="149">
        <f>MOD(F473,10)</f>
        <v>0</v>
      </c>
      <c r="K473" s="160"/>
      <c r="L473" s="150"/>
      <c r="M473" s="150"/>
      <c r="N473" s="150"/>
    </row>
    <row r="474" spans="1:14">
      <c r="A474" s="159">
        <f t="shared" si="58"/>
        <v>30</v>
      </c>
      <c r="B474" s="156">
        <f t="shared" si="59"/>
        <v>0</v>
      </c>
      <c r="C474" s="156">
        <v>10000000</v>
      </c>
      <c r="D474" s="156"/>
      <c r="E474" s="157" t="str">
        <f>_xlfn.IFNA(VLOOKUP(E473,$O$3:$P$38,2,0),"")</f>
        <v/>
      </c>
      <c r="F474" s="149" t="str">
        <f>IF(AND(F473&gt;10,F473&lt;20), VLOOKUP(F473,$O$3:$P$38,2,0),"")</f>
        <v/>
      </c>
      <c r="G474" s="149" t="str">
        <f>IF(AND(F473&gt;10,F473&lt;20),"", IF(G473&gt;9, VLOOKUP(G473,$O$3:$P$38,2,0),""))</f>
        <v/>
      </c>
      <c r="H474" s="149" t="str">
        <f>IF(AND(F473&gt;10,F473&lt;20),"", IF(H473&gt;0, VLOOKUP(H473,$O$3:$P$38,2,0),""))</f>
        <v/>
      </c>
      <c r="I474" s="149" t="str">
        <f>IF(D473=0,"",IF(D473=1,$Q$3,IF(AND(F473&gt;10,F473&lt;19),$Q$5,IF(AND(H473&gt;1,H473&lt;5),$Q$4,$Q$5))))</f>
        <v/>
      </c>
      <c r="J474" s="149" t="str">
        <f>CONCATENATE(E474,IF(AND(E474&lt;&gt;"",F474&lt;&gt;""),$M$3,""),F474,IF(AND(E474&amp;F474&lt;&gt;"",G474&lt;&gt;""),$M$3,""),G474,IF(AND(E474&amp;F474&amp;G474&lt;&gt;"",H474&lt;&gt;""),$M$3,""),H474,IF(E474&amp;F474&amp;G474&amp;H474&lt;&gt;"",$M$3,""),I474)</f>
        <v/>
      </c>
      <c r="K474" s="160"/>
      <c r="L474" s="150"/>
      <c r="M474" s="150"/>
      <c r="N474" s="150"/>
    </row>
    <row r="475" spans="1:14">
      <c r="A475" s="159">
        <f t="shared" si="58"/>
        <v>30</v>
      </c>
      <c r="B475" s="156">
        <f t="shared" si="59"/>
        <v>0</v>
      </c>
      <c r="C475" s="156">
        <v>100000000</v>
      </c>
      <c r="D475" s="156"/>
      <c r="E475" s="157"/>
      <c r="K475" s="160"/>
      <c r="L475" s="150"/>
      <c r="M475" s="150"/>
      <c r="N475" s="150"/>
    </row>
    <row r="476" spans="1:14">
      <c r="A476" s="159">
        <f t="shared" si="58"/>
        <v>30</v>
      </c>
      <c r="B476" s="155">
        <f t="shared" si="59"/>
        <v>0</v>
      </c>
      <c r="C476" s="155">
        <v>1000000000</v>
      </c>
      <c r="D476" s="156">
        <f>(A476-A473)/1000000</f>
        <v>0</v>
      </c>
      <c r="E476" s="157">
        <f>D476-MOD(D476,100)</f>
        <v>0</v>
      </c>
      <c r="F476" s="149">
        <f>MOD(D476,100)</f>
        <v>0</v>
      </c>
      <c r="G476" s="149">
        <f>F476-MOD(F476,10)</f>
        <v>0</v>
      </c>
      <c r="H476" s="149">
        <f>MOD(F476,10)</f>
        <v>0</v>
      </c>
      <c r="K476" s="160"/>
      <c r="L476" s="150"/>
      <c r="M476" s="150"/>
      <c r="N476" s="150"/>
    </row>
    <row r="477" spans="1:14">
      <c r="A477" s="159">
        <f t="shared" si="58"/>
        <v>30</v>
      </c>
      <c r="B477" s="155">
        <f t="shared" si="59"/>
        <v>0</v>
      </c>
      <c r="C477" s="155">
        <v>10000000000</v>
      </c>
      <c r="E477" s="161" t="str">
        <f>_xlfn.IFNA(VLOOKUP(E476,$O$3:$P$38,2,0),"")</f>
        <v/>
      </c>
      <c r="F477" s="149" t="str">
        <f>IF(AND(F476&gt;10,F476&lt;20), VLOOKUP(F476,$O$3:$P$38,2,0),"")</f>
        <v/>
      </c>
      <c r="G477" s="149" t="str">
        <f>IF(AND(F476&gt;10,F476&lt;20),"", IF(G476&gt;9, VLOOKUP(G476,$O$3:$P$38,2,0),""))</f>
        <v/>
      </c>
      <c r="H477" s="149" t="str">
        <f>IF(AND(F476&gt;10,F476&lt;20),"", IF(H476&gt;0, VLOOKUP(H476,$O$3:$P$38,2,0),""))</f>
        <v/>
      </c>
      <c r="I477" s="149" t="str">
        <f>IF(D476=0,"",IF(D476=1,$R$3,IF(AND(F476&gt;10,F476&lt;19),$R$5,IF(AND(H476&gt;1,H476&lt;5),$R$4,$R$5))))</f>
        <v/>
      </c>
      <c r="J477" s="149" t="str">
        <f>CONCATENATE(E477,IF(AND(E477&lt;&gt;"",F477&lt;&gt;""),$M$3,""),F477,IF(AND(E477&amp;F477&lt;&gt;"",G477&lt;&gt;""),$M$3,""),G477,IF(AND(E477&amp;F477&amp;G477&lt;&gt;"",H477&lt;&gt;""),$M$3,""),H477,IF(E477&amp;F477&amp;G477&amp;H477&lt;&gt;"",$M$3,""),I477)</f>
        <v/>
      </c>
      <c r="K477" s="160"/>
      <c r="L477" s="150"/>
      <c r="M477" s="150"/>
      <c r="N477" s="150"/>
    </row>
    <row r="478" spans="1:14">
      <c r="A478" s="159">
        <f t="shared" si="58"/>
        <v>30</v>
      </c>
      <c r="B478" s="156">
        <f t="shared" si="59"/>
        <v>0</v>
      </c>
      <c r="C478" s="156">
        <v>100000000000</v>
      </c>
      <c r="D478" s="156"/>
      <c r="E478" s="157"/>
      <c r="K478" s="160"/>
      <c r="L478" s="150"/>
      <c r="M478" s="150"/>
      <c r="N478" s="150"/>
    </row>
    <row r="479" spans="1:14">
      <c r="A479" s="159">
        <f t="shared" si="58"/>
        <v>30</v>
      </c>
      <c r="B479" s="155">
        <f>A479-A476</f>
        <v>0</v>
      </c>
      <c r="C479" s="155">
        <v>1000000000000</v>
      </c>
      <c r="D479" s="156">
        <f>(A479-A476)/1000000000</f>
        <v>0</v>
      </c>
      <c r="E479" s="157">
        <f>D479-MOD(D479,100)</f>
        <v>0</v>
      </c>
      <c r="F479" s="149">
        <f>MOD(D479,100)</f>
        <v>0</v>
      </c>
      <c r="G479" s="149">
        <f>F479-MOD(F479,10)</f>
        <v>0</v>
      </c>
      <c r="H479" s="149">
        <f>MOD(F479,10)</f>
        <v>0</v>
      </c>
      <c r="K479" s="160"/>
      <c r="L479" s="150"/>
      <c r="M479" s="150"/>
      <c r="N479" s="150"/>
    </row>
    <row r="480" spans="1:14" ht="15.75" thickBot="1">
      <c r="A480" s="162"/>
      <c r="B480" s="163"/>
      <c r="C480" s="163"/>
      <c r="D480" s="163"/>
      <c r="E480" s="164" t="str">
        <f>_xlfn.IFNA(VLOOKUP(E479,$O$3:$P$38,2,0),"")</f>
        <v/>
      </c>
      <c r="F480" s="163" t="str">
        <f>IF(AND(F479&gt;10,F479&lt;20), VLOOKUP(F479,$O$3:$P$38,2,0),"")</f>
        <v/>
      </c>
      <c r="G480" s="163" t="str">
        <f>IF(AND(F479&gt;10,F479&lt;20),"", IF(G479&gt;9, VLOOKUP(G479,$O$3:$P$38,2,0),""))</f>
        <v/>
      </c>
      <c r="H480" s="163" t="str">
        <f>IF(AND(F479&gt;10,F479&lt;20),"", IF(H479&gt;0, VLOOKUP(H479,$O$3:$P$38,2,0),""))</f>
        <v/>
      </c>
      <c r="I480" s="163" t="str">
        <f>IF(D479=0,"",IF(D479=1,$S$3,IF(AND(F479&gt;10,F479&lt;19),$S$5,IF(AND(H479&gt;1,H479&lt;5),$S$4,$S$5))))</f>
        <v/>
      </c>
      <c r="J480" s="163" t="str">
        <f>CONCATENATE(E480,IF(AND(E480&lt;&gt;"",F480&lt;&gt;""),$M$3,""),F480,IF(AND(E480&amp;F480&lt;&gt;"",G480&lt;&gt;""),$M$3,""),G480,IF(AND(E480&amp;F480&amp;G480&lt;&gt;"",H480&lt;&gt;""),$M$3,""),H480,IF(E480&amp;F480&amp;G480&amp;H480&lt;&gt;"",$M$3,""),I480)</f>
        <v/>
      </c>
      <c r="K480" s="165"/>
      <c r="L480" s="150"/>
      <c r="M480" s="150"/>
      <c r="N480" s="150"/>
    </row>
    <row r="481" spans="1:14" ht="15.75" thickBot="1">
      <c r="A481" s="150"/>
      <c r="B481" s="150"/>
      <c r="C481" s="150"/>
      <c r="D481" s="150"/>
      <c r="E481" s="166"/>
      <c r="F481" s="150"/>
      <c r="G481" s="150"/>
      <c r="H481" s="150"/>
      <c r="I481" s="150"/>
      <c r="J481" s="150"/>
      <c r="K481" s="150"/>
      <c r="L481" s="150"/>
      <c r="M481" s="150"/>
      <c r="N481" s="150"/>
    </row>
    <row r="482" spans="1:14" ht="15.75" thickBot="1">
      <c r="A482" s="151">
        <v>31</v>
      </c>
      <c r="B482" s="145" t="s">
        <v>152</v>
      </c>
      <c r="C482" s="145" t="s">
        <v>153</v>
      </c>
      <c r="D482" s="148"/>
      <c r="E482" s="152" t="str">
        <f>CONCATENATE(J496,IF(AND(D495&lt;&gt;0,D492&lt;&gt;0),$M$3,""),J493,IF(AND(D492&lt;&gt;0,D489&lt;&gt;0),$M$3,""),J490,IF(AND(D489&lt;&gt;0,D486&lt;&gt;0),$M$3,""),J487,$N$3,$M$3,E483,IF(D483&lt;&gt;0,$M$3,""),$N$4)</f>
        <v>trzydzieści jeden, 00/100</v>
      </c>
      <c r="F482" s="148"/>
      <c r="G482" s="148"/>
      <c r="H482" s="148"/>
      <c r="I482" s="148"/>
      <c r="J482" s="148"/>
      <c r="K482" s="153"/>
      <c r="L482" s="150"/>
      <c r="M482" s="150"/>
      <c r="N482" s="150"/>
    </row>
    <row r="483" spans="1:14" ht="15.75" thickBot="1">
      <c r="A483" s="154">
        <f>TRUNC(A482)</f>
        <v>31</v>
      </c>
      <c r="B483" s="155">
        <f>A482-A483</f>
        <v>0</v>
      </c>
      <c r="C483" s="155">
        <v>1</v>
      </c>
      <c r="D483" s="156">
        <f>B483</f>
        <v>0</v>
      </c>
      <c r="E483" s="157" t="str">
        <f>CONCATENATE(TEXT(D483*100,"## 00"),"/100")</f>
        <v>00/100</v>
      </c>
      <c r="K483" s="158"/>
      <c r="L483" s="150"/>
      <c r="M483" s="150"/>
      <c r="N483" s="150"/>
    </row>
    <row r="484" spans="1:14">
      <c r="A484" s="159">
        <f t="shared" ref="A484:A495" si="60">MOD($A$483,$C484)</f>
        <v>1</v>
      </c>
      <c r="B484" s="156">
        <f>A484</f>
        <v>1</v>
      </c>
      <c r="C484" s="156">
        <v>10</v>
      </c>
      <c r="D484" s="156"/>
      <c r="E484" s="157"/>
      <c r="K484" s="160"/>
      <c r="L484" s="150"/>
      <c r="M484" s="150"/>
      <c r="N484" s="150"/>
    </row>
    <row r="485" spans="1:14">
      <c r="A485" s="159">
        <f t="shared" si="60"/>
        <v>31</v>
      </c>
      <c r="B485" s="156">
        <f t="shared" ref="B485:B494" si="61">A485-A484</f>
        <v>30</v>
      </c>
      <c r="C485" s="156">
        <v>100</v>
      </c>
      <c r="D485" s="156"/>
      <c r="E485" s="157"/>
      <c r="K485" s="160"/>
      <c r="L485" s="150"/>
      <c r="M485" s="150"/>
      <c r="N485" s="150"/>
    </row>
    <row r="486" spans="1:14">
      <c r="A486" s="159">
        <f t="shared" si="60"/>
        <v>31</v>
      </c>
      <c r="B486" s="156">
        <f t="shared" si="61"/>
        <v>0</v>
      </c>
      <c r="C486" s="156">
        <v>1000</v>
      </c>
      <c r="D486" s="156">
        <f>A486</f>
        <v>31</v>
      </c>
      <c r="E486" s="157">
        <f>D486-MOD(D486,100)</f>
        <v>0</v>
      </c>
      <c r="F486" s="149">
        <f>MOD(D486,100)</f>
        <v>31</v>
      </c>
      <c r="G486" s="149">
        <f>F486-MOD(F486,10)</f>
        <v>30</v>
      </c>
      <c r="H486" s="149">
        <f>MOD(F486,10)</f>
        <v>1</v>
      </c>
      <c r="K486" s="160"/>
      <c r="L486" s="150"/>
      <c r="M486" s="150"/>
      <c r="N486" s="150"/>
    </row>
    <row r="487" spans="1:14">
      <c r="A487" s="159">
        <f t="shared" si="60"/>
        <v>31</v>
      </c>
      <c r="B487" s="156">
        <f t="shared" si="61"/>
        <v>0</v>
      </c>
      <c r="C487" s="156">
        <v>10000</v>
      </c>
      <c r="D487" s="156"/>
      <c r="E487" s="157" t="str">
        <f>_xlfn.IFNA(VLOOKUP(E486,$O$3:$P$38,2,0),"")</f>
        <v/>
      </c>
      <c r="F487" s="149" t="str">
        <f>IF(AND(F486&gt;10,F486&lt;20), VLOOKUP(F486,$O$3:$P$38,2,0),"")</f>
        <v/>
      </c>
      <c r="G487" s="149" t="str">
        <f>IF(AND(F486&gt;10,F486&lt;20),"", IF(G486&gt;9, VLOOKUP(G486,$O$3:$P$38,2,0),""))</f>
        <v>trzydzieści</v>
      </c>
      <c r="H487" s="149" t="str">
        <f>IF(AND(F486&gt;10,F486&lt;20),"",IF(H486&gt;0,VLOOKUP(H486,$O$3:$P$39,2,0),IF(AND(H486=0,A483=0),"zero","")))</f>
        <v>jeden</v>
      </c>
      <c r="J487" s="149" t="str">
        <f>CONCATENATE(E487,IF(AND(E487&lt;&gt;"",F487&lt;&gt;""),$M$3,""),F487,IF(AND(E487&amp;F487&lt;&gt;"",G487&lt;&gt;""),$M$3,""),G487,IF(AND(E487&amp;F487&amp;G487&lt;&gt;"",H487&lt;&gt;""),$M$3,""),H487)</f>
        <v>trzydzieści jeden</v>
      </c>
      <c r="K487" s="160"/>
      <c r="L487" s="150"/>
      <c r="M487" s="150"/>
      <c r="N487" s="150"/>
    </row>
    <row r="488" spans="1:14">
      <c r="A488" s="159">
        <f t="shared" si="60"/>
        <v>31</v>
      </c>
      <c r="B488" s="156">
        <f t="shared" si="61"/>
        <v>0</v>
      </c>
      <c r="C488" s="156">
        <v>100000</v>
      </c>
      <c r="D488" s="156"/>
      <c r="E488" s="157"/>
      <c r="K488" s="160"/>
      <c r="L488" s="150"/>
      <c r="M488" s="150"/>
      <c r="N488" s="150"/>
    </row>
    <row r="489" spans="1:14">
      <c r="A489" s="159">
        <f t="shared" si="60"/>
        <v>31</v>
      </c>
      <c r="B489" s="156">
        <f t="shared" si="61"/>
        <v>0</v>
      </c>
      <c r="C489" s="156">
        <v>1000000</v>
      </c>
      <c r="D489" s="156">
        <f>(A489-A486)/1000</f>
        <v>0</v>
      </c>
      <c r="E489" s="157">
        <f>D489-MOD(D489,100)</f>
        <v>0</v>
      </c>
      <c r="F489" s="149">
        <f>MOD(D489,100)</f>
        <v>0</v>
      </c>
      <c r="G489" s="149">
        <f>F489-MOD(F489,10)</f>
        <v>0</v>
      </c>
      <c r="H489" s="149">
        <f>MOD(F489,10)</f>
        <v>0</v>
      </c>
      <c r="K489" s="160"/>
      <c r="L489" s="150"/>
      <c r="M489" s="150"/>
      <c r="N489" s="150"/>
    </row>
    <row r="490" spans="1:14">
      <c r="A490" s="159">
        <f t="shared" si="60"/>
        <v>31</v>
      </c>
      <c r="B490" s="156">
        <f t="shared" si="61"/>
        <v>0</v>
      </c>
      <c r="C490" s="156">
        <v>10000000</v>
      </c>
      <c r="D490" s="156"/>
      <c r="E490" s="157" t="str">
        <f>_xlfn.IFNA(VLOOKUP(E489,$O$3:$P$38,2,0),"")</f>
        <v/>
      </c>
      <c r="F490" s="149" t="str">
        <f>IF(AND(F489&gt;10,F489&lt;20), VLOOKUP(F489,$O$3:$P$38,2,0),"")</f>
        <v/>
      </c>
      <c r="G490" s="149" t="str">
        <f>IF(AND(F489&gt;10,F489&lt;20),"", IF(G489&gt;9, VLOOKUP(G489,$O$3:$P$38,2,0),""))</f>
        <v/>
      </c>
      <c r="H490" s="149" t="str">
        <f>IF(AND(F489&gt;10,F489&lt;20),"", IF(H489&gt;0, VLOOKUP(H489,$O$3:$P$38,2,0),""))</f>
        <v/>
      </c>
      <c r="I490" s="149" t="str">
        <f>IF(D489=0,"",IF(D489=1,$Q$3,IF(AND(F489&gt;10,F489&lt;19),$Q$5,IF(AND(H489&gt;1,H489&lt;5),$Q$4,$Q$5))))</f>
        <v/>
      </c>
      <c r="J490" s="149" t="str">
        <f>CONCATENATE(E490,IF(AND(E490&lt;&gt;"",F490&lt;&gt;""),$M$3,""),F490,IF(AND(E490&amp;F490&lt;&gt;"",G490&lt;&gt;""),$M$3,""),G490,IF(AND(E490&amp;F490&amp;G490&lt;&gt;"",H490&lt;&gt;""),$M$3,""),H490,IF(E490&amp;F490&amp;G490&amp;H490&lt;&gt;"",$M$3,""),I490)</f>
        <v/>
      </c>
      <c r="K490" s="160"/>
      <c r="L490" s="150"/>
      <c r="M490" s="150"/>
      <c r="N490" s="150"/>
    </row>
    <row r="491" spans="1:14">
      <c r="A491" s="159">
        <f t="shared" si="60"/>
        <v>31</v>
      </c>
      <c r="B491" s="156">
        <f t="shared" si="61"/>
        <v>0</v>
      </c>
      <c r="C491" s="156">
        <v>100000000</v>
      </c>
      <c r="D491" s="156"/>
      <c r="E491" s="157"/>
      <c r="K491" s="160"/>
      <c r="L491" s="150"/>
      <c r="M491" s="150"/>
      <c r="N491" s="150"/>
    </row>
    <row r="492" spans="1:14">
      <c r="A492" s="159">
        <f t="shared" si="60"/>
        <v>31</v>
      </c>
      <c r="B492" s="155">
        <f t="shared" si="61"/>
        <v>0</v>
      </c>
      <c r="C492" s="155">
        <v>1000000000</v>
      </c>
      <c r="D492" s="156">
        <f>(A492-A489)/1000000</f>
        <v>0</v>
      </c>
      <c r="E492" s="157">
        <f>D492-MOD(D492,100)</f>
        <v>0</v>
      </c>
      <c r="F492" s="149">
        <f>MOD(D492,100)</f>
        <v>0</v>
      </c>
      <c r="G492" s="149">
        <f>F492-MOD(F492,10)</f>
        <v>0</v>
      </c>
      <c r="H492" s="149">
        <f>MOD(F492,10)</f>
        <v>0</v>
      </c>
      <c r="K492" s="160"/>
      <c r="L492" s="150"/>
      <c r="M492" s="150"/>
      <c r="N492" s="150"/>
    </row>
    <row r="493" spans="1:14">
      <c r="A493" s="159">
        <f t="shared" si="60"/>
        <v>31</v>
      </c>
      <c r="B493" s="155">
        <f t="shared" si="61"/>
        <v>0</v>
      </c>
      <c r="C493" s="155">
        <v>10000000000</v>
      </c>
      <c r="E493" s="161" t="str">
        <f>_xlfn.IFNA(VLOOKUP(E492,$O$3:$P$38,2,0),"")</f>
        <v/>
      </c>
      <c r="F493" s="149" t="str">
        <f>IF(AND(F492&gt;10,F492&lt;20), VLOOKUP(F492,$O$3:$P$38,2,0),"")</f>
        <v/>
      </c>
      <c r="G493" s="149" t="str">
        <f>IF(AND(F492&gt;10,F492&lt;20),"", IF(G492&gt;9, VLOOKUP(G492,$O$3:$P$38,2,0),""))</f>
        <v/>
      </c>
      <c r="H493" s="149" t="str">
        <f>IF(AND(F492&gt;10,F492&lt;20),"", IF(H492&gt;0, VLOOKUP(H492,$O$3:$P$38,2,0),""))</f>
        <v/>
      </c>
      <c r="I493" s="149" t="str">
        <f>IF(D492=0,"",IF(D492=1,$R$3,IF(AND(F492&gt;10,F492&lt;19),$R$5,IF(AND(H492&gt;1,H492&lt;5),$R$4,$R$5))))</f>
        <v/>
      </c>
      <c r="J493" s="149" t="str">
        <f>CONCATENATE(E493,IF(AND(E493&lt;&gt;"",F493&lt;&gt;""),$M$3,""),F493,IF(AND(E493&amp;F493&lt;&gt;"",G493&lt;&gt;""),$M$3,""),G493,IF(AND(E493&amp;F493&amp;G493&lt;&gt;"",H493&lt;&gt;""),$M$3,""),H493,IF(E493&amp;F493&amp;G493&amp;H493&lt;&gt;"",$M$3,""),I493)</f>
        <v/>
      </c>
      <c r="K493" s="160"/>
      <c r="L493" s="150"/>
      <c r="M493" s="150"/>
      <c r="N493" s="150"/>
    </row>
    <row r="494" spans="1:14">
      <c r="A494" s="159">
        <f t="shared" si="60"/>
        <v>31</v>
      </c>
      <c r="B494" s="156">
        <f t="shared" si="61"/>
        <v>0</v>
      </c>
      <c r="C494" s="156">
        <v>100000000000</v>
      </c>
      <c r="D494" s="156"/>
      <c r="E494" s="157"/>
      <c r="K494" s="160"/>
      <c r="L494" s="150"/>
      <c r="M494" s="150"/>
      <c r="N494" s="150"/>
    </row>
    <row r="495" spans="1:14">
      <c r="A495" s="159">
        <f t="shared" si="60"/>
        <v>31</v>
      </c>
      <c r="B495" s="155">
        <f>A495-A492</f>
        <v>0</v>
      </c>
      <c r="C495" s="155">
        <v>1000000000000</v>
      </c>
      <c r="D495" s="156">
        <f>(A495-A492)/1000000000</f>
        <v>0</v>
      </c>
      <c r="E495" s="157">
        <f>D495-MOD(D495,100)</f>
        <v>0</v>
      </c>
      <c r="F495" s="149">
        <f>MOD(D495,100)</f>
        <v>0</v>
      </c>
      <c r="G495" s="149">
        <f>F495-MOD(F495,10)</f>
        <v>0</v>
      </c>
      <c r="H495" s="149">
        <f>MOD(F495,10)</f>
        <v>0</v>
      </c>
      <c r="K495" s="160"/>
      <c r="L495" s="150"/>
      <c r="M495" s="150"/>
      <c r="N495" s="150"/>
    </row>
    <row r="496" spans="1:14" ht="15.75" thickBot="1">
      <c r="A496" s="162"/>
      <c r="B496" s="163"/>
      <c r="C496" s="163"/>
      <c r="D496" s="163"/>
      <c r="E496" s="164" t="str">
        <f>_xlfn.IFNA(VLOOKUP(E495,$O$3:$P$38,2,0),"")</f>
        <v/>
      </c>
      <c r="F496" s="163" t="str">
        <f>IF(AND(F495&gt;10,F495&lt;20), VLOOKUP(F495,$O$3:$P$38,2,0),"")</f>
        <v/>
      </c>
      <c r="G496" s="163" t="str">
        <f>IF(AND(F495&gt;10,F495&lt;20),"", IF(G495&gt;9, VLOOKUP(G495,$O$3:$P$38,2,0),""))</f>
        <v/>
      </c>
      <c r="H496" s="163" t="str">
        <f>IF(AND(F495&gt;10,F495&lt;20),"", IF(H495&gt;0, VLOOKUP(H495,$O$3:$P$38,2,0),""))</f>
        <v/>
      </c>
      <c r="I496" s="163" t="str">
        <f>IF(D495=0,"",IF(D495=1,$S$3,IF(AND(F495&gt;10,F495&lt;19),$S$5,IF(AND(H495&gt;1,H495&lt;5),$S$4,$S$5))))</f>
        <v/>
      </c>
      <c r="J496" s="163" t="str">
        <f>CONCATENATE(E496,IF(AND(E496&lt;&gt;"",F496&lt;&gt;""),$M$3,""),F496,IF(AND(E496&amp;F496&lt;&gt;"",G496&lt;&gt;""),$M$3,""),G496,IF(AND(E496&amp;F496&amp;G496&lt;&gt;"",H496&lt;&gt;""),$M$3,""),H496,IF(E496&amp;F496&amp;G496&amp;H496&lt;&gt;"",$M$3,""),I496)</f>
        <v/>
      </c>
      <c r="K496" s="165"/>
      <c r="L496" s="150"/>
      <c r="M496" s="150"/>
      <c r="N496" s="150"/>
    </row>
    <row r="497" spans="1:14" ht="15.75" thickBot="1">
      <c r="A497" s="150"/>
      <c r="B497" s="150"/>
      <c r="C497" s="150"/>
      <c r="D497" s="150"/>
      <c r="E497" s="166"/>
      <c r="F497" s="150"/>
      <c r="G497" s="150"/>
      <c r="H497" s="150"/>
      <c r="I497" s="150"/>
      <c r="J497" s="150"/>
      <c r="K497" s="150"/>
      <c r="L497" s="150"/>
      <c r="M497" s="150"/>
      <c r="N497" s="150"/>
    </row>
    <row r="498" spans="1:14" ht="15.75" thickBot="1">
      <c r="A498" s="151">
        <v>32</v>
      </c>
      <c r="B498" s="145" t="s">
        <v>152</v>
      </c>
      <c r="C498" s="145" t="s">
        <v>153</v>
      </c>
      <c r="D498" s="148"/>
      <c r="E498" s="152" t="str">
        <f>CONCATENATE(J512,IF(AND(D511&lt;&gt;0,D508&lt;&gt;0),$M$3,""),J509,IF(AND(D508&lt;&gt;0,D505&lt;&gt;0),$M$3,""),J506,IF(AND(D505&lt;&gt;0,D502&lt;&gt;0),$M$3,""),J503,$N$3,$M$3,E499,IF(D499&lt;&gt;0,$M$3,""),$N$4)</f>
        <v>trzydzieści dwa, 00/100</v>
      </c>
      <c r="F498" s="148"/>
      <c r="G498" s="148"/>
      <c r="H498" s="148"/>
      <c r="I498" s="148"/>
      <c r="J498" s="148"/>
      <c r="K498" s="153"/>
      <c r="L498" s="150"/>
      <c r="M498" s="150"/>
      <c r="N498" s="150"/>
    </row>
    <row r="499" spans="1:14" ht="15.75" thickBot="1">
      <c r="A499" s="154">
        <f>TRUNC(A498)</f>
        <v>32</v>
      </c>
      <c r="B499" s="155">
        <f>A498-A499</f>
        <v>0</v>
      </c>
      <c r="C499" s="155">
        <v>1</v>
      </c>
      <c r="D499" s="156">
        <f>B499</f>
        <v>0</v>
      </c>
      <c r="E499" s="157" t="str">
        <f>CONCATENATE(TEXT(D499*100,"## 00"),"/100")</f>
        <v>00/100</v>
      </c>
      <c r="K499" s="158"/>
      <c r="L499" s="150"/>
      <c r="M499" s="150"/>
      <c r="N499" s="150"/>
    </row>
    <row r="500" spans="1:14">
      <c r="A500" s="159">
        <f t="shared" ref="A500:A511" si="62">MOD($A$499,$C500)</f>
        <v>2</v>
      </c>
      <c r="B500" s="156">
        <f>A500</f>
        <v>2</v>
      </c>
      <c r="C500" s="156">
        <v>10</v>
      </c>
      <c r="D500" s="156"/>
      <c r="E500" s="157"/>
      <c r="K500" s="160"/>
      <c r="L500" s="150"/>
      <c r="M500" s="150"/>
      <c r="N500" s="150"/>
    </row>
    <row r="501" spans="1:14">
      <c r="A501" s="159">
        <f t="shared" si="62"/>
        <v>32</v>
      </c>
      <c r="B501" s="156">
        <f t="shared" ref="B501:B510" si="63">A501-A500</f>
        <v>30</v>
      </c>
      <c r="C501" s="156">
        <v>100</v>
      </c>
      <c r="D501" s="156"/>
      <c r="E501" s="157"/>
      <c r="K501" s="160"/>
      <c r="L501" s="150"/>
      <c r="M501" s="150"/>
      <c r="N501" s="150"/>
    </row>
    <row r="502" spans="1:14">
      <c r="A502" s="159">
        <f t="shared" si="62"/>
        <v>32</v>
      </c>
      <c r="B502" s="156">
        <f t="shared" si="63"/>
        <v>0</v>
      </c>
      <c r="C502" s="156">
        <v>1000</v>
      </c>
      <c r="D502" s="156">
        <f>A502</f>
        <v>32</v>
      </c>
      <c r="E502" s="157">
        <f>D502-MOD(D502,100)</f>
        <v>0</v>
      </c>
      <c r="F502" s="149">
        <f>MOD(D502,100)</f>
        <v>32</v>
      </c>
      <c r="G502" s="149">
        <f>F502-MOD(F502,10)</f>
        <v>30</v>
      </c>
      <c r="H502" s="149">
        <f>MOD(F502,10)</f>
        <v>2</v>
      </c>
      <c r="K502" s="160"/>
      <c r="L502" s="150"/>
      <c r="M502" s="150"/>
      <c r="N502" s="150"/>
    </row>
    <row r="503" spans="1:14">
      <c r="A503" s="159">
        <f t="shared" si="62"/>
        <v>32</v>
      </c>
      <c r="B503" s="156">
        <f t="shared" si="63"/>
        <v>0</v>
      </c>
      <c r="C503" s="156">
        <v>10000</v>
      </c>
      <c r="D503" s="156"/>
      <c r="E503" s="157" t="str">
        <f>_xlfn.IFNA(VLOOKUP(E502,$O$3:$P$38,2,0),"")</f>
        <v/>
      </c>
      <c r="F503" s="149" t="str">
        <f>IF(AND(F502&gt;10,F502&lt;20), VLOOKUP(F502,$O$3:$P$38,2,0),"")</f>
        <v/>
      </c>
      <c r="G503" s="149" t="str">
        <f>IF(AND(F502&gt;10,F502&lt;20),"", IF(G502&gt;9, VLOOKUP(G502,$O$3:$P$38,2,0),""))</f>
        <v>trzydzieści</v>
      </c>
      <c r="H503" s="149" t="str">
        <f>IF(AND(F502&gt;10,F502&lt;20),"",IF(H502&gt;0,VLOOKUP(H502,$O$3:$P$39,2,0),IF(AND(H502=0,A499=0),"zero","")))</f>
        <v>dwa</v>
      </c>
      <c r="J503" s="149" t="str">
        <f>CONCATENATE(E503,IF(AND(E503&lt;&gt;"",F503&lt;&gt;""),$M$3,""),F503,IF(AND(E503&amp;F503&lt;&gt;"",G503&lt;&gt;""),$M$3,""),G503,IF(AND(E503&amp;F503&amp;G503&lt;&gt;"",H503&lt;&gt;""),$M$3,""),H503)</f>
        <v>trzydzieści dwa</v>
      </c>
      <c r="K503" s="160"/>
      <c r="L503" s="150"/>
      <c r="M503" s="150"/>
      <c r="N503" s="150"/>
    </row>
    <row r="504" spans="1:14">
      <c r="A504" s="159">
        <f t="shared" si="62"/>
        <v>32</v>
      </c>
      <c r="B504" s="156">
        <f t="shared" si="63"/>
        <v>0</v>
      </c>
      <c r="C504" s="156">
        <v>100000</v>
      </c>
      <c r="D504" s="156"/>
      <c r="E504" s="157"/>
      <c r="K504" s="160"/>
      <c r="L504" s="150"/>
      <c r="M504" s="150"/>
      <c r="N504" s="150"/>
    </row>
    <row r="505" spans="1:14">
      <c r="A505" s="159">
        <f t="shared" si="62"/>
        <v>32</v>
      </c>
      <c r="B505" s="156">
        <f t="shared" si="63"/>
        <v>0</v>
      </c>
      <c r="C505" s="156">
        <v>1000000</v>
      </c>
      <c r="D505" s="156">
        <f>(A505-A502)/1000</f>
        <v>0</v>
      </c>
      <c r="E505" s="157">
        <f>D505-MOD(D505,100)</f>
        <v>0</v>
      </c>
      <c r="F505" s="149">
        <f>MOD(D505,100)</f>
        <v>0</v>
      </c>
      <c r="G505" s="149">
        <f>F505-MOD(F505,10)</f>
        <v>0</v>
      </c>
      <c r="H505" s="149">
        <f>MOD(F505,10)</f>
        <v>0</v>
      </c>
      <c r="K505" s="160"/>
      <c r="L505" s="150"/>
      <c r="M505" s="150"/>
      <c r="N505" s="150"/>
    </row>
    <row r="506" spans="1:14">
      <c r="A506" s="159">
        <f t="shared" si="62"/>
        <v>32</v>
      </c>
      <c r="B506" s="156">
        <f t="shared" si="63"/>
        <v>0</v>
      </c>
      <c r="C506" s="156">
        <v>10000000</v>
      </c>
      <c r="D506" s="156"/>
      <c r="E506" s="157" t="str">
        <f>_xlfn.IFNA(VLOOKUP(E505,$O$3:$P$38,2,0),"")</f>
        <v/>
      </c>
      <c r="F506" s="149" t="str">
        <f>IF(AND(F505&gt;10,F505&lt;20), VLOOKUP(F505,$O$3:$P$38,2,0),"")</f>
        <v/>
      </c>
      <c r="G506" s="149" t="str">
        <f>IF(AND(F505&gt;10,F505&lt;20),"", IF(G505&gt;9, VLOOKUP(G505,$O$3:$P$38,2,0),""))</f>
        <v/>
      </c>
      <c r="H506" s="149" t="str">
        <f>IF(AND(F505&gt;10,F505&lt;20),"", IF(H505&gt;0, VLOOKUP(H505,$O$3:$P$38,2,0),""))</f>
        <v/>
      </c>
      <c r="I506" s="149" t="str">
        <f>IF(D505=0,"",IF(D505=1,$Q$3,IF(AND(F505&gt;10,F505&lt;19),$Q$5,IF(AND(H505&gt;1,H505&lt;5),$Q$4,$Q$5))))</f>
        <v/>
      </c>
      <c r="J506" s="149" t="str">
        <f>CONCATENATE(E506,IF(AND(E506&lt;&gt;"",F506&lt;&gt;""),$M$3,""),F506,IF(AND(E506&amp;F506&lt;&gt;"",G506&lt;&gt;""),$M$3,""),G506,IF(AND(E506&amp;F506&amp;G506&lt;&gt;"",H506&lt;&gt;""),$M$3,""),H506,IF(E506&amp;F506&amp;G506&amp;H506&lt;&gt;"",$M$3,""),I506)</f>
        <v/>
      </c>
      <c r="K506" s="160"/>
      <c r="L506" s="150"/>
      <c r="M506" s="150"/>
      <c r="N506" s="150"/>
    </row>
    <row r="507" spans="1:14">
      <c r="A507" s="159">
        <f t="shared" si="62"/>
        <v>32</v>
      </c>
      <c r="B507" s="156">
        <f t="shared" si="63"/>
        <v>0</v>
      </c>
      <c r="C507" s="156">
        <v>100000000</v>
      </c>
      <c r="D507" s="156"/>
      <c r="E507" s="157"/>
      <c r="K507" s="160"/>
      <c r="L507" s="150"/>
      <c r="M507" s="150"/>
      <c r="N507" s="150"/>
    </row>
    <row r="508" spans="1:14">
      <c r="A508" s="159">
        <f t="shared" si="62"/>
        <v>32</v>
      </c>
      <c r="B508" s="155">
        <f t="shared" si="63"/>
        <v>0</v>
      </c>
      <c r="C508" s="155">
        <v>1000000000</v>
      </c>
      <c r="D508" s="156">
        <f>(A508-A505)/1000000</f>
        <v>0</v>
      </c>
      <c r="E508" s="157">
        <f>D508-MOD(D508,100)</f>
        <v>0</v>
      </c>
      <c r="F508" s="149">
        <f>MOD(D508,100)</f>
        <v>0</v>
      </c>
      <c r="G508" s="149">
        <f>F508-MOD(F508,10)</f>
        <v>0</v>
      </c>
      <c r="H508" s="149">
        <f>MOD(F508,10)</f>
        <v>0</v>
      </c>
      <c r="K508" s="160"/>
      <c r="L508" s="150"/>
      <c r="M508" s="150"/>
      <c r="N508" s="150"/>
    </row>
    <row r="509" spans="1:14">
      <c r="A509" s="159">
        <f t="shared" si="62"/>
        <v>32</v>
      </c>
      <c r="B509" s="155">
        <f t="shared" si="63"/>
        <v>0</v>
      </c>
      <c r="C509" s="155">
        <v>10000000000</v>
      </c>
      <c r="E509" s="161" t="str">
        <f>_xlfn.IFNA(VLOOKUP(E508,$O$3:$P$38,2,0),"")</f>
        <v/>
      </c>
      <c r="F509" s="149" t="str">
        <f>IF(AND(F508&gt;10,F508&lt;20), VLOOKUP(F508,$O$3:$P$38,2,0),"")</f>
        <v/>
      </c>
      <c r="G509" s="149" t="str">
        <f>IF(AND(F508&gt;10,F508&lt;20),"", IF(G508&gt;9, VLOOKUP(G508,$O$3:$P$38,2,0),""))</f>
        <v/>
      </c>
      <c r="H509" s="149" t="str">
        <f>IF(AND(F508&gt;10,F508&lt;20),"", IF(H508&gt;0, VLOOKUP(H508,$O$3:$P$38,2,0),""))</f>
        <v/>
      </c>
      <c r="I509" s="149" t="str">
        <f>IF(D508=0,"",IF(D508=1,$R$3,IF(AND(F508&gt;10,F508&lt;19),$R$5,IF(AND(H508&gt;1,H508&lt;5),$R$4,$R$5))))</f>
        <v/>
      </c>
      <c r="J509" s="149" t="str">
        <f>CONCATENATE(E509,IF(AND(E509&lt;&gt;"",F509&lt;&gt;""),$M$3,""),F509,IF(AND(E509&amp;F509&lt;&gt;"",G509&lt;&gt;""),$M$3,""),G509,IF(AND(E509&amp;F509&amp;G509&lt;&gt;"",H509&lt;&gt;""),$M$3,""),H509,IF(E509&amp;F509&amp;G509&amp;H509&lt;&gt;"",$M$3,""),I509)</f>
        <v/>
      </c>
      <c r="K509" s="160"/>
      <c r="L509" s="150"/>
      <c r="M509" s="150"/>
      <c r="N509" s="150"/>
    </row>
    <row r="510" spans="1:14">
      <c r="A510" s="159">
        <f t="shared" si="62"/>
        <v>32</v>
      </c>
      <c r="B510" s="156">
        <f t="shared" si="63"/>
        <v>0</v>
      </c>
      <c r="C510" s="156">
        <v>100000000000</v>
      </c>
      <c r="D510" s="156"/>
      <c r="E510" s="157"/>
      <c r="K510" s="160"/>
      <c r="L510" s="150"/>
      <c r="M510" s="150"/>
      <c r="N510" s="150"/>
    </row>
    <row r="511" spans="1:14">
      <c r="A511" s="159">
        <f t="shared" si="62"/>
        <v>32</v>
      </c>
      <c r="B511" s="155">
        <f>A511-A508</f>
        <v>0</v>
      </c>
      <c r="C511" s="155">
        <v>1000000000000</v>
      </c>
      <c r="D511" s="156">
        <f>(A511-A508)/1000000000</f>
        <v>0</v>
      </c>
      <c r="E511" s="157">
        <f>D511-MOD(D511,100)</f>
        <v>0</v>
      </c>
      <c r="F511" s="149">
        <f>MOD(D511,100)</f>
        <v>0</v>
      </c>
      <c r="G511" s="149">
        <f>F511-MOD(F511,10)</f>
        <v>0</v>
      </c>
      <c r="H511" s="149">
        <f>MOD(F511,10)</f>
        <v>0</v>
      </c>
      <c r="K511" s="160"/>
      <c r="L511" s="150"/>
      <c r="M511" s="150"/>
      <c r="N511" s="150"/>
    </row>
    <row r="512" spans="1:14" ht="15.75" thickBot="1">
      <c r="A512" s="162"/>
      <c r="B512" s="163"/>
      <c r="C512" s="163"/>
      <c r="D512" s="163"/>
      <c r="E512" s="164" t="str">
        <f>_xlfn.IFNA(VLOOKUP(E511,$O$3:$P$38,2,0),"")</f>
        <v/>
      </c>
      <c r="F512" s="163" t="str">
        <f>IF(AND(F511&gt;10,F511&lt;20), VLOOKUP(F511,$O$3:$P$38,2,0),"")</f>
        <v/>
      </c>
      <c r="G512" s="163" t="str">
        <f>IF(AND(F511&gt;10,F511&lt;20),"", IF(G511&gt;9, VLOOKUP(G511,$O$3:$P$38,2,0),""))</f>
        <v/>
      </c>
      <c r="H512" s="163" t="str">
        <f>IF(AND(F511&gt;10,F511&lt;20),"", IF(H511&gt;0, VLOOKUP(H511,$O$3:$P$38,2,0),""))</f>
        <v/>
      </c>
      <c r="I512" s="163" t="str">
        <f>IF(D511=0,"",IF(D511=1,$S$3,IF(AND(F511&gt;10,F511&lt;19),$S$5,IF(AND(H511&gt;1,H511&lt;5),$S$4,$S$5))))</f>
        <v/>
      </c>
      <c r="J512" s="163" t="str">
        <f>CONCATENATE(E512,IF(AND(E512&lt;&gt;"",F512&lt;&gt;""),$M$3,""),F512,IF(AND(E512&amp;F512&lt;&gt;"",G512&lt;&gt;""),$M$3,""),G512,IF(AND(E512&amp;F512&amp;G512&lt;&gt;"",H512&lt;&gt;""),$M$3,""),H512,IF(E512&amp;F512&amp;G512&amp;H512&lt;&gt;"",$M$3,""),I512)</f>
        <v/>
      </c>
      <c r="K512" s="165"/>
      <c r="L512" s="150"/>
      <c r="M512" s="150"/>
      <c r="N512" s="150"/>
    </row>
    <row r="513" spans="1:14" ht="15.75" thickBot="1">
      <c r="A513" s="150"/>
      <c r="B513" s="150"/>
      <c r="C513" s="150"/>
      <c r="D513" s="150"/>
      <c r="E513" s="166"/>
      <c r="F513" s="150"/>
      <c r="G513" s="150"/>
      <c r="H513" s="150"/>
      <c r="I513" s="150"/>
      <c r="J513" s="150"/>
      <c r="K513" s="150"/>
      <c r="L513" s="150"/>
      <c r="M513" s="150"/>
      <c r="N513" s="150"/>
    </row>
    <row r="514" spans="1:14" ht="15.75" thickBot="1">
      <c r="A514" s="151">
        <v>33</v>
      </c>
      <c r="B514" s="145" t="s">
        <v>152</v>
      </c>
      <c r="C514" s="145" t="s">
        <v>153</v>
      </c>
      <c r="D514" s="148"/>
      <c r="E514" s="152" t="str">
        <f>CONCATENATE(J528,IF(AND(D527&lt;&gt;0,D524&lt;&gt;0),$M$3,""),J525,IF(AND(D524&lt;&gt;0,D521&lt;&gt;0),$M$3,""),J522,IF(AND(D521&lt;&gt;0,D518&lt;&gt;0),$M$3,""),J519,$N$3,$M$3,E515,IF(D515&lt;&gt;0,$M$3,""),$N$4)</f>
        <v>trzydzieści trzy, 00/100</v>
      </c>
      <c r="F514" s="148"/>
      <c r="G514" s="148"/>
      <c r="H514" s="148"/>
      <c r="I514" s="148"/>
      <c r="J514" s="148"/>
      <c r="K514" s="153"/>
      <c r="L514" s="150"/>
      <c r="M514" s="150"/>
      <c r="N514" s="150"/>
    </row>
    <row r="515" spans="1:14" ht="15.75" thickBot="1">
      <c r="A515" s="154">
        <f>TRUNC(A514)</f>
        <v>33</v>
      </c>
      <c r="B515" s="155">
        <f>A514-A515</f>
        <v>0</v>
      </c>
      <c r="C515" s="155">
        <v>1</v>
      </c>
      <c r="D515" s="156">
        <f>B515</f>
        <v>0</v>
      </c>
      <c r="E515" s="157" t="str">
        <f>CONCATENATE(TEXT(D515*100,"## 00"),"/100")</f>
        <v>00/100</v>
      </c>
      <c r="K515" s="158"/>
      <c r="L515" s="150"/>
      <c r="M515" s="150"/>
      <c r="N515" s="150"/>
    </row>
    <row r="516" spans="1:14">
      <c r="A516" s="159">
        <f t="shared" ref="A516:A527" si="64">MOD($A$515,$C516)</f>
        <v>3</v>
      </c>
      <c r="B516" s="156">
        <f>A516</f>
        <v>3</v>
      </c>
      <c r="C516" s="156">
        <v>10</v>
      </c>
      <c r="D516" s="156"/>
      <c r="E516" s="157"/>
      <c r="K516" s="160"/>
      <c r="L516" s="150"/>
      <c r="M516" s="150"/>
      <c r="N516" s="150"/>
    </row>
    <row r="517" spans="1:14">
      <c r="A517" s="159">
        <f t="shared" si="64"/>
        <v>33</v>
      </c>
      <c r="B517" s="156">
        <f t="shared" ref="B517:B526" si="65">A517-A516</f>
        <v>30</v>
      </c>
      <c r="C517" s="156">
        <v>100</v>
      </c>
      <c r="D517" s="156"/>
      <c r="E517" s="157"/>
      <c r="K517" s="160"/>
      <c r="L517" s="150"/>
      <c r="M517" s="150"/>
      <c r="N517" s="150"/>
    </row>
    <row r="518" spans="1:14">
      <c r="A518" s="159">
        <f t="shared" si="64"/>
        <v>33</v>
      </c>
      <c r="B518" s="156">
        <f t="shared" si="65"/>
        <v>0</v>
      </c>
      <c r="C518" s="156">
        <v>1000</v>
      </c>
      <c r="D518" s="156">
        <f>A518</f>
        <v>33</v>
      </c>
      <c r="E518" s="157">
        <f>D518-MOD(D518,100)</f>
        <v>0</v>
      </c>
      <c r="F518" s="149">
        <f>MOD(D518,100)</f>
        <v>33</v>
      </c>
      <c r="G518" s="149">
        <f>F518-MOD(F518,10)</f>
        <v>30</v>
      </c>
      <c r="H518" s="149">
        <f>MOD(F518,10)</f>
        <v>3</v>
      </c>
      <c r="K518" s="160"/>
      <c r="L518" s="150"/>
      <c r="M518" s="150"/>
      <c r="N518" s="150"/>
    </row>
    <row r="519" spans="1:14">
      <c r="A519" s="159">
        <f t="shared" si="64"/>
        <v>33</v>
      </c>
      <c r="B519" s="156">
        <f t="shared" si="65"/>
        <v>0</v>
      </c>
      <c r="C519" s="156">
        <v>10000</v>
      </c>
      <c r="D519" s="156"/>
      <c r="E519" s="157" t="str">
        <f>_xlfn.IFNA(VLOOKUP(E518,$O$3:$P$38,2,0),"")</f>
        <v/>
      </c>
      <c r="F519" s="149" t="str">
        <f>IF(AND(F518&gt;10,F518&lt;20), VLOOKUP(F518,$O$3:$P$38,2,0),"")</f>
        <v/>
      </c>
      <c r="G519" s="149" t="str">
        <f>IF(AND(F518&gt;10,F518&lt;20),"", IF(G518&gt;9, VLOOKUP(G518,$O$3:$P$38,2,0),""))</f>
        <v>trzydzieści</v>
      </c>
      <c r="H519" s="149" t="str">
        <f>IF(AND(F518&gt;10,F518&lt;20),"",IF(H518&gt;0,VLOOKUP(H518,$O$3:$P$39,2,0),IF(AND(H518=0,A515=0),"zero","")))</f>
        <v>trzy</v>
      </c>
      <c r="J519" s="149" t="str">
        <f>CONCATENATE(E519,IF(AND(E519&lt;&gt;"",F519&lt;&gt;""),$M$3,""),F519,IF(AND(E519&amp;F519&lt;&gt;"",G519&lt;&gt;""),$M$3,""),G519,IF(AND(E519&amp;F519&amp;G519&lt;&gt;"",H519&lt;&gt;""),$M$3,""),H519)</f>
        <v>trzydzieści trzy</v>
      </c>
      <c r="K519" s="160"/>
      <c r="L519" s="150"/>
      <c r="M519" s="150"/>
      <c r="N519" s="150"/>
    </row>
    <row r="520" spans="1:14">
      <c r="A520" s="159">
        <f t="shared" si="64"/>
        <v>33</v>
      </c>
      <c r="B520" s="156">
        <f t="shared" si="65"/>
        <v>0</v>
      </c>
      <c r="C520" s="156">
        <v>100000</v>
      </c>
      <c r="D520" s="156"/>
      <c r="E520" s="157"/>
      <c r="K520" s="160"/>
      <c r="L520" s="150"/>
      <c r="M520" s="150"/>
      <c r="N520" s="150"/>
    </row>
    <row r="521" spans="1:14">
      <c r="A521" s="159">
        <f t="shared" si="64"/>
        <v>33</v>
      </c>
      <c r="B521" s="156">
        <f t="shared" si="65"/>
        <v>0</v>
      </c>
      <c r="C521" s="156">
        <v>1000000</v>
      </c>
      <c r="D521" s="156">
        <f>(A521-A518)/1000</f>
        <v>0</v>
      </c>
      <c r="E521" s="157">
        <f>D521-MOD(D521,100)</f>
        <v>0</v>
      </c>
      <c r="F521" s="149">
        <f>MOD(D521,100)</f>
        <v>0</v>
      </c>
      <c r="G521" s="149">
        <f>F521-MOD(F521,10)</f>
        <v>0</v>
      </c>
      <c r="H521" s="149">
        <f>MOD(F521,10)</f>
        <v>0</v>
      </c>
      <c r="K521" s="160"/>
      <c r="L521" s="150"/>
      <c r="M521" s="150"/>
      <c r="N521" s="150"/>
    </row>
    <row r="522" spans="1:14">
      <c r="A522" s="159">
        <f t="shared" si="64"/>
        <v>33</v>
      </c>
      <c r="B522" s="156">
        <f t="shared" si="65"/>
        <v>0</v>
      </c>
      <c r="C522" s="156">
        <v>10000000</v>
      </c>
      <c r="D522" s="156"/>
      <c r="E522" s="157" t="str">
        <f>_xlfn.IFNA(VLOOKUP(E521,$O$3:$P$38,2,0),"")</f>
        <v/>
      </c>
      <c r="F522" s="149" t="str">
        <f>IF(AND(F521&gt;10,F521&lt;20), VLOOKUP(F521,$O$3:$P$38,2,0),"")</f>
        <v/>
      </c>
      <c r="G522" s="149" t="str">
        <f>IF(AND(F521&gt;10,F521&lt;20),"", IF(G521&gt;9, VLOOKUP(G521,$O$3:$P$38,2,0),""))</f>
        <v/>
      </c>
      <c r="H522" s="149" t="str">
        <f>IF(AND(F521&gt;10,F521&lt;20),"", IF(H521&gt;0, VLOOKUP(H521,$O$3:$P$38,2,0),""))</f>
        <v/>
      </c>
      <c r="I522" s="149" t="str">
        <f>IF(D521=0,"",IF(D521=1,$Q$3,IF(AND(F521&gt;10,F521&lt;19),$Q$5,IF(AND(H521&gt;1,H521&lt;5),$Q$4,$Q$5))))</f>
        <v/>
      </c>
      <c r="J522" s="149" t="str">
        <f>CONCATENATE(E522,IF(AND(E522&lt;&gt;"",F522&lt;&gt;""),$M$3,""),F522,IF(AND(E522&amp;F522&lt;&gt;"",G522&lt;&gt;""),$M$3,""),G522,IF(AND(E522&amp;F522&amp;G522&lt;&gt;"",H522&lt;&gt;""),$M$3,""),H522,IF(E522&amp;F522&amp;G522&amp;H522&lt;&gt;"",$M$3,""),I522)</f>
        <v/>
      </c>
      <c r="K522" s="160"/>
      <c r="L522" s="150"/>
      <c r="M522" s="150"/>
      <c r="N522" s="150"/>
    </row>
    <row r="523" spans="1:14">
      <c r="A523" s="159">
        <f t="shared" si="64"/>
        <v>33</v>
      </c>
      <c r="B523" s="156">
        <f t="shared" si="65"/>
        <v>0</v>
      </c>
      <c r="C523" s="156">
        <v>100000000</v>
      </c>
      <c r="D523" s="156"/>
      <c r="E523" s="157"/>
      <c r="K523" s="160"/>
      <c r="L523" s="150"/>
      <c r="M523" s="150"/>
      <c r="N523" s="150"/>
    </row>
    <row r="524" spans="1:14">
      <c r="A524" s="159">
        <f t="shared" si="64"/>
        <v>33</v>
      </c>
      <c r="B524" s="155">
        <f t="shared" si="65"/>
        <v>0</v>
      </c>
      <c r="C524" s="155">
        <v>1000000000</v>
      </c>
      <c r="D524" s="156">
        <f>(A524-A521)/1000000</f>
        <v>0</v>
      </c>
      <c r="E524" s="157">
        <f>D524-MOD(D524,100)</f>
        <v>0</v>
      </c>
      <c r="F524" s="149">
        <f>MOD(D524,100)</f>
        <v>0</v>
      </c>
      <c r="G524" s="149">
        <f>F524-MOD(F524,10)</f>
        <v>0</v>
      </c>
      <c r="H524" s="149">
        <f>MOD(F524,10)</f>
        <v>0</v>
      </c>
      <c r="K524" s="160"/>
      <c r="L524" s="150"/>
      <c r="M524" s="150"/>
      <c r="N524" s="150"/>
    </row>
    <row r="525" spans="1:14">
      <c r="A525" s="159">
        <f t="shared" si="64"/>
        <v>33</v>
      </c>
      <c r="B525" s="155">
        <f t="shared" si="65"/>
        <v>0</v>
      </c>
      <c r="C525" s="155">
        <v>10000000000</v>
      </c>
      <c r="E525" s="161" t="str">
        <f>_xlfn.IFNA(VLOOKUP(E524,$O$3:$P$38,2,0),"")</f>
        <v/>
      </c>
      <c r="F525" s="149" t="str">
        <f>IF(AND(F524&gt;10,F524&lt;20), VLOOKUP(F524,$O$3:$P$38,2,0),"")</f>
        <v/>
      </c>
      <c r="G525" s="149" t="str">
        <f>IF(AND(F524&gt;10,F524&lt;20),"", IF(G524&gt;9, VLOOKUP(G524,$O$3:$P$38,2,0),""))</f>
        <v/>
      </c>
      <c r="H525" s="149" t="str">
        <f>IF(AND(F524&gt;10,F524&lt;20),"", IF(H524&gt;0, VLOOKUP(H524,$O$3:$P$38,2,0),""))</f>
        <v/>
      </c>
      <c r="I525" s="149" t="str">
        <f>IF(D524=0,"",IF(D524=1,$R$3,IF(AND(F524&gt;10,F524&lt;19),$R$5,IF(AND(H524&gt;1,H524&lt;5),$R$4,$R$5))))</f>
        <v/>
      </c>
      <c r="J525" s="149" t="str">
        <f>CONCATENATE(E525,IF(AND(E525&lt;&gt;"",F525&lt;&gt;""),$M$3,""),F525,IF(AND(E525&amp;F525&lt;&gt;"",G525&lt;&gt;""),$M$3,""),G525,IF(AND(E525&amp;F525&amp;G525&lt;&gt;"",H525&lt;&gt;""),$M$3,""),H525,IF(E525&amp;F525&amp;G525&amp;H525&lt;&gt;"",$M$3,""),I525)</f>
        <v/>
      </c>
      <c r="K525" s="160"/>
      <c r="L525" s="150"/>
      <c r="M525" s="150"/>
      <c r="N525" s="150"/>
    </row>
    <row r="526" spans="1:14">
      <c r="A526" s="159">
        <f t="shared" si="64"/>
        <v>33</v>
      </c>
      <c r="B526" s="156">
        <f t="shared" si="65"/>
        <v>0</v>
      </c>
      <c r="C526" s="156">
        <v>100000000000</v>
      </c>
      <c r="D526" s="156"/>
      <c r="E526" s="157"/>
      <c r="K526" s="160"/>
      <c r="L526" s="150"/>
      <c r="M526" s="150"/>
      <c r="N526" s="150"/>
    </row>
    <row r="527" spans="1:14">
      <c r="A527" s="159">
        <f t="shared" si="64"/>
        <v>33</v>
      </c>
      <c r="B527" s="155">
        <f>A527-A524</f>
        <v>0</v>
      </c>
      <c r="C527" s="155">
        <v>1000000000000</v>
      </c>
      <c r="D527" s="156">
        <f>(A527-A524)/1000000000</f>
        <v>0</v>
      </c>
      <c r="E527" s="157">
        <f>D527-MOD(D527,100)</f>
        <v>0</v>
      </c>
      <c r="F527" s="149">
        <f>MOD(D527,100)</f>
        <v>0</v>
      </c>
      <c r="G527" s="149">
        <f>F527-MOD(F527,10)</f>
        <v>0</v>
      </c>
      <c r="H527" s="149">
        <f>MOD(F527,10)</f>
        <v>0</v>
      </c>
      <c r="K527" s="160"/>
      <c r="L527" s="150"/>
      <c r="M527" s="150"/>
      <c r="N527" s="150"/>
    </row>
    <row r="528" spans="1:14" ht="15.75" thickBot="1">
      <c r="A528" s="162"/>
      <c r="B528" s="163"/>
      <c r="C528" s="163"/>
      <c r="D528" s="163"/>
      <c r="E528" s="164" t="str">
        <f>_xlfn.IFNA(VLOOKUP(E527,$O$3:$P$38,2,0),"")</f>
        <v/>
      </c>
      <c r="F528" s="163" t="str">
        <f>IF(AND(F527&gt;10,F527&lt;20), VLOOKUP(F527,$O$3:$P$38,2,0),"")</f>
        <v/>
      </c>
      <c r="G528" s="163" t="str">
        <f>IF(AND(F527&gt;10,F527&lt;20),"", IF(G527&gt;9, VLOOKUP(G527,$O$3:$P$38,2,0),""))</f>
        <v/>
      </c>
      <c r="H528" s="163" t="str">
        <f>IF(AND(F527&gt;10,F527&lt;20),"", IF(H527&gt;0, VLOOKUP(H527,$O$3:$P$38,2,0),""))</f>
        <v/>
      </c>
      <c r="I528" s="163" t="str">
        <f>IF(D527=0,"",IF(D527=1,$S$3,IF(AND(F527&gt;10,F527&lt;19),$S$5,IF(AND(H527&gt;1,H527&lt;5),$S$4,$S$5))))</f>
        <v/>
      </c>
      <c r="J528" s="163" t="str">
        <f>CONCATENATE(E528,IF(AND(E528&lt;&gt;"",F528&lt;&gt;""),$M$3,""),F528,IF(AND(E528&amp;F528&lt;&gt;"",G528&lt;&gt;""),$M$3,""),G528,IF(AND(E528&amp;F528&amp;G528&lt;&gt;"",H528&lt;&gt;""),$M$3,""),H528,IF(E528&amp;F528&amp;G528&amp;H528&lt;&gt;"",$M$3,""),I528)</f>
        <v/>
      </c>
      <c r="K528" s="165"/>
      <c r="L528" s="150"/>
      <c r="M528" s="150"/>
      <c r="N528" s="150"/>
    </row>
    <row r="529" spans="1:14" ht="15.75" thickBot="1">
      <c r="A529" s="150"/>
      <c r="B529" s="150"/>
      <c r="C529" s="150"/>
      <c r="D529" s="150"/>
      <c r="E529" s="166"/>
      <c r="F529" s="150"/>
      <c r="G529" s="150"/>
      <c r="H529" s="150"/>
      <c r="I529" s="150"/>
      <c r="J529" s="150"/>
      <c r="K529" s="150"/>
      <c r="L529" s="150"/>
      <c r="M529" s="150"/>
      <c r="N529" s="150"/>
    </row>
    <row r="530" spans="1:14" ht="15.75" thickBot="1">
      <c r="A530" s="151">
        <v>34</v>
      </c>
      <c r="B530" s="145" t="s">
        <v>152</v>
      </c>
      <c r="C530" s="145" t="s">
        <v>153</v>
      </c>
      <c r="D530" s="148"/>
      <c r="E530" s="152" t="str">
        <f>CONCATENATE(J544,IF(AND(D543&lt;&gt;0,D540&lt;&gt;0),$M$3,""),J541,IF(AND(D540&lt;&gt;0,D537&lt;&gt;0),$M$3,""),J538,IF(AND(D537&lt;&gt;0,D534&lt;&gt;0),$M$3,""),J535,$N$3,$M$3,E531,IF(D531&lt;&gt;0,$M$3,""),$N$4)</f>
        <v>trzydzieści cztery, 00/100</v>
      </c>
      <c r="F530" s="148"/>
      <c r="G530" s="148"/>
      <c r="H530" s="148"/>
      <c r="I530" s="148"/>
      <c r="J530" s="148"/>
      <c r="K530" s="153"/>
      <c r="L530" s="150"/>
      <c r="M530" s="150"/>
      <c r="N530" s="150"/>
    </row>
    <row r="531" spans="1:14" ht="15.75" thickBot="1">
      <c r="A531" s="154">
        <f>TRUNC(A530)</f>
        <v>34</v>
      </c>
      <c r="B531" s="155">
        <f>A530-A531</f>
        <v>0</v>
      </c>
      <c r="C531" s="155">
        <v>1</v>
      </c>
      <c r="D531" s="156">
        <f>B531</f>
        <v>0</v>
      </c>
      <c r="E531" s="157" t="str">
        <f>CONCATENATE(TEXT(D531*100,"## 00"),"/100")</f>
        <v>00/100</v>
      </c>
      <c r="K531" s="158"/>
      <c r="L531" s="150"/>
      <c r="M531" s="150"/>
      <c r="N531" s="150"/>
    </row>
    <row r="532" spans="1:14">
      <c r="A532" s="159">
        <f t="shared" ref="A532:A543" si="66">MOD($A$531,$C532)</f>
        <v>4</v>
      </c>
      <c r="B532" s="156">
        <f>A532</f>
        <v>4</v>
      </c>
      <c r="C532" s="156">
        <v>10</v>
      </c>
      <c r="D532" s="156"/>
      <c r="E532" s="157"/>
      <c r="K532" s="160"/>
      <c r="L532" s="150"/>
      <c r="M532" s="150"/>
      <c r="N532" s="150"/>
    </row>
    <row r="533" spans="1:14">
      <c r="A533" s="159">
        <f t="shared" si="66"/>
        <v>34</v>
      </c>
      <c r="B533" s="156">
        <f t="shared" ref="B533:B542" si="67">A533-A532</f>
        <v>30</v>
      </c>
      <c r="C533" s="156">
        <v>100</v>
      </c>
      <c r="D533" s="156"/>
      <c r="E533" s="157"/>
      <c r="K533" s="160"/>
      <c r="L533" s="150"/>
      <c r="M533" s="150"/>
      <c r="N533" s="150"/>
    </row>
    <row r="534" spans="1:14">
      <c r="A534" s="159">
        <f t="shared" si="66"/>
        <v>34</v>
      </c>
      <c r="B534" s="156">
        <f t="shared" si="67"/>
        <v>0</v>
      </c>
      <c r="C534" s="156">
        <v>1000</v>
      </c>
      <c r="D534" s="156">
        <f>A534</f>
        <v>34</v>
      </c>
      <c r="E534" s="157">
        <f>D534-MOD(D534,100)</f>
        <v>0</v>
      </c>
      <c r="F534" s="149">
        <f>MOD(D534,100)</f>
        <v>34</v>
      </c>
      <c r="G534" s="149">
        <f>F534-MOD(F534,10)</f>
        <v>30</v>
      </c>
      <c r="H534" s="149">
        <f>MOD(F534,10)</f>
        <v>4</v>
      </c>
      <c r="K534" s="160"/>
      <c r="L534" s="150"/>
      <c r="M534" s="150"/>
      <c r="N534" s="150"/>
    </row>
    <row r="535" spans="1:14">
      <c r="A535" s="159">
        <f t="shared" si="66"/>
        <v>34</v>
      </c>
      <c r="B535" s="156">
        <f t="shared" si="67"/>
        <v>0</v>
      </c>
      <c r="C535" s="156">
        <v>10000</v>
      </c>
      <c r="D535" s="156"/>
      <c r="E535" s="157" t="str">
        <f>_xlfn.IFNA(VLOOKUP(E534,$O$3:$P$38,2,0),"")</f>
        <v/>
      </c>
      <c r="F535" s="149" t="str">
        <f>IF(AND(F534&gt;10,F534&lt;20), VLOOKUP(F534,$O$3:$P$38,2,0),"")</f>
        <v/>
      </c>
      <c r="G535" s="149" t="str">
        <f>IF(AND(F534&gt;10,F534&lt;20),"", IF(G534&gt;9, VLOOKUP(G534,$O$3:$P$38,2,0),""))</f>
        <v>trzydzieści</v>
      </c>
      <c r="H535" s="149" t="str">
        <f>IF(AND(F534&gt;10,F534&lt;20),"",IF(H534&gt;0,VLOOKUP(H534,$O$3:$P$39,2,0),IF(AND(H534=0,A531=0),"zero","")))</f>
        <v>cztery</v>
      </c>
      <c r="J535" s="149" t="str">
        <f>CONCATENATE(E535,IF(AND(E535&lt;&gt;"",F535&lt;&gt;""),$M$3,""),F535,IF(AND(E535&amp;F535&lt;&gt;"",G535&lt;&gt;""),$M$3,""),G535,IF(AND(E535&amp;F535&amp;G535&lt;&gt;"",H535&lt;&gt;""),$M$3,""),H535)</f>
        <v>trzydzieści cztery</v>
      </c>
      <c r="K535" s="160"/>
      <c r="L535" s="150"/>
      <c r="M535" s="150"/>
      <c r="N535" s="150"/>
    </row>
    <row r="536" spans="1:14">
      <c r="A536" s="159">
        <f t="shared" si="66"/>
        <v>34</v>
      </c>
      <c r="B536" s="156">
        <f t="shared" si="67"/>
        <v>0</v>
      </c>
      <c r="C536" s="156">
        <v>100000</v>
      </c>
      <c r="D536" s="156"/>
      <c r="E536" s="157"/>
      <c r="K536" s="160"/>
      <c r="L536" s="150"/>
      <c r="M536" s="150"/>
      <c r="N536" s="150"/>
    </row>
    <row r="537" spans="1:14">
      <c r="A537" s="159">
        <f t="shared" si="66"/>
        <v>34</v>
      </c>
      <c r="B537" s="156">
        <f t="shared" si="67"/>
        <v>0</v>
      </c>
      <c r="C537" s="156">
        <v>1000000</v>
      </c>
      <c r="D537" s="156">
        <f>(A537-A534)/1000</f>
        <v>0</v>
      </c>
      <c r="E537" s="157">
        <f>D537-MOD(D537,100)</f>
        <v>0</v>
      </c>
      <c r="F537" s="149">
        <f>MOD(D537,100)</f>
        <v>0</v>
      </c>
      <c r="G537" s="149">
        <f>F537-MOD(F537,10)</f>
        <v>0</v>
      </c>
      <c r="H537" s="149">
        <f>MOD(F537,10)</f>
        <v>0</v>
      </c>
      <c r="K537" s="160"/>
      <c r="L537" s="150"/>
      <c r="M537" s="150"/>
      <c r="N537" s="150"/>
    </row>
    <row r="538" spans="1:14">
      <c r="A538" s="159">
        <f t="shared" si="66"/>
        <v>34</v>
      </c>
      <c r="B538" s="156">
        <f t="shared" si="67"/>
        <v>0</v>
      </c>
      <c r="C538" s="156">
        <v>10000000</v>
      </c>
      <c r="D538" s="156"/>
      <c r="E538" s="157" t="str">
        <f>_xlfn.IFNA(VLOOKUP(E537,$O$3:$P$38,2,0),"")</f>
        <v/>
      </c>
      <c r="F538" s="149" t="str">
        <f>IF(AND(F537&gt;10,F537&lt;20), VLOOKUP(F537,$O$3:$P$38,2,0),"")</f>
        <v/>
      </c>
      <c r="G538" s="149" t="str">
        <f>IF(AND(F537&gt;10,F537&lt;20),"", IF(G537&gt;9, VLOOKUP(G537,$O$3:$P$38,2,0),""))</f>
        <v/>
      </c>
      <c r="H538" s="149" t="str">
        <f>IF(AND(F537&gt;10,F537&lt;20),"", IF(H537&gt;0, VLOOKUP(H537,$O$3:$P$38,2,0),""))</f>
        <v/>
      </c>
      <c r="I538" s="149" t="str">
        <f>IF(D537=0,"",IF(D537=1,$Q$3,IF(AND(F537&gt;10,F537&lt;19),$Q$5,IF(AND(H537&gt;1,H537&lt;5),$Q$4,$Q$5))))</f>
        <v/>
      </c>
      <c r="J538" s="149" t="str">
        <f>CONCATENATE(E538,IF(AND(E538&lt;&gt;"",F538&lt;&gt;""),$M$3,""),F538,IF(AND(E538&amp;F538&lt;&gt;"",G538&lt;&gt;""),$M$3,""),G538,IF(AND(E538&amp;F538&amp;G538&lt;&gt;"",H538&lt;&gt;""),$M$3,""),H538,IF(E538&amp;F538&amp;G538&amp;H538&lt;&gt;"",$M$3,""),I538)</f>
        <v/>
      </c>
      <c r="K538" s="160"/>
      <c r="L538" s="150"/>
      <c r="M538" s="150"/>
      <c r="N538" s="150"/>
    </row>
    <row r="539" spans="1:14">
      <c r="A539" s="159">
        <f t="shared" si="66"/>
        <v>34</v>
      </c>
      <c r="B539" s="156">
        <f t="shared" si="67"/>
        <v>0</v>
      </c>
      <c r="C539" s="156">
        <v>100000000</v>
      </c>
      <c r="D539" s="156"/>
      <c r="E539" s="157"/>
      <c r="K539" s="160"/>
      <c r="L539" s="150"/>
      <c r="M539" s="150"/>
      <c r="N539" s="150"/>
    </row>
    <row r="540" spans="1:14">
      <c r="A540" s="159">
        <f t="shared" si="66"/>
        <v>34</v>
      </c>
      <c r="B540" s="155">
        <f t="shared" si="67"/>
        <v>0</v>
      </c>
      <c r="C540" s="155">
        <v>1000000000</v>
      </c>
      <c r="D540" s="156">
        <f>(A540-A537)/1000000</f>
        <v>0</v>
      </c>
      <c r="E540" s="157">
        <f>D540-MOD(D540,100)</f>
        <v>0</v>
      </c>
      <c r="F540" s="149">
        <f>MOD(D540,100)</f>
        <v>0</v>
      </c>
      <c r="G540" s="149">
        <f>F540-MOD(F540,10)</f>
        <v>0</v>
      </c>
      <c r="H540" s="149">
        <f>MOD(F540,10)</f>
        <v>0</v>
      </c>
      <c r="K540" s="160"/>
      <c r="L540" s="150"/>
      <c r="M540" s="150"/>
      <c r="N540" s="150"/>
    </row>
    <row r="541" spans="1:14">
      <c r="A541" s="159">
        <f t="shared" si="66"/>
        <v>34</v>
      </c>
      <c r="B541" s="155">
        <f t="shared" si="67"/>
        <v>0</v>
      </c>
      <c r="C541" s="155">
        <v>10000000000</v>
      </c>
      <c r="E541" s="161" t="str">
        <f>_xlfn.IFNA(VLOOKUP(E540,$O$3:$P$38,2,0),"")</f>
        <v/>
      </c>
      <c r="F541" s="149" t="str">
        <f>IF(AND(F540&gt;10,F540&lt;20), VLOOKUP(F540,$O$3:$P$38,2,0),"")</f>
        <v/>
      </c>
      <c r="G541" s="149" t="str">
        <f>IF(AND(F540&gt;10,F540&lt;20),"", IF(G540&gt;9, VLOOKUP(G540,$O$3:$P$38,2,0),""))</f>
        <v/>
      </c>
      <c r="H541" s="149" t="str">
        <f>IF(AND(F540&gt;10,F540&lt;20),"", IF(H540&gt;0, VLOOKUP(H540,$O$3:$P$38,2,0),""))</f>
        <v/>
      </c>
      <c r="I541" s="149" t="str">
        <f>IF(D540=0,"",IF(D540=1,$R$3,IF(AND(F540&gt;10,F540&lt;19),$R$5,IF(AND(H540&gt;1,H540&lt;5),$R$4,$R$5))))</f>
        <v/>
      </c>
      <c r="J541" s="149" t="str">
        <f>CONCATENATE(E541,IF(AND(E541&lt;&gt;"",F541&lt;&gt;""),$M$3,""),F541,IF(AND(E541&amp;F541&lt;&gt;"",G541&lt;&gt;""),$M$3,""),G541,IF(AND(E541&amp;F541&amp;G541&lt;&gt;"",H541&lt;&gt;""),$M$3,""),H541,IF(E541&amp;F541&amp;G541&amp;H541&lt;&gt;"",$M$3,""),I541)</f>
        <v/>
      </c>
      <c r="K541" s="160"/>
      <c r="L541" s="150"/>
      <c r="M541" s="150"/>
      <c r="N541" s="150"/>
    </row>
    <row r="542" spans="1:14">
      <c r="A542" s="159">
        <f t="shared" si="66"/>
        <v>34</v>
      </c>
      <c r="B542" s="156">
        <f t="shared" si="67"/>
        <v>0</v>
      </c>
      <c r="C542" s="156">
        <v>100000000000</v>
      </c>
      <c r="D542" s="156"/>
      <c r="E542" s="157"/>
      <c r="K542" s="160"/>
      <c r="L542" s="150"/>
      <c r="M542" s="150"/>
      <c r="N542" s="150"/>
    </row>
    <row r="543" spans="1:14">
      <c r="A543" s="159">
        <f t="shared" si="66"/>
        <v>34</v>
      </c>
      <c r="B543" s="155">
        <f>A543-A540</f>
        <v>0</v>
      </c>
      <c r="C543" s="155">
        <v>1000000000000</v>
      </c>
      <c r="D543" s="156">
        <f>(A543-A540)/1000000000</f>
        <v>0</v>
      </c>
      <c r="E543" s="157">
        <f>D543-MOD(D543,100)</f>
        <v>0</v>
      </c>
      <c r="F543" s="149">
        <f>MOD(D543,100)</f>
        <v>0</v>
      </c>
      <c r="G543" s="149">
        <f>F543-MOD(F543,10)</f>
        <v>0</v>
      </c>
      <c r="H543" s="149">
        <f>MOD(F543,10)</f>
        <v>0</v>
      </c>
      <c r="K543" s="160"/>
      <c r="L543" s="150"/>
      <c r="M543" s="150"/>
      <c r="N543" s="150"/>
    </row>
    <row r="544" spans="1:14" ht="15.75" thickBot="1">
      <c r="A544" s="162"/>
      <c r="B544" s="163"/>
      <c r="C544" s="163"/>
      <c r="D544" s="163"/>
      <c r="E544" s="164" t="str">
        <f>_xlfn.IFNA(VLOOKUP(E543,$O$3:$P$38,2,0),"")</f>
        <v/>
      </c>
      <c r="F544" s="163" t="str">
        <f>IF(AND(F543&gt;10,F543&lt;20), VLOOKUP(F543,$O$3:$P$38,2,0),"")</f>
        <v/>
      </c>
      <c r="G544" s="163" t="str">
        <f>IF(AND(F543&gt;10,F543&lt;20),"", IF(G543&gt;9, VLOOKUP(G543,$O$3:$P$38,2,0),""))</f>
        <v/>
      </c>
      <c r="H544" s="163" t="str">
        <f>IF(AND(F543&gt;10,F543&lt;20),"", IF(H543&gt;0, VLOOKUP(H543,$O$3:$P$38,2,0),""))</f>
        <v/>
      </c>
      <c r="I544" s="163" t="str">
        <f>IF(D543=0,"",IF(D543=1,$S$3,IF(AND(F543&gt;10,F543&lt;19),$S$5,IF(AND(H543&gt;1,H543&lt;5),$S$4,$S$5))))</f>
        <v/>
      </c>
      <c r="J544" s="163" t="str">
        <f>CONCATENATE(E544,IF(AND(E544&lt;&gt;"",F544&lt;&gt;""),$M$3,""),F544,IF(AND(E544&amp;F544&lt;&gt;"",G544&lt;&gt;""),$M$3,""),G544,IF(AND(E544&amp;F544&amp;G544&lt;&gt;"",H544&lt;&gt;""),$M$3,""),H544,IF(E544&amp;F544&amp;G544&amp;H544&lt;&gt;"",$M$3,""),I544)</f>
        <v/>
      </c>
      <c r="K544" s="165"/>
      <c r="L544" s="150"/>
      <c r="M544" s="150"/>
      <c r="N544" s="150"/>
    </row>
    <row r="545" spans="1:14" ht="15.75" thickBot="1">
      <c r="A545" s="150"/>
      <c r="B545" s="150"/>
      <c r="C545" s="150"/>
      <c r="D545" s="150"/>
      <c r="E545" s="166"/>
      <c r="F545" s="150"/>
      <c r="G545" s="150"/>
      <c r="H545" s="150"/>
      <c r="I545" s="150"/>
      <c r="J545" s="150"/>
      <c r="K545" s="150"/>
      <c r="L545" s="150"/>
      <c r="M545" s="150"/>
      <c r="N545" s="150"/>
    </row>
    <row r="546" spans="1:14" ht="15.75" thickBot="1">
      <c r="A546" s="151">
        <v>35</v>
      </c>
      <c r="B546" s="145" t="s">
        <v>152</v>
      </c>
      <c r="C546" s="145" t="s">
        <v>153</v>
      </c>
      <c r="D546" s="148"/>
      <c r="E546" s="152" t="str">
        <f>CONCATENATE(J560,IF(AND(D559&lt;&gt;0,D556&lt;&gt;0),$M$3,""),J557,IF(AND(D556&lt;&gt;0,D553&lt;&gt;0),$M$3,""),J554,IF(AND(D553&lt;&gt;0,D550&lt;&gt;0),$M$3,""),J551,$N$3,$M$3,E547,IF(D547&lt;&gt;0,$M$3,""),$N$4)</f>
        <v>trzydzieści pięć, 00/100</v>
      </c>
      <c r="F546" s="148"/>
      <c r="G546" s="148"/>
      <c r="H546" s="148"/>
      <c r="I546" s="148"/>
      <c r="J546" s="148"/>
      <c r="K546" s="153"/>
      <c r="L546" s="150"/>
      <c r="M546" s="150"/>
      <c r="N546" s="150"/>
    </row>
    <row r="547" spans="1:14" ht="15.75" thickBot="1">
      <c r="A547" s="154">
        <f>TRUNC(A546)</f>
        <v>35</v>
      </c>
      <c r="B547" s="155">
        <f>A546-A547</f>
        <v>0</v>
      </c>
      <c r="C547" s="155">
        <v>1</v>
      </c>
      <c r="D547" s="156">
        <f>B547</f>
        <v>0</v>
      </c>
      <c r="E547" s="157" t="str">
        <f>CONCATENATE(TEXT(D547*100,"## 00"),"/100")</f>
        <v>00/100</v>
      </c>
      <c r="K547" s="158"/>
      <c r="L547" s="150"/>
      <c r="M547" s="150"/>
      <c r="N547" s="150"/>
    </row>
    <row r="548" spans="1:14">
      <c r="A548" s="159">
        <f t="shared" ref="A548:A559" si="68">MOD($A$547,$C548)</f>
        <v>5</v>
      </c>
      <c r="B548" s="156">
        <f>A548</f>
        <v>5</v>
      </c>
      <c r="C548" s="156">
        <v>10</v>
      </c>
      <c r="D548" s="156"/>
      <c r="E548" s="157"/>
      <c r="K548" s="160"/>
      <c r="L548" s="150"/>
      <c r="M548" s="150"/>
      <c r="N548" s="150"/>
    </row>
    <row r="549" spans="1:14">
      <c r="A549" s="159">
        <f t="shared" si="68"/>
        <v>35</v>
      </c>
      <c r="B549" s="156">
        <f t="shared" ref="B549:B558" si="69">A549-A548</f>
        <v>30</v>
      </c>
      <c r="C549" s="156">
        <v>100</v>
      </c>
      <c r="D549" s="156"/>
      <c r="E549" s="157"/>
      <c r="K549" s="160"/>
      <c r="L549" s="150"/>
      <c r="M549" s="150"/>
      <c r="N549" s="150"/>
    </row>
    <row r="550" spans="1:14">
      <c r="A550" s="159">
        <f t="shared" si="68"/>
        <v>35</v>
      </c>
      <c r="B550" s="156">
        <f t="shared" si="69"/>
        <v>0</v>
      </c>
      <c r="C550" s="156">
        <v>1000</v>
      </c>
      <c r="D550" s="156">
        <f>A550</f>
        <v>35</v>
      </c>
      <c r="E550" s="157">
        <f>D550-MOD(D550,100)</f>
        <v>0</v>
      </c>
      <c r="F550" s="149">
        <f>MOD(D550,100)</f>
        <v>35</v>
      </c>
      <c r="G550" s="149">
        <f>F550-MOD(F550,10)</f>
        <v>30</v>
      </c>
      <c r="H550" s="149">
        <f>MOD(F550,10)</f>
        <v>5</v>
      </c>
      <c r="K550" s="160"/>
      <c r="L550" s="150"/>
      <c r="M550" s="150"/>
      <c r="N550" s="150"/>
    </row>
    <row r="551" spans="1:14">
      <c r="A551" s="159">
        <f t="shared" si="68"/>
        <v>35</v>
      </c>
      <c r="B551" s="156">
        <f t="shared" si="69"/>
        <v>0</v>
      </c>
      <c r="C551" s="156">
        <v>10000</v>
      </c>
      <c r="D551" s="156"/>
      <c r="E551" s="157" t="str">
        <f>_xlfn.IFNA(VLOOKUP(E550,$O$3:$P$38,2,0),"")</f>
        <v/>
      </c>
      <c r="F551" s="149" t="str">
        <f>IF(AND(F550&gt;10,F550&lt;20), VLOOKUP(F550,$O$3:$P$38,2,0),"")</f>
        <v/>
      </c>
      <c r="G551" s="149" t="str">
        <f>IF(AND(F550&gt;10,F550&lt;20),"", IF(G550&gt;9, VLOOKUP(G550,$O$3:$P$38,2,0),""))</f>
        <v>trzydzieści</v>
      </c>
      <c r="H551" s="149" t="str">
        <f>IF(AND(F550&gt;10,F550&lt;20),"",IF(H550&gt;0,VLOOKUP(H550,$O$3:$P$39,2,0),IF(AND(H550=0,A547=0),"zero","")))</f>
        <v>pięć</v>
      </c>
      <c r="J551" s="149" t="str">
        <f>CONCATENATE(E551,IF(AND(E551&lt;&gt;"",F551&lt;&gt;""),$M$3,""),F551,IF(AND(E551&amp;F551&lt;&gt;"",G551&lt;&gt;""),$M$3,""),G551,IF(AND(E551&amp;F551&amp;G551&lt;&gt;"",H551&lt;&gt;""),$M$3,""),H551)</f>
        <v>trzydzieści pięć</v>
      </c>
      <c r="K551" s="160"/>
      <c r="L551" s="150"/>
      <c r="M551" s="150"/>
      <c r="N551" s="150"/>
    </row>
    <row r="552" spans="1:14">
      <c r="A552" s="159">
        <f t="shared" si="68"/>
        <v>35</v>
      </c>
      <c r="B552" s="156">
        <f t="shared" si="69"/>
        <v>0</v>
      </c>
      <c r="C552" s="156">
        <v>100000</v>
      </c>
      <c r="D552" s="156"/>
      <c r="E552" s="157"/>
      <c r="K552" s="160"/>
      <c r="L552" s="150"/>
      <c r="M552" s="150"/>
      <c r="N552" s="150"/>
    </row>
    <row r="553" spans="1:14">
      <c r="A553" s="159">
        <f t="shared" si="68"/>
        <v>35</v>
      </c>
      <c r="B553" s="156">
        <f t="shared" si="69"/>
        <v>0</v>
      </c>
      <c r="C553" s="156">
        <v>1000000</v>
      </c>
      <c r="D553" s="156">
        <f>(A553-A550)/1000</f>
        <v>0</v>
      </c>
      <c r="E553" s="157">
        <f>D553-MOD(D553,100)</f>
        <v>0</v>
      </c>
      <c r="F553" s="149">
        <f>MOD(D553,100)</f>
        <v>0</v>
      </c>
      <c r="G553" s="149">
        <f>F553-MOD(F553,10)</f>
        <v>0</v>
      </c>
      <c r="H553" s="149">
        <f>MOD(F553,10)</f>
        <v>0</v>
      </c>
      <c r="K553" s="160"/>
      <c r="L553" s="150"/>
      <c r="M553" s="150"/>
      <c r="N553" s="150"/>
    </row>
    <row r="554" spans="1:14">
      <c r="A554" s="159">
        <f t="shared" si="68"/>
        <v>35</v>
      </c>
      <c r="B554" s="156">
        <f t="shared" si="69"/>
        <v>0</v>
      </c>
      <c r="C554" s="156">
        <v>10000000</v>
      </c>
      <c r="D554" s="156"/>
      <c r="E554" s="157" t="str">
        <f>_xlfn.IFNA(VLOOKUP(E553,$O$3:$P$38,2,0),"")</f>
        <v/>
      </c>
      <c r="F554" s="149" t="str">
        <f>IF(AND(F553&gt;10,F553&lt;20), VLOOKUP(F553,$O$3:$P$38,2,0),"")</f>
        <v/>
      </c>
      <c r="G554" s="149" t="str">
        <f>IF(AND(F553&gt;10,F553&lt;20),"", IF(G553&gt;9, VLOOKUP(G553,$O$3:$P$38,2,0),""))</f>
        <v/>
      </c>
      <c r="H554" s="149" t="str">
        <f>IF(AND(F553&gt;10,F553&lt;20),"", IF(H553&gt;0, VLOOKUP(H553,$O$3:$P$38,2,0),""))</f>
        <v/>
      </c>
      <c r="I554" s="149" t="str">
        <f>IF(D553=0,"",IF(D553=1,$Q$3,IF(AND(F553&gt;10,F553&lt;19),$Q$5,IF(AND(H553&gt;1,H553&lt;5),$Q$4,$Q$5))))</f>
        <v/>
      </c>
      <c r="J554" s="149" t="str">
        <f>CONCATENATE(E554,IF(AND(E554&lt;&gt;"",F554&lt;&gt;""),$M$3,""),F554,IF(AND(E554&amp;F554&lt;&gt;"",G554&lt;&gt;""),$M$3,""),G554,IF(AND(E554&amp;F554&amp;G554&lt;&gt;"",H554&lt;&gt;""),$M$3,""),H554,IF(E554&amp;F554&amp;G554&amp;H554&lt;&gt;"",$M$3,""),I554)</f>
        <v/>
      </c>
      <c r="K554" s="160"/>
      <c r="L554" s="150"/>
      <c r="M554" s="150"/>
      <c r="N554" s="150"/>
    </row>
    <row r="555" spans="1:14">
      <c r="A555" s="159">
        <f t="shared" si="68"/>
        <v>35</v>
      </c>
      <c r="B555" s="156">
        <f t="shared" si="69"/>
        <v>0</v>
      </c>
      <c r="C555" s="156">
        <v>100000000</v>
      </c>
      <c r="D555" s="156"/>
      <c r="E555" s="157"/>
      <c r="K555" s="160"/>
      <c r="L555" s="150"/>
      <c r="M555" s="150"/>
      <c r="N555" s="150"/>
    </row>
    <row r="556" spans="1:14">
      <c r="A556" s="159">
        <f t="shared" si="68"/>
        <v>35</v>
      </c>
      <c r="B556" s="155">
        <f t="shared" si="69"/>
        <v>0</v>
      </c>
      <c r="C556" s="155">
        <v>1000000000</v>
      </c>
      <c r="D556" s="156">
        <f>(A556-A553)/1000000</f>
        <v>0</v>
      </c>
      <c r="E556" s="157">
        <f>D556-MOD(D556,100)</f>
        <v>0</v>
      </c>
      <c r="F556" s="149">
        <f>MOD(D556,100)</f>
        <v>0</v>
      </c>
      <c r="G556" s="149">
        <f>F556-MOD(F556,10)</f>
        <v>0</v>
      </c>
      <c r="H556" s="149">
        <f>MOD(F556,10)</f>
        <v>0</v>
      </c>
      <c r="K556" s="160"/>
      <c r="L556" s="150"/>
      <c r="M556" s="150"/>
      <c r="N556" s="150"/>
    </row>
    <row r="557" spans="1:14">
      <c r="A557" s="159">
        <f t="shared" si="68"/>
        <v>35</v>
      </c>
      <c r="B557" s="155">
        <f t="shared" si="69"/>
        <v>0</v>
      </c>
      <c r="C557" s="155">
        <v>10000000000</v>
      </c>
      <c r="E557" s="161" t="str">
        <f>_xlfn.IFNA(VLOOKUP(E556,$O$3:$P$38,2,0),"")</f>
        <v/>
      </c>
      <c r="F557" s="149" t="str">
        <f>IF(AND(F556&gt;10,F556&lt;20), VLOOKUP(F556,$O$3:$P$38,2,0),"")</f>
        <v/>
      </c>
      <c r="G557" s="149" t="str">
        <f>IF(AND(F556&gt;10,F556&lt;20),"", IF(G556&gt;9, VLOOKUP(G556,$O$3:$P$38,2,0),""))</f>
        <v/>
      </c>
      <c r="H557" s="149" t="str">
        <f>IF(AND(F556&gt;10,F556&lt;20),"", IF(H556&gt;0, VLOOKUP(H556,$O$3:$P$38,2,0),""))</f>
        <v/>
      </c>
      <c r="I557" s="149" t="str">
        <f>IF(D556=0,"",IF(D556=1,$R$3,IF(AND(F556&gt;10,F556&lt;19),$R$5,IF(AND(H556&gt;1,H556&lt;5),$R$4,$R$5))))</f>
        <v/>
      </c>
      <c r="J557" s="149" t="str">
        <f>CONCATENATE(E557,IF(AND(E557&lt;&gt;"",F557&lt;&gt;""),$M$3,""),F557,IF(AND(E557&amp;F557&lt;&gt;"",G557&lt;&gt;""),$M$3,""),G557,IF(AND(E557&amp;F557&amp;G557&lt;&gt;"",H557&lt;&gt;""),$M$3,""),H557,IF(E557&amp;F557&amp;G557&amp;H557&lt;&gt;"",$M$3,""),I557)</f>
        <v/>
      </c>
      <c r="K557" s="160"/>
      <c r="L557" s="150"/>
      <c r="M557" s="150"/>
      <c r="N557" s="150"/>
    </row>
    <row r="558" spans="1:14">
      <c r="A558" s="159">
        <f t="shared" si="68"/>
        <v>35</v>
      </c>
      <c r="B558" s="156">
        <f t="shared" si="69"/>
        <v>0</v>
      </c>
      <c r="C558" s="156">
        <v>100000000000</v>
      </c>
      <c r="D558" s="156"/>
      <c r="E558" s="157"/>
      <c r="K558" s="160"/>
      <c r="L558" s="150"/>
      <c r="M558" s="150"/>
      <c r="N558" s="150"/>
    </row>
    <row r="559" spans="1:14">
      <c r="A559" s="159">
        <f t="shared" si="68"/>
        <v>35</v>
      </c>
      <c r="B559" s="155">
        <f>A559-A556</f>
        <v>0</v>
      </c>
      <c r="C559" s="155">
        <v>1000000000000</v>
      </c>
      <c r="D559" s="156">
        <f>(A559-A556)/1000000000</f>
        <v>0</v>
      </c>
      <c r="E559" s="157">
        <f>D559-MOD(D559,100)</f>
        <v>0</v>
      </c>
      <c r="F559" s="149">
        <f>MOD(D559,100)</f>
        <v>0</v>
      </c>
      <c r="G559" s="149">
        <f>F559-MOD(F559,10)</f>
        <v>0</v>
      </c>
      <c r="H559" s="149">
        <f>MOD(F559,10)</f>
        <v>0</v>
      </c>
      <c r="K559" s="160"/>
      <c r="L559" s="150"/>
      <c r="M559" s="150"/>
      <c r="N559" s="150"/>
    </row>
    <row r="560" spans="1:14" ht="15.75" thickBot="1">
      <c r="A560" s="162"/>
      <c r="B560" s="163"/>
      <c r="C560" s="163"/>
      <c r="D560" s="163"/>
      <c r="E560" s="164" t="str">
        <f>_xlfn.IFNA(VLOOKUP(E559,$O$3:$P$38,2,0),"")</f>
        <v/>
      </c>
      <c r="F560" s="163" t="str">
        <f>IF(AND(F559&gt;10,F559&lt;20), VLOOKUP(F559,$O$3:$P$38,2,0),"")</f>
        <v/>
      </c>
      <c r="G560" s="163" t="str">
        <f>IF(AND(F559&gt;10,F559&lt;20),"", IF(G559&gt;9, VLOOKUP(G559,$O$3:$P$38,2,0),""))</f>
        <v/>
      </c>
      <c r="H560" s="163" t="str">
        <f>IF(AND(F559&gt;10,F559&lt;20),"", IF(H559&gt;0, VLOOKUP(H559,$O$3:$P$38,2,0),""))</f>
        <v/>
      </c>
      <c r="I560" s="163" t="str">
        <f>IF(D559=0,"",IF(D559=1,$S$3,IF(AND(F559&gt;10,F559&lt;19),$S$5,IF(AND(H559&gt;1,H559&lt;5),$S$4,$S$5))))</f>
        <v/>
      </c>
      <c r="J560" s="163" t="str">
        <f>CONCATENATE(E560,IF(AND(E560&lt;&gt;"",F560&lt;&gt;""),$M$3,""),F560,IF(AND(E560&amp;F560&lt;&gt;"",G560&lt;&gt;""),$M$3,""),G560,IF(AND(E560&amp;F560&amp;G560&lt;&gt;"",H560&lt;&gt;""),$M$3,""),H560,IF(E560&amp;F560&amp;G560&amp;H560&lt;&gt;"",$M$3,""),I560)</f>
        <v/>
      </c>
      <c r="K560" s="165"/>
      <c r="L560" s="150"/>
      <c r="M560" s="150"/>
      <c r="N560" s="150"/>
    </row>
    <row r="561" spans="1:14" ht="15.75" thickBot="1">
      <c r="A561" s="150"/>
      <c r="B561" s="150"/>
      <c r="C561" s="150"/>
      <c r="D561" s="150"/>
      <c r="E561" s="166"/>
      <c r="F561" s="150"/>
      <c r="G561" s="150"/>
      <c r="H561" s="150"/>
      <c r="I561" s="150"/>
      <c r="J561" s="150"/>
      <c r="K561" s="150"/>
      <c r="L561" s="150"/>
      <c r="M561" s="150"/>
      <c r="N561" s="150"/>
    </row>
    <row r="562" spans="1:14" ht="15.75" thickBot="1">
      <c r="A562" s="151">
        <v>36</v>
      </c>
      <c r="B562" s="145" t="s">
        <v>152</v>
      </c>
      <c r="C562" s="145" t="s">
        <v>153</v>
      </c>
      <c r="D562" s="148"/>
      <c r="E562" s="152" t="str">
        <f>CONCATENATE(J576,IF(AND(D575&lt;&gt;0,D572&lt;&gt;0),$M$3,""),J573,IF(AND(D572&lt;&gt;0,D569&lt;&gt;0),$M$3,""),J570,IF(AND(D569&lt;&gt;0,D566&lt;&gt;0),$M$3,""),J567,$N$3,$M$3,E563,IF(D563&lt;&gt;0,$M$3,""),$N$4)</f>
        <v>trzydzieści sześć, 00/100</v>
      </c>
      <c r="F562" s="148"/>
      <c r="G562" s="148"/>
      <c r="H562" s="148"/>
      <c r="I562" s="148"/>
      <c r="J562" s="148"/>
      <c r="K562" s="153"/>
      <c r="L562" s="150"/>
      <c r="M562" s="150"/>
      <c r="N562" s="150"/>
    </row>
    <row r="563" spans="1:14" ht="15.75" thickBot="1">
      <c r="A563" s="154">
        <f>TRUNC(A562)</f>
        <v>36</v>
      </c>
      <c r="B563" s="155">
        <f>A562-A563</f>
        <v>0</v>
      </c>
      <c r="C563" s="155">
        <v>1</v>
      </c>
      <c r="D563" s="156">
        <f>B563</f>
        <v>0</v>
      </c>
      <c r="E563" s="157" t="str">
        <f>CONCATENATE(TEXT(D563*100,"## 00"),"/100")</f>
        <v>00/100</v>
      </c>
      <c r="K563" s="158"/>
      <c r="L563" s="150"/>
      <c r="M563" s="150"/>
      <c r="N563" s="150"/>
    </row>
    <row r="564" spans="1:14">
      <c r="A564" s="159">
        <f t="shared" ref="A564:A575" si="70">MOD($A$563,$C564)</f>
        <v>6</v>
      </c>
      <c r="B564" s="156">
        <f>A564</f>
        <v>6</v>
      </c>
      <c r="C564" s="156">
        <v>10</v>
      </c>
      <c r="D564" s="156"/>
      <c r="E564" s="157"/>
      <c r="K564" s="160"/>
      <c r="L564" s="150"/>
      <c r="M564" s="150"/>
      <c r="N564" s="150"/>
    </row>
    <row r="565" spans="1:14">
      <c r="A565" s="159">
        <f t="shared" si="70"/>
        <v>36</v>
      </c>
      <c r="B565" s="156">
        <f t="shared" ref="B565:B574" si="71">A565-A564</f>
        <v>30</v>
      </c>
      <c r="C565" s="156">
        <v>100</v>
      </c>
      <c r="D565" s="156"/>
      <c r="E565" s="157"/>
      <c r="K565" s="160"/>
      <c r="L565" s="150"/>
      <c r="M565" s="150"/>
      <c r="N565" s="150"/>
    </row>
    <row r="566" spans="1:14">
      <c r="A566" s="159">
        <f t="shared" si="70"/>
        <v>36</v>
      </c>
      <c r="B566" s="156">
        <f t="shared" si="71"/>
        <v>0</v>
      </c>
      <c r="C566" s="156">
        <v>1000</v>
      </c>
      <c r="D566" s="156">
        <f>A566</f>
        <v>36</v>
      </c>
      <c r="E566" s="157">
        <f>D566-MOD(D566,100)</f>
        <v>0</v>
      </c>
      <c r="F566" s="149">
        <f>MOD(D566,100)</f>
        <v>36</v>
      </c>
      <c r="G566" s="149">
        <f>F566-MOD(F566,10)</f>
        <v>30</v>
      </c>
      <c r="H566" s="149">
        <f>MOD(F566,10)</f>
        <v>6</v>
      </c>
      <c r="K566" s="160"/>
      <c r="L566" s="150"/>
      <c r="M566" s="150"/>
      <c r="N566" s="150"/>
    </row>
    <row r="567" spans="1:14">
      <c r="A567" s="159">
        <f t="shared" si="70"/>
        <v>36</v>
      </c>
      <c r="B567" s="156">
        <f t="shared" si="71"/>
        <v>0</v>
      </c>
      <c r="C567" s="156">
        <v>10000</v>
      </c>
      <c r="D567" s="156"/>
      <c r="E567" s="157" t="str">
        <f>_xlfn.IFNA(VLOOKUP(E566,$O$3:$P$38,2,0),"")</f>
        <v/>
      </c>
      <c r="F567" s="149" t="str">
        <f>IF(AND(F566&gt;10,F566&lt;20), VLOOKUP(F566,$O$3:$P$38,2,0),"")</f>
        <v/>
      </c>
      <c r="G567" s="149" t="str">
        <f>IF(AND(F566&gt;10,F566&lt;20),"", IF(G566&gt;9, VLOOKUP(G566,$O$3:$P$38,2,0),""))</f>
        <v>trzydzieści</v>
      </c>
      <c r="H567" s="149" t="str">
        <f>IF(AND(F566&gt;10,F566&lt;20),"",IF(H566&gt;0,VLOOKUP(H566,$O$3:$P$39,2,0),IF(AND(H566=0,A563=0),"zero","")))</f>
        <v>sześć</v>
      </c>
      <c r="J567" s="149" t="str">
        <f>CONCATENATE(E567,IF(AND(E567&lt;&gt;"",F567&lt;&gt;""),$M$3,""),F567,IF(AND(E567&amp;F567&lt;&gt;"",G567&lt;&gt;""),$M$3,""),G567,IF(AND(E567&amp;F567&amp;G567&lt;&gt;"",H567&lt;&gt;""),$M$3,""),H567)</f>
        <v>trzydzieści sześć</v>
      </c>
      <c r="K567" s="160"/>
      <c r="L567" s="150"/>
      <c r="M567" s="150"/>
      <c r="N567" s="150"/>
    </row>
    <row r="568" spans="1:14">
      <c r="A568" s="159">
        <f t="shared" si="70"/>
        <v>36</v>
      </c>
      <c r="B568" s="156">
        <f t="shared" si="71"/>
        <v>0</v>
      </c>
      <c r="C568" s="156">
        <v>100000</v>
      </c>
      <c r="D568" s="156"/>
      <c r="E568" s="157"/>
      <c r="K568" s="160"/>
      <c r="L568" s="150"/>
      <c r="M568" s="150"/>
      <c r="N568" s="150"/>
    </row>
    <row r="569" spans="1:14">
      <c r="A569" s="159">
        <f t="shared" si="70"/>
        <v>36</v>
      </c>
      <c r="B569" s="156">
        <f t="shared" si="71"/>
        <v>0</v>
      </c>
      <c r="C569" s="156">
        <v>1000000</v>
      </c>
      <c r="D569" s="156">
        <f>(A569-A566)/1000</f>
        <v>0</v>
      </c>
      <c r="E569" s="157">
        <f>D569-MOD(D569,100)</f>
        <v>0</v>
      </c>
      <c r="F569" s="149">
        <f>MOD(D569,100)</f>
        <v>0</v>
      </c>
      <c r="G569" s="149">
        <f>F569-MOD(F569,10)</f>
        <v>0</v>
      </c>
      <c r="H569" s="149">
        <f>MOD(F569,10)</f>
        <v>0</v>
      </c>
      <c r="K569" s="160"/>
      <c r="L569" s="150"/>
      <c r="M569" s="150"/>
      <c r="N569" s="150"/>
    </row>
    <row r="570" spans="1:14">
      <c r="A570" s="159">
        <f t="shared" si="70"/>
        <v>36</v>
      </c>
      <c r="B570" s="156">
        <f t="shared" si="71"/>
        <v>0</v>
      </c>
      <c r="C570" s="156">
        <v>10000000</v>
      </c>
      <c r="D570" s="156"/>
      <c r="E570" s="157" t="str">
        <f>_xlfn.IFNA(VLOOKUP(E569,$O$3:$P$38,2,0),"")</f>
        <v/>
      </c>
      <c r="F570" s="149" t="str">
        <f>IF(AND(F569&gt;10,F569&lt;20), VLOOKUP(F569,$O$3:$P$38,2,0),"")</f>
        <v/>
      </c>
      <c r="G570" s="149" t="str">
        <f>IF(AND(F569&gt;10,F569&lt;20),"", IF(G569&gt;9, VLOOKUP(G569,$O$3:$P$38,2,0),""))</f>
        <v/>
      </c>
      <c r="H570" s="149" t="str">
        <f>IF(AND(F569&gt;10,F569&lt;20),"", IF(H569&gt;0, VLOOKUP(H569,$O$3:$P$38,2,0),""))</f>
        <v/>
      </c>
      <c r="I570" s="149" t="str">
        <f>IF(D569=0,"",IF(D569=1,$Q$3,IF(AND(F569&gt;10,F569&lt;19),$Q$5,IF(AND(H569&gt;1,H569&lt;5),$Q$4,$Q$5))))</f>
        <v/>
      </c>
      <c r="J570" s="149" t="str">
        <f>CONCATENATE(E570,IF(AND(E570&lt;&gt;"",F570&lt;&gt;""),$M$3,""),F570,IF(AND(E570&amp;F570&lt;&gt;"",G570&lt;&gt;""),$M$3,""),G570,IF(AND(E570&amp;F570&amp;G570&lt;&gt;"",H570&lt;&gt;""),$M$3,""),H570,IF(E570&amp;F570&amp;G570&amp;H570&lt;&gt;"",$M$3,""),I570)</f>
        <v/>
      </c>
      <c r="K570" s="160"/>
      <c r="L570" s="150"/>
      <c r="M570" s="150"/>
      <c r="N570" s="150"/>
    </row>
    <row r="571" spans="1:14">
      <c r="A571" s="159">
        <f t="shared" si="70"/>
        <v>36</v>
      </c>
      <c r="B571" s="156">
        <f t="shared" si="71"/>
        <v>0</v>
      </c>
      <c r="C571" s="156">
        <v>100000000</v>
      </c>
      <c r="D571" s="156"/>
      <c r="E571" s="157"/>
      <c r="K571" s="160"/>
      <c r="L571" s="150"/>
      <c r="M571" s="150"/>
      <c r="N571" s="150"/>
    </row>
    <row r="572" spans="1:14">
      <c r="A572" s="159">
        <f t="shared" si="70"/>
        <v>36</v>
      </c>
      <c r="B572" s="155">
        <f t="shared" si="71"/>
        <v>0</v>
      </c>
      <c r="C572" s="155">
        <v>1000000000</v>
      </c>
      <c r="D572" s="156">
        <f>(A572-A569)/1000000</f>
        <v>0</v>
      </c>
      <c r="E572" s="157">
        <f>D572-MOD(D572,100)</f>
        <v>0</v>
      </c>
      <c r="F572" s="149">
        <f>MOD(D572,100)</f>
        <v>0</v>
      </c>
      <c r="G572" s="149">
        <f>F572-MOD(F572,10)</f>
        <v>0</v>
      </c>
      <c r="H572" s="149">
        <f>MOD(F572,10)</f>
        <v>0</v>
      </c>
      <c r="K572" s="160"/>
      <c r="L572" s="150"/>
      <c r="M572" s="150"/>
      <c r="N572" s="150"/>
    </row>
    <row r="573" spans="1:14">
      <c r="A573" s="159">
        <f t="shared" si="70"/>
        <v>36</v>
      </c>
      <c r="B573" s="155">
        <f t="shared" si="71"/>
        <v>0</v>
      </c>
      <c r="C573" s="155">
        <v>10000000000</v>
      </c>
      <c r="E573" s="161" t="str">
        <f>_xlfn.IFNA(VLOOKUP(E572,$O$3:$P$38,2,0),"")</f>
        <v/>
      </c>
      <c r="F573" s="149" t="str">
        <f>IF(AND(F572&gt;10,F572&lt;20), VLOOKUP(F572,$O$3:$P$38,2,0),"")</f>
        <v/>
      </c>
      <c r="G573" s="149" t="str">
        <f>IF(AND(F572&gt;10,F572&lt;20),"", IF(G572&gt;9, VLOOKUP(G572,$O$3:$P$38,2,0),""))</f>
        <v/>
      </c>
      <c r="H573" s="149" t="str">
        <f>IF(AND(F572&gt;10,F572&lt;20),"", IF(H572&gt;0, VLOOKUP(H572,$O$3:$P$38,2,0),""))</f>
        <v/>
      </c>
      <c r="I573" s="149" t="str">
        <f>IF(D572=0,"",IF(D572=1,$R$3,IF(AND(F572&gt;10,F572&lt;19),$R$5,IF(AND(H572&gt;1,H572&lt;5),$R$4,$R$5))))</f>
        <v/>
      </c>
      <c r="J573" s="149" t="str">
        <f>CONCATENATE(E573,IF(AND(E573&lt;&gt;"",F573&lt;&gt;""),$M$3,""),F573,IF(AND(E573&amp;F573&lt;&gt;"",G573&lt;&gt;""),$M$3,""),G573,IF(AND(E573&amp;F573&amp;G573&lt;&gt;"",H573&lt;&gt;""),$M$3,""),H573,IF(E573&amp;F573&amp;G573&amp;H573&lt;&gt;"",$M$3,""),I573)</f>
        <v/>
      </c>
      <c r="K573" s="160"/>
      <c r="L573" s="150"/>
      <c r="M573" s="150"/>
      <c r="N573" s="150"/>
    </row>
    <row r="574" spans="1:14">
      <c r="A574" s="159">
        <f t="shared" si="70"/>
        <v>36</v>
      </c>
      <c r="B574" s="156">
        <f t="shared" si="71"/>
        <v>0</v>
      </c>
      <c r="C574" s="156">
        <v>100000000000</v>
      </c>
      <c r="D574" s="156"/>
      <c r="E574" s="157"/>
      <c r="K574" s="160"/>
      <c r="L574" s="150"/>
      <c r="M574" s="150"/>
      <c r="N574" s="150"/>
    </row>
    <row r="575" spans="1:14">
      <c r="A575" s="159">
        <f t="shared" si="70"/>
        <v>36</v>
      </c>
      <c r="B575" s="155">
        <f>A575-A572</f>
        <v>0</v>
      </c>
      <c r="C575" s="155">
        <v>1000000000000</v>
      </c>
      <c r="D575" s="156">
        <f>(A575-A572)/1000000000</f>
        <v>0</v>
      </c>
      <c r="E575" s="157">
        <f>D575-MOD(D575,100)</f>
        <v>0</v>
      </c>
      <c r="F575" s="149">
        <f>MOD(D575,100)</f>
        <v>0</v>
      </c>
      <c r="G575" s="149">
        <f>F575-MOD(F575,10)</f>
        <v>0</v>
      </c>
      <c r="H575" s="149">
        <f>MOD(F575,10)</f>
        <v>0</v>
      </c>
      <c r="K575" s="160"/>
      <c r="L575" s="150"/>
      <c r="M575" s="150"/>
      <c r="N575" s="150"/>
    </row>
    <row r="576" spans="1:14" ht="15.75" thickBot="1">
      <c r="A576" s="162"/>
      <c r="B576" s="163"/>
      <c r="C576" s="163"/>
      <c r="D576" s="163"/>
      <c r="E576" s="164" t="str">
        <f>_xlfn.IFNA(VLOOKUP(E575,$O$3:$P$38,2,0),"")</f>
        <v/>
      </c>
      <c r="F576" s="163" t="str">
        <f>IF(AND(F575&gt;10,F575&lt;20), VLOOKUP(F575,$O$3:$P$38,2,0),"")</f>
        <v/>
      </c>
      <c r="G576" s="163" t="str">
        <f>IF(AND(F575&gt;10,F575&lt;20),"", IF(G575&gt;9, VLOOKUP(G575,$O$3:$P$38,2,0),""))</f>
        <v/>
      </c>
      <c r="H576" s="163" t="str">
        <f>IF(AND(F575&gt;10,F575&lt;20),"", IF(H575&gt;0, VLOOKUP(H575,$O$3:$P$38,2,0),""))</f>
        <v/>
      </c>
      <c r="I576" s="163" t="str">
        <f>IF(D575=0,"",IF(D575=1,$S$3,IF(AND(F575&gt;10,F575&lt;19),$S$5,IF(AND(H575&gt;1,H575&lt;5),$S$4,$S$5))))</f>
        <v/>
      </c>
      <c r="J576" s="163" t="str">
        <f>CONCATENATE(E576,IF(AND(E576&lt;&gt;"",F576&lt;&gt;""),$M$3,""),F576,IF(AND(E576&amp;F576&lt;&gt;"",G576&lt;&gt;""),$M$3,""),G576,IF(AND(E576&amp;F576&amp;G576&lt;&gt;"",H576&lt;&gt;""),$M$3,""),H576,IF(E576&amp;F576&amp;G576&amp;H576&lt;&gt;"",$M$3,""),I576)</f>
        <v/>
      </c>
      <c r="K576" s="165"/>
      <c r="L576" s="150"/>
      <c r="M576" s="150"/>
      <c r="N576" s="150"/>
    </row>
    <row r="577" spans="1:14" ht="15.75" thickBot="1">
      <c r="A577" s="150"/>
      <c r="B577" s="150"/>
      <c r="C577" s="150"/>
      <c r="D577" s="150"/>
      <c r="E577" s="166"/>
      <c r="F577" s="150"/>
      <c r="G577" s="150"/>
      <c r="H577" s="150"/>
      <c r="I577" s="150"/>
      <c r="J577" s="150"/>
      <c r="K577" s="150"/>
      <c r="L577" s="150"/>
      <c r="M577" s="150"/>
      <c r="N577" s="150"/>
    </row>
    <row r="578" spans="1:14" ht="15.75" thickBot="1">
      <c r="A578" s="151">
        <v>37</v>
      </c>
      <c r="B578" s="145" t="s">
        <v>152</v>
      </c>
      <c r="C578" s="145" t="s">
        <v>153</v>
      </c>
      <c r="D578" s="148"/>
      <c r="E578" s="152" t="str">
        <f>CONCATENATE(J592,IF(AND(D591&lt;&gt;0,D588&lt;&gt;0),$M$3,""),J589,IF(AND(D588&lt;&gt;0,D585&lt;&gt;0),$M$3,""),J586,IF(AND(D585&lt;&gt;0,D582&lt;&gt;0),$M$3,""),J583,$N$3,$M$3,E579,IF(D579&lt;&gt;0,$M$3,""),$N$4)</f>
        <v>trzydzieści siedem, 00/100</v>
      </c>
      <c r="F578" s="148"/>
      <c r="G578" s="148"/>
      <c r="H578" s="148"/>
      <c r="I578" s="148"/>
      <c r="J578" s="148"/>
      <c r="K578" s="153"/>
      <c r="L578" s="150"/>
      <c r="M578" s="150"/>
      <c r="N578" s="150"/>
    </row>
    <row r="579" spans="1:14" ht="15.75" thickBot="1">
      <c r="A579" s="154">
        <f>TRUNC(A578)</f>
        <v>37</v>
      </c>
      <c r="B579" s="155">
        <f>A578-A579</f>
        <v>0</v>
      </c>
      <c r="C579" s="155">
        <v>1</v>
      </c>
      <c r="D579" s="156">
        <f>B579</f>
        <v>0</v>
      </c>
      <c r="E579" s="157" t="str">
        <f>CONCATENATE(TEXT(D579*100,"## 00"),"/100")</f>
        <v>00/100</v>
      </c>
      <c r="K579" s="158"/>
      <c r="L579" s="150"/>
      <c r="M579" s="150"/>
      <c r="N579" s="150"/>
    </row>
    <row r="580" spans="1:14">
      <c r="A580" s="159">
        <f t="shared" ref="A580:A591" si="72">MOD($A$579,$C580)</f>
        <v>7</v>
      </c>
      <c r="B580" s="156">
        <f>A580</f>
        <v>7</v>
      </c>
      <c r="C580" s="156">
        <v>10</v>
      </c>
      <c r="D580" s="156"/>
      <c r="E580" s="157"/>
      <c r="K580" s="160"/>
      <c r="L580" s="150"/>
      <c r="M580" s="150"/>
      <c r="N580" s="150"/>
    </row>
    <row r="581" spans="1:14">
      <c r="A581" s="159">
        <f t="shared" si="72"/>
        <v>37</v>
      </c>
      <c r="B581" s="156">
        <f t="shared" ref="B581:B590" si="73">A581-A580</f>
        <v>30</v>
      </c>
      <c r="C581" s="156">
        <v>100</v>
      </c>
      <c r="D581" s="156"/>
      <c r="E581" s="157"/>
      <c r="K581" s="160"/>
      <c r="L581" s="150"/>
      <c r="M581" s="150"/>
      <c r="N581" s="150"/>
    </row>
    <row r="582" spans="1:14">
      <c r="A582" s="159">
        <f t="shared" si="72"/>
        <v>37</v>
      </c>
      <c r="B582" s="156">
        <f t="shared" si="73"/>
        <v>0</v>
      </c>
      <c r="C582" s="156">
        <v>1000</v>
      </c>
      <c r="D582" s="156">
        <f>A582</f>
        <v>37</v>
      </c>
      <c r="E582" s="157">
        <f>D582-MOD(D582,100)</f>
        <v>0</v>
      </c>
      <c r="F582" s="149">
        <f>MOD(D582,100)</f>
        <v>37</v>
      </c>
      <c r="G582" s="149">
        <f>F582-MOD(F582,10)</f>
        <v>30</v>
      </c>
      <c r="H582" s="149">
        <f>MOD(F582,10)</f>
        <v>7</v>
      </c>
      <c r="K582" s="160"/>
      <c r="L582" s="150"/>
      <c r="M582" s="150"/>
      <c r="N582" s="150"/>
    </row>
    <row r="583" spans="1:14">
      <c r="A583" s="159">
        <f t="shared" si="72"/>
        <v>37</v>
      </c>
      <c r="B583" s="156">
        <f t="shared" si="73"/>
        <v>0</v>
      </c>
      <c r="C583" s="156">
        <v>10000</v>
      </c>
      <c r="D583" s="156"/>
      <c r="E583" s="157" t="str">
        <f>_xlfn.IFNA(VLOOKUP(E582,$O$3:$P$38,2,0),"")</f>
        <v/>
      </c>
      <c r="F583" s="149" t="str">
        <f>IF(AND(F582&gt;10,F582&lt;20), VLOOKUP(F582,$O$3:$P$38,2,0),"")</f>
        <v/>
      </c>
      <c r="G583" s="149" t="str">
        <f>IF(AND(F582&gt;10,F582&lt;20),"", IF(G582&gt;9, VLOOKUP(G582,$O$3:$P$38,2,0),""))</f>
        <v>trzydzieści</v>
      </c>
      <c r="H583" s="149" t="str">
        <f>IF(AND(F582&gt;10,F582&lt;20),"",IF(H582&gt;0,VLOOKUP(H582,$O$3:$P$39,2,0),IF(AND(H582=0,A579=0),"zero","")))</f>
        <v>siedem</v>
      </c>
      <c r="J583" s="149" t="str">
        <f>CONCATENATE(E583,IF(AND(E583&lt;&gt;"",F583&lt;&gt;""),$M$3,""),F583,IF(AND(E583&amp;F583&lt;&gt;"",G583&lt;&gt;""),$M$3,""),G583,IF(AND(E583&amp;F583&amp;G583&lt;&gt;"",H583&lt;&gt;""),$M$3,""),H583)</f>
        <v>trzydzieści siedem</v>
      </c>
      <c r="K583" s="160"/>
      <c r="L583" s="150"/>
      <c r="M583" s="150"/>
      <c r="N583" s="150"/>
    </row>
    <row r="584" spans="1:14">
      <c r="A584" s="159">
        <f t="shared" si="72"/>
        <v>37</v>
      </c>
      <c r="B584" s="156">
        <f t="shared" si="73"/>
        <v>0</v>
      </c>
      <c r="C584" s="156">
        <v>100000</v>
      </c>
      <c r="D584" s="156"/>
      <c r="E584" s="157"/>
      <c r="K584" s="160"/>
      <c r="L584" s="150"/>
      <c r="M584" s="150"/>
      <c r="N584" s="150"/>
    </row>
    <row r="585" spans="1:14">
      <c r="A585" s="159">
        <f t="shared" si="72"/>
        <v>37</v>
      </c>
      <c r="B585" s="156">
        <f t="shared" si="73"/>
        <v>0</v>
      </c>
      <c r="C585" s="156">
        <v>1000000</v>
      </c>
      <c r="D585" s="156">
        <f>(A585-A582)/1000</f>
        <v>0</v>
      </c>
      <c r="E585" s="157">
        <f>D585-MOD(D585,100)</f>
        <v>0</v>
      </c>
      <c r="F585" s="149">
        <f>MOD(D585,100)</f>
        <v>0</v>
      </c>
      <c r="G585" s="149">
        <f>F585-MOD(F585,10)</f>
        <v>0</v>
      </c>
      <c r="H585" s="149">
        <f>MOD(F585,10)</f>
        <v>0</v>
      </c>
      <c r="K585" s="160"/>
      <c r="L585" s="150"/>
      <c r="M585" s="150"/>
      <c r="N585" s="150"/>
    </row>
    <row r="586" spans="1:14">
      <c r="A586" s="159">
        <f t="shared" si="72"/>
        <v>37</v>
      </c>
      <c r="B586" s="156">
        <f t="shared" si="73"/>
        <v>0</v>
      </c>
      <c r="C586" s="156">
        <v>10000000</v>
      </c>
      <c r="D586" s="156"/>
      <c r="E586" s="157" t="str">
        <f>_xlfn.IFNA(VLOOKUP(E585,$O$3:$P$38,2,0),"")</f>
        <v/>
      </c>
      <c r="F586" s="149" t="str">
        <f>IF(AND(F585&gt;10,F585&lt;20), VLOOKUP(F585,$O$3:$P$38,2,0),"")</f>
        <v/>
      </c>
      <c r="G586" s="149" t="str">
        <f>IF(AND(F585&gt;10,F585&lt;20),"", IF(G585&gt;9, VLOOKUP(G585,$O$3:$P$38,2,0),""))</f>
        <v/>
      </c>
      <c r="H586" s="149" t="str">
        <f>IF(AND(F585&gt;10,F585&lt;20),"", IF(H585&gt;0, VLOOKUP(H585,$O$3:$P$38,2,0),""))</f>
        <v/>
      </c>
      <c r="I586" s="149" t="str">
        <f>IF(D585=0,"",IF(D585=1,$Q$3,IF(AND(F585&gt;10,F585&lt;19),$Q$5,IF(AND(H585&gt;1,H585&lt;5),$Q$4,$Q$5))))</f>
        <v/>
      </c>
      <c r="J586" s="149" t="str">
        <f>CONCATENATE(E586,IF(AND(E586&lt;&gt;"",F586&lt;&gt;""),$M$3,""),F586,IF(AND(E586&amp;F586&lt;&gt;"",G586&lt;&gt;""),$M$3,""),G586,IF(AND(E586&amp;F586&amp;G586&lt;&gt;"",H586&lt;&gt;""),$M$3,""),H586,IF(E586&amp;F586&amp;G586&amp;H586&lt;&gt;"",$M$3,""),I586)</f>
        <v/>
      </c>
      <c r="K586" s="160"/>
      <c r="L586" s="150"/>
      <c r="M586" s="150"/>
      <c r="N586" s="150"/>
    </row>
    <row r="587" spans="1:14">
      <c r="A587" s="159">
        <f t="shared" si="72"/>
        <v>37</v>
      </c>
      <c r="B587" s="156">
        <f t="shared" si="73"/>
        <v>0</v>
      </c>
      <c r="C587" s="156">
        <v>100000000</v>
      </c>
      <c r="D587" s="156"/>
      <c r="E587" s="157"/>
      <c r="K587" s="160"/>
      <c r="L587" s="150"/>
      <c r="M587" s="150"/>
      <c r="N587" s="150"/>
    </row>
    <row r="588" spans="1:14">
      <c r="A588" s="159">
        <f t="shared" si="72"/>
        <v>37</v>
      </c>
      <c r="B588" s="155">
        <f t="shared" si="73"/>
        <v>0</v>
      </c>
      <c r="C588" s="155">
        <v>1000000000</v>
      </c>
      <c r="D588" s="156">
        <f>(A588-A585)/1000000</f>
        <v>0</v>
      </c>
      <c r="E588" s="157">
        <f>D588-MOD(D588,100)</f>
        <v>0</v>
      </c>
      <c r="F588" s="149">
        <f>MOD(D588,100)</f>
        <v>0</v>
      </c>
      <c r="G588" s="149">
        <f>F588-MOD(F588,10)</f>
        <v>0</v>
      </c>
      <c r="H588" s="149">
        <f>MOD(F588,10)</f>
        <v>0</v>
      </c>
      <c r="K588" s="160"/>
      <c r="L588" s="150"/>
      <c r="M588" s="150"/>
      <c r="N588" s="150"/>
    </row>
    <row r="589" spans="1:14">
      <c r="A589" s="159">
        <f t="shared" si="72"/>
        <v>37</v>
      </c>
      <c r="B589" s="155">
        <f t="shared" si="73"/>
        <v>0</v>
      </c>
      <c r="C589" s="155">
        <v>10000000000</v>
      </c>
      <c r="E589" s="161" t="str">
        <f>_xlfn.IFNA(VLOOKUP(E588,$O$3:$P$38,2,0),"")</f>
        <v/>
      </c>
      <c r="F589" s="149" t="str">
        <f>IF(AND(F588&gt;10,F588&lt;20), VLOOKUP(F588,$O$3:$P$38,2,0),"")</f>
        <v/>
      </c>
      <c r="G589" s="149" t="str">
        <f>IF(AND(F588&gt;10,F588&lt;20),"", IF(G588&gt;9, VLOOKUP(G588,$O$3:$P$38,2,0),""))</f>
        <v/>
      </c>
      <c r="H589" s="149" t="str">
        <f>IF(AND(F588&gt;10,F588&lt;20),"", IF(H588&gt;0, VLOOKUP(H588,$O$3:$P$38,2,0),""))</f>
        <v/>
      </c>
      <c r="I589" s="149" t="str">
        <f>IF(D588=0,"",IF(D588=1,$R$3,IF(AND(F588&gt;10,F588&lt;19),$R$5,IF(AND(H588&gt;1,H588&lt;5),$R$4,$R$5))))</f>
        <v/>
      </c>
      <c r="J589" s="149" t="str">
        <f>CONCATENATE(E589,IF(AND(E589&lt;&gt;"",F589&lt;&gt;""),$M$3,""),F589,IF(AND(E589&amp;F589&lt;&gt;"",G589&lt;&gt;""),$M$3,""),G589,IF(AND(E589&amp;F589&amp;G589&lt;&gt;"",H589&lt;&gt;""),$M$3,""),H589,IF(E589&amp;F589&amp;G589&amp;H589&lt;&gt;"",$M$3,""),I589)</f>
        <v/>
      </c>
      <c r="K589" s="160"/>
      <c r="L589" s="150"/>
      <c r="M589" s="150"/>
      <c r="N589" s="150"/>
    </row>
    <row r="590" spans="1:14">
      <c r="A590" s="159">
        <f t="shared" si="72"/>
        <v>37</v>
      </c>
      <c r="B590" s="156">
        <f t="shared" si="73"/>
        <v>0</v>
      </c>
      <c r="C590" s="156">
        <v>100000000000</v>
      </c>
      <c r="D590" s="156"/>
      <c r="E590" s="157"/>
      <c r="K590" s="160"/>
      <c r="L590" s="150"/>
      <c r="M590" s="150"/>
      <c r="N590" s="150"/>
    </row>
    <row r="591" spans="1:14">
      <c r="A591" s="159">
        <f t="shared" si="72"/>
        <v>37</v>
      </c>
      <c r="B591" s="155">
        <f>A591-A588</f>
        <v>0</v>
      </c>
      <c r="C591" s="155">
        <v>1000000000000</v>
      </c>
      <c r="D591" s="156">
        <f>(A591-A588)/1000000000</f>
        <v>0</v>
      </c>
      <c r="E591" s="157">
        <f>D591-MOD(D591,100)</f>
        <v>0</v>
      </c>
      <c r="F591" s="149">
        <f>MOD(D591,100)</f>
        <v>0</v>
      </c>
      <c r="G591" s="149">
        <f>F591-MOD(F591,10)</f>
        <v>0</v>
      </c>
      <c r="H591" s="149">
        <f>MOD(F591,10)</f>
        <v>0</v>
      </c>
      <c r="K591" s="160"/>
      <c r="L591" s="150"/>
      <c r="M591" s="150"/>
      <c r="N591" s="150"/>
    </row>
    <row r="592" spans="1:14" ht="15.75" thickBot="1">
      <c r="A592" s="162"/>
      <c r="B592" s="163"/>
      <c r="C592" s="163"/>
      <c r="D592" s="163"/>
      <c r="E592" s="164" t="str">
        <f>_xlfn.IFNA(VLOOKUP(E591,$O$3:$P$38,2,0),"")</f>
        <v/>
      </c>
      <c r="F592" s="163" t="str">
        <f>IF(AND(F591&gt;10,F591&lt;20), VLOOKUP(F591,$O$3:$P$38,2,0),"")</f>
        <v/>
      </c>
      <c r="G592" s="163" t="str">
        <f>IF(AND(F591&gt;10,F591&lt;20),"", IF(G591&gt;9, VLOOKUP(G591,$O$3:$P$38,2,0),""))</f>
        <v/>
      </c>
      <c r="H592" s="163" t="str">
        <f>IF(AND(F591&gt;10,F591&lt;20),"", IF(H591&gt;0, VLOOKUP(H591,$O$3:$P$38,2,0),""))</f>
        <v/>
      </c>
      <c r="I592" s="163" t="str">
        <f>IF(D591=0,"",IF(D591=1,$S$3,IF(AND(F591&gt;10,F591&lt;19),$S$5,IF(AND(H591&gt;1,H591&lt;5),$S$4,$S$5))))</f>
        <v/>
      </c>
      <c r="J592" s="163" t="str">
        <f>CONCATENATE(E592,IF(AND(E592&lt;&gt;"",F592&lt;&gt;""),$M$3,""),F592,IF(AND(E592&amp;F592&lt;&gt;"",G592&lt;&gt;""),$M$3,""),G592,IF(AND(E592&amp;F592&amp;G592&lt;&gt;"",H592&lt;&gt;""),$M$3,""),H592,IF(E592&amp;F592&amp;G592&amp;H592&lt;&gt;"",$M$3,""),I592)</f>
        <v/>
      </c>
      <c r="K592" s="165"/>
      <c r="L592" s="150"/>
      <c r="M592" s="150"/>
      <c r="N592" s="150"/>
    </row>
    <row r="593" spans="1:14" ht="15.75" thickBot="1">
      <c r="A593" s="150"/>
      <c r="B593" s="150"/>
      <c r="C593" s="150"/>
      <c r="D593" s="150"/>
      <c r="E593" s="166"/>
      <c r="F593" s="150"/>
      <c r="G593" s="150"/>
      <c r="H593" s="150"/>
      <c r="I593" s="150"/>
      <c r="J593" s="150"/>
      <c r="K593" s="150"/>
      <c r="L593" s="150"/>
      <c r="M593" s="150"/>
      <c r="N593" s="150"/>
    </row>
    <row r="594" spans="1:14" ht="15.75" thickBot="1">
      <c r="A594" s="151">
        <v>38</v>
      </c>
      <c r="B594" s="145" t="s">
        <v>152</v>
      </c>
      <c r="C594" s="145" t="s">
        <v>153</v>
      </c>
      <c r="D594" s="148"/>
      <c r="E594" s="152" t="str">
        <f>CONCATENATE(J608,IF(AND(D607&lt;&gt;0,D604&lt;&gt;0),$M$3,""),J605,IF(AND(D604&lt;&gt;0,D601&lt;&gt;0),$M$3,""),J602,IF(AND(D601&lt;&gt;0,D598&lt;&gt;0),$M$3,""),J599,$N$3,$M$3,E595,IF(D595&lt;&gt;0,$M$3,""),$N$4)</f>
        <v>trzydzieści osiem, 00/100</v>
      </c>
      <c r="F594" s="148"/>
      <c r="G594" s="148"/>
      <c r="H594" s="148"/>
      <c r="I594" s="148"/>
      <c r="J594" s="148"/>
      <c r="K594" s="153"/>
      <c r="L594" s="150"/>
      <c r="M594" s="150"/>
      <c r="N594" s="150"/>
    </row>
    <row r="595" spans="1:14" ht="15.75" thickBot="1">
      <c r="A595" s="154">
        <f>TRUNC(A594)</f>
        <v>38</v>
      </c>
      <c r="B595" s="155">
        <f>A594-A595</f>
        <v>0</v>
      </c>
      <c r="C595" s="155">
        <v>1</v>
      </c>
      <c r="D595" s="156">
        <f>B595</f>
        <v>0</v>
      </c>
      <c r="E595" s="157" t="str">
        <f>CONCATENATE(TEXT(D595*100,"## 00"),"/100")</f>
        <v>00/100</v>
      </c>
      <c r="K595" s="158"/>
      <c r="L595" s="150"/>
      <c r="M595" s="150"/>
      <c r="N595" s="150"/>
    </row>
    <row r="596" spans="1:14">
      <c r="A596" s="159">
        <f t="shared" ref="A596:A607" si="74">MOD($A$595,$C596)</f>
        <v>8</v>
      </c>
      <c r="B596" s="156">
        <f>A596</f>
        <v>8</v>
      </c>
      <c r="C596" s="156">
        <v>10</v>
      </c>
      <c r="D596" s="156"/>
      <c r="E596" s="157"/>
      <c r="K596" s="160"/>
      <c r="L596" s="150"/>
      <c r="M596" s="150"/>
      <c r="N596" s="150"/>
    </row>
    <row r="597" spans="1:14">
      <c r="A597" s="159">
        <f t="shared" si="74"/>
        <v>38</v>
      </c>
      <c r="B597" s="156">
        <f t="shared" ref="B597:B606" si="75">A597-A596</f>
        <v>30</v>
      </c>
      <c r="C597" s="156">
        <v>100</v>
      </c>
      <c r="D597" s="156"/>
      <c r="E597" s="157"/>
      <c r="K597" s="160"/>
      <c r="L597" s="150"/>
      <c r="M597" s="150"/>
      <c r="N597" s="150"/>
    </row>
    <row r="598" spans="1:14">
      <c r="A598" s="159">
        <f t="shared" si="74"/>
        <v>38</v>
      </c>
      <c r="B598" s="156">
        <f t="shared" si="75"/>
        <v>0</v>
      </c>
      <c r="C598" s="156">
        <v>1000</v>
      </c>
      <c r="D598" s="156">
        <f>A598</f>
        <v>38</v>
      </c>
      <c r="E598" s="157">
        <f>D598-MOD(D598,100)</f>
        <v>0</v>
      </c>
      <c r="F598" s="149">
        <f>MOD(D598,100)</f>
        <v>38</v>
      </c>
      <c r="G598" s="149">
        <f>F598-MOD(F598,10)</f>
        <v>30</v>
      </c>
      <c r="H598" s="149">
        <f>MOD(F598,10)</f>
        <v>8</v>
      </c>
      <c r="K598" s="160"/>
      <c r="L598" s="150"/>
      <c r="M598" s="150"/>
      <c r="N598" s="150"/>
    </row>
    <row r="599" spans="1:14">
      <c r="A599" s="159">
        <f t="shared" si="74"/>
        <v>38</v>
      </c>
      <c r="B599" s="156">
        <f t="shared" si="75"/>
        <v>0</v>
      </c>
      <c r="C599" s="156">
        <v>10000</v>
      </c>
      <c r="D599" s="156"/>
      <c r="E599" s="157" t="str">
        <f>_xlfn.IFNA(VLOOKUP(E598,$O$3:$P$38,2,0),"")</f>
        <v/>
      </c>
      <c r="F599" s="149" t="str">
        <f>IF(AND(F598&gt;10,F598&lt;20), VLOOKUP(F598,$O$3:$P$38,2,0),"")</f>
        <v/>
      </c>
      <c r="G599" s="149" t="str">
        <f>IF(AND(F598&gt;10,F598&lt;20),"", IF(G598&gt;9, VLOOKUP(G598,$O$3:$P$38,2,0),""))</f>
        <v>trzydzieści</v>
      </c>
      <c r="H599" s="149" t="str">
        <f>IF(AND(F598&gt;10,F598&lt;20),"",IF(H598&gt;0,VLOOKUP(H598,$O$3:$P$39,2,0),IF(AND(H598=0,A595=0),"zero","")))</f>
        <v>osiem</v>
      </c>
      <c r="J599" s="149" t="str">
        <f>CONCATENATE(E599,IF(AND(E599&lt;&gt;"",F599&lt;&gt;""),$M$3,""),F599,IF(AND(E599&amp;F599&lt;&gt;"",G599&lt;&gt;""),$M$3,""),G599,IF(AND(E599&amp;F599&amp;G599&lt;&gt;"",H599&lt;&gt;""),$M$3,""),H599)</f>
        <v>trzydzieści osiem</v>
      </c>
      <c r="K599" s="160"/>
      <c r="L599" s="150"/>
      <c r="M599" s="150"/>
      <c r="N599" s="150"/>
    </row>
    <row r="600" spans="1:14">
      <c r="A600" s="159">
        <f t="shared" si="74"/>
        <v>38</v>
      </c>
      <c r="B600" s="156">
        <f t="shared" si="75"/>
        <v>0</v>
      </c>
      <c r="C600" s="156">
        <v>100000</v>
      </c>
      <c r="D600" s="156"/>
      <c r="E600" s="157"/>
      <c r="K600" s="160"/>
      <c r="L600" s="150"/>
      <c r="M600" s="150"/>
      <c r="N600" s="150"/>
    </row>
    <row r="601" spans="1:14">
      <c r="A601" s="159">
        <f t="shared" si="74"/>
        <v>38</v>
      </c>
      <c r="B601" s="156">
        <f t="shared" si="75"/>
        <v>0</v>
      </c>
      <c r="C601" s="156">
        <v>1000000</v>
      </c>
      <c r="D601" s="156">
        <f>(A601-A598)/1000</f>
        <v>0</v>
      </c>
      <c r="E601" s="157">
        <f>D601-MOD(D601,100)</f>
        <v>0</v>
      </c>
      <c r="F601" s="149">
        <f>MOD(D601,100)</f>
        <v>0</v>
      </c>
      <c r="G601" s="149">
        <f>F601-MOD(F601,10)</f>
        <v>0</v>
      </c>
      <c r="H601" s="149">
        <f>MOD(F601,10)</f>
        <v>0</v>
      </c>
      <c r="K601" s="160"/>
      <c r="L601" s="150"/>
      <c r="M601" s="150"/>
      <c r="N601" s="150"/>
    </row>
    <row r="602" spans="1:14">
      <c r="A602" s="159">
        <f t="shared" si="74"/>
        <v>38</v>
      </c>
      <c r="B602" s="156">
        <f t="shared" si="75"/>
        <v>0</v>
      </c>
      <c r="C602" s="156">
        <v>10000000</v>
      </c>
      <c r="D602" s="156"/>
      <c r="E602" s="157" t="str">
        <f>_xlfn.IFNA(VLOOKUP(E601,$O$3:$P$38,2,0),"")</f>
        <v/>
      </c>
      <c r="F602" s="149" t="str">
        <f>IF(AND(F601&gt;10,F601&lt;20), VLOOKUP(F601,$O$3:$P$38,2,0),"")</f>
        <v/>
      </c>
      <c r="G602" s="149" t="str">
        <f>IF(AND(F601&gt;10,F601&lt;20),"", IF(G601&gt;9, VLOOKUP(G601,$O$3:$P$38,2,0),""))</f>
        <v/>
      </c>
      <c r="H602" s="149" t="str">
        <f>IF(AND(F601&gt;10,F601&lt;20),"", IF(H601&gt;0, VLOOKUP(H601,$O$3:$P$38,2,0),""))</f>
        <v/>
      </c>
      <c r="I602" s="149" t="str">
        <f>IF(D601=0,"",IF(D601=1,$Q$3,IF(AND(F601&gt;10,F601&lt;19),$Q$5,IF(AND(H601&gt;1,H601&lt;5),$Q$4,$Q$5))))</f>
        <v/>
      </c>
      <c r="J602" s="149" t="str">
        <f>CONCATENATE(E602,IF(AND(E602&lt;&gt;"",F602&lt;&gt;""),$M$3,""),F602,IF(AND(E602&amp;F602&lt;&gt;"",G602&lt;&gt;""),$M$3,""),G602,IF(AND(E602&amp;F602&amp;G602&lt;&gt;"",H602&lt;&gt;""),$M$3,""),H602,IF(E602&amp;F602&amp;G602&amp;H602&lt;&gt;"",$M$3,""),I602)</f>
        <v/>
      </c>
      <c r="K602" s="160"/>
      <c r="L602" s="150"/>
      <c r="M602" s="150"/>
      <c r="N602" s="150"/>
    </row>
    <row r="603" spans="1:14">
      <c r="A603" s="159">
        <f t="shared" si="74"/>
        <v>38</v>
      </c>
      <c r="B603" s="156">
        <f t="shared" si="75"/>
        <v>0</v>
      </c>
      <c r="C603" s="156">
        <v>100000000</v>
      </c>
      <c r="D603" s="156"/>
      <c r="E603" s="157"/>
      <c r="K603" s="160"/>
      <c r="L603" s="150"/>
      <c r="M603" s="150"/>
      <c r="N603" s="150"/>
    </row>
    <row r="604" spans="1:14">
      <c r="A604" s="159">
        <f t="shared" si="74"/>
        <v>38</v>
      </c>
      <c r="B604" s="155">
        <f t="shared" si="75"/>
        <v>0</v>
      </c>
      <c r="C604" s="155">
        <v>1000000000</v>
      </c>
      <c r="D604" s="156">
        <f>(A604-A601)/1000000</f>
        <v>0</v>
      </c>
      <c r="E604" s="157">
        <f>D604-MOD(D604,100)</f>
        <v>0</v>
      </c>
      <c r="F604" s="149">
        <f>MOD(D604,100)</f>
        <v>0</v>
      </c>
      <c r="G604" s="149">
        <f>F604-MOD(F604,10)</f>
        <v>0</v>
      </c>
      <c r="H604" s="149">
        <f>MOD(F604,10)</f>
        <v>0</v>
      </c>
      <c r="K604" s="160"/>
      <c r="L604" s="150"/>
      <c r="M604" s="150"/>
      <c r="N604" s="150"/>
    </row>
    <row r="605" spans="1:14">
      <c r="A605" s="159">
        <f t="shared" si="74"/>
        <v>38</v>
      </c>
      <c r="B605" s="155">
        <f t="shared" si="75"/>
        <v>0</v>
      </c>
      <c r="C605" s="155">
        <v>10000000000</v>
      </c>
      <c r="E605" s="161" t="str">
        <f>_xlfn.IFNA(VLOOKUP(E604,$O$3:$P$38,2,0),"")</f>
        <v/>
      </c>
      <c r="F605" s="149" t="str">
        <f>IF(AND(F604&gt;10,F604&lt;20), VLOOKUP(F604,$O$3:$P$38,2,0),"")</f>
        <v/>
      </c>
      <c r="G605" s="149" t="str">
        <f>IF(AND(F604&gt;10,F604&lt;20),"", IF(G604&gt;9, VLOOKUP(G604,$O$3:$P$38,2,0),""))</f>
        <v/>
      </c>
      <c r="H605" s="149" t="str">
        <f>IF(AND(F604&gt;10,F604&lt;20),"", IF(H604&gt;0, VLOOKUP(H604,$O$3:$P$38,2,0),""))</f>
        <v/>
      </c>
      <c r="I605" s="149" t="str">
        <f>IF(D604=0,"",IF(D604=1,$R$3,IF(AND(F604&gt;10,F604&lt;19),$R$5,IF(AND(H604&gt;1,H604&lt;5),$R$4,$R$5))))</f>
        <v/>
      </c>
      <c r="J605" s="149" t="str">
        <f>CONCATENATE(E605,IF(AND(E605&lt;&gt;"",F605&lt;&gt;""),$M$3,""),F605,IF(AND(E605&amp;F605&lt;&gt;"",G605&lt;&gt;""),$M$3,""),G605,IF(AND(E605&amp;F605&amp;G605&lt;&gt;"",H605&lt;&gt;""),$M$3,""),H605,IF(E605&amp;F605&amp;G605&amp;H605&lt;&gt;"",$M$3,""),I605)</f>
        <v/>
      </c>
      <c r="K605" s="160"/>
      <c r="L605" s="150"/>
      <c r="M605" s="150"/>
      <c r="N605" s="150"/>
    </row>
    <row r="606" spans="1:14">
      <c r="A606" s="159">
        <f t="shared" si="74"/>
        <v>38</v>
      </c>
      <c r="B606" s="156">
        <f t="shared" si="75"/>
        <v>0</v>
      </c>
      <c r="C606" s="156">
        <v>100000000000</v>
      </c>
      <c r="D606" s="156"/>
      <c r="E606" s="157"/>
      <c r="K606" s="160"/>
      <c r="L606" s="150"/>
      <c r="M606" s="150"/>
      <c r="N606" s="150"/>
    </row>
    <row r="607" spans="1:14">
      <c r="A607" s="159">
        <f t="shared" si="74"/>
        <v>38</v>
      </c>
      <c r="B607" s="155">
        <f>A607-A604</f>
        <v>0</v>
      </c>
      <c r="C607" s="155">
        <v>1000000000000</v>
      </c>
      <c r="D607" s="156">
        <f>(A607-A604)/1000000000</f>
        <v>0</v>
      </c>
      <c r="E607" s="157">
        <f>D607-MOD(D607,100)</f>
        <v>0</v>
      </c>
      <c r="F607" s="149">
        <f>MOD(D607,100)</f>
        <v>0</v>
      </c>
      <c r="G607" s="149">
        <f>F607-MOD(F607,10)</f>
        <v>0</v>
      </c>
      <c r="H607" s="149">
        <f>MOD(F607,10)</f>
        <v>0</v>
      </c>
      <c r="K607" s="160"/>
      <c r="L607" s="150"/>
      <c r="M607" s="150"/>
      <c r="N607" s="150"/>
    </row>
    <row r="608" spans="1:14" ht="15.75" thickBot="1">
      <c r="A608" s="162"/>
      <c r="B608" s="163"/>
      <c r="C608" s="163"/>
      <c r="D608" s="163"/>
      <c r="E608" s="164" t="str">
        <f>_xlfn.IFNA(VLOOKUP(E607,$O$3:$P$38,2,0),"")</f>
        <v/>
      </c>
      <c r="F608" s="163" t="str">
        <f>IF(AND(F607&gt;10,F607&lt;20), VLOOKUP(F607,$O$3:$P$38,2,0),"")</f>
        <v/>
      </c>
      <c r="G608" s="163" t="str">
        <f>IF(AND(F607&gt;10,F607&lt;20),"", IF(G607&gt;9, VLOOKUP(G607,$O$3:$P$38,2,0),""))</f>
        <v/>
      </c>
      <c r="H608" s="163" t="str">
        <f>IF(AND(F607&gt;10,F607&lt;20),"", IF(H607&gt;0, VLOOKUP(H607,$O$3:$P$38,2,0),""))</f>
        <v/>
      </c>
      <c r="I608" s="163" t="str">
        <f>IF(D607=0,"",IF(D607=1,$S$3,IF(AND(F607&gt;10,F607&lt;19),$S$5,IF(AND(H607&gt;1,H607&lt;5),$S$4,$S$5))))</f>
        <v/>
      </c>
      <c r="J608" s="163" t="str">
        <f>CONCATENATE(E608,IF(AND(E608&lt;&gt;"",F608&lt;&gt;""),$M$3,""),F608,IF(AND(E608&amp;F608&lt;&gt;"",G608&lt;&gt;""),$M$3,""),G608,IF(AND(E608&amp;F608&amp;G608&lt;&gt;"",H608&lt;&gt;""),$M$3,""),H608,IF(E608&amp;F608&amp;G608&amp;H608&lt;&gt;"",$M$3,""),I608)</f>
        <v/>
      </c>
      <c r="K608" s="165"/>
      <c r="L608" s="150"/>
      <c r="M608" s="150"/>
      <c r="N608" s="150"/>
    </row>
    <row r="609" spans="1:14" ht="15.75" thickBot="1">
      <c r="A609" s="150"/>
      <c r="B609" s="150"/>
      <c r="C609" s="150"/>
      <c r="D609" s="150"/>
      <c r="E609" s="166"/>
      <c r="F609" s="150"/>
      <c r="G609" s="150"/>
      <c r="H609" s="150"/>
      <c r="I609" s="150"/>
      <c r="J609" s="150"/>
      <c r="K609" s="150"/>
      <c r="L609" s="150"/>
      <c r="M609" s="150"/>
      <c r="N609" s="150"/>
    </row>
    <row r="610" spans="1:14" ht="15.75" thickBot="1">
      <c r="A610" s="151">
        <v>39</v>
      </c>
      <c r="B610" s="145" t="s">
        <v>152</v>
      </c>
      <c r="C610" s="145" t="s">
        <v>153</v>
      </c>
      <c r="D610" s="148"/>
      <c r="E610" s="152" t="str">
        <f>CONCATENATE(J624,IF(AND(D623&lt;&gt;0,D620&lt;&gt;0),$M$3,""),J621,IF(AND(D620&lt;&gt;0,D617&lt;&gt;0),$M$3,""),J618,IF(AND(D617&lt;&gt;0,D614&lt;&gt;0),$M$3,""),J615,$N$3,$M$3,E611,IF(D611&lt;&gt;0,$M$3,""),$N$4)</f>
        <v>trzydzieści dziewięć, 00/100</v>
      </c>
      <c r="F610" s="148"/>
      <c r="G610" s="148"/>
      <c r="H610" s="148"/>
      <c r="I610" s="148"/>
      <c r="J610" s="148"/>
      <c r="K610" s="153"/>
      <c r="L610" s="150"/>
      <c r="M610" s="150"/>
      <c r="N610" s="150"/>
    </row>
    <row r="611" spans="1:14" ht="15.75" thickBot="1">
      <c r="A611" s="154">
        <f>TRUNC(A610)</f>
        <v>39</v>
      </c>
      <c r="B611" s="155">
        <f>A610-A611</f>
        <v>0</v>
      </c>
      <c r="C611" s="155">
        <v>1</v>
      </c>
      <c r="D611" s="156">
        <f>B611</f>
        <v>0</v>
      </c>
      <c r="E611" s="157" t="str">
        <f>CONCATENATE(TEXT(D611*100,"## 00"),"/100")</f>
        <v>00/100</v>
      </c>
      <c r="K611" s="158"/>
      <c r="L611" s="150"/>
      <c r="M611" s="150"/>
      <c r="N611" s="150"/>
    </row>
    <row r="612" spans="1:14">
      <c r="A612" s="159">
        <f t="shared" ref="A612:A623" si="76">MOD($A$611,$C612)</f>
        <v>9</v>
      </c>
      <c r="B612" s="156">
        <f>A612</f>
        <v>9</v>
      </c>
      <c r="C612" s="156">
        <v>10</v>
      </c>
      <c r="D612" s="156"/>
      <c r="E612" s="157"/>
      <c r="K612" s="160"/>
      <c r="L612" s="150"/>
      <c r="M612" s="150"/>
      <c r="N612" s="150"/>
    </row>
    <row r="613" spans="1:14">
      <c r="A613" s="159">
        <f t="shared" si="76"/>
        <v>39</v>
      </c>
      <c r="B613" s="156">
        <f t="shared" ref="B613:B622" si="77">A613-A612</f>
        <v>30</v>
      </c>
      <c r="C613" s="156">
        <v>100</v>
      </c>
      <c r="D613" s="156"/>
      <c r="E613" s="157"/>
      <c r="K613" s="160"/>
      <c r="L613" s="150"/>
      <c r="M613" s="150"/>
      <c r="N613" s="150"/>
    </row>
    <row r="614" spans="1:14">
      <c r="A614" s="159">
        <f t="shared" si="76"/>
        <v>39</v>
      </c>
      <c r="B614" s="156">
        <f t="shared" si="77"/>
        <v>0</v>
      </c>
      <c r="C614" s="156">
        <v>1000</v>
      </c>
      <c r="D614" s="156">
        <f>A614</f>
        <v>39</v>
      </c>
      <c r="E614" s="157">
        <f>D614-MOD(D614,100)</f>
        <v>0</v>
      </c>
      <c r="F614" s="149">
        <f>MOD(D614,100)</f>
        <v>39</v>
      </c>
      <c r="G614" s="149">
        <f>F614-MOD(F614,10)</f>
        <v>30</v>
      </c>
      <c r="H614" s="149">
        <f>MOD(F614,10)</f>
        <v>9</v>
      </c>
      <c r="K614" s="160"/>
      <c r="L614" s="150"/>
      <c r="M614" s="150"/>
      <c r="N614" s="150"/>
    </row>
    <row r="615" spans="1:14">
      <c r="A615" s="159">
        <f t="shared" si="76"/>
        <v>39</v>
      </c>
      <c r="B615" s="156">
        <f t="shared" si="77"/>
        <v>0</v>
      </c>
      <c r="C615" s="156">
        <v>10000</v>
      </c>
      <c r="D615" s="156"/>
      <c r="E615" s="157" t="str">
        <f>_xlfn.IFNA(VLOOKUP(E614,$O$3:$P$38,2,0),"")</f>
        <v/>
      </c>
      <c r="F615" s="149" t="str">
        <f>IF(AND(F614&gt;10,F614&lt;20), VLOOKUP(F614,$O$3:$P$38,2,0),"")</f>
        <v/>
      </c>
      <c r="G615" s="149" t="str">
        <f>IF(AND(F614&gt;10,F614&lt;20),"", IF(G614&gt;9, VLOOKUP(G614,$O$3:$P$38,2,0),""))</f>
        <v>trzydzieści</v>
      </c>
      <c r="H615" s="149" t="str">
        <f>IF(AND(F614&gt;10,F614&lt;20),"",IF(H614&gt;0,VLOOKUP(H614,$O$3:$P$39,2,0),IF(AND(H614=0,A611=0),"zero","")))</f>
        <v>dziewięć</v>
      </c>
      <c r="J615" s="149" t="str">
        <f>CONCATENATE(E615,IF(AND(E615&lt;&gt;"",F615&lt;&gt;""),$M$3,""),F615,IF(AND(E615&amp;F615&lt;&gt;"",G615&lt;&gt;""),$M$3,""),G615,IF(AND(E615&amp;F615&amp;G615&lt;&gt;"",H615&lt;&gt;""),$M$3,""),H615)</f>
        <v>trzydzieści dziewięć</v>
      </c>
      <c r="K615" s="160"/>
      <c r="L615" s="150"/>
      <c r="M615" s="150"/>
      <c r="N615" s="150"/>
    </row>
    <row r="616" spans="1:14">
      <c r="A616" s="159">
        <f t="shared" si="76"/>
        <v>39</v>
      </c>
      <c r="B616" s="156">
        <f t="shared" si="77"/>
        <v>0</v>
      </c>
      <c r="C616" s="156">
        <v>100000</v>
      </c>
      <c r="D616" s="156"/>
      <c r="E616" s="157"/>
      <c r="K616" s="160"/>
      <c r="L616" s="150"/>
      <c r="M616" s="150"/>
      <c r="N616" s="150"/>
    </row>
    <row r="617" spans="1:14">
      <c r="A617" s="159">
        <f t="shared" si="76"/>
        <v>39</v>
      </c>
      <c r="B617" s="156">
        <f t="shared" si="77"/>
        <v>0</v>
      </c>
      <c r="C617" s="156">
        <v>1000000</v>
      </c>
      <c r="D617" s="156">
        <f>(A617-A614)/1000</f>
        <v>0</v>
      </c>
      <c r="E617" s="157">
        <f>D617-MOD(D617,100)</f>
        <v>0</v>
      </c>
      <c r="F617" s="149">
        <f>MOD(D617,100)</f>
        <v>0</v>
      </c>
      <c r="G617" s="149">
        <f>F617-MOD(F617,10)</f>
        <v>0</v>
      </c>
      <c r="H617" s="149">
        <f>MOD(F617,10)</f>
        <v>0</v>
      </c>
      <c r="K617" s="160"/>
      <c r="L617" s="150"/>
      <c r="M617" s="150"/>
      <c r="N617" s="150"/>
    </row>
    <row r="618" spans="1:14">
      <c r="A618" s="159">
        <f t="shared" si="76"/>
        <v>39</v>
      </c>
      <c r="B618" s="156">
        <f t="shared" si="77"/>
        <v>0</v>
      </c>
      <c r="C618" s="156">
        <v>10000000</v>
      </c>
      <c r="D618" s="156"/>
      <c r="E618" s="157" t="str">
        <f>_xlfn.IFNA(VLOOKUP(E617,$O$3:$P$38,2,0),"")</f>
        <v/>
      </c>
      <c r="F618" s="149" t="str">
        <f>IF(AND(F617&gt;10,F617&lt;20), VLOOKUP(F617,$O$3:$P$38,2,0),"")</f>
        <v/>
      </c>
      <c r="G618" s="149" t="str">
        <f>IF(AND(F617&gt;10,F617&lt;20),"", IF(G617&gt;9, VLOOKUP(G617,$O$3:$P$38,2,0),""))</f>
        <v/>
      </c>
      <c r="H618" s="149" t="str">
        <f>IF(AND(F617&gt;10,F617&lt;20),"", IF(H617&gt;0, VLOOKUP(H617,$O$3:$P$38,2,0),""))</f>
        <v/>
      </c>
      <c r="I618" s="149" t="str">
        <f>IF(D617=0,"",IF(D617=1,$Q$3,IF(AND(F617&gt;10,F617&lt;19),$Q$5,IF(AND(H617&gt;1,H617&lt;5),$Q$4,$Q$5))))</f>
        <v/>
      </c>
      <c r="J618" s="149" t="str">
        <f>CONCATENATE(E618,IF(AND(E618&lt;&gt;"",F618&lt;&gt;""),$M$3,""),F618,IF(AND(E618&amp;F618&lt;&gt;"",G618&lt;&gt;""),$M$3,""),G618,IF(AND(E618&amp;F618&amp;G618&lt;&gt;"",H618&lt;&gt;""),$M$3,""),H618,IF(E618&amp;F618&amp;G618&amp;H618&lt;&gt;"",$M$3,""),I618)</f>
        <v/>
      </c>
      <c r="K618" s="160"/>
      <c r="L618" s="150"/>
      <c r="M618" s="150"/>
      <c r="N618" s="150"/>
    </row>
    <row r="619" spans="1:14">
      <c r="A619" s="159">
        <f t="shared" si="76"/>
        <v>39</v>
      </c>
      <c r="B619" s="156">
        <f t="shared" si="77"/>
        <v>0</v>
      </c>
      <c r="C619" s="156">
        <v>100000000</v>
      </c>
      <c r="D619" s="156"/>
      <c r="E619" s="157"/>
      <c r="K619" s="160"/>
      <c r="L619" s="150"/>
      <c r="M619" s="150"/>
      <c r="N619" s="150"/>
    </row>
    <row r="620" spans="1:14">
      <c r="A620" s="159">
        <f t="shared" si="76"/>
        <v>39</v>
      </c>
      <c r="B620" s="155">
        <f t="shared" si="77"/>
        <v>0</v>
      </c>
      <c r="C620" s="155">
        <v>1000000000</v>
      </c>
      <c r="D620" s="156">
        <f>(A620-A617)/1000000</f>
        <v>0</v>
      </c>
      <c r="E620" s="157">
        <f>D620-MOD(D620,100)</f>
        <v>0</v>
      </c>
      <c r="F620" s="149">
        <f>MOD(D620,100)</f>
        <v>0</v>
      </c>
      <c r="G620" s="149">
        <f>F620-MOD(F620,10)</f>
        <v>0</v>
      </c>
      <c r="H620" s="149">
        <f>MOD(F620,10)</f>
        <v>0</v>
      </c>
      <c r="K620" s="160"/>
      <c r="L620" s="150"/>
      <c r="M620" s="150"/>
      <c r="N620" s="150"/>
    </row>
    <row r="621" spans="1:14">
      <c r="A621" s="159">
        <f t="shared" si="76"/>
        <v>39</v>
      </c>
      <c r="B621" s="155">
        <f t="shared" si="77"/>
        <v>0</v>
      </c>
      <c r="C621" s="155">
        <v>10000000000</v>
      </c>
      <c r="E621" s="161" t="str">
        <f>_xlfn.IFNA(VLOOKUP(E620,$O$3:$P$38,2,0),"")</f>
        <v/>
      </c>
      <c r="F621" s="149" t="str">
        <f>IF(AND(F620&gt;10,F620&lt;20), VLOOKUP(F620,$O$3:$P$38,2,0),"")</f>
        <v/>
      </c>
      <c r="G621" s="149" t="str">
        <f>IF(AND(F620&gt;10,F620&lt;20),"", IF(G620&gt;9, VLOOKUP(G620,$O$3:$P$38,2,0),""))</f>
        <v/>
      </c>
      <c r="H621" s="149" t="str">
        <f>IF(AND(F620&gt;10,F620&lt;20),"", IF(H620&gt;0, VLOOKUP(H620,$O$3:$P$38,2,0),""))</f>
        <v/>
      </c>
      <c r="I621" s="149" t="str">
        <f>IF(D620=0,"",IF(D620=1,$R$3,IF(AND(F620&gt;10,F620&lt;19),$R$5,IF(AND(H620&gt;1,H620&lt;5),$R$4,$R$5))))</f>
        <v/>
      </c>
      <c r="J621" s="149" t="str">
        <f>CONCATENATE(E621,IF(AND(E621&lt;&gt;"",F621&lt;&gt;""),$M$3,""),F621,IF(AND(E621&amp;F621&lt;&gt;"",G621&lt;&gt;""),$M$3,""),G621,IF(AND(E621&amp;F621&amp;G621&lt;&gt;"",H621&lt;&gt;""),$M$3,""),H621,IF(E621&amp;F621&amp;G621&amp;H621&lt;&gt;"",$M$3,""),I621)</f>
        <v/>
      </c>
      <c r="K621" s="160"/>
      <c r="L621" s="150"/>
      <c r="M621" s="150"/>
      <c r="N621" s="150"/>
    </row>
    <row r="622" spans="1:14">
      <c r="A622" s="159">
        <f t="shared" si="76"/>
        <v>39</v>
      </c>
      <c r="B622" s="156">
        <f t="shared" si="77"/>
        <v>0</v>
      </c>
      <c r="C622" s="156">
        <v>100000000000</v>
      </c>
      <c r="D622" s="156"/>
      <c r="E622" s="157"/>
      <c r="K622" s="160"/>
      <c r="L622" s="150"/>
      <c r="M622" s="150"/>
      <c r="N622" s="150"/>
    </row>
    <row r="623" spans="1:14">
      <c r="A623" s="159">
        <f t="shared" si="76"/>
        <v>39</v>
      </c>
      <c r="B623" s="155">
        <f>A623-A620</f>
        <v>0</v>
      </c>
      <c r="C623" s="155">
        <v>1000000000000</v>
      </c>
      <c r="D623" s="156">
        <f>(A623-A620)/1000000000</f>
        <v>0</v>
      </c>
      <c r="E623" s="157">
        <f>D623-MOD(D623,100)</f>
        <v>0</v>
      </c>
      <c r="F623" s="149">
        <f>MOD(D623,100)</f>
        <v>0</v>
      </c>
      <c r="G623" s="149">
        <f>F623-MOD(F623,10)</f>
        <v>0</v>
      </c>
      <c r="H623" s="149">
        <f>MOD(F623,10)</f>
        <v>0</v>
      </c>
      <c r="K623" s="160"/>
      <c r="L623" s="150"/>
      <c r="M623" s="150"/>
      <c r="N623" s="150"/>
    </row>
    <row r="624" spans="1:14" ht="15.75" thickBot="1">
      <c r="A624" s="162"/>
      <c r="B624" s="163"/>
      <c r="C624" s="163"/>
      <c r="D624" s="163"/>
      <c r="E624" s="164" t="str">
        <f>_xlfn.IFNA(VLOOKUP(E623,$O$3:$P$38,2,0),"")</f>
        <v/>
      </c>
      <c r="F624" s="163" t="str">
        <f>IF(AND(F623&gt;10,F623&lt;20), VLOOKUP(F623,$O$3:$P$38,2,0),"")</f>
        <v/>
      </c>
      <c r="G624" s="163" t="str">
        <f>IF(AND(F623&gt;10,F623&lt;20),"", IF(G623&gt;9, VLOOKUP(G623,$O$3:$P$38,2,0),""))</f>
        <v/>
      </c>
      <c r="H624" s="163" t="str">
        <f>IF(AND(F623&gt;10,F623&lt;20),"", IF(H623&gt;0, VLOOKUP(H623,$O$3:$P$38,2,0),""))</f>
        <v/>
      </c>
      <c r="I624" s="163" t="str">
        <f>IF(D623=0,"",IF(D623=1,$S$3,IF(AND(F623&gt;10,F623&lt;19),$S$5,IF(AND(H623&gt;1,H623&lt;5),$S$4,$S$5))))</f>
        <v/>
      </c>
      <c r="J624" s="163" t="str">
        <f>CONCATENATE(E624,IF(AND(E624&lt;&gt;"",F624&lt;&gt;""),$M$3,""),F624,IF(AND(E624&amp;F624&lt;&gt;"",G624&lt;&gt;""),$M$3,""),G624,IF(AND(E624&amp;F624&amp;G624&lt;&gt;"",H624&lt;&gt;""),$M$3,""),H624,IF(E624&amp;F624&amp;G624&amp;H624&lt;&gt;"",$M$3,""),I624)</f>
        <v/>
      </c>
      <c r="K624" s="165"/>
      <c r="L624" s="150"/>
      <c r="M624" s="150"/>
      <c r="N624" s="150"/>
    </row>
    <row r="625" spans="1:14" ht="15.75" thickBot="1">
      <c r="A625" s="150"/>
      <c r="B625" s="150"/>
      <c r="C625" s="150"/>
      <c r="D625" s="150"/>
      <c r="E625" s="166"/>
      <c r="F625" s="150"/>
      <c r="G625" s="150"/>
      <c r="H625" s="150"/>
      <c r="I625" s="150"/>
      <c r="J625" s="150"/>
      <c r="K625" s="150"/>
      <c r="L625" s="150"/>
      <c r="M625" s="150"/>
      <c r="N625" s="150"/>
    </row>
    <row r="626" spans="1:14" ht="15.75" thickBot="1">
      <c r="A626" s="151">
        <v>40</v>
      </c>
      <c r="B626" s="145" t="s">
        <v>152</v>
      </c>
      <c r="C626" s="145" t="s">
        <v>153</v>
      </c>
      <c r="D626" s="148"/>
      <c r="E626" s="152" t="str">
        <f>CONCATENATE(J640,IF(AND(D639&lt;&gt;0,D636&lt;&gt;0),$M$3,""),J637,IF(AND(D636&lt;&gt;0,D633&lt;&gt;0),$M$3,""),J634,IF(AND(D633&lt;&gt;0,D630&lt;&gt;0),$M$3,""),J631,$N$3,$M$3,E627,IF(D627&lt;&gt;0,$M$3,""),$N$4)</f>
        <v>czterdzieści, 00/100</v>
      </c>
      <c r="F626" s="148"/>
      <c r="G626" s="148"/>
      <c r="H626" s="148"/>
      <c r="I626" s="148"/>
      <c r="J626" s="148"/>
      <c r="K626" s="153"/>
      <c r="L626" s="150"/>
      <c r="M626" s="150"/>
      <c r="N626" s="150"/>
    </row>
    <row r="627" spans="1:14" ht="15.75" thickBot="1">
      <c r="A627" s="154">
        <f>TRUNC(A626)</f>
        <v>40</v>
      </c>
      <c r="B627" s="155">
        <f>A626-A627</f>
        <v>0</v>
      </c>
      <c r="C627" s="155">
        <v>1</v>
      </c>
      <c r="D627" s="156">
        <f>B627</f>
        <v>0</v>
      </c>
      <c r="E627" s="157" t="str">
        <f>CONCATENATE(TEXT(D627*100,"## 00"),"/100")</f>
        <v>00/100</v>
      </c>
      <c r="K627" s="158"/>
      <c r="L627" s="150"/>
      <c r="M627" s="150"/>
      <c r="N627" s="150"/>
    </row>
    <row r="628" spans="1:14">
      <c r="A628" s="159">
        <f t="shared" ref="A628:A639" si="78">MOD($A$627,$C628)</f>
        <v>0</v>
      </c>
      <c r="B628" s="156">
        <f>A628</f>
        <v>0</v>
      </c>
      <c r="C628" s="156">
        <v>10</v>
      </c>
      <c r="D628" s="156"/>
      <c r="E628" s="157"/>
      <c r="K628" s="160"/>
      <c r="L628" s="150"/>
      <c r="M628" s="150"/>
      <c r="N628" s="150"/>
    </row>
    <row r="629" spans="1:14">
      <c r="A629" s="159">
        <f t="shared" si="78"/>
        <v>40</v>
      </c>
      <c r="B629" s="156">
        <f t="shared" ref="B629:B638" si="79">A629-A628</f>
        <v>40</v>
      </c>
      <c r="C629" s="156">
        <v>100</v>
      </c>
      <c r="D629" s="156"/>
      <c r="E629" s="157"/>
      <c r="K629" s="160"/>
      <c r="L629" s="150"/>
      <c r="M629" s="150"/>
      <c r="N629" s="150"/>
    </row>
    <row r="630" spans="1:14">
      <c r="A630" s="159">
        <f t="shared" si="78"/>
        <v>40</v>
      </c>
      <c r="B630" s="156">
        <f t="shared" si="79"/>
        <v>0</v>
      </c>
      <c r="C630" s="156">
        <v>1000</v>
      </c>
      <c r="D630" s="156">
        <f>A630</f>
        <v>40</v>
      </c>
      <c r="E630" s="157">
        <f>D630-MOD(D630,100)</f>
        <v>0</v>
      </c>
      <c r="F630" s="149">
        <f>MOD(D630,100)</f>
        <v>40</v>
      </c>
      <c r="G630" s="149">
        <f>F630-MOD(F630,10)</f>
        <v>40</v>
      </c>
      <c r="H630" s="149">
        <f>MOD(F630,10)</f>
        <v>0</v>
      </c>
      <c r="K630" s="160"/>
      <c r="L630" s="150"/>
      <c r="M630" s="150"/>
      <c r="N630" s="150"/>
    </row>
    <row r="631" spans="1:14">
      <c r="A631" s="159">
        <f t="shared" si="78"/>
        <v>40</v>
      </c>
      <c r="B631" s="156">
        <f t="shared" si="79"/>
        <v>0</v>
      </c>
      <c r="C631" s="156">
        <v>10000</v>
      </c>
      <c r="D631" s="156"/>
      <c r="E631" s="157" t="str">
        <f>_xlfn.IFNA(VLOOKUP(E630,$O$3:$P$38,2,0),"")</f>
        <v/>
      </c>
      <c r="F631" s="149" t="str">
        <f>IF(AND(F630&gt;10,F630&lt;20), VLOOKUP(F630,$O$3:$P$38,2,0),"")</f>
        <v/>
      </c>
      <c r="G631" s="149" t="str">
        <f>IF(AND(F630&gt;10,F630&lt;20),"", IF(G630&gt;9, VLOOKUP(G630,$O$3:$P$38,2,0),""))</f>
        <v>czterdzieści</v>
      </c>
      <c r="H631" s="149" t="str">
        <f>IF(AND(F630&gt;10,F630&lt;20),"",IF(H630&gt;0,VLOOKUP(H630,$O$3:$P$39,2,0),IF(AND(H630=0,A627=0),"zero","")))</f>
        <v/>
      </c>
      <c r="J631" s="149" t="str">
        <f>CONCATENATE(E631,IF(AND(E631&lt;&gt;"",F631&lt;&gt;""),$M$3,""),F631,IF(AND(E631&amp;F631&lt;&gt;"",G631&lt;&gt;""),$M$3,""),G631,IF(AND(E631&amp;F631&amp;G631&lt;&gt;"",H631&lt;&gt;""),$M$3,""),H631)</f>
        <v>czterdzieści</v>
      </c>
      <c r="K631" s="160"/>
      <c r="L631" s="150"/>
      <c r="M631" s="150"/>
      <c r="N631" s="150"/>
    </row>
    <row r="632" spans="1:14">
      <c r="A632" s="159">
        <f t="shared" si="78"/>
        <v>40</v>
      </c>
      <c r="B632" s="156">
        <f t="shared" si="79"/>
        <v>0</v>
      </c>
      <c r="C632" s="156">
        <v>100000</v>
      </c>
      <c r="D632" s="156"/>
      <c r="E632" s="157"/>
      <c r="K632" s="160"/>
      <c r="L632" s="150"/>
      <c r="M632" s="150"/>
      <c r="N632" s="150"/>
    </row>
    <row r="633" spans="1:14">
      <c r="A633" s="159">
        <f t="shared" si="78"/>
        <v>40</v>
      </c>
      <c r="B633" s="156">
        <f t="shared" si="79"/>
        <v>0</v>
      </c>
      <c r="C633" s="156">
        <v>1000000</v>
      </c>
      <c r="D633" s="156">
        <f>(A633-A630)/1000</f>
        <v>0</v>
      </c>
      <c r="E633" s="157">
        <f>D633-MOD(D633,100)</f>
        <v>0</v>
      </c>
      <c r="F633" s="149">
        <f>MOD(D633,100)</f>
        <v>0</v>
      </c>
      <c r="G633" s="149">
        <f>F633-MOD(F633,10)</f>
        <v>0</v>
      </c>
      <c r="H633" s="149">
        <f>MOD(F633,10)</f>
        <v>0</v>
      </c>
      <c r="K633" s="160"/>
      <c r="L633" s="150"/>
      <c r="M633" s="150"/>
      <c r="N633" s="150"/>
    </row>
    <row r="634" spans="1:14">
      <c r="A634" s="159">
        <f t="shared" si="78"/>
        <v>40</v>
      </c>
      <c r="B634" s="156">
        <f t="shared" si="79"/>
        <v>0</v>
      </c>
      <c r="C634" s="156">
        <v>10000000</v>
      </c>
      <c r="D634" s="156"/>
      <c r="E634" s="157" t="str">
        <f>_xlfn.IFNA(VLOOKUP(E633,$O$3:$P$38,2,0),"")</f>
        <v/>
      </c>
      <c r="F634" s="149" t="str">
        <f>IF(AND(F633&gt;10,F633&lt;20), VLOOKUP(F633,$O$3:$P$38,2,0),"")</f>
        <v/>
      </c>
      <c r="G634" s="149" t="str">
        <f>IF(AND(F633&gt;10,F633&lt;20),"", IF(G633&gt;9, VLOOKUP(G633,$O$3:$P$38,2,0),""))</f>
        <v/>
      </c>
      <c r="H634" s="149" t="str">
        <f>IF(AND(F633&gt;10,F633&lt;20),"", IF(H633&gt;0, VLOOKUP(H633,$O$3:$P$38,2,0),""))</f>
        <v/>
      </c>
      <c r="I634" s="149" t="str">
        <f>IF(D633=0,"",IF(D633=1,$Q$3,IF(AND(F633&gt;10,F633&lt;19),$Q$5,IF(AND(H633&gt;1,H633&lt;5),$Q$4,$Q$5))))</f>
        <v/>
      </c>
      <c r="J634" s="149" t="str">
        <f>CONCATENATE(E634,IF(AND(E634&lt;&gt;"",F634&lt;&gt;""),$M$3,""),F634,IF(AND(E634&amp;F634&lt;&gt;"",G634&lt;&gt;""),$M$3,""),G634,IF(AND(E634&amp;F634&amp;G634&lt;&gt;"",H634&lt;&gt;""),$M$3,""),H634,IF(E634&amp;F634&amp;G634&amp;H634&lt;&gt;"",$M$3,""),I634)</f>
        <v/>
      </c>
      <c r="K634" s="160"/>
      <c r="L634" s="150"/>
      <c r="M634" s="150"/>
      <c r="N634" s="150"/>
    </row>
    <row r="635" spans="1:14">
      <c r="A635" s="159">
        <f t="shared" si="78"/>
        <v>40</v>
      </c>
      <c r="B635" s="156">
        <f t="shared" si="79"/>
        <v>0</v>
      </c>
      <c r="C635" s="156">
        <v>100000000</v>
      </c>
      <c r="D635" s="156"/>
      <c r="E635" s="157"/>
      <c r="K635" s="160"/>
      <c r="L635" s="150"/>
      <c r="M635" s="150"/>
      <c r="N635" s="150"/>
    </row>
    <row r="636" spans="1:14">
      <c r="A636" s="159">
        <f t="shared" si="78"/>
        <v>40</v>
      </c>
      <c r="B636" s="155">
        <f t="shared" si="79"/>
        <v>0</v>
      </c>
      <c r="C636" s="155">
        <v>1000000000</v>
      </c>
      <c r="D636" s="156">
        <f>(A636-A633)/1000000</f>
        <v>0</v>
      </c>
      <c r="E636" s="157">
        <f>D636-MOD(D636,100)</f>
        <v>0</v>
      </c>
      <c r="F636" s="149">
        <f>MOD(D636,100)</f>
        <v>0</v>
      </c>
      <c r="G636" s="149">
        <f>F636-MOD(F636,10)</f>
        <v>0</v>
      </c>
      <c r="H636" s="149">
        <f>MOD(F636,10)</f>
        <v>0</v>
      </c>
      <c r="K636" s="160"/>
      <c r="L636" s="150"/>
      <c r="M636" s="150"/>
      <c r="N636" s="150"/>
    </row>
    <row r="637" spans="1:14">
      <c r="A637" s="159">
        <f t="shared" si="78"/>
        <v>40</v>
      </c>
      <c r="B637" s="155">
        <f t="shared" si="79"/>
        <v>0</v>
      </c>
      <c r="C637" s="155">
        <v>10000000000</v>
      </c>
      <c r="E637" s="161" t="str">
        <f>_xlfn.IFNA(VLOOKUP(E636,$O$3:$P$38,2,0),"")</f>
        <v/>
      </c>
      <c r="F637" s="149" t="str">
        <f>IF(AND(F636&gt;10,F636&lt;20), VLOOKUP(F636,$O$3:$P$38,2,0),"")</f>
        <v/>
      </c>
      <c r="G637" s="149" t="str">
        <f>IF(AND(F636&gt;10,F636&lt;20),"", IF(G636&gt;9, VLOOKUP(G636,$O$3:$P$38,2,0),""))</f>
        <v/>
      </c>
      <c r="H637" s="149" t="str">
        <f>IF(AND(F636&gt;10,F636&lt;20),"", IF(H636&gt;0, VLOOKUP(H636,$O$3:$P$38,2,0),""))</f>
        <v/>
      </c>
      <c r="I637" s="149" t="str">
        <f>IF(D636=0,"",IF(D636=1,$R$3,IF(AND(F636&gt;10,F636&lt;19),$R$5,IF(AND(H636&gt;1,H636&lt;5),$R$4,$R$5))))</f>
        <v/>
      </c>
      <c r="J637" s="149" t="str">
        <f>CONCATENATE(E637,IF(AND(E637&lt;&gt;"",F637&lt;&gt;""),$M$3,""),F637,IF(AND(E637&amp;F637&lt;&gt;"",G637&lt;&gt;""),$M$3,""),G637,IF(AND(E637&amp;F637&amp;G637&lt;&gt;"",H637&lt;&gt;""),$M$3,""),H637,IF(E637&amp;F637&amp;G637&amp;H637&lt;&gt;"",$M$3,""),I637)</f>
        <v/>
      </c>
      <c r="K637" s="160"/>
      <c r="L637" s="150"/>
      <c r="M637" s="150"/>
      <c r="N637" s="150"/>
    </row>
    <row r="638" spans="1:14">
      <c r="A638" s="159">
        <f t="shared" si="78"/>
        <v>40</v>
      </c>
      <c r="B638" s="156">
        <f t="shared" si="79"/>
        <v>0</v>
      </c>
      <c r="C638" s="156">
        <v>100000000000</v>
      </c>
      <c r="D638" s="156"/>
      <c r="E638" s="157"/>
      <c r="K638" s="160"/>
      <c r="L638" s="150"/>
      <c r="M638" s="150"/>
      <c r="N638" s="150"/>
    </row>
    <row r="639" spans="1:14">
      <c r="A639" s="159">
        <f t="shared" si="78"/>
        <v>40</v>
      </c>
      <c r="B639" s="155">
        <f>A639-A636</f>
        <v>0</v>
      </c>
      <c r="C639" s="155">
        <v>1000000000000</v>
      </c>
      <c r="D639" s="156">
        <f>(A639-A636)/1000000000</f>
        <v>0</v>
      </c>
      <c r="E639" s="157">
        <f>D639-MOD(D639,100)</f>
        <v>0</v>
      </c>
      <c r="F639" s="149">
        <f>MOD(D639,100)</f>
        <v>0</v>
      </c>
      <c r="G639" s="149">
        <f>F639-MOD(F639,10)</f>
        <v>0</v>
      </c>
      <c r="H639" s="149">
        <f>MOD(F639,10)</f>
        <v>0</v>
      </c>
      <c r="K639" s="160"/>
      <c r="L639" s="150"/>
      <c r="M639" s="150"/>
      <c r="N639" s="150"/>
    </row>
    <row r="640" spans="1:14" ht="15.75" thickBot="1">
      <c r="A640" s="162"/>
      <c r="B640" s="163"/>
      <c r="C640" s="163"/>
      <c r="D640" s="163"/>
      <c r="E640" s="164" t="str">
        <f>_xlfn.IFNA(VLOOKUP(E639,$O$3:$P$38,2,0),"")</f>
        <v/>
      </c>
      <c r="F640" s="163" t="str">
        <f>IF(AND(F639&gt;10,F639&lt;20), VLOOKUP(F639,$O$3:$P$38,2,0),"")</f>
        <v/>
      </c>
      <c r="G640" s="163" t="str">
        <f>IF(AND(F639&gt;10,F639&lt;20),"", IF(G639&gt;9, VLOOKUP(G639,$O$3:$P$38,2,0),""))</f>
        <v/>
      </c>
      <c r="H640" s="163" t="str">
        <f>IF(AND(F639&gt;10,F639&lt;20),"", IF(H639&gt;0, VLOOKUP(H639,$O$3:$P$38,2,0),""))</f>
        <v/>
      </c>
      <c r="I640" s="163" t="str">
        <f>IF(D639=0,"",IF(D639=1,$S$3,IF(AND(F639&gt;10,F639&lt;19),$S$5,IF(AND(H639&gt;1,H639&lt;5),$S$4,$S$5))))</f>
        <v/>
      </c>
      <c r="J640" s="163" t="str">
        <f>CONCATENATE(E640,IF(AND(E640&lt;&gt;"",F640&lt;&gt;""),$M$3,""),F640,IF(AND(E640&amp;F640&lt;&gt;"",G640&lt;&gt;""),$M$3,""),G640,IF(AND(E640&amp;F640&amp;G640&lt;&gt;"",H640&lt;&gt;""),$M$3,""),H640,IF(E640&amp;F640&amp;G640&amp;H640&lt;&gt;"",$M$3,""),I640)</f>
        <v/>
      </c>
      <c r="K640" s="165"/>
      <c r="L640" s="150"/>
      <c r="M640" s="150"/>
      <c r="N640" s="150"/>
    </row>
    <row r="641" spans="1:14" ht="15.75" thickBot="1">
      <c r="A641" s="150"/>
      <c r="B641" s="150"/>
      <c r="C641" s="150"/>
      <c r="D641" s="150"/>
      <c r="E641" s="166"/>
      <c r="F641" s="150"/>
      <c r="G641" s="150"/>
      <c r="H641" s="150"/>
      <c r="I641" s="150"/>
      <c r="J641" s="150"/>
      <c r="K641" s="150"/>
      <c r="L641" s="150"/>
      <c r="M641" s="150"/>
      <c r="N641" s="150"/>
    </row>
    <row r="642" spans="1:14" ht="15.75" thickBot="1">
      <c r="A642" s="151">
        <v>41</v>
      </c>
      <c r="B642" s="145" t="s">
        <v>152</v>
      </c>
      <c r="C642" s="145" t="s">
        <v>153</v>
      </c>
      <c r="D642" s="148"/>
      <c r="E642" s="152" t="str">
        <f>CONCATENATE(J656,IF(AND(D655&lt;&gt;0,D652&lt;&gt;0),$M$3,""),J653,IF(AND(D652&lt;&gt;0,D649&lt;&gt;0),$M$3,""),J650,IF(AND(D649&lt;&gt;0,D646&lt;&gt;0),$M$3,""),J647,$N$3,$M$3,E643,IF(D643&lt;&gt;0,$M$3,""),$N$4)</f>
        <v>czterdzieści jeden, 00/100</v>
      </c>
      <c r="F642" s="148"/>
      <c r="G642" s="148"/>
      <c r="H642" s="148"/>
      <c r="I642" s="148"/>
      <c r="J642" s="148"/>
      <c r="K642" s="153"/>
      <c r="L642" s="150"/>
      <c r="M642" s="150"/>
      <c r="N642" s="150"/>
    </row>
    <row r="643" spans="1:14" ht="15.75" thickBot="1">
      <c r="A643" s="154">
        <f>TRUNC(A642)</f>
        <v>41</v>
      </c>
      <c r="B643" s="155">
        <f>A642-A643</f>
        <v>0</v>
      </c>
      <c r="C643" s="155">
        <v>1</v>
      </c>
      <c r="D643" s="156">
        <f>B643</f>
        <v>0</v>
      </c>
      <c r="E643" s="157" t="str">
        <f>CONCATENATE(TEXT(D643*100,"## 00"),"/100")</f>
        <v>00/100</v>
      </c>
      <c r="K643" s="158"/>
      <c r="L643" s="150"/>
      <c r="M643" s="150"/>
      <c r="N643" s="150"/>
    </row>
    <row r="644" spans="1:14">
      <c r="A644" s="159">
        <f t="shared" ref="A644:A655" si="80">MOD($A$643,$C644)</f>
        <v>1</v>
      </c>
      <c r="B644" s="156">
        <f>A644</f>
        <v>1</v>
      </c>
      <c r="C644" s="156">
        <v>10</v>
      </c>
      <c r="D644" s="156"/>
      <c r="E644" s="157"/>
      <c r="K644" s="160"/>
      <c r="L644" s="150"/>
      <c r="M644" s="150"/>
      <c r="N644" s="150"/>
    </row>
    <row r="645" spans="1:14">
      <c r="A645" s="159">
        <f t="shared" si="80"/>
        <v>41</v>
      </c>
      <c r="B645" s="156">
        <f t="shared" ref="B645:B654" si="81">A645-A644</f>
        <v>40</v>
      </c>
      <c r="C645" s="156">
        <v>100</v>
      </c>
      <c r="D645" s="156"/>
      <c r="E645" s="157"/>
      <c r="K645" s="160"/>
      <c r="L645" s="150"/>
      <c r="M645" s="150"/>
      <c r="N645" s="150"/>
    </row>
    <row r="646" spans="1:14">
      <c r="A646" s="159">
        <f t="shared" si="80"/>
        <v>41</v>
      </c>
      <c r="B646" s="156">
        <f t="shared" si="81"/>
        <v>0</v>
      </c>
      <c r="C646" s="156">
        <v>1000</v>
      </c>
      <c r="D646" s="156">
        <f>A646</f>
        <v>41</v>
      </c>
      <c r="E646" s="157">
        <f>D646-MOD(D646,100)</f>
        <v>0</v>
      </c>
      <c r="F646" s="149">
        <f>MOD(D646,100)</f>
        <v>41</v>
      </c>
      <c r="G646" s="149">
        <f>F646-MOD(F646,10)</f>
        <v>40</v>
      </c>
      <c r="H646" s="149">
        <f>MOD(F646,10)</f>
        <v>1</v>
      </c>
      <c r="K646" s="160"/>
      <c r="L646" s="150"/>
      <c r="M646" s="150"/>
      <c r="N646" s="150"/>
    </row>
    <row r="647" spans="1:14">
      <c r="A647" s="159">
        <f t="shared" si="80"/>
        <v>41</v>
      </c>
      <c r="B647" s="156">
        <f t="shared" si="81"/>
        <v>0</v>
      </c>
      <c r="C647" s="156">
        <v>10000</v>
      </c>
      <c r="D647" s="156"/>
      <c r="E647" s="157" t="str">
        <f>_xlfn.IFNA(VLOOKUP(E646,$O$3:$P$38,2,0),"")</f>
        <v/>
      </c>
      <c r="F647" s="149" t="str">
        <f>IF(AND(F646&gt;10,F646&lt;20), VLOOKUP(F646,$O$3:$P$38,2,0),"")</f>
        <v/>
      </c>
      <c r="G647" s="149" t="str">
        <f>IF(AND(F646&gt;10,F646&lt;20),"", IF(G646&gt;9, VLOOKUP(G646,$O$3:$P$38,2,0),""))</f>
        <v>czterdzieści</v>
      </c>
      <c r="H647" s="149" t="str">
        <f>IF(AND(F646&gt;10,F646&lt;20),"",IF(H646&gt;0,VLOOKUP(H646,$O$3:$P$39,2,0),IF(AND(H646=0,A643=0),"zero","")))</f>
        <v>jeden</v>
      </c>
      <c r="J647" s="149" t="str">
        <f>CONCATENATE(E647,IF(AND(E647&lt;&gt;"",F647&lt;&gt;""),$M$3,""),F647,IF(AND(E647&amp;F647&lt;&gt;"",G647&lt;&gt;""),$M$3,""),G647,IF(AND(E647&amp;F647&amp;G647&lt;&gt;"",H647&lt;&gt;""),$M$3,""),H647)</f>
        <v>czterdzieści jeden</v>
      </c>
      <c r="K647" s="160"/>
      <c r="L647" s="150"/>
      <c r="M647" s="150"/>
      <c r="N647" s="150"/>
    </row>
    <row r="648" spans="1:14">
      <c r="A648" s="159">
        <f t="shared" si="80"/>
        <v>41</v>
      </c>
      <c r="B648" s="156">
        <f t="shared" si="81"/>
        <v>0</v>
      </c>
      <c r="C648" s="156">
        <v>100000</v>
      </c>
      <c r="D648" s="156"/>
      <c r="E648" s="157"/>
      <c r="K648" s="160"/>
      <c r="L648" s="150"/>
      <c r="M648" s="150"/>
      <c r="N648" s="150"/>
    </row>
    <row r="649" spans="1:14">
      <c r="A649" s="159">
        <f t="shared" si="80"/>
        <v>41</v>
      </c>
      <c r="B649" s="156">
        <f t="shared" si="81"/>
        <v>0</v>
      </c>
      <c r="C649" s="156">
        <v>1000000</v>
      </c>
      <c r="D649" s="156">
        <f>(A649-A646)/1000</f>
        <v>0</v>
      </c>
      <c r="E649" s="157">
        <f>D649-MOD(D649,100)</f>
        <v>0</v>
      </c>
      <c r="F649" s="149">
        <f>MOD(D649,100)</f>
        <v>0</v>
      </c>
      <c r="G649" s="149">
        <f>F649-MOD(F649,10)</f>
        <v>0</v>
      </c>
      <c r="H649" s="149">
        <f>MOD(F649,10)</f>
        <v>0</v>
      </c>
      <c r="K649" s="160"/>
      <c r="L649" s="150"/>
      <c r="M649" s="150"/>
      <c r="N649" s="150"/>
    </row>
    <row r="650" spans="1:14">
      <c r="A650" s="159">
        <f t="shared" si="80"/>
        <v>41</v>
      </c>
      <c r="B650" s="156">
        <f t="shared" si="81"/>
        <v>0</v>
      </c>
      <c r="C650" s="156">
        <v>10000000</v>
      </c>
      <c r="D650" s="156"/>
      <c r="E650" s="157" t="str">
        <f>_xlfn.IFNA(VLOOKUP(E649,$O$3:$P$38,2,0),"")</f>
        <v/>
      </c>
      <c r="F650" s="149" t="str">
        <f>IF(AND(F649&gt;10,F649&lt;20), VLOOKUP(F649,$O$3:$P$38,2,0),"")</f>
        <v/>
      </c>
      <c r="G650" s="149" t="str">
        <f>IF(AND(F649&gt;10,F649&lt;20),"", IF(G649&gt;9, VLOOKUP(G649,$O$3:$P$38,2,0),""))</f>
        <v/>
      </c>
      <c r="H650" s="149" t="str">
        <f>IF(AND(F649&gt;10,F649&lt;20),"", IF(H649&gt;0, VLOOKUP(H649,$O$3:$P$38,2,0),""))</f>
        <v/>
      </c>
      <c r="I650" s="149" t="str">
        <f>IF(D649=0,"",IF(D649=1,$Q$3,IF(AND(F649&gt;10,F649&lt;19),$Q$5,IF(AND(H649&gt;1,H649&lt;5),$Q$4,$Q$5))))</f>
        <v/>
      </c>
      <c r="J650" s="149" t="str">
        <f>CONCATENATE(E650,IF(AND(E650&lt;&gt;"",F650&lt;&gt;""),$M$3,""),F650,IF(AND(E650&amp;F650&lt;&gt;"",G650&lt;&gt;""),$M$3,""),G650,IF(AND(E650&amp;F650&amp;G650&lt;&gt;"",H650&lt;&gt;""),$M$3,""),H650,IF(E650&amp;F650&amp;G650&amp;H650&lt;&gt;"",$M$3,""),I650)</f>
        <v/>
      </c>
      <c r="K650" s="160"/>
      <c r="L650" s="150"/>
      <c r="M650" s="150"/>
      <c r="N650" s="150"/>
    </row>
    <row r="651" spans="1:14">
      <c r="A651" s="159">
        <f t="shared" si="80"/>
        <v>41</v>
      </c>
      <c r="B651" s="156">
        <f t="shared" si="81"/>
        <v>0</v>
      </c>
      <c r="C651" s="156">
        <v>100000000</v>
      </c>
      <c r="D651" s="156"/>
      <c r="E651" s="157"/>
      <c r="K651" s="160"/>
      <c r="L651" s="150"/>
      <c r="M651" s="150"/>
      <c r="N651" s="150"/>
    </row>
    <row r="652" spans="1:14">
      <c r="A652" s="159">
        <f t="shared" si="80"/>
        <v>41</v>
      </c>
      <c r="B652" s="155">
        <f t="shared" si="81"/>
        <v>0</v>
      </c>
      <c r="C652" s="155">
        <v>1000000000</v>
      </c>
      <c r="D652" s="156">
        <f>(A652-A649)/1000000</f>
        <v>0</v>
      </c>
      <c r="E652" s="157">
        <f>D652-MOD(D652,100)</f>
        <v>0</v>
      </c>
      <c r="F652" s="149">
        <f>MOD(D652,100)</f>
        <v>0</v>
      </c>
      <c r="G652" s="149">
        <f>F652-MOD(F652,10)</f>
        <v>0</v>
      </c>
      <c r="H652" s="149">
        <f>MOD(F652,10)</f>
        <v>0</v>
      </c>
      <c r="K652" s="160"/>
      <c r="L652" s="150"/>
      <c r="M652" s="150"/>
      <c r="N652" s="150"/>
    </row>
    <row r="653" spans="1:14">
      <c r="A653" s="159">
        <f t="shared" si="80"/>
        <v>41</v>
      </c>
      <c r="B653" s="155">
        <f t="shared" si="81"/>
        <v>0</v>
      </c>
      <c r="C653" s="155">
        <v>10000000000</v>
      </c>
      <c r="E653" s="161" t="str">
        <f>_xlfn.IFNA(VLOOKUP(E652,$O$3:$P$38,2,0),"")</f>
        <v/>
      </c>
      <c r="F653" s="149" t="str">
        <f>IF(AND(F652&gt;10,F652&lt;20), VLOOKUP(F652,$O$3:$P$38,2,0),"")</f>
        <v/>
      </c>
      <c r="G653" s="149" t="str">
        <f>IF(AND(F652&gt;10,F652&lt;20),"", IF(G652&gt;9, VLOOKUP(G652,$O$3:$P$38,2,0),""))</f>
        <v/>
      </c>
      <c r="H653" s="149" t="str">
        <f>IF(AND(F652&gt;10,F652&lt;20),"", IF(H652&gt;0, VLOOKUP(H652,$O$3:$P$38,2,0),""))</f>
        <v/>
      </c>
      <c r="I653" s="149" t="str">
        <f>IF(D652=0,"",IF(D652=1,$R$3,IF(AND(F652&gt;10,F652&lt;19),$R$5,IF(AND(H652&gt;1,H652&lt;5),$R$4,$R$5))))</f>
        <v/>
      </c>
      <c r="J653" s="149" t="str">
        <f>CONCATENATE(E653,IF(AND(E653&lt;&gt;"",F653&lt;&gt;""),$M$3,""),F653,IF(AND(E653&amp;F653&lt;&gt;"",G653&lt;&gt;""),$M$3,""),G653,IF(AND(E653&amp;F653&amp;G653&lt;&gt;"",H653&lt;&gt;""),$M$3,""),H653,IF(E653&amp;F653&amp;G653&amp;H653&lt;&gt;"",$M$3,""),I653)</f>
        <v/>
      </c>
      <c r="K653" s="160"/>
      <c r="L653" s="150"/>
      <c r="M653" s="150"/>
      <c r="N653" s="150"/>
    </row>
    <row r="654" spans="1:14">
      <c r="A654" s="159">
        <f t="shared" si="80"/>
        <v>41</v>
      </c>
      <c r="B654" s="156">
        <f t="shared" si="81"/>
        <v>0</v>
      </c>
      <c r="C654" s="156">
        <v>100000000000</v>
      </c>
      <c r="D654" s="156"/>
      <c r="E654" s="157"/>
      <c r="K654" s="160"/>
      <c r="L654" s="150"/>
      <c r="M654" s="150"/>
      <c r="N654" s="150"/>
    </row>
    <row r="655" spans="1:14">
      <c r="A655" s="159">
        <f t="shared" si="80"/>
        <v>41</v>
      </c>
      <c r="B655" s="155">
        <f>A655-A652</f>
        <v>0</v>
      </c>
      <c r="C655" s="155">
        <v>1000000000000</v>
      </c>
      <c r="D655" s="156">
        <f>(A655-A652)/1000000000</f>
        <v>0</v>
      </c>
      <c r="E655" s="157">
        <f>D655-MOD(D655,100)</f>
        <v>0</v>
      </c>
      <c r="F655" s="149">
        <f>MOD(D655,100)</f>
        <v>0</v>
      </c>
      <c r="G655" s="149">
        <f>F655-MOD(F655,10)</f>
        <v>0</v>
      </c>
      <c r="H655" s="149">
        <f>MOD(F655,10)</f>
        <v>0</v>
      </c>
      <c r="K655" s="160"/>
      <c r="L655" s="150"/>
      <c r="M655" s="150"/>
      <c r="N655" s="150"/>
    </row>
    <row r="656" spans="1:14" ht="15.75" thickBot="1">
      <c r="A656" s="162"/>
      <c r="B656" s="163"/>
      <c r="C656" s="163"/>
      <c r="D656" s="163"/>
      <c r="E656" s="164" t="str">
        <f>_xlfn.IFNA(VLOOKUP(E655,$O$3:$P$38,2,0),"")</f>
        <v/>
      </c>
      <c r="F656" s="163" t="str">
        <f>IF(AND(F655&gt;10,F655&lt;20), VLOOKUP(F655,$O$3:$P$38,2,0),"")</f>
        <v/>
      </c>
      <c r="G656" s="163" t="str">
        <f>IF(AND(F655&gt;10,F655&lt;20),"", IF(G655&gt;9, VLOOKUP(G655,$O$3:$P$38,2,0),""))</f>
        <v/>
      </c>
      <c r="H656" s="163" t="str">
        <f>IF(AND(F655&gt;10,F655&lt;20),"", IF(H655&gt;0, VLOOKUP(H655,$O$3:$P$38,2,0),""))</f>
        <v/>
      </c>
      <c r="I656" s="163" t="str">
        <f>IF(D655=0,"",IF(D655=1,$S$3,IF(AND(F655&gt;10,F655&lt;19),$S$5,IF(AND(H655&gt;1,H655&lt;5),$S$4,$S$5))))</f>
        <v/>
      </c>
      <c r="J656" s="163" t="str">
        <f>CONCATENATE(E656,IF(AND(E656&lt;&gt;"",F656&lt;&gt;""),$M$3,""),F656,IF(AND(E656&amp;F656&lt;&gt;"",G656&lt;&gt;""),$M$3,""),G656,IF(AND(E656&amp;F656&amp;G656&lt;&gt;"",H656&lt;&gt;""),$M$3,""),H656,IF(E656&amp;F656&amp;G656&amp;H656&lt;&gt;"",$M$3,""),I656)</f>
        <v/>
      </c>
      <c r="K656" s="165"/>
      <c r="L656" s="150"/>
      <c r="M656" s="150"/>
      <c r="N656" s="150"/>
    </row>
    <row r="657" spans="1:14" ht="15.75" thickBot="1">
      <c r="A657" s="150"/>
      <c r="B657" s="150"/>
      <c r="C657" s="150"/>
      <c r="D657" s="150"/>
      <c r="E657" s="166"/>
      <c r="F657" s="150"/>
      <c r="G657" s="150"/>
      <c r="H657" s="150"/>
      <c r="I657" s="150"/>
      <c r="J657" s="150"/>
      <c r="K657" s="150"/>
      <c r="L657" s="150"/>
      <c r="M657" s="150"/>
      <c r="N657" s="150"/>
    </row>
    <row r="658" spans="1:14" ht="15.75" thickBot="1">
      <c r="A658" s="151">
        <v>42</v>
      </c>
      <c r="B658" s="145" t="s">
        <v>152</v>
      </c>
      <c r="C658" s="145" t="s">
        <v>153</v>
      </c>
      <c r="D658" s="148"/>
      <c r="E658" s="152" t="str">
        <f>CONCATENATE(J672,IF(AND(D671&lt;&gt;0,D668&lt;&gt;0),$M$3,""),J669,IF(AND(D668&lt;&gt;0,D665&lt;&gt;0),$M$3,""),J666,IF(AND(D665&lt;&gt;0,D662&lt;&gt;0),$M$3,""),J663,$N$3,$M$3,E659,IF(D659&lt;&gt;0,$M$3,""),$N$4)</f>
        <v>czterdzieści dwa, 00/100</v>
      </c>
      <c r="F658" s="148"/>
      <c r="G658" s="148"/>
      <c r="H658" s="148"/>
      <c r="I658" s="148"/>
      <c r="J658" s="148"/>
      <c r="K658" s="153"/>
      <c r="L658" s="150"/>
      <c r="M658" s="150"/>
      <c r="N658" s="150"/>
    </row>
    <row r="659" spans="1:14" ht="15.75" thickBot="1">
      <c r="A659" s="154">
        <f>TRUNC(A658)</f>
        <v>42</v>
      </c>
      <c r="B659" s="155">
        <f>A658-A659</f>
        <v>0</v>
      </c>
      <c r="C659" s="155">
        <v>1</v>
      </c>
      <c r="D659" s="156">
        <f>B659</f>
        <v>0</v>
      </c>
      <c r="E659" s="157" t="str">
        <f>CONCATENATE(TEXT(D659*100,"## 00"),"/100")</f>
        <v>00/100</v>
      </c>
      <c r="K659" s="158"/>
      <c r="L659" s="150"/>
      <c r="M659" s="150"/>
      <c r="N659" s="150"/>
    </row>
    <row r="660" spans="1:14">
      <c r="A660" s="159">
        <f t="shared" ref="A660:A671" si="82">MOD($A$659,$C660)</f>
        <v>2</v>
      </c>
      <c r="B660" s="156">
        <f>A660</f>
        <v>2</v>
      </c>
      <c r="C660" s="156">
        <v>10</v>
      </c>
      <c r="D660" s="156"/>
      <c r="E660" s="157"/>
      <c r="K660" s="160"/>
      <c r="L660" s="150"/>
      <c r="M660" s="150"/>
      <c r="N660" s="150"/>
    </row>
    <row r="661" spans="1:14">
      <c r="A661" s="159">
        <f t="shared" si="82"/>
        <v>42</v>
      </c>
      <c r="B661" s="156">
        <f t="shared" ref="B661:B670" si="83">A661-A660</f>
        <v>40</v>
      </c>
      <c r="C661" s="156">
        <v>100</v>
      </c>
      <c r="D661" s="156"/>
      <c r="E661" s="157"/>
      <c r="K661" s="160"/>
      <c r="L661" s="150"/>
      <c r="M661" s="150"/>
      <c r="N661" s="150"/>
    </row>
    <row r="662" spans="1:14">
      <c r="A662" s="159">
        <f t="shared" si="82"/>
        <v>42</v>
      </c>
      <c r="B662" s="156">
        <f t="shared" si="83"/>
        <v>0</v>
      </c>
      <c r="C662" s="156">
        <v>1000</v>
      </c>
      <c r="D662" s="156">
        <f>A662</f>
        <v>42</v>
      </c>
      <c r="E662" s="157">
        <f>D662-MOD(D662,100)</f>
        <v>0</v>
      </c>
      <c r="F662" s="149">
        <f>MOD(D662,100)</f>
        <v>42</v>
      </c>
      <c r="G662" s="149">
        <f>F662-MOD(F662,10)</f>
        <v>40</v>
      </c>
      <c r="H662" s="149">
        <f>MOD(F662,10)</f>
        <v>2</v>
      </c>
      <c r="K662" s="160"/>
      <c r="L662" s="150"/>
      <c r="M662" s="150"/>
      <c r="N662" s="150"/>
    </row>
    <row r="663" spans="1:14">
      <c r="A663" s="159">
        <f t="shared" si="82"/>
        <v>42</v>
      </c>
      <c r="B663" s="156">
        <f t="shared" si="83"/>
        <v>0</v>
      </c>
      <c r="C663" s="156">
        <v>10000</v>
      </c>
      <c r="D663" s="156"/>
      <c r="E663" s="157" t="str">
        <f>_xlfn.IFNA(VLOOKUP(E662,$O$3:$P$38,2,0),"")</f>
        <v/>
      </c>
      <c r="F663" s="149" t="str">
        <f>IF(AND(F662&gt;10,F662&lt;20), VLOOKUP(F662,$O$3:$P$38,2,0),"")</f>
        <v/>
      </c>
      <c r="G663" s="149" t="str">
        <f>IF(AND(F662&gt;10,F662&lt;20),"", IF(G662&gt;9, VLOOKUP(G662,$O$3:$P$38,2,0),""))</f>
        <v>czterdzieści</v>
      </c>
      <c r="H663" s="149" t="str">
        <f>IF(AND(F662&gt;10,F662&lt;20),"",IF(H662&gt;0,VLOOKUP(H662,$O$3:$P$39,2,0),IF(AND(H662=0,A659=0),"zero","")))</f>
        <v>dwa</v>
      </c>
      <c r="J663" s="149" t="str">
        <f>CONCATENATE(E663,IF(AND(E663&lt;&gt;"",F663&lt;&gt;""),$M$3,""),F663,IF(AND(E663&amp;F663&lt;&gt;"",G663&lt;&gt;""),$M$3,""),G663,IF(AND(E663&amp;F663&amp;G663&lt;&gt;"",H663&lt;&gt;""),$M$3,""),H663)</f>
        <v>czterdzieści dwa</v>
      </c>
      <c r="K663" s="160"/>
      <c r="L663" s="150"/>
      <c r="M663" s="150"/>
      <c r="N663" s="150"/>
    </row>
    <row r="664" spans="1:14">
      <c r="A664" s="159">
        <f t="shared" si="82"/>
        <v>42</v>
      </c>
      <c r="B664" s="156">
        <f t="shared" si="83"/>
        <v>0</v>
      </c>
      <c r="C664" s="156">
        <v>100000</v>
      </c>
      <c r="D664" s="156"/>
      <c r="E664" s="157"/>
      <c r="K664" s="160"/>
      <c r="L664" s="150"/>
      <c r="M664" s="150"/>
      <c r="N664" s="150"/>
    </row>
    <row r="665" spans="1:14">
      <c r="A665" s="159">
        <f t="shared" si="82"/>
        <v>42</v>
      </c>
      <c r="B665" s="156">
        <f t="shared" si="83"/>
        <v>0</v>
      </c>
      <c r="C665" s="156">
        <v>1000000</v>
      </c>
      <c r="D665" s="156">
        <f>(A665-A662)/1000</f>
        <v>0</v>
      </c>
      <c r="E665" s="157">
        <f>D665-MOD(D665,100)</f>
        <v>0</v>
      </c>
      <c r="F665" s="149">
        <f>MOD(D665,100)</f>
        <v>0</v>
      </c>
      <c r="G665" s="149">
        <f>F665-MOD(F665,10)</f>
        <v>0</v>
      </c>
      <c r="H665" s="149">
        <f>MOD(F665,10)</f>
        <v>0</v>
      </c>
      <c r="K665" s="160"/>
      <c r="L665" s="150"/>
      <c r="M665" s="150"/>
      <c r="N665" s="150"/>
    </row>
    <row r="666" spans="1:14">
      <c r="A666" s="159">
        <f t="shared" si="82"/>
        <v>42</v>
      </c>
      <c r="B666" s="156">
        <f t="shared" si="83"/>
        <v>0</v>
      </c>
      <c r="C666" s="156">
        <v>10000000</v>
      </c>
      <c r="D666" s="156"/>
      <c r="E666" s="157" t="str">
        <f>_xlfn.IFNA(VLOOKUP(E665,$O$3:$P$38,2,0),"")</f>
        <v/>
      </c>
      <c r="F666" s="149" t="str">
        <f>IF(AND(F665&gt;10,F665&lt;20), VLOOKUP(F665,$O$3:$P$38,2,0),"")</f>
        <v/>
      </c>
      <c r="G666" s="149" t="str">
        <f>IF(AND(F665&gt;10,F665&lt;20),"", IF(G665&gt;9, VLOOKUP(G665,$O$3:$P$38,2,0),""))</f>
        <v/>
      </c>
      <c r="H666" s="149" t="str">
        <f>IF(AND(F665&gt;10,F665&lt;20),"", IF(H665&gt;0, VLOOKUP(H665,$O$3:$P$38,2,0),""))</f>
        <v/>
      </c>
      <c r="I666" s="149" t="str">
        <f>IF(D665=0,"",IF(D665=1,$Q$3,IF(AND(F665&gt;10,F665&lt;19),$Q$5,IF(AND(H665&gt;1,H665&lt;5),$Q$4,$Q$5))))</f>
        <v/>
      </c>
      <c r="J666" s="149" t="str">
        <f>CONCATENATE(E666,IF(AND(E666&lt;&gt;"",F666&lt;&gt;""),$M$3,""),F666,IF(AND(E666&amp;F666&lt;&gt;"",G666&lt;&gt;""),$M$3,""),G666,IF(AND(E666&amp;F666&amp;G666&lt;&gt;"",H666&lt;&gt;""),$M$3,""),H666,IF(E666&amp;F666&amp;G666&amp;H666&lt;&gt;"",$M$3,""),I666)</f>
        <v/>
      </c>
      <c r="K666" s="160"/>
      <c r="L666" s="150"/>
      <c r="M666" s="150"/>
      <c r="N666" s="150"/>
    </row>
    <row r="667" spans="1:14">
      <c r="A667" s="159">
        <f t="shared" si="82"/>
        <v>42</v>
      </c>
      <c r="B667" s="156">
        <f t="shared" si="83"/>
        <v>0</v>
      </c>
      <c r="C667" s="156">
        <v>100000000</v>
      </c>
      <c r="D667" s="156"/>
      <c r="E667" s="157"/>
      <c r="K667" s="160"/>
      <c r="L667" s="150"/>
      <c r="M667" s="150"/>
      <c r="N667" s="150"/>
    </row>
    <row r="668" spans="1:14">
      <c r="A668" s="159">
        <f t="shared" si="82"/>
        <v>42</v>
      </c>
      <c r="B668" s="155">
        <f t="shared" si="83"/>
        <v>0</v>
      </c>
      <c r="C668" s="155">
        <v>1000000000</v>
      </c>
      <c r="D668" s="156">
        <f>(A668-A665)/1000000</f>
        <v>0</v>
      </c>
      <c r="E668" s="157">
        <f>D668-MOD(D668,100)</f>
        <v>0</v>
      </c>
      <c r="F668" s="149">
        <f>MOD(D668,100)</f>
        <v>0</v>
      </c>
      <c r="G668" s="149">
        <f>F668-MOD(F668,10)</f>
        <v>0</v>
      </c>
      <c r="H668" s="149">
        <f>MOD(F668,10)</f>
        <v>0</v>
      </c>
      <c r="K668" s="160"/>
      <c r="L668" s="150"/>
      <c r="M668" s="150"/>
      <c r="N668" s="150"/>
    </row>
    <row r="669" spans="1:14">
      <c r="A669" s="159">
        <f t="shared" si="82"/>
        <v>42</v>
      </c>
      <c r="B669" s="155">
        <f t="shared" si="83"/>
        <v>0</v>
      </c>
      <c r="C669" s="155">
        <v>10000000000</v>
      </c>
      <c r="E669" s="161" t="str">
        <f>_xlfn.IFNA(VLOOKUP(E668,$O$3:$P$38,2,0),"")</f>
        <v/>
      </c>
      <c r="F669" s="149" t="str">
        <f>IF(AND(F668&gt;10,F668&lt;20), VLOOKUP(F668,$O$3:$P$38,2,0),"")</f>
        <v/>
      </c>
      <c r="G669" s="149" t="str">
        <f>IF(AND(F668&gt;10,F668&lt;20),"", IF(G668&gt;9, VLOOKUP(G668,$O$3:$P$38,2,0),""))</f>
        <v/>
      </c>
      <c r="H669" s="149" t="str">
        <f>IF(AND(F668&gt;10,F668&lt;20),"", IF(H668&gt;0, VLOOKUP(H668,$O$3:$P$38,2,0),""))</f>
        <v/>
      </c>
      <c r="I669" s="149" t="str">
        <f>IF(D668=0,"",IF(D668=1,$R$3,IF(AND(F668&gt;10,F668&lt;19),$R$5,IF(AND(H668&gt;1,H668&lt;5),$R$4,$R$5))))</f>
        <v/>
      </c>
      <c r="J669" s="149" t="str">
        <f>CONCATENATE(E669,IF(AND(E669&lt;&gt;"",F669&lt;&gt;""),$M$3,""),F669,IF(AND(E669&amp;F669&lt;&gt;"",G669&lt;&gt;""),$M$3,""),G669,IF(AND(E669&amp;F669&amp;G669&lt;&gt;"",H669&lt;&gt;""),$M$3,""),H669,IF(E669&amp;F669&amp;G669&amp;H669&lt;&gt;"",$M$3,""),I669)</f>
        <v/>
      </c>
      <c r="K669" s="160"/>
      <c r="L669" s="150"/>
      <c r="M669" s="150"/>
      <c r="N669" s="150"/>
    </row>
    <row r="670" spans="1:14">
      <c r="A670" s="159">
        <f t="shared" si="82"/>
        <v>42</v>
      </c>
      <c r="B670" s="156">
        <f t="shared" si="83"/>
        <v>0</v>
      </c>
      <c r="C670" s="156">
        <v>100000000000</v>
      </c>
      <c r="D670" s="156"/>
      <c r="E670" s="157"/>
      <c r="K670" s="160"/>
      <c r="L670" s="150"/>
      <c r="M670" s="150"/>
      <c r="N670" s="150"/>
    </row>
    <row r="671" spans="1:14">
      <c r="A671" s="159">
        <f t="shared" si="82"/>
        <v>42</v>
      </c>
      <c r="B671" s="155">
        <f>A671-A668</f>
        <v>0</v>
      </c>
      <c r="C671" s="155">
        <v>1000000000000</v>
      </c>
      <c r="D671" s="156">
        <f>(A671-A668)/1000000000</f>
        <v>0</v>
      </c>
      <c r="E671" s="157">
        <f>D671-MOD(D671,100)</f>
        <v>0</v>
      </c>
      <c r="F671" s="149">
        <f>MOD(D671,100)</f>
        <v>0</v>
      </c>
      <c r="G671" s="149">
        <f>F671-MOD(F671,10)</f>
        <v>0</v>
      </c>
      <c r="H671" s="149">
        <f>MOD(F671,10)</f>
        <v>0</v>
      </c>
      <c r="K671" s="160"/>
      <c r="L671" s="150"/>
      <c r="M671" s="150"/>
      <c r="N671" s="150"/>
    </row>
    <row r="672" spans="1:14" ht="15.75" thickBot="1">
      <c r="A672" s="162"/>
      <c r="B672" s="163"/>
      <c r="C672" s="163"/>
      <c r="D672" s="163"/>
      <c r="E672" s="164" t="str">
        <f>_xlfn.IFNA(VLOOKUP(E671,$O$3:$P$38,2,0),"")</f>
        <v/>
      </c>
      <c r="F672" s="163" t="str">
        <f>IF(AND(F671&gt;10,F671&lt;20), VLOOKUP(F671,$O$3:$P$38,2,0),"")</f>
        <v/>
      </c>
      <c r="G672" s="163" t="str">
        <f>IF(AND(F671&gt;10,F671&lt;20),"", IF(G671&gt;9, VLOOKUP(G671,$O$3:$P$38,2,0),""))</f>
        <v/>
      </c>
      <c r="H672" s="163" t="str">
        <f>IF(AND(F671&gt;10,F671&lt;20),"", IF(H671&gt;0, VLOOKUP(H671,$O$3:$P$38,2,0),""))</f>
        <v/>
      </c>
      <c r="I672" s="163" t="str">
        <f>IF(D671=0,"",IF(D671=1,$S$3,IF(AND(F671&gt;10,F671&lt;19),$S$5,IF(AND(H671&gt;1,H671&lt;5),$S$4,$S$5))))</f>
        <v/>
      </c>
      <c r="J672" s="163" t="str">
        <f>CONCATENATE(E672,IF(AND(E672&lt;&gt;"",F672&lt;&gt;""),$M$3,""),F672,IF(AND(E672&amp;F672&lt;&gt;"",G672&lt;&gt;""),$M$3,""),G672,IF(AND(E672&amp;F672&amp;G672&lt;&gt;"",H672&lt;&gt;""),$M$3,""),H672,IF(E672&amp;F672&amp;G672&amp;H672&lt;&gt;"",$M$3,""),I672)</f>
        <v/>
      </c>
      <c r="K672" s="165"/>
      <c r="L672" s="150"/>
      <c r="M672" s="150"/>
      <c r="N672" s="150"/>
    </row>
    <row r="673" spans="1:14" ht="15.75" thickBot="1">
      <c r="A673" s="150"/>
      <c r="B673" s="150"/>
      <c r="C673" s="150"/>
      <c r="D673" s="150"/>
      <c r="E673" s="166"/>
      <c r="F673" s="150"/>
      <c r="G673" s="150"/>
      <c r="H673" s="150"/>
      <c r="I673" s="150"/>
      <c r="J673" s="150"/>
      <c r="K673" s="150"/>
      <c r="L673" s="150"/>
      <c r="M673" s="150"/>
      <c r="N673" s="150"/>
    </row>
    <row r="674" spans="1:14" ht="15.75" thickBot="1">
      <c r="A674" s="151">
        <v>43</v>
      </c>
      <c r="B674" s="145" t="s">
        <v>152</v>
      </c>
      <c r="C674" s="145" t="s">
        <v>153</v>
      </c>
      <c r="D674" s="148"/>
      <c r="E674" s="152" t="str">
        <f>CONCATENATE(J688,IF(AND(D687&lt;&gt;0,D684&lt;&gt;0),$M$3,""),J685,IF(AND(D684&lt;&gt;0,D681&lt;&gt;0),$M$3,""),J682,IF(AND(D681&lt;&gt;0,D678&lt;&gt;0),$M$3,""),J679,$N$3,$M$3,E675,IF(D675&lt;&gt;0,$M$3,""),$N$4)</f>
        <v>czterdzieści trzy, 00/100</v>
      </c>
      <c r="F674" s="148"/>
      <c r="G674" s="148"/>
      <c r="H674" s="148"/>
      <c r="I674" s="148"/>
      <c r="J674" s="148"/>
      <c r="K674" s="153"/>
      <c r="L674" s="150"/>
      <c r="M674" s="150"/>
      <c r="N674" s="150"/>
    </row>
    <row r="675" spans="1:14" ht="15.75" thickBot="1">
      <c r="A675" s="154">
        <f>TRUNC(A674)</f>
        <v>43</v>
      </c>
      <c r="B675" s="155">
        <f>A674-A675</f>
        <v>0</v>
      </c>
      <c r="C675" s="155">
        <v>1</v>
      </c>
      <c r="D675" s="156">
        <f>B675</f>
        <v>0</v>
      </c>
      <c r="E675" s="157" t="str">
        <f>CONCATENATE(TEXT(D675*100,"## 00"),"/100")</f>
        <v>00/100</v>
      </c>
      <c r="K675" s="158"/>
      <c r="L675" s="150"/>
      <c r="M675" s="150"/>
      <c r="N675" s="150"/>
    </row>
    <row r="676" spans="1:14">
      <c r="A676" s="159">
        <f t="shared" ref="A676:A687" si="84">MOD($A$675,$C676)</f>
        <v>3</v>
      </c>
      <c r="B676" s="156">
        <f>A676</f>
        <v>3</v>
      </c>
      <c r="C676" s="156">
        <v>10</v>
      </c>
      <c r="D676" s="156"/>
      <c r="E676" s="157"/>
      <c r="K676" s="160"/>
      <c r="L676" s="150"/>
      <c r="M676" s="150"/>
      <c r="N676" s="150"/>
    </row>
    <row r="677" spans="1:14">
      <c r="A677" s="159">
        <f t="shared" si="84"/>
        <v>43</v>
      </c>
      <c r="B677" s="156">
        <f t="shared" ref="B677:B686" si="85">A677-A676</f>
        <v>40</v>
      </c>
      <c r="C677" s="156">
        <v>100</v>
      </c>
      <c r="D677" s="156"/>
      <c r="E677" s="157"/>
      <c r="K677" s="160"/>
      <c r="L677" s="150"/>
      <c r="M677" s="150"/>
      <c r="N677" s="150"/>
    </row>
    <row r="678" spans="1:14">
      <c r="A678" s="159">
        <f t="shared" si="84"/>
        <v>43</v>
      </c>
      <c r="B678" s="156">
        <f t="shared" si="85"/>
        <v>0</v>
      </c>
      <c r="C678" s="156">
        <v>1000</v>
      </c>
      <c r="D678" s="156">
        <f>A678</f>
        <v>43</v>
      </c>
      <c r="E678" s="157">
        <f>D678-MOD(D678,100)</f>
        <v>0</v>
      </c>
      <c r="F678" s="149">
        <f>MOD(D678,100)</f>
        <v>43</v>
      </c>
      <c r="G678" s="149">
        <f>F678-MOD(F678,10)</f>
        <v>40</v>
      </c>
      <c r="H678" s="149">
        <f>MOD(F678,10)</f>
        <v>3</v>
      </c>
      <c r="K678" s="160"/>
      <c r="L678" s="150"/>
      <c r="M678" s="150"/>
      <c r="N678" s="150"/>
    </row>
    <row r="679" spans="1:14">
      <c r="A679" s="159">
        <f t="shared" si="84"/>
        <v>43</v>
      </c>
      <c r="B679" s="156">
        <f t="shared" si="85"/>
        <v>0</v>
      </c>
      <c r="C679" s="156">
        <v>10000</v>
      </c>
      <c r="D679" s="156"/>
      <c r="E679" s="157" t="str">
        <f>_xlfn.IFNA(VLOOKUP(E678,$O$3:$P$38,2,0),"")</f>
        <v/>
      </c>
      <c r="F679" s="149" t="str">
        <f>IF(AND(F678&gt;10,F678&lt;20), VLOOKUP(F678,$O$3:$P$38,2,0),"")</f>
        <v/>
      </c>
      <c r="G679" s="149" t="str">
        <f>IF(AND(F678&gt;10,F678&lt;20),"", IF(G678&gt;9, VLOOKUP(G678,$O$3:$P$38,2,0),""))</f>
        <v>czterdzieści</v>
      </c>
      <c r="H679" s="149" t="str">
        <f>IF(AND(F678&gt;10,F678&lt;20),"",IF(H678&gt;0,VLOOKUP(H678,$O$3:$P$39,2,0),IF(AND(H678=0,A675=0),"zero","")))</f>
        <v>trzy</v>
      </c>
      <c r="J679" s="149" t="str">
        <f>CONCATENATE(E679,IF(AND(E679&lt;&gt;"",F679&lt;&gt;""),$M$3,""),F679,IF(AND(E679&amp;F679&lt;&gt;"",G679&lt;&gt;""),$M$3,""),G679,IF(AND(E679&amp;F679&amp;G679&lt;&gt;"",H679&lt;&gt;""),$M$3,""),H679)</f>
        <v>czterdzieści trzy</v>
      </c>
      <c r="K679" s="160"/>
      <c r="L679" s="150"/>
      <c r="M679" s="150"/>
      <c r="N679" s="150"/>
    </row>
    <row r="680" spans="1:14">
      <c r="A680" s="159">
        <f t="shared" si="84"/>
        <v>43</v>
      </c>
      <c r="B680" s="156">
        <f t="shared" si="85"/>
        <v>0</v>
      </c>
      <c r="C680" s="156">
        <v>100000</v>
      </c>
      <c r="D680" s="156"/>
      <c r="E680" s="157"/>
      <c r="K680" s="160"/>
      <c r="L680" s="150"/>
      <c r="M680" s="150"/>
      <c r="N680" s="150"/>
    </row>
    <row r="681" spans="1:14">
      <c r="A681" s="159">
        <f t="shared" si="84"/>
        <v>43</v>
      </c>
      <c r="B681" s="156">
        <f t="shared" si="85"/>
        <v>0</v>
      </c>
      <c r="C681" s="156">
        <v>1000000</v>
      </c>
      <c r="D681" s="156">
        <f>(A681-A678)/1000</f>
        <v>0</v>
      </c>
      <c r="E681" s="157">
        <f>D681-MOD(D681,100)</f>
        <v>0</v>
      </c>
      <c r="F681" s="149">
        <f>MOD(D681,100)</f>
        <v>0</v>
      </c>
      <c r="G681" s="149">
        <f>F681-MOD(F681,10)</f>
        <v>0</v>
      </c>
      <c r="H681" s="149">
        <f>MOD(F681,10)</f>
        <v>0</v>
      </c>
      <c r="K681" s="160"/>
      <c r="L681" s="150"/>
      <c r="M681" s="150"/>
      <c r="N681" s="150"/>
    </row>
    <row r="682" spans="1:14">
      <c r="A682" s="159">
        <f t="shared" si="84"/>
        <v>43</v>
      </c>
      <c r="B682" s="156">
        <f t="shared" si="85"/>
        <v>0</v>
      </c>
      <c r="C682" s="156">
        <v>10000000</v>
      </c>
      <c r="D682" s="156"/>
      <c r="E682" s="157" t="str">
        <f>_xlfn.IFNA(VLOOKUP(E681,$O$3:$P$38,2,0),"")</f>
        <v/>
      </c>
      <c r="F682" s="149" t="str">
        <f>IF(AND(F681&gt;10,F681&lt;20), VLOOKUP(F681,$O$3:$P$38,2,0),"")</f>
        <v/>
      </c>
      <c r="G682" s="149" t="str">
        <f>IF(AND(F681&gt;10,F681&lt;20),"", IF(G681&gt;9, VLOOKUP(G681,$O$3:$P$38,2,0),""))</f>
        <v/>
      </c>
      <c r="H682" s="149" t="str">
        <f>IF(AND(F681&gt;10,F681&lt;20),"", IF(H681&gt;0, VLOOKUP(H681,$O$3:$P$38,2,0),""))</f>
        <v/>
      </c>
      <c r="I682" s="149" t="str">
        <f>IF(D681=0,"",IF(D681=1,$Q$3,IF(AND(F681&gt;10,F681&lt;19),$Q$5,IF(AND(H681&gt;1,H681&lt;5),$Q$4,$Q$5))))</f>
        <v/>
      </c>
      <c r="J682" s="149" t="str">
        <f>CONCATENATE(E682,IF(AND(E682&lt;&gt;"",F682&lt;&gt;""),$M$3,""),F682,IF(AND(E682&amp;F682&lt;&gt;"",G682&lt;&gt;""),$M$3,""),G682,IF(AND(E682&amp;F682&amp;G682&lt;&gt;"",H682&lt;&gt;""),$M$3,""),H682,IF(E682&amp;F682&amp;G682&amp;H682&lt;&gt;"",$M$3,""),I682)</f>
        <v/>
      </c>
      <c r="K682" s="160"/>
      <c r="L682" s="150"/>
      <c r="M682" s="150"/>
      <c r="N682" s="150"/>
    </row>
    <row r="683" spans="1:14">
      <c r="A683" s="159">
        <f t="shared" si="84"/>
        <v>43</v>
      </c>
      <c r="B683" s="156">
        <f t="shared" si="85"/>
        <v>0</v>
      </c>
      <c r="C683" s="156">
        <v>100000000</v>
      </c>
      <c r="D683" s="156"/>
      <c r="E683" s="157"/>
      <c r="K683" s="160"/>
      <c r="L683" s="150"/>
      <c r="M683" s="150"/>
      <c r="N683" s="150"/>
    </row>
    <row r="684" spans="1:14">
      <c r="A684" s="159">
        <f t="shared" si="84"/>
        <v>43</v>
      </c>
      <c r="B684" s="155">
        <f t="shared" si="85"/>
        <v>0</v>
      </c>
      <c r="C684" s="155">
        <v>1000000000</v>
      </c>
      <c r="D684" s="156">
        <f>(A684-A681)/1000000</f>
        <v>0</v>
      </c>
      <c r="E684" s="157">
        <f>D684-MOD(D684,100)</f>
        <v>0</v>
      </c>
      <c r="F684" s="149">
        <f>MOD(D684,100)</f>
        <v>0</v>
      </c>
      <c r="G684" s="149">
        <f>F684-MOD(F684,10)</f>
        <v>0</v>
      </c>
      <c r="H684" s="149">
        <f>MOD(F684,10)</f>
        <v>0</v>
      </c>
      <c r="K684" s="160"/>
      <c r="L684" s="150"/>
      <c r="M684" s="150"/>
      <c r="N684" s="150"/>
    </row>
    <row r="685" spans="1:14">
      <c r="A685" s="159">
        <f t="shared" si="84"/>
        <v>43</v>
      </c>
      <c r="B685" s="155">
        <f t="shared" si="85"/>
        <v>0</v>
      </c>
      <c r="C685" s="155">
        <v>10000000000</v>
      </c>
      <c r="E685" s="161" t="str">
        <f>_xlfn.IFNA(VLOOKUP(E684,$O$3:$P$38,2,0),"")</f>
        <v/>
      </c>
      <c r="F685" s="149" t="str">
        <f>IF(AND(F684&gt;10,F684&lt;20), VLOOKUP(F684,$O$3:$P$38,2,0),"")</f>
        <v/>
      </c>
      <c r="G685" s="149" t="str">
        <f>IF(AND(F684&gt;10,F684&lt;20),"", IF(G684&gt;9, VLOOKUP(G684,$O$3:$P$38,2,0),""))</f>
        <v/>
      </c>
      <c r="H685" s="149" t="str">
        <f>IF(AND(F684&gt;10,F684&lt;20),"", IF(H684&gt;0, VLOOKUP(H684,$O$3:$P$38,2,0),""))</f>
        <v/>
      </c>
      <c r="I685" s="149" t="str">
        <f>IF(D684=0,"",IF(D684=1,$R$3,IF(AND(F684&gt;10,F684&lt;19),$R$5,IF(AND(H684&gt;1,H684&lt;5),$R$4,$R$5))))</f>
        <v/>
      </c>
      <c r="J685" s="149" t="str">
        <f>CONCATENATE(E685,IF(AND(E685&lt;&gt;"",F685&lt;&gt;""),$M$3,""),F685,IF(AND(E685&amp;F685&lt;&gt;"",G685&lt;&gt;""),$M$3,""),G685,IF(AND(E685&amp;F685&amp;G685&lt;&gt;"",H685&lt;&gt;""),$M$3,""),H685,IF(E685&amp;F685&amp;G685&amp;H685&lt;&gt;"",$M$3,""),I685)</f>
        <v/>
      </c>
      <c r="K685" s="160"/>
      <c r="L685" s="150"/>
      <c r="M685" s="150"/>
      <c r="N685" s="150"/>
    </row>
    <row r="686" spans="1:14">
      <c r="A686" s="159">
        <f t="shared" si="84"/>
        <v>43</v>
      </c>
      <c r="B686" s="156">
        <f t="shared" si="85"/>
        <v>0</v>
      </c>
      <c r="C686" s="156">
        <v>100000000000</v>
      </c>
      <c r="D686" s="156"/>
      <c r="E686" s="157"/>
      <c r="K686" s="160"/>
      <c r="L686" s="150"/>
      <c r="M686" s="150"/>
      <c r="N686" s="150"/>
    </row>
    <row r="687" spans="1:14">
      <c r="A687" s="159">
        <f t="shared" si="84"/>
        <v>43</v>
      </c>
      <c r="B687" s="155">
        <f>A687-A684</f>
        <v>0</v>
      </c>
      <c r="C687" s="155">
        <v>1000000000000</v>
      </c>
      <c r="D687" s="156">
        <f>(A687-A684)/1000000000</f>
        <v>0</v>
      </c>
      <c r="E687" s="157">
        <f>D687-MOD(D687,100)</f>
        <v>0</v>
      </c>
      <c r="F687" s="149">
        <f>MOD(D687,100)</f>
        <v>0</v>
      </c>
      <c r="G687" s="149">
        <f>F687-MOD(F687,10)</f>
        <v>0</v>
      </c>
      <c r="H687" s="149">
        <f>MOD(F687,10)</f>
        <v>0</v>
      </c>
      <c r="K687" s="160"/>
      <c r="L687" s="150"/>
      <c r="M687" s="150"/>
      <c r="N687" s="150"/>
    </row>
    <row r="688" spans="1:14" ht="15.75" thickBot="1">
      <c r="A688" s="162"/>
      <c r="B688" s="163"/>
      <c r="C688" s="163"/>
      <c r="D688" s="163"/>
      <c r="E688" s="164" t="str">
        <f>_xlfn.IFNA(VLOOKUP(E687,$O$3:$P$38,2,0),"")</f>
        <v/>
      </c>
      <c r="F688" s="163" t="str">
        <f>IF(AND(F687&gt;10,F687&lt;20), VLOOKUP(F687,$O$3:$P$38,2,0),"")</f>
        <v/>
      </c>
      <c r="G688" s="163" t="str">
        <f>IF(AND(F687&gt;10,F687&lt;20),"", IF(G687&gt;9, VLOOKUP(G687,$O$3:$P$38,2,0),""))</f>
        <v/>
      </c>
      <c r="H688" s="163" t="str">
        <f>IF(AND(F687&gt;10,F687&lt;20),"", IF(H687&gt;0, VLOOKUP(H687,$O$3:$P$38,2,0),""))</f>
        <v/>
      </c>
      <c r="I688" s="163" t="str">
        <f>IF(D687=0,"",IF(D687=1,$S$3,IF(AND(F687&gt;10,F687&lt;19),$S$5,IF(AND(H687&gt;1,H687&lt;5),$S$4,$S$5))))</f>
        <v/>
      </c>
      <c r="J688" s="163" t="str">
        <f>CONCATENATE(E688,IF(AND(E688&lt;&gt;"",F688&lt;&gt;""),$M$3,""),F688,IF(AND(E688&amp;F688&lt;&gt;"",G688&lt;&gt;""),$M$3,""),G688,IF(AND(E688&amp;F688&amp;G688&lt;&gt;"",H688&lt;&gt;""),$M$3,""),H688,IF(E688&amp;F688&amp;G688&amp;H688&lt;&gt;"",$M$3,""),I688)</f>
        <v/>
      </c>
      <c r="K688" s="165"/>
      <c r="L688" s="150"/>
      <c r="M688" s="150"/>
      <c r="N688" s="150"/>
    </row>
    <row r="689" spans="1:14" ht="15.75" thickBot="1">
      <c r="A689" s="150"/>
      <c r="B689" s="150"/>
      <c r="C689" s="150"/>
      <c r="D689" s="150"/>
      <c r="E689" s="166"/>
      <c r="F689" s="150"/>
      <c r="G689" s="150"/>
      <c r="H689" s="150"/>
      <c r="I689" s="150"/>
      <c r="J689" s="150"/>
      <c r="K689" s="150"/>
      <c r="L689" s="150"/>
      <c r="M689" s="150"/>
      <c r="N689" s="150"/>
    </row>
    <row r="690" spans="1:14" ht="15.75" thickBot="1">
      <c r="A690" s="151">
        <v>44</v>
      </c>
      <c r="B690" s="145" t="s">
        <v>152</v>
      </c>
      <c r="C690" s="145" t="s">
        <v>153</v>
      </c>
      <c r="D690" s="148"/>
      <c r="E690" s="152" t="str">
        <f>CONCATENATE(J704,IF(AND(D703&lt;&gt;0,D700&lt;&gt;0),$M$3,""),J701,IF(AND(D700&lt;&gt;0,D697&lt;&gt;0),$M$3,""),J698,IF(AND(D697&lt;&gt;0,D694&lt;&gt;0),$M$3,""),J695,$N$3,$M$3,E691,IF(D691&lt;&gt;0,$M$3,""),$N$4)</f>
        <v>czterdzieści cztery, 00/100</v>
      </c>
      <c r="F690" s="148"/>
      <c r="G690" s="148"/>
      <c r="H690" s="148"/>
      <c r="I690" s="148"/>
      <c r="J690" s="148"/>
      <c r="K690" s="153"/>
      <c r="L690" s="150"/>
      <c r="M690" s="150"/>
      <c r="N690" s="150"/>
    </row>
    <row r="691" spans="1:14" ht="15.75" thickBot="1">
      <c r="A691" s="154">
        <f>TRUNC(A690)</f>
        <v>44</v>
      </c>
      <c r="B691" s="155">
        <f>A690-A691</f>
        <v>0</v>
      </c>
      <c r="C691" s="155">
        <v>1</v>
      </c>
      <c r="D691" s="156">
        <f>B691</f>
        <v>0</v>
      </c>
      <c r="E691" s="157" t="str">
        <f>CONCATENATE(TEXT(D691*100,"## 00"),"/100")</f>
        <v>00/100</v>
      </c>
      <c r="K691" s="158"/>
      <c r="L691" s="150"/>
      <c r="M691" s="150"/>
      <c r="N691" s="150"/>
    </row>
    <row r="692" spans="1:14">
      <c r="A692" s="159">
        <f t="shared" ref="A692:A703" si="86">MOD($A$691,$C692)</f>
        <v>4</v>
      </c>
      <c r="B692" s="156">
        <f>A692</f>
        <v>4</v>
      </c>
      <c r="C692" s="156">
        <v>10</v>
      </c>
      <c r="D692" s="156"/>
      <c r="E692" s="157"/>
      <c r="K692" s="160"/>
      <c r="L692" s="150"/>
      <c r="M692" s="150"/>
      <c r="N692" s="150"/>
    </row>
    <row r="693" spans="1:14">
      <c r="A693" s="159">
        <f t="shared" si="86"/>
        <v>44</v>
      </c>
      <c r="B693" s="156">
        <f t="shared" ref="B693:B702" si="87">A693-A692</f>
        <v>40</v>
      </c>
      <c r="C693" s="156">
        <v>100</v>
      </c>
      <c r="D693" s="156"/>
      <c r="E693" s="157"/>
      <c r="K693" s="160"/>
      <c r="L693" s="150"/>
      <c r="M693" s="150"/>
      <c r="N693" s="150"/>
    </row>
    <row r="694" spans="1:14">
      <c r="A694" s="159">
        <f t="shared" si="86"/>
        <v>44</v>
      </c>
      <c r="B694" s="156">
        <f t="shared" si="87"/>
        <v>0</v>
      </c>
      <c r="C694" s="156">
        <v>1000</v>
      </c>
      <c r="D694" s="156">
        <f>A694</f>
        <v>44</v>
      </c>
      <c r="E694" s="157">
        <f>D694-MOD(D694,100)</f>
        <v>0</v>
      </c>
      <c r="F694" s="149">
        <f>MOD(D694,100)</f>
        <v>44</v>
      </c>
      <c r="G694" s="149">
        <f>F694-MOD(F694,10)</f>
        <v>40</v>
      </c>
      <c r="H694" s="149">
        <f>MOD(F694,10)</f>
        <v>4</v>
      </c>
      <c r="K694" s="160"/>
      <c r="L694" s="150"/>
      <c r="M694" s="150"/>
      <c r="N694" s="150"/>
    </row>
    <row r="695" spans="1:14">
      <c r="A695" s="159">
        <f t="shared" si="86"/>
        <v>44</v>
      </c>
      <c r="B695" s="156">
        <f t="shared" si="87"/>
        <v>0</v>
      </c>
      <c r="C695" s="156">
        <v>10000</v>
      </c>
      <c r="D695" s="156"/>
      <c r="E695" s="157" t="str">
        <f>_xlfn.IFNA(VLOOKUP(E694,$O$3:$P$38,2,0),"")</f>
        <v/>
      </c>
      <c r="F695" s="149" t="str">
        <f>IF(AND(F694&gt;10,F694&lt;20), VLOOKUP(F694,$O$3:$P$38,2,0),"")</f>
        <v/>
      </c>
      <c r="G695" s="149" t="str">
        <f>IF(AND(F694&gt;10,F694&lt;20),"", IF(G694&gt;9, VLOOKUP(G694,$O$3:$P$38,2,0),""))</f>
        <v>czterdzieści</v>
      </c>
      <c r="H695" s="149" t="str">
        <f>IF(AND(F694&gt;10,F694&lt;20),"",IF(H694&gt;0,VLOOKUP(H694,$O$3:$P$39,2,0),IF(AND(H694=0,A691=0),"zero","")))</f>
        <v>cztery</v>
      </c>
      <c r="J695" s="149" t="str">
        <f>CONCATENATE(E695,IF(AND(E695&lt;&gt;"",F695&lt;&gt;""),$M$3,""),F695,IF(AND(E695&amp;F695&lt;&gt;"",G695&lt;&gt;""),$M$3,""),G695,IF(AND(E695&amp;F695&amp;G695&lt;&gt;"",H695&lt;&gt;""),$M$3,""),H695)</f>
        <v>czterdzieści cztery</v>
      </c>
      <c r="K695" s="160"/>
      <c r="L695" s="150"/>
      <c r="M695" s="150"/>
      <c r="N695" s="150"/>
    </row>
    <row r="696" spans="1:14">
      <c r="A696" s="159">
        <f t="shared" si="86"/>
        <v>44</v>
      </c>
      <c r="B696" s="156">
        <f t="shared" si="87"/>
        <v>0</v>
      </c>
      <c r="C696" s="156">
        <v>100000</v>
      </c>
      <c r="D696" s="156"/>
      <c r="E696" s="157"/>
      <c r="K696" s="160"/>
      <c r="L696" s="150"/>
      <c r="M696" s="150"/>
      <c r="N696" s="150"/>
    </row>
    <row r="697" spans="1:14">
      <c r="A697" s="159">
        <f t="shared" si="86"/>
        <v>44</v>
      </c>
      <c r="B697" s="156">
        <f t="shared" si="87"/>
        <v>0</v>
      </c>
      <c r="C697" s="156">
        <v>1000000</v>
      </c>
      <c r="D697" s="156">
        <f>(A697-A694)/1000</f>
        <v>0</v>
      </c>
      <c r="E697" s="157">
        <f>D697-MOD(D697,100)</f>
        <v>0</v>
      </c>
      <c r="F697" s="149">
        <f>MOD(D697,100)</f>
        <v>0</v>
      </c>
      <c r="G697" s="149">
        <f>F697-MOD(F697,10)</f>
        <v>0</v>
      </c>
      <c r="H697" s="149">
        <f>MOD(F697,10)</f>
        <v>0</v>
      </c>
      <c r="K697" s="160"/>
      <c r="L697" s="150"/>
      <c r="M697" s="150"/>
      <c r="N697" s="150"/>
    </row>
    <row r="698" spans="1:14">
      <c r="A698" s="159">
        <f t="shared" si="86"/>
        <v>44</v>
      </c>
      <c r="B698" s="156">
        <f t="shared" si="87"/>
        <v>0</v>
      </c>
      <c r="C698" s="156">
        <v>10000000</v>
      </c>
      <c r="D698" s="156"/>
      <c r="E698" s="157" t="str">
        <f>_xlfn.IFNA(VLOOKUP(E697,$O$3:$P$38,2,0),"")</f>
        <v/>
      </c>
      <c r="F698" s="149" t="str">
        <f>IF(AND(F697&gt;10,F697&lt;20), VLOOKUP(F697,$O$3:$P$38,2,0),"")</f>
        <v/>
      </c>
      <c r="G698" s="149" t="str">
        <f>IF(AND(F697&gt;10,F697&lt;20),"", IF(G697&gt;9, VLOOKUP(G697,$O$3:$P$38,2,0),""))</f>
        <v/>
      </c>
      <c r="H698" s="149" t="str">
        <f>IF(AND(F697&gt;10,F697&lt;20),"", IF(H697&gt;0, VLOOKUP(H697,$O$3:$P$38,2,0),""))</f>
        <v/>
      </c>
      <c r="I698" s="149" t="str">
        <f>IF(D697=0,"",IF(D697=1,$Q$3,IF(AND(F697&gt;10,F697&lt;19),$Q$5,IF(AND(H697&gt;1,H697&lt;5),$Q$4,$Q$5))))</f>
        <v/>
      </c>
      <c r="J698" s="149" t="str">
        <f>CONCATENATE(E698,IF(AND(E698&lt;&gt;"",F698&lt;&gt;""),$M$3,""),F698,IF(AND(E698&amp;F698&lt;&gt;"",G698&lt;&gt;""),$M$3,""),G698,IF(AND(E698&amp;F698&amp;G698&lt;&gt;"",H698&lt;&gt;""),$M$3,""),H698,IF(E698&amp;F698&amp;G698&amp;H698&lt;&gt;"",$M$3,""),I698)</f>
        <v/>
      </c>
      <c r="K698" s="160"/>
      <c r="L698" s="150"/>
      <c r="M698" s="150"/>
      <c r="N698" s="150"/>
    </row>
    <row r="699" spans="1:14">
      <c r="A699" s="159">
        <f t="shared" si="86"/>
        <v>44</v>
      </c>
      <c r="B699" s="156">
        <f t="shared" si="87"/>
        <v>0</v>
      </c>
      <c r="C699" s="156">
        <v>100000000</v>
      </c>
      <c r="D699" s="156"/>
      <c r="E699" s="157"/>
      <c r="K699" s="160"/>
      <c r="L699" s="150"/>
      <c r="M699" s="150"/>
      <c r="N699" s="150"/>
    </row>
    <row r="700" spans="1:14">
      <c r="A700" s="159">
        <f t="shared" si="86"/>
        <v>44</v>
      </c>
      <c r="B700" s="155">
        <f t="shared" si="87"/>
        <v>0</v>
      </c>
      <c r="C700" s="155">
        <v>1000000000</v>
      </c>
      <c r="D700" s="156">
        <f>(A700-A697)/1000000</f>
        <v>0</v>
      </c>
      <c r="E700" s="157">
        <f>D700-MOD(D700,100)</f>
        <v>0</v>
      </c>
      <c r="F700" s="149">
        <f>MOD(D700,100)</f>
        <v>0</v>
      </c>
      <c r="G700" s="149">
        <f>F700-MOD(F700,10)</f>
        <v>0</v>
      </c>
      <c r="H700" s="149">
        <f>MOD(F700,10)</f>
        <v>0</v>
      </c>
      <c r="K700" s="160"/>
      <c r="L700" s="150"/>
      <c r="M700" s="150"/>
      <c r="N700" s="150"/>
    </row>
    <row r="701" spans="1:14">
      <c r="A701" s="159">
        <f t="shared" si="86"/>
        <v>44</v>
      </c>
      <c r="B701" s="155">
        <f t="shared" si="87"/>
        <v>0</v>
      </c>
      <c r="C701" s="155">
        <v>10000000000</v>
      </c>
      <c r="E701" s="161" t="str">
        <f>_xlfn.IFNA(VLOOKUP(E700,$O$3:$P$38,2,0),"")</f>
        <v/>
      </c>
      <c r="F701" s="149" t="str">
        <f>IF(AND(F700&gt;10,F700&lt;20), VLOOKUP(F700,$O$3:$P$38,2,0),"")</f>
        <v/>
      </c>
      <c r="G701" s="149" t="str">
        <f>IF(AND(F700&gt;10,F700&lt;20),"", IF(G700&gt;9, VLOOKUP(G700,$O$3:$P$38,2,0),""))</f>
        <v/>
      </c>
      <c r="H701" s="149" t="str">
        <f>IF(AND(F700&gt;10,F700&lt;20),"", IF(H700&gt;0, VLOOKUP(H700,$O$3:$P$38,2,0),""))</f>
        <v/>
      </c>
      <c r="I701" s="149" t="str">
        <f>IF(D700=0,"",IF(D700=1,$R$3,IF(AND(F700&gt;10,F700&lt;19),$R$5,IF(AND(H700&gt;1,H700&lt;5),$R$4,$R$5))))</f>
        <v/>
      </c>
      <c r="J701" s="149" t="str">
        <f>CONCATENATE(E701,IF(AND(E701&lt;&gt;"",F701&lt;&gt;""),$M$3,""),F701,IF(AND(E701&amp;F701&lt;&gt;"",G701&lt;&gt;""),$M$3,""),G701,IF(AND(E701&amp;F701&amp;G701&lt;&gt;"",H701&lt;&gt;""),$M$3,""),H701,IF(E701&amp;F701&amp;G701&amp;H701&lt;&gt;"",$M$3,""),I701)</f>
        <v/>
      </c>
      <c r="K701" s="160"/>
      <c r="L701" s="150"/>
      <c r="M701" s="150"/>
      <c r="N701" s="150"/>
    </row>
    <row r="702" spans="1:14">
      <c r="A702" s="159">
        <f t="shared" si="86"/>
        <v>44</v>
      </c>
      <c r="B702" s="156">
        <f t="shared" si="87"/>
        <v>0</v>
      </c>
      <c r="C702" s="156">
        <v>100000000000</v>
      </c>
      <c r="D702" s="156"/>
      <c r="E702" s="157"/>
      <c r="K702" s="160"/>
      <c r="L702" s="150"/>
      <c r="M702" s="150"/>
      <c r="N702" s="150"/>
    </row>
    <row r="703" spans="1:14">
      <c r="A703" s="159">
        <f t="shared" si="86"/>
        <v>44</v>
      </c>
      <c r="B703" s="155">
        <f>A703-A700</f>
        <v>0</v>
      </c>
      <c r="C703" s="155">
        <v>1000000000000</v>
      </c>
      <c r="D703" s="156">
        <f>(A703-A700)/1000000000</f>
        <v>0</v>
      </c>
      <c r="E703" s="157">
        <f>D703-MOD(D703,100)</f>
        <v>0</v>
      </c>
      <c r="F703" s="149">
        <f>MOD(D703,100)</f>
        <v>0</v>
      </c>
      <c r="G703" s="149">
        <f>F703-MOD(F703,10)</f>
        <v>0</v>
      </c>
      <c r="H703" s="149">
        <f>MOD(F703,10)</f>
        <v>0</v>
      </c>
      <c r="K703" s="160"/>
      <c r="L703" s="150"/>
      <c r="M703" s="150"/>
      <c r="N703" s="150"/>
    </row>
    <row r="704" spans="1:14" ht="15.75" thickBot="1">
      <c r="A704" s="162"/>
      <c r="B704" s="163"/>
      <c r="C704" s="163"/>
      <c r="D704" s="163"/>
      <c r="E704" s="164" t="str">
        <f>_xlfn.IFNA(VLOOKUP(E703,$O$3:$P$38,2,0),"")</f>
        <v/>
      </c>
      <c r="F704" s="163" t="str">
        <f>IF(AND(F703&gt;10,F703&lt;20), VLOOKUP(F703,$O$3:$P$38,2,0),"")</f>
        <v/>
      </c>
      <c r="G704" s="163" t="str">
        <f>IF(AND(F703&gt;10,F703&lt;20),"", IF(G703&gt;9, VLOOKUP(G703,$O$3:$P$38,2,0),""))</f>
        <v/>
      </c>
      <c r="H704" s="163" t="str">
        <f>IF(AND(F703&gt;10,F703&lt;20),"", IF(H703&gt;0, VLOOKUP(H703,$O$3:$P$38,2,0),""))</f>
        <v/>
      </c>
      <c r="I704" s="163" t="str">
        <f>IF(D703=0,"",IF(D703=1,$S$3,IF(AND(F703&gt;10,F703&lt;19),$S$5,IF(AND(H703&gt;1,H703&lt;5),$S$4,$S$5))))</f>
        <v/>
      </c>
      <c r="J704" s="163" t="str">
        <f>CONCATENATE(E704,IF(AND(E704&lt;&gt;"",F704&lt;&gt;""),$M$3,""),F704,IF(AND(E704&amp;F704&lt;&gt;"",G704&lt;&gt;""),$M$3,""),G704,IF(AND(E704&amp;F704&amp;G704&lt;&gt;"",H704&lt;&gt;""),$M$3,""),H704,IF(E704&amp;F704&amp;G704&amp;H704&lt;&gt;"",$M$3,""),I704)</f>
        <v/>
      </c>
      <c r="K704" s="165"/>
      <c r="L704" s="150"/>
      <c r="M704" s="150"/>
      <c r="N704" s="150"/>
    </row>
    <row r="705" spans="1:14" ht="15.75" thickBot="1">
      <c r="A705" s="150"/>
      <c r="B705" s="150"/>
      <c r="C705" s="150"/>
      <c r="D705" s="150"/>
      <c r="E705" s="166"/>
      <c r="F705" s="150"/>
      <c r="G705" s="150"/>
      <c r="H705" s="150"/>
      <c r="I705" s="150"/>
      <c r="J705" s="150"/>
      <c r="K705" s="150"/>
      <c r="L705" s="150"/>
      <c r="M705" s="150"/>
      <c r="N705" s="150"/>
    </row>
    <row r="706" spans="1:14" ht="15.75" thickBot="1">
      <c r="A706" s="151">
        <v>45</v>
      </c>
      <c r="B706" s="145" t="s">
        <v>152</v>
      </c>
      <c r="C706" s="145" t="s">
        <v>153</v>
      </c>
      <c r="D706" s="148"/>
      <c r="E706" s="152" t="str">
        <f>CONCATENATE(J720,IF(AND(D719&lt;&gt;0,D716&lt;&gt;0),$M$3,""),J717,IF(AND(D716&lt;&gt;0,D713&lt;&gt;0),$M$3,""),J714,IF(AND(D713&lt;&gt;0,D710&lt;&gt;0),$M$3,""),J711,$N$3,$M$3,E707,IF(D707&lt;&gt;0,$M$3,""),$N$4)</f>
        <v>czterdzieści pięć, 00/100</v>
      </c>
      <c r="F706" s="148"/>
      <c r="G706" s="148"/>
      <c r="H706" s="148"/>
      <c r="I706" s="148"/>
      <c r="J706" s="148"/>
      <c r="K706" s="153"/>
      <c r="L706" s="150"/>
      <c r="M706" s="150"/>
      <c r="N706" s="150"/>
    </row>
    <row r="707" spans="1:14" ht="15.75" thickBot="1">
      <c r="A707" s="154">
        <f>TRUNC(A706)</f>
        <v>45</v>
      </c>
      <c r="B707" s="155">
        <f>A706-A707</f>
        <v>0</v>
      </c>
      <c r="C707" s="155">
        <v>1</v>
      </c>
      <c r="D707" s="156">
        <f>B707</f>
        <v>0</v>
      </c>
      <c r="E707" s="157" t="str">
        <f>CONCATENATE(TEXT(D707*100,"## 00"),"/100")</f>
        <v>00/100</v>
      </c>
      <c r="K707" s="158"/>
      <c r="L707" s="150"/>
      <c r="M707" s="150"/>
      <c r="N707" s="150"/>
    </row>
    <row r="708" spans="1:14">
      <c r="A708" s="159">
        <f t="shared" ref="A708:A719" si="88">MOD($A$707,$C708)</f>
        <v>5</v>
      </c>
      <c r="B708" s="156">
        <f>A708</f>
        <v>5</v>
      </c>
      <c r="C708" s="156">
        <v>10</v>
      </c>
      <c r="D708" s="156"/>
      <c r="E708" s="157"/>
      <c r="K708" s="160"/>
      <c r="L708" s="150"/>
      <c r="M708" s="150"/>
      <c r="N708" s="150"/>
    </row>
    <row r="709" spans="1:14">
      <c r="A709" s="159">
        <f t="shared" si="88"/>
        <v>45</v>
      </c>
      <c r="B709" s="156">
        <f t="shared" ref="B709:B718" si="89">A709-A708</f>
        <v>40</v>
      </c>
      <c r="C709" s="156">
        <v>100</v>
      </c>
      <c r="D709" s="156"/>
      <c r="E709" s="157"/>
      <c r="K709" s="160"/>
      <c r="L709" s="150"/>
      <c r="M709" s="150"/>
      <c r="N709" s="150"/>
    </row>
    <row r="710" spans="1:14">
      <c r="A710" s="159">
        <f t="shared" si="88"/>
        <v>45</v>
      </c>
      <c r="B710" s="156">
        <f t="shared" si="89"/>
        <v>0</v>
      </c>
      <c r="C710" s="156">
        <v>1000</v>
      </c>
      <c r="D710" s="156">
        <f>A710</f>
        <v>45</v>
      </c>
      <c r="E710" s="157">
        <f>D710-MOD(D710,100)</f>
        <v>0</v>
      </c>
      <c r="F710" s="149">
        <f>MOD(D710,100)</f>
        <v>45</v>
      </c>
      <c r="G710" s="149">
        <f>F710-MOD(F710,10)</f>
        <v>40</v>
      </c>
      <c r="H710" s="149">
        <f>MOD(F710,10)</f>
        <v>5</v>
      </c>
      <c r="K710" s="160"/>
      <c r="L710" s="150"/>
      <c r="M710" s="150"/>
      <c r="N710" s="150"/>
    </row>
    <row r="711" spans="1:14">
      <c r="A711" s="159">
        <f t="shared" si="88"/>
        <v>45</v>
      </c>
      <c r="B711" s="156">
        <f t="shared" si="89"/>
        <v>0</v>
      </c>
      <c r="C711" s="156">
        <v>10000</v>
      </c>
      <c r="D711" s="156"/>
      <c r="E711" s="157" t="str">
        <f>_xlfn.IFNA(VLOOKUP(E710,$O$3:$P$38,2,0),"")</f>
        <v/>
      </c>
      <c r="F711" s="149" t="str">
        <f>IF(AND(F710&gt;10,F710&lt;20), VLOOKUP(F710,$O$3:$P$38,2,0),"")</f>
        <v/>
      </c>
      <c r="G711" s="149" t="str">
        <f>IF(AND(F710&gt;10,F710&lt;20),"", IF(G710&gt;9, VLOOKUP(G710,$O$3:$P$38,2,0),""))</f>
        <v>czterdzieści</v>
      </c>
      <c r="H711" s="149" t="str">
        <f>IF(AND(F710&gt;10,F710&lt;20),"",IF(H710&gt;0,VLOOKUP(H710,$O$3:$P$39,2,0),IF(AND(H710=0,A707=0),"zero","")))</f>
        <v>pięć</v>
      </c>
      <c r="J711" s="149" t="str">
        <f>CONCATENATE(E711,IF(AND(E711&lt;&gt;"",F711&lt;&gt;""),$M$3,""),F711,IF(AND(E711&amp;F711&lt;&gt;"",G711&lt;&gt;""),$M$3,""),G711,IF(AND(E711&amp;F711&amp;G711&lt;&gt;"",H711&lt;&gt;""),$M$3,""),H711)</f>
        <v>czterdzieści pięć</v>
      </c>
      <c r="K711" s="160"/>
      <c r="L711" s="150"/>
      <c r="M711" s="150"/>
      <c r="N711" s="150"/>
    </row>
    <row r="712" spans="1:14">
      <c r="A712" s="159">
        <f t="shared" si="88"/>
        <v>45</v>
      </c>
      <c r="B712" s="156">
        <f t="shared" si="89"/>
        <v>0</v>
      </c>
      <c r="C712" s="156">
        <v>100000</v>
      </c>
      <c r="D712" s="156"/>
      <c r="E712" s="157"/>
      <c r="K712" s="160"/>
      <c r="L712" s="150"/>
      <c r="M712" s="150"/>
      <c r="N712" s="150"/>
    </row>
    <row r="713" spans="1:14">
      <c r="A713" s="159">
        <f t="shared" si="88"/>
        <v>45</v>
      </c>
      <c r="B713" s="156">
        <f t="shared" si="89"/>
        <v>0</v>
      </c>
      <c r="C713" s="156">
        <v>1000000</v>
      </c>
      <c r="D713" s="156">
        <f>(A713-A710)/1000</f>
        <v>0</v>
      </c>
      <c r="E713" s="157">
        <f>D713-MOD(D713,100)</f>
        <v>0</v>
      </c>
      <c r="F713" s="149">
        <f>MOD(D713,100)</f>
        <v>0</v>
      </c>
      <c r="G713" s="149">
        <f>F713-MOD(F713,10)</f>
        <v>0</v>
      </c>
      <c r="H713" s="149">
        <f>MOD(F713,10)</f>
        <v>0</v>
      </c>
      <c r="K713" s="160"/>
      <c r="L713" s="150"/>
      <c r="M713" s="150"/>
      <c r="N713" s="150"/>
    </row>
    <row r="714" spans="1:14">
      <c r="A714" s="159">
        <f t="shared" si="88"/>
        <v>45</v>
      </c>
      <c r="B714" s="156">
        <f t="shared" si="89"/>
        <v>0</v>
      </c>
      <c r="C714" s="156">
        <v>10000000</v>
      </c>
      <c r="D714" s="156"/>
      <c r="E714" s="157" t="str">
        <f>_xlfn.IFNA(VLOOKUP(E713,$O$3:$P$38,2,0),"")</f>
        <v/>
      </c>
      <c r="F714" s="149" t="str">
        <f>IF(AND(F713&gt;10,F713&lt;20), VLOOKUP(F713,$O$3:$P$38,2,0),"")</f>
        <v/>
      </c>
      <c r="G714" s="149" t="str">
        <f>IF(AND(F713&gt;10,F713&lt;20),"", IF(G713&gt;9, VLOOKUP(G713,$O$3:$P$38,2,0),""))</f>
        <v/>
      </c>
      <c r="H714" s="149" t="str">
        <f>IF(AND(F713&gt;10,F713&lt;20),"", IF(H713&gt;0, VLOOKUP(H713,$O$3:$P$38,2,0),""))</f>
        <v/>
      </c>
      <c r="I714" s="149" t="str">
        <f>IF(D713=0,"",IF(D713=1,$Q$3,IF(AND(F713&gt;10,F713&lt;19),$Q$5,IF(AND(H713&gt;1,H713&lt;5),$Q$4,$Q$5))))</f>
        <v/>
      </c>
      <c r="J714" s="149" t="str">
        <f>CONCATENATE(E714,IF(AND(E714&lt;&gt;"",F714&lt;&gt;""),$M$3,""),F714,IF(AND(E714&amp;F714&lt;&gt;"",G714&lt;&gt;""),$M$3,""),G714,IF(AND(E714&amp;F714&amp;G714&lt;&gt;"",H714&lt;&gt;""),$M$3,""),H714,IF(E714&amp;F714&amp;G714&amp;H714&lt;&gt;"",$M$3,""),I714)</f>
        <v/>
      </c>
      <c r="K714" s="160"/>
      <c r="L714" s="150"/>
      <c r="M714" s="150"/>
      <c r="N714" s="150"/>
    </row>
    <row r="715" spans="1:14">
      <c r="A715" s="159">
        <f t="shared" si="88"/>
        <v>45</v>
      </c>
      <c r="B715" s="156">
        <f t="shared" si="89"/>
        <v>0</v>
      </c>
      <c r="C715" s="156">
        <v>100000000</v>
      </c>
      <c r="D715" s="156"/>
      <c r="E715" s="157"/>
      <c r="K715" s="160"/>
      <c r="L715" s="150"/>
      <c r="M715" s="150"/>
      <c r="N715" s="150"/>
    </row>
    <row r="716" spans="1:14">
      <c r="A716" s="159">
        <f t="shared" si="88"/>
        <v>45</v>
      </c>
      <c r="B716" s="155">
        <f t="shared" si="89"/>
        <v>0</v>
      </c>
      <c r="C716" s="155">
        <v>1000000000</v>
      </c>
      <c r="D716" s="156">
        <f>(A716-A713)/1000000</f>
        <v>0</v>
      </c>
      <c r="E716" s="157">
        <f>D716-MOD(D716,100)</f>
        <v>0</v>
      </c>
      <c r="F716" s="149">
        <f>MOD(D716,100)</f>
        <v>0</v>
      </c>
      <c r="G716" s="149">
        <f>F716-MOD(F716,10)</f>
        <v>0</v>
      </c>
      <c r="H716" s="149">
        <f>MOD(F716,10)</f>
        <v>0</v>
      </c>
      <c r="K716" s="160"/>
      <c r="L716" s="150"/>
      <c r="M716" s="150"/>
      <c r="N716" s="150"/>
    </row>
    <row r="717" spans="1:14">
      <c r="A717" s="159">
        <f t="shared" si="88"/>
        <v>45</v>
      </c>
      <c r="B717" s="155">
        <f t="shared" si="89"/>
        <v>0</v>
      </c>
      <c r="C717" s="155">
        <v>10000000000</v>
      </c>
      <c r="E717" s="161" t="str">
        <f>_xlfn.IFNA(VLOOKUP(E716,$O$3:$P$38,2,0),"")</f>
        <v/>
      </c>
      <c r="F717" s="149" t="str">
        <f>IF(AND(F716&gt;10,F716&lt;20), VLOOKUP(F716,$O$3:$P$38,2,0),"")</f>
        <v/>
      </c>
      <c r="G717" s="149" t="str">
        <f>IF(AND(F716&gt;10,F716&lt;20),"", IF(G716&gt;9, VLOOKUP(G716,$O$3:$P$38,2,0),""))</f>
        <v/>
      </c>
      <c r="H717" s="149" t="str">
        <f>IF(AND(F716&gt;10,F716&lt;20),"", IF(H716&gt;0, VLOOKUP(H716,$O$3:$P$38,2,0),""))</f>
        <v/>
      </c>
      <c r="I717" s="149" t="str">
        <f>IF(D716=0,"",IF(D716=1,$R$3,IF(AND(F716&gt;10,F716&lt;19),$R$5,IF(AND(H716&gt;1,H716&lt;5),$R$4,$R$5))))</f>
        <v/>
      </c>
      <c r="J717" s="149" t="str">
        <f>CONCATENATE(E717,IF(AND(E717&lt;&gt;"",F717&lt;&gt;""),$M$3,""),F717,IF(AND(E717&amp;F717&lt;&gt;"",G717&lt;&gt;""),$M$3,""),G717,IF(AND(E717&amp;F717&amp;G717&lt;&gt;"",H717&lt;&gt;""),$M$3,""),H717,IF(E717&amp;F717&amp;G717&amp;H717&lt;&gt;"",$M$3,""),I717)</f>
        <v/>
      </c>
      <c r="K717" s="160"/>
      <c r="L717" s="150"/>
      <c r="M717" s="150"/>
      <c r="N717" s="150"/>
    </row>
    <row r="718" spans="1:14">
      <c r="A718" s="159">
        <f t="shared" si="88"/>
        <v>45</v>
      </c>
      <c r="B718" s="156">
        <f t="shared" si="89"/>
        <v>0</v>
      </c>
      <c r="C718" s="156">
        <v>100000000000</v>
      </c>
      <c r="D718" s="156"/>
      <c r="E718" s="157"/>
      <c r="K718" s="160"/>
      <c r="L718" s="150"/>
      <c r="M718" s="150"/>
      <c r="N718" s="150"/>
    </row>
    <row r="719" spans="1:14">
      <c r="A719" s="159">
        <f t="shared" si="88"/>
        <v>45</v>
      </c>
      <c r="B719" s="155">
        <f>A719-A716</f>
        <v>0</v>
      </c>
      <c r="C719" s="155">
        <v>1000000000000</v>
      </c>
      <c r="D719" s="156">
        <f>(A719-A716)/1000000000</f>
        <v>0</v>
      </c>
      <c r="E719" s="157">
        <f>D719-MOD(D719,100)</f>
        <v>0</v>
      </c>
      <c r="F719" s="149">
        <f>MOD(D719,100)</f>
        <v>0</v>
      </c>
      <c r="G719" s="149">
        <f>F719-MOD(F719,10)</f>
        <v>0</v>
      </c>
      <c r="H719" s="149">
        <f>MOD(F719,10)</f>
        <v>0</v>
      </c>
      <c r="K719" s="160"/>
      <c r="L719" s="150"/>
      <c r="M719" s="150"/>
      <c r="N719" s="150"/>
    </row>
    <row r="720" spans="1:14" ht="15.75" thickBot="1">
      <c r="A720" s="162"/>
      <c r="B720" s="163"/>
      <c r="C720" s="163"/>
      <c r="D720" s="163"/>
      <c r="E720" s="164" t="str">
        <f>_xlfn.IFNA(VLOOKUP(E719,$O$3:$P$38,2,0),"")</f>
        <v/>
      </c>
      <c r="F720" s="163" t="str">
        <f>IF(AND(F719&gt;10,F719&lt;20), VLOOKUP(F719,$O$3:$P$38,2,0),"")</f>
        <v/>
      </c>
      <c r="G720" s="163" t="str">
        <f>IF(AND(F719&gt;10,F719&lt;20),"", IF(G719&gt;9, VLOOKUP(G719,$O$3:$P$38,2,0),""))</f>
        <v/>
      </c>
      <c r="H720" s="163" t="str">
        <f>IF(AND(F719&gt;10,F719&lt;20),"", IF(H719&gt;0, VLOOKUP(H719,$O$3:$P$38,2,0),""))</f>
        <v/>
      </c>
      <c r="I720" s="163" t="str">
        <f>IF(D719=0,"",IF(D719=1,$S$3,IF(AND(F719&gt;10,F719&lt;19),$S$5,IF(AND(H719&gt;1,H719&lt;5),$S$4,$S$5))))</f>
        <v/>
      </c>
      <c r="J720" s="163" t="str">
        <f>CONCATENATE(E720,IF(AND(E720&lt;&gt;"",F720&lt;&gt;""),$M$3,""),F720,IF(AND(E720&amp;F720&lt;&gt;"",G720&lt;&gt;""),$M$3,""),G720,IF(AND(E720&amp;F720&amp;G720&lt;&gt;"",H720&lt;&gt;""),$M$3,""),H720,IF(E720&amp;F720&amp;G720&amp;H720&lt;&gt;"",$M$3,""),I720)</f>
        <v/>
      </c>
      <c r="K720" s="165"/>
      <c r="L720" s="150"/>
      <c r="M720" s="150"/>
      <c r="N720" s="150"/>
    </row>
    <row r="721" spans="1:14" ht="15.75" thickBot="1">
      <c r="L721" s="150"/>
      <c r="M721" s="150"/>
      <c r="N721" s="150"/>
    </row>
    <row r="722" spans="1:14" ht="15.75" thickBot="1">
      <c r="A722" s="151">
        <v>46</v>
      </c>
      <c r="B722" s="145" t="s">
        <v>152</v>
      </c>
      <c r="C722" s="145" t="s">
        <v>153</v>
      </c>
      <c r="D722" s="148"/>
      <c r="E722" s="152" t="str">
        <f>CONCATENATE(J736,IF(AND(D735&lt;&gt;0,D732&lt;&gt;0),$M$3,""),J733,IF(AND(D732&lt;&gt;0,D729&lt;&gt;0),$M$3,""),J730,IF(AND(D729&lt;&gt;0,D726&lt;&gt;0),$M$3,""),J727,$N$3,$M$3,E723,IF(D723&lt;&gt;0,$M$3,""),$N$4)</f>
        <v>czterdzieści sześć, 00/100</v>
      </c>
      <c r="F722" s="148"/>
      <c r="G722" s="148"/>
      <c r="H722" s="148"/>
      <c r="I722" s="148"/>
      <c r="J722" s="148"/>
      <c r="K722" s="153"/>
      <c r="L722" s="150"/>
      <c r="M722" s="150"/>
      <c r="N722" s="150"/>
    </row>
    <row r="723" spans="1:14" ht="15.75" thickBot="1">
      <c r="A723" s="154">
        <f>TRUNC(A722)</f>
        <v>46</v>
      </c>
      <c r="B723" s="155">
        <f>A722-A723</f>
        <v>0</v>
      </c>
      <c r="C723" s="155">
        <v>1</v>
      </c>
      <c r="D723" s="156">
        <f>B723</f>
        <v>0</v>
      </c>
      <c r="E723" s="157" t="str">
        <f>CONCATENATE(TEXT(D723*100,"## 00"),"/100")</f>
        <v>00/100</v>
      </c>
      <c r="K723" s="158"/>
      <c r="L723" s="150"/>
      <c r="M723" s="150"/>
      <c r="N723" s="150"/>
    </row>
    <row r="724" spans="1:14">
      <c r="A724" s="159">
        <f t="shared" ref="A724:A735" si="90">MOD($A$723,$C724)</f>
        <v>6</v>
      </c>
      <c r="B724" s="156">
        <f>A724</f>
        <v>6</v>
      </c>
      <c r="C724" s="156">
        <v>10</v>
      </c>
      <c r="D724" s="156"/>
      <c r="E724" s="157"/>
      <c r="K724" s="160"/>
      <c r="L724" s="150"/>
      <c r="M724" s="150"/>
      <c r="N724" s="150"/>
    </row>
    <row r="725" spans="1:14">
      <c r="A725" s="159">
        <f t="shared" si="90"/>
        <v>46</v>
      </c>
      <c r="B725" s="156">
        <f t="shared" ref="B725:B734" si="91">A725-A724</f>
        <v>40</v>
      </c>
      <c r="C725" s="156">
        <v>100</v>
      </c>
      <c r="D725" s="156"/>
      <c r="E725" s="157"/>
      <c r="K725" s="160"/>
      <c r="L725" s="150"/>
      <c r="M725" s="150"/>
      <c r="N725" s="150"/>
    </row>
    <row r="726" spans="1:14">
      <c r="A726" s="159">
        <f t="shared" si="90"/>
        <v>46</v>
      </c>
      <c r="B726" s="156">
        <f t="shared" si="91"/>
        <v>0</v>
      </c>
      <c r="C726" s="156">
        <v>1000</v>
      </c>
      <c r="D726" s="156">
        <f>A726</f>
        <v>46</v>
      </c>
      <c r="E726" s="157">
        <f>D726-MOD(D726,100)</f>
        <v>0</v>
      </c>
      <c r="F726" s="149">
        <f>MOD(D726,100)</f>
        <v>46</v>
      </c>
      <c r="G726" s="149">
        <f>F726-MOD(F726,10)</f>
        <v>40</v>
      </c>
      <c r="H726" s="149">
        <f>MOD(F726,10)</f>
        <v>6</v>
      </c>
      <c r="K726" s="160"/>
      <c r="L726" s="150"/>
      <c r="M726" s="150"/>
      <c r="N726" s="150"/>
    </row>
    <row r="727" spans="1:14">
      <c r="A727" s="159">
        <f t="shared" si="90"/>
        <v>46</v>
      </c>
      <c r="B727" s="156">
        <f t="shared" si="91"/>
        <v>0</v>
      </c>
      <c r="C727" s="156">
        <v>10000</v>
      </c>
      <c r="D727" s="156"/>
      <c r="E727" s="157" t="str">
        <f>_xlfn.IFNA(VLOOKUP(E726,$O$3:$P$38,2,0),"")</f>
        <v/>
      </c>
      <c r="F727" s="149" t="str">
        <f>IF(AND(F726&gt;10,F726&lt;20), VLOOKUP(F726,$O$3:$P$38,2,0),"")</f>
        <v/>
      </c>
      <c r="G727" s="149" t="str">
        <f>IF(AND(F726&gt;10,F726&lt;20),"", IF(G726&gt;9, VLOOKUP(G726,$O$3:$P$38,2,0),""))</f>
        <v>czterdzieści</v>
      </c>
      <c r="H727" s="149" t="str">
        <f>IF(AND(F726&gt;10,F726&lt;20),"",IF(H726&gt;0,VLOOKUP(H726,$O$3:$P$39,2,0),IF(AND(H726=0,A723=0),"zero","")))</f>
        <v>sześć</v>
      </c>
      <c r="J727" s="149" t="str">
        <f>CONCATENATE(E727,IF(AND(E727&lt;&gt;"",F727&lt;&gt;""),$M$3,""),F727,IF(AND(E727&amp;F727&lt;&gt;"",G727&lt;&gt;""),$M$3,""),G727,IF(AND(E727&amp;F727&amp;G727&lt;&gt;"",H727&lt;&gt;""),$M$3,""),H727)</f>
        <v>czterdzieści sześć</v>
      </c>
      <c r="K727" s="160"/>
      <c r="L727" s="150"/>
      <c r="M727" s="150"/>
      <c r="N727" s="150"/>
    </row>
    <row r="728" spans="1:14">
      <c r="A728" s="159">
        <f t="shared" si="90"/>
        <v>46</v>
      </c>
      <c r="B728" s="156">
        <f t="shared" si="91"/>
        <v>0</v>
      </c>
      <c r="C728" s="156">
        <v>100000</v>
      </c>
      <c r="D728" s="156"/>
      <c r="E728" s="157"/>
      <c r="K728" s="160"/>
      <c r="L728" s="150"/>
      <c r="M728" s="150"/>
      <c r="N728" s="150"/>
    </row>
    <row r="729" spans="1:14">
      <c r="A729" s="159">
        <f t="shared" si="90"/>
        <v>46</v>
      </c>
      <c r="B729" s="156">
        <f t="shared" si="91"/>
        <v>0</v>
      </c>
      <c r="C729" s="156">
        <v>1000000</v>
      </c>
      <c r="D729" s="156">
        <f>(A729-A726)/1000</f>
        <v>0</v>
      </c>
      <c r="E729" s="157">
        <f>D729-MOD(D729,100)</f>
        <v>0</v>
      </c>
      <c r="F729" s="149">
        <f>MOD(D729,100)</f>
        <v>0</v>
      </c>
      <c r="G729" s="149">
        <f>F729-MOD(F729,10)</f>
        <v>0</v>
      </c>
      <c r="H729" s="149">
        <f>MOD(F729,10)</f>
        <v>0</v>
      </c>
      <c r="K729" s="160"/>
      <c r="L729" s="150"/>
      <c r="M729" s="150"/>
      <c r="N729" s="150"/>
    </row>
    <row r="730" spans="1:14">
      <c r="A730" s="159">
        <f t="shared" si="90"/>
        <v>46</v>
      </c>
      <c r="B730" s="156">
        <f t="shared" si="91"/>
        <v>0</v>
      </c>
      <c r="C730" s="156">
        <v>10000000</v>
      </c>
      <c r="D730" s="156"/>
      <c r="E730" s="157" t="str">
        <f>_xlfn.IFNA(VLOOKUP(E729,$O$3:$P$38,2,0),"")</f>
        <v/>
      </c>
      <c r="F730" s="149" t="str">
        <f>IF(AND(F729&gt;10,F729&lt;20), VLOOKUP(F729,$O$3:$P$38,2,0),"")</f>
        <v/>
      </c>
      <c r="G730" s="149" t="str">
        <f>IF(AND(F729&gt;10,F729&lt;20),"", IF(G729&gt;9, VLOOKUP(G729,$O$3:$P$38,2,0),""))</f>
        <v/>
      </c>
      <c r="H730" s="149" t="str">
        <f>IF(AND(F729&gt;10,F729&lt;20),"", IF(H729&gt;0, VLOOKUP(H729,$O$3:$P$38,2,0),""))</f>
        <v/>
      </c>
      <c r="I730" s="149" t="str">
        <f>IF(D729=0,"",IF(D729=1,$Q$3,IF(AND(F729&gt;10,F729&lt;19),$Q$5,IF(AND(H729&gt;1,H729&lt;5),$Q$4,$Q$5))))</f>
        <v/>
      </c>
      <c r="J730" s="149" t="str">
        <f>CONCATENATE(E730,IF(AND(E730&lt;&gt;"",F730&lt;&gt;""),$M$3,""),F730,IF(AND(E730&amp;F730&lt;&gt;"",G730&lt;&gt;""),$M$3,""),G730,IF(AND(E730&amp;F730&amp;G730&lt;&gt;"",H730&lt;&gt;""),$M$3,""),H730,IF(E730&amp;F730&amp;G730&amp;H730&lt;&gt;"",$M$3,""),I730)</f>
        <v/>
      </c>
      <c r="K730" s="160"/>
      <c r="L730" s="150"/>
      <c r="M730" s="150"/>
      <c r="N730" s="150"/>
    </row>
    <row r="731" spans="1:14">
      <c r="A731" s="159">
        <f t="shared" si="90"/>
        <v>46</v>
      </c>
      <c r="B731" s="156">
        <f t="shared" si="91"/>
        <v>0</v>
      </c>
      <c r="C731" s="156">
        <v>100000000</v>
      </c>
      <c r="D731" s="156"/>
      <c r="E731" s="157"/>
      <c r="K731" s="160"/>
      <c r="L731" s="150"/>
      <c r="M731" s="150"/>
      <c r="N731" s="150"/>
    </row>
    <row r="732" spans="1:14">
      <c r="A732" s="159">
        <f t="shared" si="90"/>
        <v>46</v>
      </c>
      <c r="B732" s="155">
        <f t="shared" si="91"/>
        <v>0</v>
      </c>
      <c r="C732" s="155">
        <v>1000000000</v>
      </c>
      <c r="D732" s="156">
        <f>(A732-A729)/1000000</f>
        <v>0</v>
      </c>
      <c r="E732" s="157">
        <f>D732-MOD(D732,100)</f>
        <v>0</v>
      </c>
      <c r="F732" s="149">
        <f>MOD(D732,100)</f>
        <v>0</v>
      </c>
      <c r="G732" s="149">
        <f>F732-MOD(F732,10)</f>
        <v>0</v>
      </c>
      <c r="H732" s="149">
        <f>MOD(F732,10)</f>
        <v>0</v>
      </c>
      <c r="K732" s="160"/>
      <c r="L732" s="150"/>
      <c r="M732" s="150"/>
      <c r="N732" s="150"/>
    </row>
    <row r="733" spans="1:14">
      <c r="A733" s="159">
        <f t="shared" si="90"/>
        <v>46</v>
      </c>
      <c r="B733" s="155">
        <f t="shared" si="91"/>
        <v>0</v>
      </c>
      <c r="C733" s="155">
        <v>10000000000</v>
      </c>
      <c r="E733" s="161" t="str">
        <f>_xlfn.IFNA(VLOOKUP(E732,$O$3:$P$38,2,0),"")</f>
        <v/>
      </c>
      <c r="F733" s="149" t="str">
        <f>IF(AND(F732&gt;10,F732&lt;20), VLOOKUP(F732,$O$3:$P$38,2,0),"")</f>
        <v/>
      </c>
      <c r="G733" s="149" t="str">
        <f>IF(AND(F732&gt;10,F732&lt;20),"", IF(G732&gt;9, VLOOKUP(G732,$O$3:$P$38,2,0),""))</f>
        <v/>
      </c>
      <c r="H733" s="149" t="str">
        <f>IF(AND(F732&gt;10,F732&lt;20),"", IF(H732&gt;0, VLOOKUP(H732,$O$3:$P$38,2,0),""))</f>
        <v/>
      </c>
      <c r="I733" s="149" t="str">
        <f>IF(D732=0,"",IF(D732=1,$R$3,IF(AND(F732&gt;10,F732&lt;19),$R$5,IF(AND(H732&gt;1,H732&lt;5),$R$4,$R$5))))</f>
        <v/>
      </c>
      <c r="J733" s="149" t="str">
        <f>CONCATENATE(E733,IF(AND(E733&lt;&gt;"",F733&lt;&gt;""),$M$3,""),F733,IF(AND(E733&amp;F733&lt;&gt;"",G733&lt;&gt;""),$M$3,""),G733,IF(AND(E733&amp;F733&amp;G733&lt;&gt;"",H733&lt;&gt;""),$M$3,""),H733,IF(E733&amp;F733&amp;G733&amp;H733&lt;&gt;"",$M$3,""),I733)</f>
        <v/>
      </c>
      <c r="K733" s="160"/>
      <c r="L733" s="150"/>
      <c r="M733" s="150"/>
      <c r="N733" s="150"/>
    </row>
    <row r="734" spans="1:14">
      <c r="A734" s="159">
        <f t="shared" si="90"/>
        <v>46</v>
      </c>
      <c r="B734" s="156">
        <f t="shared" si="91"/>
        <v>0</v>
      </c>
      <c r="C734" s="156">
        <v>100000000000</v>
      </c>
      <c r="D734" s="156"/>
      <c r="E734" s="157"/>
      <c r="K734" s="160"/>
      <c r="L734" s="150"/>
      <c r="M734" s="150"/>
      <c r="N734" s="150"/>
    </row>
    <row r="735" spans="1:14">
      <c r="A735" s="159">
        <f t="shared" si="90"/>
        <v>46</v>
      </c>
      <c r="B735" s="155">
        <f>A735-A732</f>
        <v>0</v>
      </c>
      <c r="C735" s="155">
        <v>1000000000000</v>
      </c>
      <c r="D735" s="156">
        <f>(A735-A732)/1000000000</f>
        <v>0</v>
      </c>
      <c r="E735" s="157">
        <f>D735-MOD(D735,100)</f>
        <v>0</v>
      </c>
      <c r="F735" s="149">
        <f>MOD(D735,100)</f>
        <v>0</v>
      </c>
      <c r="G735" s="149">
        <f>F735-MOD(F735,10)</f>
        <v>0</v>
      </c>
      <c r="H735" s="149">
        <f>MOD(F735,10)</f>
        <v>0</v>
      </c>
      <c r="K735" s="160"/>
      <c r="L735" s="150"/>
      <c r="M735" s="150"/>
      <c r="N735" s="150"/>
    </row>
    <row r="736" spans="1:14" ht="15.75" thickBot="1">
      <c r="A736" s="162"/>
      <c r="B736" s="163"/>
      <c r="C736" s="163"/>
      <c r="D736" s="163"/>
      <c r="E736" s="164" t="str">
        <f>_xlfn.IFNA(VLOOKUP(E735,$O$3:$P$38,2,0),"")</f>
        <v/>
      </c>
      <c r="F736" s="163" t="str">
        <f>IF(AND(F735&gt;10,F735&lt;20), VLOOKUP(F735,$O$3:$P$38,2,0),"")</f>
        <v/>
      </c>
      <c r="G736" s="163" t="str">
        <f>IF(AND(F735&gt;10,F735&lt;20),"", IF(G735&gt;9, VLOOKUP(G735,$O$3:$P$38,2,0),""))</f>
        <v/>
      </c>
      <c r="H736" s="163" t="str">
        <f>IF(AND(F735&gt;10,F735&lt;20),"", IF(H735&gt;0, VLOOKUP(H735,$O$3:$P$38,2,0),""))</f>
        <v/>
      </c>
      <c r="I736" s="163" t="str">
        <f>IF(D735=0,"",IF(D735=1,$S$3,IF(AND(F735&gt;10,F735&lt;19),$S$5,IF(AND(H735&gt;1,H735&lt;5),$S$4,$S$5))))</f>
        <v/>
      </c>
      <c r="J736" s="163" t="str">
        <f>CONCATENATE(E736,IF(AND(E736&lt;&gt;"",F736&lt;&gt;""),$M$3,""),F736,IF(AND(E736&amp;F736&lt;&gt;"",G736&lt;&gt;""),$M$3,""),G736,IF(AND(E736&amp;F736&amp;G736&lt;&gt;"",H736&lt;&gt;""),$M$3,""),H736,IF(E736&amp;F736&amp;G736&amp;H736&lt;&gt;"",$M$3,""),I736)</f>
        <v/>
      </c>
      <c r="K736" s="165"/>
      <c r="L736" s="150"/>
      <c r="M736" s="150"/>
      <c r="N736" s="150"/>
    </row>
    <row r="737" spans="1:14" ht="15.75" thickBot="1">
      <c r="L737" s="150"/>
      <c r="M737" s="150"/>
      <c r="N737" s="150"/>
    </row>
    <row r="738" spans="1:14" ht="15.75" thickBot="1">
      <c r="A738" s="151">
        <v>47</v>
      </c>
      <c r="B738" s="145" t="s">
        <v>152</v>
      </c>
      <c r="C738" s="145" t="s">
        <v>153</v>
      </c>
      <c r="D738" s="148"/>
      <c r="E738" s="152" t="str">
        <f>CONCATENATE(J752,IF(AND(D751&lt;&gt;0,D748&lt;&gt;0),$M$3,""),J749,IF(AND(D748&lt;&gt;0,D745&lt;&gt;0),$M$3,""),J746,IF(AND(D745&lt;&gt;0,D742&lt;&gt;0),$M$3,""),J743,$N$3,$M$3,E739,IF(D739&lt;&gt;0,$M$3,""),$N$4)</f>
        <v>czterdzieści siedem, 00/100</v>
      </c>
      <c r="F738" s="148"/>
      <c r="G738" s="148"/>
      <c r="H738" s="148"/>
      <c r="I738" s="148"/>
      <c r="J738" s="148"/>
      <c r="K738" s="153"/>
      <c r="L738" s="150"/>
      <c r="M738" s="150"/>
      <c r="N738" s="150"/>
    </row>
    <row r="739" spans="1:14" ht="15.75" thickBot="1">
      <c r="A739" s="154">
        <f>TRUNC(A738)</f>
        <v>47</v>
      </c>
      <c r="B739" s="155">
        <f>A738-A739</f>
        <v>0</v>
      </c>
      <c r="C739" s="155">
        <v>1</v>
      </c>
      <c r="D739" s="156">
        <f>B739</f>
        <v>0</v>
      </c>
      <c r="E739" s="157" t="str">
        <f>CONCATENATE(TEXT(D739*100,"## 00"),"/100")</f>
        <v>00/100</v>
      </c>
      <c r="K739" s="158"/>
      <c r="L739" s="150"/>
      <c r="M739" s="150"/>
      <c r="N739" s="150"/>
    </row>
    <row r="740" spans="1:14">
      <c r="A740" s="159">
        <f t="shared" ref="A740:A751" si="92">MOD($A$739,$C740)</f>
        <v>7</v>
      </c>
      <c r="B740" s="156">
        <f>A740</f>
        <v>7</v>
      </c>
      <c r="C740" s="156">
        <v>10</v>
      </c>
      <c r="D740" s="156"/>
      <c r="E740" s="157"/>
      <c r="K740" s="160"/>
      <c r="L740" s="150"/>
      <c r="M740" s="150"/>
      <c r="N740" s="150"/>
    </row>
    <row r="741" spans="1:14">
      <c r="A741" s="159">
        <f t="shared" si="92"/>
        <v>47</v>
      </c>
      <c r="B741" s="156">
        <f t="shared" ref="B741:B750" si="93">A741-A740</f>
        <v>40</v>
      </c>
      <c r="C741" s="156">
        <v>100</v>
      </c>
      <c r="D741" s="156"/>
      <c r="E741" s="157"/>
      <c r="K741" s="160"/>
      <c r="L741" s="150"/>
      <c r="M741" s="150"/>
      <c r="N741" s="150"/>
    </row>
    <row r="742" spans="1:14">
      <c r="A742" s="159">
        <f t="shared" si="92"/>
        <v>47</v>
      </c>
      <c r="B742" s="156">
        <f t="shared" si="93"/>
        <v>0</v>
      </c>
      <c r="C742" s="156">
        <v>1000</v>
      </c>
      <c r="D742" s="156">
        <f>A742</f>
        <v>47</v>
      </c>
      <c r="E742" s="157">
        <f>D742-MOD(D742,100)</f>
        <v>0</v>
      </c>
      <c r="F742" s="149">
        <f>MOD(D742,100)</f>
        <v>47</v>
      </c>
      <c r="G742" s="149">
        <f>F742-MOD(F742,10)</f>
        <v>40</v>
      </c>
      <c r="H742" s="149">
        <f>MOD(F742,10)</f>
        <v>7</v>
      </c>
      <c r="K742" s="160"/>
      <c r="L742" s="150"/>
      <c r="M742" s="150"/>
      <c r="N742" s="150"/>
    </row>
    <row r="743" spans="1:14">
      <c r="A743" s="159">
        <f t="shared" si="92"/>
        <v>47</v>
      </c>
      <c r="B743" s="156">
        <f t="shared" si="93"/>
        <v>0</v>
      </c>
      <c r="C743" s="156">
        <v>10000</v>
      </c>
      <c r="D743" s="156"/>
      <c r="E743" s="157" t="str">
        <f>_xlfn.IFNA(VLOOKUP(E742,$O$3:$P$38,2,0),"")</f>
        <v/>
      </c>
      <c r="F743" s="149" t="str">
        <f>IF(AND(F742&gt;10,F742&lt;20), VLOOKUP(F742,$O$3:$P$38,2,0),"")</f>
        <v/>
      </c>
      <c r="G743" s="149" t="str">
        <f>IF(AND(F742&gt;10,F742&lt;20),"", IF(G742&gt;9, VLOOKUP(G742,$O$3:$P$38,2,0),""))</f>
        <v>czterdzieści</v>
      </c>
      <c r="H743" s="149" t="str">
        <f>IF(AND(F742&gt;10,F742&lt;20),"",IF(H742&gt;0,VLOOKUP(H742,$O$3:$P$39,2,0),IF(AND(H742=0,A739=0),"zero","")))</f>
        <v>siedem</v>
      </c>
      <c r="J743" s="149" t="str">
        <f>CONCATENATE(E743,IF(AND(E743&lt;&gt;"",F743&lt;&gt;""),$M$3,""),F743,IF(AND(E743&amp;F743&lt;&gt;"",G743&lt;&gt;""),$M$3,""),G743,IF(AND(E743&amp;F743&amp;G743&lt;&gt;"",H743&lt;&gt;""),$M$3,""),H743)</f>
        <v>czterdzieści siedem</v>
      </c>
      <c r="K743" s="160"/>
      <c r="L743" s="150"/>
      <c r="M743" s="150"/>
      <c r="N743" s="150"/>
    </row>
    <row r="744" spans="1:14">
      <c r="A744" s="159">
        <f t="shared" si="92"/>
        <v>47</v>
      </c>
      <c r="B744" s="156">
        <f t="shared" si="93"/>
        <v>0</v>
      </c>
      <c r="C744" s="156">
        <v>100000</v>
      </c>
      <c r="D744" s="156"/>
      <c r="E744" s="157"/>
      <c r="K744" s="160"/>
      <c r="L744" s="150"/>
      <c r="M744" s="150"/>
      <c r="N744" s="150"/>
    </row>
    <row r="745" spans="1:14">
      <c r="A745" s="159">
        <f t="shared" si="92"/>
        <v>47</v>
      </c>
      <c r="B745" s="156">
        <f t="shared" si="93"/>
        <v>0</v>
      </c>
      <c r="C745" s="156">
        <v>1000000</v>
      </c>
      <c r="D745" s="156">
        <f>(A745-A742)/1000</f>
        <v>0</v>
      </c>
      <c r="E745" s="157">
        <f>D745-MOD(D745,100)</f>
        <v>0</v>
      </c>
      <c r="F745" s="149">
        <f>MOD(D745,100)</f>
        <v>0</v>
      </c>
      <c r="G745" s="149">
        <f>F745-MOD(F745,10)</f>
        <v>0</v>
      </c>
      <c r="H745" s="149">
        <f>MOD(F745,10)</f>
        <v>0</v>
      </c>
      <c r="K745" s="160"/>
      <c r="L745" s="150"/>
      <c r="M745" s="150"/>
      <c r="N745" s="150"/>
    </row>
    <row r="746" spans="1:14">
      <c r="A746" s="159">
        <f t="shared" si="92"/>
        <v>47</v>
      </c>
      <c r="B746" s="156">
        <f t="shared" si="93"/>
        <v>0</v>
      </c>
      <c r="C746" s="156">
        <v>10000000</v>
      </c>
      <c r="D746" s="156"/>
      <c r="E746" s="157" t="str">
        <f>_xlfn.IFNA(VLOOKUP(E745,$O$3:$P$38,2,0),"")</f>
        <v/>
      </c>
      <c r="F746" s="149" t="str">
        <f>IF(AND(F745&gt;10,F745&lt;20), VLOOKUP(F745,$O$3:$P$38,2,0),"")</f>
        <v/>
      </c>
      <c r="G746" s="149" t="str">
        <f>IF(AND(F745&gt;10,F745&lt;20),"", IF(G745&gt;9, VLOOKUP(G745,$O$3:$P$38,2,0),""))</f>
        <v/>
      </c>
      <c r="H746" s="149" t="str">
        <f>IF(AND(F745&gt;10,F745&lt;20),"", IF(H745&gt;0, VLOOKUP(H745,$O$3:$P$38,2,0),""))</f>
        <v/>
      </c>
      <c r="I746" s="149" t="str">
        <f>IF(D745=0,"",IF(D745=1,$Q$3,IF(AND(F745&gt;10,F745&lt;19),$Q$5,IF(AND(H745&gt;1,H745&lt;5),$Q$4,$Q$5))))</f>
        <v/>
      </c>
      <c r="J746" s="149" t="str">
        <f>CONCATENATE(E746,IF(AND(E746&lt;&gt;"",F746&lt;&gt;""),$M$3,""),F746,IF(AND(E746&amp;F746&lt;&gt;"",G746&lt;&gt;""),$M$3,""),G746,IF(AND(E746&amp;F746&amp;G746&lt;&gt;"",H746&lt;&gt;""),$M$3,""),H746,IF(E746&amp;F746&amp;G746&amp;H746&lt;&gt;"",$M$3,""),I746)</f>
        <v/>
      </c>
      <c r="K746" s="160"/>
      <c r="L746" s="150"/>
      <c r="M746" s="150"/>
      <c r="N746" s="150"/>
    </row>
    <row r="747" spans="1:14">
      <c r="A747" s="159">
        <f t="shared" si="92"/>
        <v>47</v>
      </c>
      <c r="B747" s="156">
        <f t="shared" si="93"/>
        <v>0</v>
      </c>
      <c r="C747" s="156">
        <v>100000000</v>
      </c>
      <c r="D747" s="156"/>
      <c r="E747" s="157"/>
      <c r="K747" s="160"/>
      <c r="L747" s="150"/>
      <c r="M747" s="150"/>
      <c r="N747" s="150"/>
    </row>
    <row r="748" spans="1:14">
      <c r="A748" s="159">
        <f t="shared" si="92"/>
        <v>47</v>
      </c>
      <c r="B748" s="155">
        <f t="shared" si="93"/>
        <v>0</v>
      </c>
      <c r="C748" s="155">
        <v>1000000000</v>
      </c>
      <c r="D748" s="156">
        <f>(A748-A745)/1000000</f>
        <v>0</v>
      </c>
      <c r="E748" s="157">
        <f>D748-MOD(D748,100)</f>
        <v>0</v>
      </c>
      <c r="F748" s="149">
        <f>MOD(D748,100)</f>
        <v>0</v>
      </c>
      <c r="G748" s="149">
        <f>F748-MOD(F748,10)</f>
        <v>0</v>
      </c>
      <c r="H748" s="149">
        <f>MOD(F748,10)</f>
        <v>0</v>
      </c>
      <c r="K748" s="160"/>
      <c r="L748" s="150"/>
      <c r="M748" s="150"/>
      <c r="N748" s="150"/>
    </row>
    <row r="749" spans="1:14">
      <c r="A749" s="159">
        <f t="shared" si="92"/>
        <v>47</v>
      </c>
      <c r="B749" s="155">
        <f t="shared" si="93"/>
        <v>0</v>
      </c>
      <c r="C749" s="155">
        <v>10000000000</v>
      </c>
      <c r="E749" s="161" t="str">
        <f>_xlfn.IFNA(VLOOKUP(E748,$O$3:$P$38,2,0),"")</f>
        <v/>
      </c>
      <c r="F749" s="149" t="str">
        <f>IF(AND(F748&gt;10,F748&lt;20), VLOOKUP(F748,$O$3:$P$38,2,0),"")</f>
        <v/>
      </c>
      <c r="G749" s="149" t="str">
        <f>IF(AND(F748&gt;10,F748&lt;20),"", IF(G748&gt;9, VLOOKUP(G748,$O$3:$P$38,2,0),""))</f>
        <v/>
      </c>
      <c r="H749" s="149" t="str">
        <f>IF(AND(F748&gt;10,F748&lt;20),"", IF(H748&gt;0, VLOOKUP(H748,$O$3:$P$38,2,0),""))</f>
        <v/>
      </c>
      <c r="I749" s="149" t="str">
        <f>IF(D748=0,"",IF(D748=1,$R$3,IF(AND(F748&gt;10,F748&lt;19),$R$5,IF(AND(H748&gt;1,H748&lt;5),$R$4,$R$5))))</f>
        <v/>
      </c>
      <c r="J749" s="149" t="str">
        <f>CONCATENATE(E749,IF(AND(E749&lt;&gt;"",F749&lt;&gt;""),$M$3,""),F749,IF(AND(E749&amp;F749&lt;&gt;"",G749&lt;&gt;""),$M$3,""),G749,IF(AND(E749&amp;F749&amp;G749&lt;&gt;"",H749&lt;&gt;""),$M$3,""),H749,IF(E749&amp;F749&amp;G749&amp;H749&lt;&gt;"",$M$3,""),I749)</f>
        <v/>
      </c>
      <c r="K749" s="160"/>
      <c r="L749" s="150"/>
      <c r="M749" s="150"/>
      <c r="N749" s="150"/>
    </row>
    <row r="750" spans="1:14">
      <c r="A750" s="159">
        <f t="shared" si="92"/>
        <v>47</v>
      </c>
      <c r="B750" s="156">
        <f t="shared" si="93"/>
        <v>0</v>
      </c>
      <c r="C750" s="156">
        <v>100000000000</v>
      </c>
      <c r="D750" s="156"/>
      <c r="E750" s="157"/>
      <c r="K750" s="160"/>
      <c r="L750" s="150"/>
      <c r="M750" s="150"/>
      <c r="N750" s="150"/>
    </row>
    <row r="751" spans="1:14">
      <c r="A751" s="159">
        <f t="shared" si="92"/>
        <v>47</v>
      </c>
      <c r="B751" s="155">
        <f>A751-A748</f>
        <v>0</v>
      </c>
      <c r="C751" s="155">
        <v>1000000000000</v>
      </c>
      <c r="D751" s="156">
        <f>(A751-A748)/1000000000</f>
        <v>0</v>
      </c>
      <c r="E751" s="157">
        <f>D751-MOD(D751,100)</f>
        <v>0</v>
      </c>
      <c r="F751" s="149">
        <f>MOD(D751,100)</f>
        <v>0</v>
      </c>
      <c r="G751" s="149">
        <f>F751-MOD(F751,10)</f>
        <v>0</v>
      </c>
      <c r="H751" s="149">
        <f>MOD(F751,10)</f>
        <v>0</v>
      </c>
      <c r="K751" s="160"/>
      <c r="L751" s="150"/>
      <c r="M751" s="150"/>
      <c r="N751" s="150"/>
    </row>
    <row r="752" spans="1:14" ht="15.75" thickBot="1">
      <c r="A752" s="162"/>
      <c r="B752" s="163"/>
      <c r="C752" s="163"/>
      <c r="D752" s="163"/>
      <c r="E752" s="164" t="str">
        <f>_xlfn.IFNA(VLOOKUP(E751,$O$3:$P$38,2,0),"")</f>
        <v/>
      </c>
      <c r="F752" s="163" t="str">
        <f>IF(AND(F751&gt;10,F751&lt;20), VLOOKUP(F751,$O$3:$P$38,2,0),"")</f>
        <v/>
      </c>
      <c r="G752" s="163" t="str">
        <f>IF(AND(F751&gt;10,F751&lt;20),"", IF(G751&gt;9, VLOOKUP(G751,$O$3:$P$38,2,0),""))</f>
        <v/>
      </c>
      <c r="H752" s="163" t="str">
        <f>IF(AND(F751&gt;10,F751&lt;20),"", IF(H751&gt;0, VLOOKUP(H751,$O$3:$P$38,2,0),""))</f>
        <v/>
      </c>
      <c r="I752" s="163" t="str">
        <f>IF(D751=0,"",IF(D751=1,$S$3,IF(AND(F751&gt;10,F751&lt;19),$S$5,IF(AND(H751&gt;1,H751&lt;5),$S$4,$S$5))))</f>
        <v/>
      </c>
      <c r="J752" s="163" t="str">
        <f>CONCATENATE(E752,IF(AND(E752&lt;&gt;"",F752&lt;&gt;""),$M$3,""),F752,IF(AND(E752&amp;F752&lt;&gt;"",G752&lt;&gt;""),$M$3,""),G752,IF(AND(E752&amp;F752&amp;G752&lt;&gt;"",H752&lt;&gt;""),$M$3,""),H752,IF(E752&amp;F752&amp;G752&amp;H752&lt;&gt;"",$M$3,""),I752)</f>
        <v/>
      </c>
      <c r="K752" s="165"/>
      <c r="L752" s="150"/>
      <c r="M752" s="150"/>
      <c r="N752" s="150"/>
    </row>
    <row r="753" spans="1:14" ht="15.75" thickBot="1">
      <c r="L753" s="150"/>
      <c r="M753" s="150"/>
      <c r="N753" s="150"/>
    </row>
    <row r="754" spans="1:14" ht="15.75" thickBot="1">
      <c r="A754" s="151">
        <v>48</v>
      </c>
      <c r="B754" s="145" t="s">
        <v>152</v>
      </c>
      <c r="C754" s="145" t="s">
        <v>153</v>
      </c>
      <c r="D754" s="148"/>
      <c r="E754" s="152" t="str">
        <f>CONCATENATE(J768,IF(AND(D767&lt;&gt;0,D764&lt;&gt;0),$M$3,""),J765,IF(AND(D764&lt;&gt;0,D761&lt;&gt;0),$M$3,""),J762,IF(AND(D761&lt;&gt;0,D758&lt;&gt;0),$M$3,""),J759,$N$3,$M$3,E755,IF(D755&lt;&gt;0,$M$3,""),$N$4)</f>
        <v>czterdzieści osiem, 00/100</v>
      </c>
      <c r="F754" s="148"/>
      <c r="G754" s="148"/>
      <c r="H754" s="148"/>
      <c r="I754" s="148"/>
      <c r="J754" s="148"/>
      <c r="K754" s="153"/>
      <c r="L754" s="150"/>
      <c r="M754" s="150"/>
      <c r="N754" s="150"/>
    </row>
    <row r="755" spans="1:14" ht="15.75" thickBot="1">
      <c r="A755" s="154">
        <f>TRUNC(A754)</f>
        <v>48</v>
      </c>
      <c r="B755" s="155">
        <f>A754-A755</f>
        <v>0</v>
      </c>
      <c r="C755" s="155">
        <v>1</v>
      </c>
      <c r="D755" s="156">
        <f>B755</f>
        <v>0</v>
      </c>
      <c r="E755" s="157" t="str">
        <f>CONCATENATE(TEXT(D755*100,"## 00"),"/100")</f>
        <v>00/100</v>
      </c>
      <c r="K755" s="158"/>
      <c r="L755" s="150"/>
      <c r="M755" s="150"/>
      <c r="N755" s="150"/>
    </row>
    <row r="756" spans="1:14">
      <c r="A756" s="159">
        <f t="shared" ref="A756:A767" si="94">MOD($A$755,$C756)</f>
        <v>8</v>
      </c>
      <c r="B756" s="156">
        <f>A756</f>
        <v>8</v>
      </c>
      <c r="C756" s="156">
        <v>10</v>
      </c>
      <c r="D756" s="156"/>
      <c r="E756" s="157"/>
      <c r="K756" s="160"/>
      <c r="L756" s="150"/>
      <c r="M756" s="150"/>
      <c r="N756" s="150"/>
    </row>
    <row r="757" spans="1:14">
      <c r="A757" s="159">
        <f t="shared" si="94"/>
        <v>48</v>
      </c>
      <c r="B757" s="156">
        <f t="shared" ref="B757:B766" si="95">A757-A756</f>
        <v>40</v>
      </c>
      <c r="C757" s="156">
        <v>100</v>
      </c>
      <c r="D757" s="156"/>
      <c r="E757" s="157"/>
      <c r="K757" s="160"/>
      <c r="L757" s="150"/>
      <c r="M757" s="150"/>
      <c r="N757" s="150"/>
    </row>
    <row r="758" spans="1:14">
      <c r="A758" s="159">
        <f t="shared" si="94"/>
        <v>48</v>
      </c>
      <c r="B758" s="156">
        <f t="shared" si="95"/>
        <v>0</v>
      </c>
      <c r="C758" s="156">
        <v>1000</v>
      </c>
      <c r="D758" s="156">
        <f>A758</f>
        <v>48</v>
      </c>
      <c r="E758" s="157">
        <f>D758-MOD(D758,100)</f>
        <v>0</v>
      </c>
      <c r="F758" s="149">
        <f>MOD(D758,100)</f>
        <v>48</v>
      </c>
      <c r="G758" s="149">
        <f>F758-MOD(F758,10)</f>
        <v>40</v>
      </c>
      <c r="H758" s="149">
        <f>MOD(F758,10)</f>
        <v>8</v>
      </c>
      <c r="K758" s="160"/>
      <c r="L758" s="150"/>
      <c r="M758" s="150"/>
      <c r="N758" s="150"/>
    </row>
    <row r="759" spans="1:14">
      <c r="A759" s="159">
        <f t="shared" si="94"/>
        <v>48</v>
      </c>
      <c r="B759" s="156">
        <f t="shared" si="95"/>
        <v>0</v>
      </c>
      <c r="C759" s="156">
        <v>10000</v>
      </c>
      <c r="D759" s="156"/>
      <c r="E759" s="157" t="str">
        <f>_xlfn.IFNA(VLOOKUP(E758,$O$3:$P$38,2,0),"")</f>
        <v/>
      </c>
      <c r="F759" s="149" t="str">
        <f>IF(AND(F758&gt;10,F758&lt;20), VLOOKUP(F758,$O$3:$P$38,2,0),"")</f>
        <v/>
      </c>
      <c r="G759" s="149" t="str">
        <f>IF(AND(F758&gt;10,F758&lt;20),"", IF(G758&gt;9, VLOOKUP(G758,$O$3:$P$38,2,0),""))</f>
        <v>czterdzieści</v>
      </c>
      <c r="H759" s="149" t="str">
        <f>IF(AND(F758&gt;10,F758&lt;20),"",IF(H758&gt;0,VLOOKUP(H758,$O$3:$P$39,2,0),IF(AND(H758=0,A755=0),"zero","")))</f>
        <v>osiem</v>
      </c>
      <c r="J759" s="149" t="str">
        <f>CONCATENATE(E759,IF(AND(E759&lt;&gt;"",F759&lt;&gt;""),$M$3,""),F759,IF(AND(E759&amp;F759&lt;&gt;"",G759&lt;&gt;""),$M$3,""),G759,IF(AND(E759&amp;F759&amp;G759&lt;&gt;"",H759&lt;&gt;""),$M$3,""),H759)</f>
        <v>czterdzieści osiem</v>
      </c>
      <c r="K759" s="160"/>
      <c r="L759" s="150"/>
      <c r="M759" s="150"/>
      <c r="N759" s="150"/>
    </row>
    <row r="760" spans="1:14">
      <c r="A760" s="159">
        <f t="shared" si="94"/>
        <v>48</v>
      </c>
      <c r="B760" s="156">
        <f t="shared" si="95"/>
        <v>0</v>
      </c>
      <c r="C760" s="156">
        <v>100000</v>
      </c>
      <c r="D760" s="156"/>
      <c r="E760" s="157"/>
      <c r="K760" s="160"/>
      <c r="L760" s="150"/>
      <c r="M760" s="150"/>
      <c r="N760" s="150"/>
    </row>
    <row r="761" spans="1:14">
      <c r="A761" s="159">
        <f t="shared" si="94"/>
        <v>48</v>
      </c>
      <c r="B761" s="156">
        <f t="shared" si="95"/>
        <v>0</v>
      </c>
      <c r="C761" s="156">
        <v>1000000</v>
      </c>
      <c r="D761" s="156">
        <f>(A761-A758)/1000</f>
        <v>0</v>
      </c>
      <c r="E761" s="157">
        <f>D761-MOD(D761,100)</f>
        <v>0</v>
      </c>
      <c r="F761" s="149">
        <f>MOD(D761,100)</f>
        <v>0</v>
      </c>
      <c r="G761" s="149">
        <f>F761-MOD(F761,10)</f>
        <v>0</v>
      </c>
      <c r="H761" s="149">
        <f>MOD(F761,10)</f>
        <v>0</v>
      </c>
      <c r="K761" s="160"/>
      <c r="L761" s="150"/>
      <c r="M761" s="150"/>
      <c r="N761" s="150"/>
    </row>
    <row r="762" spans="1:14">
      <c r="A762" s="159">
        <f t="shared" si="94"/>
        <v>48</v>
      </c>
      <c r="B762" s="156">
        <f t="shared" si="95"/>
        <v>0</v>
      </c>
      <c r="C762" s="156">
        <v>10000000</v>
      </c>
      <c r="D762" s="156"/>
      <c r="E762" s="157" t="str">
        <f>_xlfn.IFNA(VLOOKUP(E761,$O$3:$P$38,2,0),"")</f>
        <v/>
      </c>
      <c r="F762" s="149" t="str">
        <f>IF(AND(F761&gt;10,F761&lt;20), VLOOKUP(F761,$O$3:$P$38,2,0),"")</f>
        <v/>
      </c>
      <c r="G762" s="149" t="str">
        <f>IF(AND(F761&gt;10,F761&lt;20),"", IF(G761&gt;9, VLOOKUP(G761,$O$3:$P$38,2,0),""))</f>
        <v/>
      </c>
      <c r="H762" s="149" t="str">
        <f>IF(AND(F761&gt;10,F761&lt;20),"", IF(H761&gt;0, VLOOKUP(H761,$O$3:$P$38,2,0),""))</f>
        <v/>
      </c>
      <c r="I762" s="149" t="str">
        <f>IF(D761=0,"",IF(D761=1,$Q$3,IF(AND(F761&gt;10,F761&lt;19),$Q$5,IF(AND(H761&gt;1,H761&lt;5),$Q$4,$Q$5))))</f>
        <v/>
      </c>
      <c r="J762" s="149" t="str">
        <f>CONCATENATE(E762,IF(AND(E762&lt;&gt;"",F762&lt;&gt;""),$M$3,""),F762,IF(AND(E762&amp;F762&lt;&gt;"",G762&lt;&gt;""),$M$3,""),G762,IF(AND(E762&amp;F762&amp;G762&lt;&gt;"",H762&lt;&gt;""),$M$3,""),H762,IF(E762&amp;F762&amp;G762&amp;H762&lt;&gt;"",$M$3,""),I762)</f>
        <v/>
      </c>
      <c r="K762" s="160"/>
      <c r="L762" s="150"/>
      <c r="M762" s="150"/>
      <c r="N762" s="150"/>
    </row>
    <row r="763" spans="1:14">
      <c r="A763" s="159">
        <f t="shared" si="94"/>
        <v>48</v>
      </c>
      <c r="B763" s="156">
        <f t="shared" si="95"/>
        <v>0</v>
      </c>
      <c r="C763" s="156">
        <v>100000000</v>
      </c>
      <c r="D763" s="156"/>
      <c r="E763" s="157"/>
      <c r="K763" s="160"/>
      <c r="L763" s="150"/>
      <c r="M763" s="150"/>
      <c r="N763" s="150"/>
    </row>
    <row r="764" spans="1:14">
      <c r="A764" s="159">
        <f t="shared" si="94"/>
        <v>48</v>
      </c>
      <c r="B764" s="155">
        <f t="shared" si="95"/>
        <v>0</v>
      </c>
      <c r="C764" s="155">
        <v>1000000000</v>
      </c>
      <c r="D764" s="156">
        <f>(A764-A761)/1000000</f>
        <v>0</v>
      </c>
      <c r="E764" s="157">
        <f>D764-MOD(D764,100)</f>
        <v>0</v>
      </c>
      <c r="F764" s="149">
        <f>MOD(D764,100)</f>
        <v>0</v>
      </c>
      <c r="G764" s="149">
        <f>F764-MOD(F764,10)</f>
        <v>0</v>
      </c>
      <c r="H764" s="149">
        <f>MOD(F764,10)</f>
        <v>0</v>
      </c>
      <c r="K764" s="160"/>
      <c r="L764" s="150"/>
      <c r="M764" s="150"/>
      <c r="N764" s="150"/>
    </row>
    <row r="765" spans="1:14">
      <c r="A765" s="159">
        <f t="shared" si="94"/>
        <v>48</v>
      </c>
      <c r="B765" s="155">
        <f t="shared" si="95"/>
        <v>0</v>
      </c>
      <c r="C765" s="155">
        <v>10000000000</v>
      </c>
      <c r="E765" s="161" t="str">
        <f>_xlfn.IFNA(VLOOKUP(E764,$O$3:$P$38,2,0),"")</f>
        <v/>
      </c>
      <c r="F765" s="149" t="str">
        <f>IF(AND(F764&gt;10,F764&lt;20), VLOOKUP(F764,$O$3:$P$38,2,0),"")</f>
        <v/>
      </c>
      <c r="G765" s="149" t="str">
        <f>IF(AND(F764&gt;10,F764&lt;20),"", IF(G764&gt;9, VLOOKUP(G764,$O$3:$P$38,2,0),""))</f>
        <v/>
      </c>
      <c r="H765" s="149" t="str">
        <f>IF(AND(F764&gt;10,F764&lt;20),"", IF(H764&gt;0, VLOOKUP(H764,$O$3:$P$38,2,0),""))</f>
        <v/>
      </c>
      <c r="I765" s="149" t="str">
        <f>IF(D764=0,"",IF(D764=1,$R$3,IF(AND(F764&gt;10,F764&lt;19),$R$5,IF(AND(H764&gt;1,H764&lt;5),$R$4,$R$5))))</f>
        <v/>
      </c>
      <c r="J765" s="149" t="str">
        <f>CONCATENATE(E765,IF(AND(E765&lt;&gt;"",F765&lt;&gt;""),$M$3,""),F765,IF(AND(E765&amp;F765&lt;&gt;"",G765&lt;&gt;""),$M$3,""),G765,IF(AND(E765&amp;F765&amp;G765&lt;&gt;"",H765&lt;&gt;""),$M$3,""),H765,IF(E765&amp;F765&amp;G765&amp;H765&lt;&gt;"",$M$3,""),I765)</f>
        <v/>
      </c>
      <c r="K765" s="160"/>
      <c r="L765" s="150"/>
      <c r="M765" s="150"/>
      <c r="N765" s="150"/>
    </row>
    <row r="766" spans="1:14">
      <c r="A766" s="159">
        <f t="shared" si="94"/>
        <v>48</v>
      </c>
      <c r="B766" s="156">
        <f t="shared" si="95"/>
        <v>0</v>
      </c>
      <c r="C766" s="156">
        <v>100000000000</v>
      </c>
      <c r="D766" s="156"/>
      <c r="E766" s="157"/>
      <c r="K766" s="160"/>
      <c r="L766" s="150"/>
      <c r="M766" s="150"/>
      <c r="N766" s="150"/>
    </row>
    <row r="767" spans="1:14">
      <c r="A767" s="159">
        <f t="shared" si="94"/>
        <v>48</v>
      </c>
      <c r="B767" s="155">
        <f>A767-A764</f>
        <v>0</v>
      </c>
      <c r="C767" s="155">
        <v>1000000000000</v>
      </c>
      <c r="D767" s="156">
        <f>(A767-A764)/1000000000</f>
        <v>0</v>
      </c>
      <c r="E767" s="157">
        <f>D767-MOD(D767,100)</f>
        <v>0</v>
      </c>
      <c r="F767" s="149">
        <f>MOD(D767,100)</f>
        <v>0</v>
      </c>
      <c r="G767" s="149">
        <f>F767-MOD(F767,10)</f>
        <v>0</v>
      </c>
      <c r="H767" s="149">
        <f>MOD(F767,10)</f>
        <v>0</v>
      </c>
      <c r="K767" s="160"/>
      <c r="L767" s="150"/>
      <c r="M767" s="150"/>
      <c r="N767" s="150"/>
    </row>
    <row r="768" spans="1:14" ht="15.75" thickBot="1">
      <c r="A768" s="162"/>
      <c r="B768" s="163"/>
      <c r="C768" s="163"/>
      <c r="D768" s="163"/>
      <c r="E768" s="164" t="str">
        <f>_xlfn.IFNA(VLOOKUP(E767,$O$3:$P$38,2,0),"")</f>
        <v/>
      </c>
      <c r="F768" s="163" t="str">
        <f>IF(AND(F767&gt;10,F767&lt;20), VLOOKUP(F767,$O$3:$P$38,2,0),"")</f>
        <v/>
      </c>
      <c r="G768" s="163" t="str">
        <f>IF(AND(F767&gt;10,F767&lt;20),"", IF(G767&gt;9, VLOOKUP(G767,$O$3:$P$38,2,0),""))</f>
        <v/>
      </c>
      <c r="H768" s="163" t="str">
        <f>IF(AND(F767&gt;10,F767&lt;20),"", IF(H767&gt;0, VLOOKUP(H767,$O$3:$P$38,2,0),""))</f>
        <v/>
      </c>
      <c r="I768" s="163" t="str">
        <f>IF(D767=0,"",IF(D767=1,$S$3,IF(AND(F767&gt;10,F767&lt;19),$S$5,IF(AND(H767&gt;1,H767&lt;5),$S$4,$S$5))))</f>
        <v/>
      </c>
      <c r="J768" s="163" t="str">
        <f>CONCATENATE(E768,IF(AND(E768&lt;&gt;"",F768&lt;&gt;""),$M$3,""),F768,IF(AND(E768&amp;F768&lt;&gt;"",G768&lt;&gt;""),$M$3,""),G768,IF(AND(E768&amp;F768&amp;G768&lt;&gt;"",H768&lt;&gt;""),$M$3,""),H768,IF(E768&amp;F768&amp;G768&amp;H768&lt;&gt;"",$M$3,""),I768)</f>
        <v/>
      </c>
      <c r="K768" s="165"/>
      <c r="L768" s="150"/>
      <c r="M768" s="150"/>
      <c r="N768" s="150"/>
    </row>
    <row r="769" spans="1:14" ht="15.75" thickBot="1">
      <c r="L769" s="150"/>
      <c r="M769" s="150"/>
      <c r="N769" s="150"/>
    </row>
    <row r="770" spans="1:14" ht="15.75" thickBot="1">
      <c r="A770" s="151">
        <v>49</v>
      </c>
      <c r="B770" s="145" t="s">
        <v>152</v>
      </c>
      <c r="C770" s="145" t="s">
        <v>153</v>
      </c>
      <c r="D770" s="148"/>
      <c r="E770" s="152" t="str">
        <f>CONCATENATE(J784,IF(AND(D783&lt;&gt;0,D780&lt;&gt;0),$M$3,""),J781,IF(AND(D780&lt;&gt;0,D777&lt;&gt;0),$M$3,""),J778,IF(AND(D777&lt;&gt;0,D774&lt;&gt;0),$M$3,""),J775,$N$3,$M$3,E771,IF(D771&lt;&gt;0,$M$3,""),$N$4)</f>
        <v>czterdzieści dziewięć, 00/100</v>
      </c>
      <c r="F770" s="148"/>
      <c r="G770" s="148"/>
      <c r="H770" s="148"/>
      <c r="I770" s="148"/>
      <c r="J770" s="148"/>
      <c r="K770" s="153"/>
      <c r="L770" s="150"/>
      <c r="M770" s="150"/>
      <c r="N770" s="150"/>
    </row>
    <row r="771" spans="1:14" ht="15.75" thickBot="1">
      <c r="A771" s="154">
        <f>TRUNC(A770)</f>
        <v>49</v>
      </c>
      <c r="B771" s="155">
        <f>A770-A771</f>
        <v>0</v>
      </c>
      <c r="C771" s="155">
        <v>1</v>
      </c>
      <c r="D771" s="156">
        <f>B771</f>
        <v>0</v>
      </c>
      <c r="E771" s="157" t="str">
        <f>CONCATENATE(TEXT(D771*100,"## 00"),"/100")</f>
        <v>00/100</v>
      </c>
      <c r="K771" s="158"/>
      <c r="L771" s="150"/>
      <c r="M771" s="150"/>
      <c r="N771" s="150"/>
    </row>
    <row r="772" spans="1:14">
      <c r="A772" s="159">
        <f t="shared" ref="A772:A783" si="96">MOD($A$771,$C772)</f>
        <v>9</v>
      </c>
      <c r="B772" s="156">
        <f>A772</f>
        <v>9</v>
      </c>
      <c r="C772" s="156">
        <v>10</v>
      </c>
      <c r="D772" s="156"/>
      <c r="E772" s="157"/>
      <c r="K772" s="160"/>
      <c r="L772" s="150"/>
      <c r="M772" s="150"/>
      <c r="N772" s="150"/>
    </row>
    <row r="773" spans="1:14">
      <c r="A773" s="159">
        <f t="shared" si="96"/>
        <v>49</v>
      </c>
      <c r="B773" s="156">
        <f t="shared" ref="B773:B782" si="97">A773-A772</f>
        <v>40</v>
      </c>
      <c r="C773" s="156">
        <v>100</v>
      </c>
      <c r="D773" s="156"/>
      <c r="E773" s="157"/>
      <c r="K773" s="160"/>
      <c r="L773" s="150"/>
      <c r="M773" s="150"/>
      <c r="N773" s="150"/>
    </row>
    <row r="774" spans="1:14">
      <c r="A774" s="159">
        <f t="shared" si="96"/>
        <v>49</v>
      </c>
      <c r="B774" s="156">
        <f t="shared" si="97"/>
        <v>0</v>
      </c>
      <c r="C774" s="156">
        <v>1000</v>
      </c>
      <c r="D774" s="156">
        <f>A774</f>
        <v>49</v>
      </c>
      <c r="E774" s="157">
        <f>D774-MOD(D774,100)</f>
        <v>0</v>
      </c>
      <c r="F774" s="149">
        <f>MOD(D774,100)</f>
        <v>49</v>
      </c>
      <c r="G774" s="149">
        <f>F774-MOD(F774,10)</f>
        <v>40</v>
      </c>
      <c r="H774" s="149">
        <f>MOD(F774,10)</f>
        <v>9</v>
      </c>
      <c r="K774" s="160"/>
      <c r="L774" s="150"/>
      <c r="M774" s="150"/>
      <c r="N774" s="150"/>
    </row>
    <row r="775" spans="1:14">
      <c r="A775" s="159">
        <f t="shared" si="96"/>
        <v>49</v>
      </c>
      <c r="B775" s="156">
        <f t="shared" si="97"/>
        <v>0</v>
      </c>
      <c r="C775" s="156">
        <v>10000</v>
      </c>
      <c r="D775" s="156"/>
      <c r="E775" s="157" t="str">
        <f>_xlfn.IFNA(VLOOKUP(E774,$O$3:$P$38,2,0),"")</f>
        <v/>
      </c>
      <c r="F775" s="149" t="str">
        <f>IF(AND(F774&gt;10,F774&lt;20), VLOOKUP(F774,$O$3:$P$38,2,0),"")</f>
        <v/>
      </c>
      <c r="G775" s="149" t="str">
        <f>IF(AND(F774&gt;10,F774&lt;20),"", IF(G774&gt;9, VLOOKUP(G774,$O$3:$P$38,2,0),""))</f>
        <v>czterdzieści</v>
      </c>
      <c r="H775" s="149" t="str">
        <f>IF(AND(F774&gt;10,F774&lt;20),"",IF(H774&gt;0,VLOOKUP(H774,$O$3:$P$39,2,0),IF(AND(H774=0,A771=0),"zero","")))</f>
        <v>dziewięć</v>
      </c>
      <c r="J775" s="149" t="str">
        <f>CONCATENATE(E775,IF(AND(E775&lt;&gt;"",F775&lt;&gt;""),$M$3,""),F775,IF(AND(E775&amp;F775&lt;&gt;"",G775&lt;&gt;""),$M$3,""),G775,IF(AND(E775&amp;F775&amp;G775&lt;&gt;"",H775&lt;&gt;""),$M$3,""),H775)</f>
        <v>czterdzieści dziewięć</v>
      </c>
      <c r="K775" s="160"/>
      <c r="L775" s="150"/>
      <c r="M775" s="150"/>
      <c r="N775" s="150"/>
    </row>
    <row r="776" spans="1:14">
      <c r="A776" s="159">
        <f t="shared" si="96"/>
        <v>49</v>
      </c>
      <c r="B776" s="156">
        <f t="shared" si="97"/>
        <v>0</v>
      </c>
      <c r="C776" s="156">
        <v>100000</v>
      </c>
      <c r="D776" s="156"/>
      <c r="E776" s="157"/>
      <c r="K776" s="160"/>
      <c r="L776" s="150"/>
      <c r="M776" s="150"/>
      <c r="N776" s="150"/>
    </row>
    <row r="777" spans="1:14">
      <c r="A777" s="159">
        <f t="shared" si="96"/>
        <v>49</v>
      </c>
      <c r="B777" s="156">
        <f t="shared" si="97"/>
        <v>0</v>
      </c>
      <c r="C777" s="156">
        <v>1000000</v>
      </c>
      <c r="D777" s="156">
        <f>(A777-A774)/1000</f>
        <v>0</v>
      </c>
      <c r="E777" s="157">
        <f>D777-MOD(D777,100)</f>
        <v>0</v>
      </c>
      <c r="F777" s="149">
        <f>MOD(D777,100)</f>
        <v>0</v>
      </c>
      <c r="G777" s="149">
        <f>F777-MOD(F777,10)</f>
        <v>0</v>
      </c>
      <c r="H777" s="149">
        <f>MOD(F777,10)</f>
        <v>0</v>
      </c>
      <c r="K777" s="160"/>
      <c r="L777" s="150"/>
      <c r="M777" s="150"/>
      <c r="N777" s="150"/>
    </row>
    <row r="778" spans="1:14">
      <c r="A778" s="159">
        <f t="shared" si="96"/>
        <v>49</v>
      </c>
      <c r="B778" s="156">
        <f t="shared" si="97"/>
        <v>0</v>
      </c>
      <c r="C778" s="156">
        <v>10000000</v>
      </c>
      <c r="D778" s="156"/>
      <c r="E778" s="157" t="str">
        <f>_xlfn.IFNA(VLOOKUP(E777,$O$3:$P$38,2,0),"")</f>
        <v/>
      </c>
      <c r="F778" s="149" t="str">
        <f>IF(AND(F777&gt;10,F777&lt;20), VLOOKUP(F777,$O$3:$P$38,2,0),"")</f>
        <v/>
      </c>
      <c r="G778" s="149" t="str">
        <f>IF(AND(F777&gt;10,F777&lt;20),"", IF(G777&gt;9, VLOOKUP(G777,$O$3:$P$38,2,0),""))</f>
        <v/>
      </c>
      <c r="H778" s="149" t="str">
        <f>IF(AND(F777&gt;10,F777&lt;20),"", IF(H777&gt;0, VLOOKUP(H777,$O$3:$P$38,2,0),""))</f>
        <v/>
      </c>
      <c r="I778" s="149" t="str">
        <f>IF(D777=0,"",IF(D777=1,$Q$3,IF(AND(F777&gt;10,F777&lt;19),$Q$5,IF(AND(H777&gt;1,H777&lt;5),$Q$4,$Q$5))))</f>
        <v/>
      </c>
      <c r="J778" s="149" t="str">
        <f>CONCATENATE(E778,IF(AND(E778&lt;&gt;"",F778&lt;&gt;""),$M$3,""),F778,IF(AND(E778&amp;F778&lt;&gt;"",G778&lt;&gt;""),$M$3,""),G778,IF(AND(E778&amp;F778&amp;G778&lt;&gt;"",H778&lt;&gt;""),$M$3,""),H778,IF(E778&amp;F778&amp;G778&amp;H778&lt;&gt;"",$M$3,""),I778)</f>
        <v/>
      </c>
      <c r="K778" s="160"/>
      <c r="L778" s="150"/>
      <c r="M778" s="150"/>
      <c r="N778" s="150"/>
    </row>
    <row r="779" spans="1:14">
      <c r="A779" s="159">
        <f t="shared" si="96"/>
        <v>49</v>
      </c>
      <c r="B779" s="156">
        <f t="shared" si="97"/>
        <v>0</v>
      </c>
      <c r="C779" s="156">
        <v>100000000</v>
      </c>
      <c r="D779" s="156"/>
      <c r="E779" s="157"/>
      <c r="K779" s="160"/>
      <c r="L779" s="150"/>
      <c r="M779" s="150"/>
      <c r="N779" s="150"/>
    </row>
    <row r="780" spans="1:14">
      <c r="A780" s="159">
        <f t="shared" si="96"/>
        <v>49</v>
      </c>
      <c r="B780" s="155">
        <f t="shared" si="97"/>
        <v>0</v>
      </c>
      <c r="C780" s="155">
        <v>1000000000</v>
      </c>
      <c r="D780" s="156">
        <f>(A780-A777)/1000000</f>
        <v>0</v>
      </c>
      <c r="E780" s="157">
        <f>D780-MOD(D780,100)</f>
        <v>0</v>
      </c>
      <c r="F780" s="149">
        <f>MOD(D780,100)</f>
        <v>0</v>
      </c>
      <c r="G780" s="149">
        <f>F780-MOD(F780,10)</f>
        <v>0</v>
      </c>
      <c r="H780" s="149">
        <f>MOD(F780,10)</f>
        <v>0</v>
      </c>
      <c r="K780" s="160"/>
      <c r="L780" s="150"/>
      <c r="M780" s="150"/>
      <c r="N780" s="150"/>
    </row>
    <row r="781" spans="1:14">
      <c r="A781" s="159">
        <f t="shared" si="96"/>
        <v>49</v>
      </c>
      <c r="B781" s="155">
        <f t="shared" si="97"/>
        <v>0</v>
      </c>
      <c r="C781" s="155">
        <v>10000000000</v>
      </c>
      <c r="E781" s="161" t="str">
        <f>_xlfn.IFNA(VLOOKUP(E780,$O$3:$P$38,2,0),"")</f>
        <v/>
      </c>
      <c r="F781" s="149" t="str">
        <f>IF(AND(F780&gt;10,F780&lt;20), VLOOKUP(F780,$O$3:$P$38,2,0),"")</f>
        <v/>
      </c>
      <c r="G781" s="149" t="str">
        <f>IF(AND(F780&gt;10,F780&lt;20),"", IF(G780&gt;9, VLOOKUP(G780,$O$3:$P$38,2,0),""))</f>
        <v/>
      </c>
      <c r="H781" s="149" t="str">
        <f>IF(AND(F780&gt;10,F780&lt;20),"", IF(H780&gt;0, VLOOKUP(H780,$O$3:$P$38,2,0),""))</f>
        <v/>
      </c>
      <c r="I781" s="149" t="str">
        <f>IF(D780=0,"",IF(D780=1,$R$3,IF(AND(F780&gt;10,F780&lt;19),$R$5,IF(AND(H780&gt;1,H780&lt;5),$R$4,$R$5))))</f>
        <v/>
      </c>
      <c r="J781" s="149" t="str">
        <f>CONCATENATE(E781,IF(AND(E781&lt;&gt;"",F781&lt;&gt;""),$M$3,""),F781,IF(AND(E781&amp;F781&lt;&gt;"",G781&lt;&gt;""),$M$3,""),G781,IF(AND(E781&amp;F781&amp;G781&lt;&gt;"",H781&lt;&gt;""),$M$3,""),H781,IF(E781&amp;F781&amp;G781&amp;H781&lt;&gt;"",$M$3,""),I781)</f>
        <v/>
      </c>
      <c r="K781" s="160"/>
      <c r="L781" s="150"/>
      <c r="M781" s="150"/>
      <c r="N781" s="150"/>
    </row>
    <row r="782" spans="1:14">
      <c r="A782" s="159">
        <f t="shared" si="96"/>
        <v>49</v>
      </c>
      <c r="B782" s="156">
        <f t="shared" si="97"/>
        <v>0</v>
      </c>
      <c r="C782" s="156">
        <v>100000000000</v>
      </c>
      <c r="D782" s="156"/>
      <c r="E782" s="157"/>
      <c r="K782" s="160"/>
      <c r="L782" s="150"/>
      <c r="M782" s="150"/>
      <c r="N782" s="150"/>
    </row>
    <row r="783" spans="1:14">
      <c r="A783" s="159">
        <f t="shared" si="96"/>
        <v>49</v>
      </c>
      <c r="B783" s="155">
        <f>A783-A780</f>
        <v>0</v>
      </c>
      <c r="C783" s="155">
        <v>1000000000000</v>
      </c>
      <c r="D783" s="156">
        <f>(A783-A780)/1000000000</f>
        <v>0</v>
      </c>
      <c r="E783" s="157">
        <f>D783-MOD(D783,100)</f>
        <v>0</v>
      </c>
      <c r="F783" s="149">
        <f>MOD(D783,100)</f>
        <v>0</v>
      </c>
      <c r="G783" s="149">
        <f>F783-MOD(F783,10)</f>
        <v>0</v>
      </c>
      <c r="H783" s="149">
        <f>MOD(F783,10)</f>
        <v>0</v>
      </c>
      <c r="K783" s="160"/>
      <c r="L783" s="150"/>
      <c r="M783" s="150"/>
      <c r="N783" s="150"/>
    </row>
    <row r="784" spans="1:14" ht="15.75" thickBot="1">
      <c r="A784" s="162"/>
      <c r="B784" s="163"/>
      <c r="C784" s="163"/>
      <c r="D784" s="163"/>
      <c r="E784" s="164" t="str">
        <f>_xlfn.IFNA(VLOOKUP(E783,$O$3:$P$38,2,0),"")</f>
        <v/>
      </c>
      <c r="F784" s="163" t="str">
        <f>IF(AND(F783&gt;10,F783&lt;20), VLOOKUP(F783,$O$3:$P$38,2,0),"")</f>
        <v/>
      </c>
      <c r="G784" s="163" t="str">
        <f>IF(AND(F783&gt;10,F783&lt;20),"", IF(G783&gt;9, VLOOKUP(G783,$O$3:$P$38,2,0),""))</f>
        <v/>
      </c>
      <c r="H784" s="163" t="str">
        <f>IF(AND(F783&gt;10,F783&lt;20),"", IF(H783&gt;0, VLOOKUP(H783,$O$3:$P$38,2,0),""))</f>
        <v/>
      </c>
      <c r="I784" s="163" t="str">
        <f>IF(D783=0,"",IF(D783=1,$S$3,IF(AND(F783&gt;10,F783&lt;19),$S$5,IF(AND(H783&gt;1,H783&lt;5),$S$4,$S$5))))</f>
        <v/>
      </c>
      <c r="J784" s="163" t="str">
        <f>CONCATENATE(E784,IF(AND(E784&lt;&gt;"",F784&lt;&gt;""),$M$3,""),F784,IF(AND(E784&amp;F784&lt;&gt;"",G784&lt;&gt;""),$M$3,""),G784,IF(AND(E784&amp;F784&amp;G784&lt;&gt;"",H784&lt;&gt;""),$M$3,""),H784,IF(E784&amp;F784&amp;G784&amp;H784&lt;&gt;"",$M$3,""),I784)</f>
        <v/>
      </c>
      <c r="K784" s="165"/>
      <c r="L784" s="150"/>
      <c r="M784" s="150"/>
      <c r="N784" s="150"/>
    </row>
    <row r="785" spans="1:14" ht="15.75" thickBot="1">
      <c r="L785" s="150"/>
      <c r="M785" s="150"/>
      <c r="N785" s="150"/>
    </row>
    <row r="786" spans="1:14" ht="15.75" thickBot="1">
      <c r="A786" s="151">
        <v>50</v>
      </c>
      <c r="B786" s="145" t="s">
        <v>152</v>
      </c>
      <c r="C786" s="145" t="s">
        <v>153</v>
      </c>
      <c r="D786" s="148"/>
      <c r="E786" s="152" t="str">
        <f>CONCATENATE(J800,IF(AND(D799&lt;&gt;0,D796&lt;&gt;0),$M$3,""),J797,IF(AND(D796&lt;&gt;0,D793&lt;&gt;0),$M$3,""),J794,IF(AND(D793&lt;&gt;0,D790&lt;&gt;0),$M$3,""),J791,$N$3,$M$3,E787,IF(D787&lt;&gt;0,$M$3,""),$N$4)</f>
        <v>pięćdziesiąt, 00/100</v>
      </c>
      <c r="F786" s="148"/>
      <c r="G786" s="148"/>
      <c r="H786" s="148"/>
      <c r="I786" s="148"/>
      <c r="J786" s="148"/>
      <c r="K786" s="153"/>
      <c r="L786" s="150"/>
      <c r="M786" s="150"/>
      <c r="N786" s="150"/>
    </row>
    <row r="787" spans="1:14" ht="15.75" thickBot="1">
      <c r="A787" s="154">
        <f>TRUNC(A786)</f>
        <v>50</v>
      </c>
      <c r="B787" s="155">
        <f>A786-A787</f>
        <v>0</v>
      </c>
      <c r="C787" s="155">
        <v>1</v>
      </c>
      <c r="D787" s="156">
        <f>B787</f>
        <v>0</v>
      </c>
      <c r="E787" s="157" t="str">
        <f>CONCATENATE(TEXT(D787*100,"## 00"),"/100")</f>
        <v>00/100</v>
      </c>
      <c r="K787" s="158"/>
      <c r="L787" s="150"/>
      <c r="M787" s="150"/>
      <c r="N787" s="150"/>
    </row>
    <row r="788" spans="1:14">
      <c r="A788" s="159">
        <f t="shared" ref="A788:A799" si="98">MOD($A$787,$C788)</f>
        <v>0</v>
      </c>
      <c r="B788" s="156">
        <f>A788</f>
        <v>0</v>
      </c>
      <c r="C788" s="156">
        <v>10</v>
      </c>
      <c r="D788" s="156"/>
      <c r="E788" s="157"/>
      <c r="K788" s="160"/>
      <c r="L788" s="150"/>
      <c r="M788" s="150"/>
      <c r="N788" s="150"/>
    </row>
    <row r="789" spans="1:14">
      <c r="A789" s="159">
        <f t="shared" si="98"/>
        <v>50</v>
      </c>
      <c r="B789" s="156">
        <f t="shared" ref="B789:B798" si="99">A789-A788</f>
        <v>50</v>
      </c>
      <c r="C789" s="156">
        <v>100</v>
      </c>
      <c r="D789" s="156"/>
      <c r="E789" s="157"/>
      <c r="K789" s="160"/>
      <c r="L789" s="150"/>
      <c r="M789" s="150"/>
      <c r="N789" s="150"/>
    </row>
    <row r="790" spans="1:14">
      <c r="A790" s="159">
        <f t="shared" si="98"/>
        <v>50</v>
      </c>
      <c r="B790" s="156">
        <f t="shared" si="99"/>
        <v>0</v>
      </c>
      <c r="C790" s="156">
        <v>1000</v>
      </c>
      <c r="D790" s="156">
        <f>A790</f>
        <v>50</v>
      </c>
      <c r="E790" s="157">
        <f>D790-MOD(D790,100)</f>
        <v>0</v>
      </c>
      <c r="F790" s="149">
        <f>MOD(D790,100)</f>
        <v>50</v>
      </c>
      <c r="G790" s="149">
        <f>F790-MOD(F790,10)</f>
        <v>50</v>
      </c>
      <c r="H790" s="149">
        <f>MOD(F790,10)</f>
        <v>0</v>
      </c>
      <c r="K790" s="160"/>
      <c r="L790" s="150"/>
      <c r="M790" s="150"/>
      <c r="N790" s="150"/>
    </row>
    <row r="791" spans="1:14">
      <c r="A791" s="159">
        <f t="shared" si="98"/>
        <v>50</v>
      </c>
      <c r="B791" s="156">
        <f t="shared" si="99"/>
        <v>0</v>
      </c>
      <c r="C791" s="156">
        <v>10000</v>
      </c>
      <c r="D791" s="156"/>
      <c r="E791" s="157" t="str">
        <f>_xlfn.IFNA(VLOOKUP(E790,$O$3:$P$38,2,0),"")</f>
        <v/>
      </c>
      <c r="F791" s="149" t="str">
        <f>IF(AND(F790&gt;10,F790&lt;20), VLOOKUP(F790,$O$3:$P$38,2,0),"")</f>
        <v/>
      </c>
      <c r="G791" s="149" t="str">
        <f>IF(AND(F790&gt;10,F790&lt;20),"", IF(G790&gt;9, VLOOKUP(G790,$O$3:$P$38,2,0),""))</f>
        <v>pięćdziesiąt</v>
      </c>
      <c r="H791" s="149" t="str">
        <f>IF(AND(F790&gt;10,F790&lt;20),"",IF(H790&gt;0,VLOOKUP(H790,$O$3:$P$39,2,0),IF(AND(H790=0,A787=0),"zero","")))</f>
        <v/>
      </c>
      <c r="J791" s="149" t="str">
        <f>CONCATENATE(E791,IF(AND(E791&lt;&gt;"",F791&lt;&gt;""),$M$3,""),F791,IF(AND(E791&amp;F791&lt;&gt;"",G791&lt;&gt;""),$M$3,""),G791,IF(AND(E791&amp;F791&amp;G791&lt;&gt;"",H791&lt;&gt;""),$M$3,""),H791)</f>
        <v>pięćdziesiąt</v>
      </c>
      <c r="K791" s="160"/>
      <c r="L791" s="150"/>
      <c r="M791" s="150"/>
      <c r="N791" s="150"/>
    </row>
    <row r="792" spans="1:14">
      <c r="A792" s="159">
        <f t="shared" si="98"/>
        <v>50</v>
      </c>
      <c r="B792" s="156">
        <f t="shared" si="99"/>
        <v>0</v>
      </c>
      <c r="C792" s="156">
        <v>100000</v>
      </c>
      <c r="D792" s="156"/>
      <c r="E792" s="157"/>
      <c r="K792" s="160"/>
      <c r="L792" s="150"/>
      <c r="M792" s="150"/>
      <c r="N792" s="150"/>
    </row>
    <row r="793" spans="1:14">
      <c r="A793" s="159">
        <f t="shared" si="98"/>
        <v>50</v>
      </c>
      <c r="B793" s="156">
        <f t="shared" si="99"/>
        <v>0</v>
      </c>
      <c r="C793" s="156">
        <v>1000000</v>
      </c>
      <c r="D793" s="156">
        <f>(A793-A790)/1000</f>
        <v>0</v>
      </c>
      <c r="E793" s="157">
        <f>D793-MOD(D793,100)</f>
        <v>0</v>
      </c>
      <c r="F793" s="149">
        <f>MOD(D793,100)</f>
        <v>0</v>
      </c>
      <c r="G793" s="149">
        <f>F793-MOD(F793,10)</f>
        <v>0</v>
      </c>
      <c r="H793" s="149">
        <f>MOD(F793,10)</f>
        <v>0</v>
      </c>
      <c r="K793" s="160"/>
      <c r="L793" s="150"/>
      <c r="M793" s="150"/>
      <c r="N793" s="150"/>
    </row>
    <row r="794" spans="1:14">
      <c r="A794" s="159">
        <f t="shared" si="98"/>
        <v>50</v>
      </c>
      <c r="B794" s="156">
        <f t="shared" si="99"/>
        <v>0</v>
      </c>
      <c r="C794" s="156">
        <v>10000000</v>
      </c>
      <c r="D794" s="156"/>
      <c r="E794" s="157" t="str">
        <f>_xlfn.IFNA(VLOOKUP(E793,$O$3:$P$38,2,0),"")</f>
        <v/>
      </c>
      <c r="F794" s="149" t="str">
        <f>IF(AND(F793&gt;10,F793&lt;20), VLOOKUP(F793,$O$3:$P$38,2,0),"")</f>
        <v/>
      </c>
      <c r="G794" s="149" t="str">
        <f>IF(AND(F793&gt;10,F793&lt;20),"", IF(G793&gt;9, VLOOKUP(G793,$O$3:$P$38,2,0),""))</f>
        <v/>
      </c>
      <c r="H794" s="149" t="str">
        <f>IF(AND(F793&gt;10,F793&lt;20),"", IF(H793&gt;0, VLOOKUP(H793,$O$3:$P$38,2,0),""))</f>
        <v/>
      </c>
      <c r="I794" s="149" t="str">
        <f>IF(D793=0,"",IF(D793=1,$Q$3,IF(AND(F793&gt;10,F793&lt;19),$Q$5,IF(AND(H793&gt;1,H793&lt;5),$Q$4,$Q$5))))</f>
        <v/>
      </c>
      <c r="J794" s="149" t="str">
        <f>CONCATENATE(E794,IF(AND(E794&lt;&gt;"",F794&lt;&gt;""),$M$3,""),F794,IF(AND(E794&amp;F794&lt;&gt;"",G794&lt;&gt;""),$M$3,""),G794,IF(AND(E794&amp;F794&amp;G794&lt;&gt;"",H794&lt;&gt;""),$M$3,""),H794,IF(E794&amp;F794&amp;G794&amp;H794&lt;&gt;"",$M$3,""),I794)</f>
        <v/>
      </c>
      <c r="K794" s="160"/>
      <c r="L794" s="150"/>
      <c r="M794" s="150"/>
      <c r="N794" s="150"/>
    </row>
    <row r="795" spans="1:14">
      <c r="A795" s="159">
        <f t="shared" si="98"/>
        <v>50</v>
      </c>
      <c r="B795" s="156">
        <f t="shared" si="99"/>
        <v>0</v>
      </c>
      <c r="C795" s="156">
        <v>100000000</v>
      </c>
      <c r="D795" s="156"/>
      <c r="E795" s="157"/>
      <c r="K795" s="160"/>
      <c r="L795" s="150"/>
      <c r="M795" s="150"/>
      <c r="N795" s="150"/>
    </row>
    <row r="796" spans="1:14">
      <c r="A796" s="159">
        <f t="shared" si="98"/>
        <v>50</v>
      </c>
      <c r="B796" s="155">
        <f t="shared" si="99"/>
        <v>0</v>
      </c>
      <c r="C796" s="155">
        <v>1000000000</v>
      </c>
      <c r="D796" s="156">
        <f>(A796-A793)/1000000</f>
        <v>0</v>
      </c>
      <c r="E796" s="157">
        <f>D796-MOD(D796,100)</f>
        <v>0</v>
      </c>
      <c r="F796" s="149">
        <f>MOD(D796,100)</f>
        <v>0</v>
      </c>
      <c r="G796" s="149">
        <f>F796-MOD(F796,10)</f>
        <v>0</v>
      </c>
      <c r="H796" s="149">
        <f>MOD(F796,10)</f>
        <v>0</v>
      </c>
      <c r="K796" s="160"/>
      <c r="L796" s="150"/>
      <c r="M796" s="150"/>
      <c r="N796" s="150"/>
    </row>
    <row r="797" spans="1:14">
      <c r="A797" s="159">
        <f t="shared" si="98"/>
        <v>50</v>
      </c>
      <c r="B797" s="155">
        <f t="shared" si="99"/>
        <v>0</v>
      </c>
      <c r="C797" s="155">
        <v>10000000000</v>
      </c>
      <c r="E797" s="161" t="str">
        <f>_xlfn.IFNA(VLOOKUP(E796,$O$3:$P$38,2,0),"")</f>
        <v/>
      </c>
      <c r="F797" s="149" t="str">
        <f>IF(AND(F796&gt;10,F796&lt;20), VLOOKUP(F796,$O$3:$P$38,2,0),"")</f>
        <v/>
      </c>
      <c r="G797" s="149" t="str">
        <f>IF(AND(F796&gt;10,F796&lt;20),"", IF(G796&gt;9, VLOOKUP(G796,$O$3:$P$38,2,0),""))</f>
        <v/>
      </c>
      <c r="H797" s="149" t="str">
        <f>IF(AND(F796&gt;10,F796&lt;20),"", IF(H796&gt;0, VLOOKUP(H796,$O$3:$P$38,2,0),""))</f>
        <v/>
      </c>
      <c r="I797" s="149" t="str">
        <f>IF(D796=0,"",IF(D796=1,$R$3,IF(AND(F796&gt;10,F796&lt;19),$R$5,IF(AND(H796&gt;1,H796&lt;5),$R$4,$R$5))))</f>
        <v/>
      </c>
      <c r="J797" s="149" t="str">
        <f>CONCATENATE(E797,IF(AND(E797&lt;&gt;"",F797&lt;&gt;""),$M$3,""),F797,IF(AND(E797&amp;F797&lt;&gt;"",G797&lt;&gt;""),$M$3,""),G797,IF(AND(E797&amp;F797&amp;G797&lt;&gt;"",H797&lt;&gt;""),$M$3,""),H797,IF(E797&amp;F797&amp;G797&amp;H797&lt;&gt;"",$M$3,""),I797)</f>
        <v/>
      </c>
      <c r="K797" s="160"/>
      <c r="L797" s="150"/>
      <c r="M797" s="150"/>
      <c r="N797" s="150"/>
    </row>
    <row r="798" spans="1:14">
      <c r="A798" s="159">
        <f t="shared" si="98"/>
        <v>50</v>
      </c>
      <c r="B798" s="156">
        <f t="shared" si="99"/>
        <v>0</v>
      </c>
      <c r="C798" s="156">
        <v>100000000000</v>
      </c>
      <c r="D798" s="156"/>
      <c r="E798" s="157"/>
      <c r="K798" s="160"/>
      <c r="L798" s="150"/>
      <c r="M798" s="150"/>
      <c r="N798" s="150"/>
    </row>
    <row r="799" spans="1:14">
      <c r="A799" s="159">
        <f t="shared" si="98"/>
        <v>50</v>
      </c>
      <c r="B799" s="155">
        <f>A799-A796</f>
        <v>0</v>
      </c>
      <c r="C799" s="155">
        <v>1000000000000</v>
      </c>
      <c r="D799" s="156">
        <f>(A799-A796)/1000000000</f>
        <v>0</v>
      </c>
      <c r="E799" s="157">
        <f>D799-MOD(D799,100)</f>
        <v>0</v>
      </c>
      <c r="F799" s="149">
        <f>MOD(D799,100)</f>
        <v>0</v>
      </c>
      <c r="G799" s="149">
        <f>F799-MOD(F799,10)</f>
        <v>0</v>
      </c>
      <c r="H799" s="149">
        <f>MOD(F799,10)</f>
        <v>0</v>
      </c>
      <c r="K799" s="160"/>
      <c r="L799" s="150"/>
      <c r="M799" s="150"/>
      <c r="N799" s="150"/>
    </row>
    <row r="800" spans="1:14" ht="15.75" thickBot="1">
      <c r="A800" s="162"/>
      <c r="B800" s="163"/>
      <c r="C800" s="163"/>
      <c r="D800" s="163"/>
      <c r="E800" s="164" t="str">
        <f>_xlfn.IFNA(VLOOKUP(E799,$O$3:$P$38,2,0),"")</f>
        <v/>
      </c>
      <c r="F800" s="163" t="str">
        <f>IF(AND(F799&gt;10,F799&lt;20), VLOOKUP(F799,$O$3:$P$38,2,0),"")</f>
        <v/>
      </c>
      <c r="G800" s="163" t="str">
        <f>IF(AND(F799&gt;10,F799&lt;20),"", IF(G799&gt;9, VLOOKUP(G799,$O$3:$P$38,2,0),""))</f>
        <v/>
      </c>
      <c r="H800" s="163" t="str">
        <f>IF(AND(F799&gt;10,F799&lt;20),"", IF(H799&gt;0, VLOOKUP(H799,$O$3:$P$38,2,0),""))</f>
        <v/>
      </c>
      <c r="I800" s="163" t="str">
        <f>IF(D799=0,"",IF(D799=1,$S$3,IF(AND(F799&gt;10,F799&lt;19),$S$5,IF(AND(H799&gt;1,H799&lt;5),$S$4,$S$5))))</f>
        <v/>
      </c>
      <c r="J800" s="163" t="str">
        <f>CONCATENATE(E800,IF(AND(E800&lt;&gt;"",F800&lt;&gt;""),$M$3,""),F800,IF(AND(E800&amp;F800&lt;&gt;"",G800&lt;&gt;""),$M$3,""),G800,IF(AND(E800&amp;F800&amp;G800&lt;&gt;"",H800&lt;&gt;""),$M$3,""),H800,IF(E800&amp;F800&amp;G800&amp;H800&lt;&gt;"",$M$3,""),I800)</f>
        <v/>
      </c>
      <c r="K800" s="165"/>
      <c r="L800" s="150"/>
      <c r="M800" s="150"/>
      <c r="N800" s="150"/>
    </row>
    <row r="801" spans="1:14" ht="15.75" thickBot="1">
      <c r="L801" s="150"/>
      <c r="M801" s="150"/>
      <c r="N801" s="150"/>
    </row>
    <row r="802" spans="1:14" ht="15.75" thickBot="1">
      <c r="A802" s="151">
        <v>51</v>
      </c>
      <c r="B802" s="145" t="s">
        <v>152</v>
      </c>
      <c r="C802" s="145" t="s">
        <v>153</v>
      </c>
      <c r="D802" s="148"/>
      <c r="E802" s="152" t="str">
        <f>CONCATENATE(J816,IF(AND(D815&lt;&gt;0,D812&lt;&gt;0),$M$3,""),J813,IF(AND(D812&lt;&gt;0,D809&lt;&gt;0),$M$3,""),J810,IF(AND(D809&lt;&gt;0,D806&lt;&gt;0),$M$3,""),J807,$N$3,$M$3,E803,IF(D803&lt;&gt;0,$M$3,""),$N$4)</f>
        <v>pięćdziesiąt jeden, 00/100</v>
      </c>
      <c r="F802" s="148"/>
      <c r="G802" s="148"/>
      <c r="H802" s="148"/>
      <c r="I802" s="148"/>
      <c r="J802" s="148"/>
      <c r="K802" s="153"/>
      <c r="L802" s="150"/>
      <c r="M802" s="150"/>
      <c r="N802" s="150"/>
    </row>
    <row r="803" spans="1:14" ht="15.75" thickBot="1">
      <c r="A803" s="154">
        <f>TRUNC(A802)</f>
        <v>51</v>
      </c>
      <c r="B803" s="155">
        <f>A802-A803</f>
        <v>0</v>
      </c>
      <c r="C803" s="155">
        <v>1</v>
      </c>
      <c r="D803" s="156">
        <f>B803</f>
        <v>0</v>
      </c>
      <c r="E803" s="157" t="str">
        <f>CONCATENATE(TEXT(D803*100,"## 00"),"/100")</f>
        <v>00/100</v>
      </c>
      <c r="K803" s="158"/>
      <c r="L803" s="150"/>
      <c r="M803" s="150"/>
      <c r="N803" s="150"/>
    </row>
    <row r="804" spans="1:14">
      <c r="A804" s="159">
        <f t="shared" ref="A804:A815" si="100">MOD($A$803,$C804)</f>
        <v>1</v>
      </c>
      <c r="B804" s="156">
        <f>A804</f>
        <v>1</v>
      </c>
      <c r="C804" s="156">
        <v>10</v>
      </c>
      <c r="D804" s="156"/>
      <c r="E804" s="157"/>
      <c r="K804" s="160"/>
      <c r="L804" s="150"/>
      <c r="M804" s="150"/>
      <c r="N804" s="150"/>
    </row>
    <row r="805" spans="1:14">
      <c r="A805" s="159">
        <f t="shared" si="100"/>
        <v>51</v>
      </c>
      <c r="B805" s="156">
        <f t="shared" ref="B805:B814" si="101">A805-A804</f>
        <v>50</v>
      </c>
      <c r="C805" s="156">
        <v>100</v>
      </c>
      <c r="D805" s="156"/>
      <c r="E805" s="157"/>
      <c r="K805" s="160"/>
      <c r="L805" s="150"/>
      <c r="M805" s="150"/>
      <c r="N805" s="150"/>
    </row>
    <row r="806" spans="1:14">
      <c r="A806" s="159">
        <f t="shared" si="100"/>
        <v>51</v>
      </c>
      <c r="B806" s="156">
        <f t="shared" si="101"/>
        <v>0</v>
      </c>
      <c r="C806" s="156">
        <v>1000</v>
      </c>
      <c r="D806" s="156">
        <f>A806</f>
        <v>51</v>
      </c>
      <c r="E806" s="157">
        <f>D806-MOD(D806,100)</f>
        <v>0</v>
      </c>
      <c r="F806" s="149">
        <f>MOD(D806,100)</f>
        <v>51</v>
      </c>
      <c r="G806" s="149">
        <f>F806-MOD(F806,10)</f>
        <v>50</v>
      </c>
      <c r="H806" s="149">
        <f>MOD(F806,10)</f>
        <v>1</v>
      </c>
      <c r="K806" s="160"/>
      <c r="L806" s="150"/>
      <c r="M806" s="150"/>
      <c r="N806" s="150"/>
    </row>
    <row r="807" spans="1:14">
      <c r="A807" s="159">
        <f t="shared" si="100"/>
        <v>51</v>
      </c>
      <c r="B807" s="156">
        <f t="shared" si="101"/>
        <v>0</v>
      </c>
      <c r="C807" s="156">
        <v>10000</v>
      </c>
      <c r="D807" s="156"/>
      <c r="E807" s="157" t="str">
        <f>_xlfn.IFNA(VLOOKUP(E806,$O$3:$P$38,2,0),"")</f>
        <v/>
      </c>
      <c r="F807" s="149" t="str">
        <f>IF(AND(F806&gt;10,F806&lt;20), VLOOKUP(F806,$O$3:$P$38,2,0),"")</f>
        <v/>
      </c>
      <c r="G807" s="149" t="str">
        <f>IF(AND(F806&gt;10,F806&lt;20),"", IF(G806&gt;9, VLOOKUP(G806,$O$3:$P$38,2,0),""))</f>
        <v>pięćdziesiąt</v>
      </c>
      <c r="H807" s="149" t="str">
        <f>IF(AND(F806&gt;10,F806&lt;20),"",IF(H806&gt;0,VLOOKUP(H806,$O$3:$P$39,2,0),IF(AND(H806=0,A803=0),"zero","")))</f>
        <v>jeden</v>
      </c>
      <c r="J807" s="149" t="str">
        <f>CONCATENATE(E807,IF(AND(E807&lt;&gt;"",F807&lt;&gt;""),$M$3,""),F807,IF(AND(E807&amp;F807&lt;&gt;"",G807&lt;&gt;""),$M$3,""),G807,IF(AND(E807&amp;F807&amp;G807&lt;&gt;"",H807&lt;&gt;""),$M$3,""),H807)</f>
        <v>pięćdziesiąt jeden</v>
      </c>
      <c r="K807" s="160"/>
      <c r="L807" s="150"/>
      <c r="M807" s="150"/>
      <c r="N807" s="150"/>
    </row>
    <row r="808" spans="1:14">
      <c r="A808" s="159">
        <f t="shared" si="100"/>
        <v>51</v>
      </c>
      <c r="B808" s="156">
        <f t="shared" si="101"/>
        <v>0</v>
      </c>
      <c r="C808" s="156">
        <v>100000</v>
      </c>
      <c r="D808" s="156"/>
      <c r="E808" s="157"/>
      <c r="K808" s="160"/>
      <c r="L808" s="150"/>
      <c r="M808" s="150"/>
      <c r="N808" s="150"/>
    </row>
    <row r="809" spans="1:14">
      <c r="A809" s="159">
        <f t="shared" si="100"/>
        <v>51</v>
      </c>
      <c r="B809" s="156">
        <f t="shared" si="101"/>
        <v>0</v>
      </c>
      <c r="C809" s="156">
        <v>1000000</v>
      </c>
      <c r="D809" s="156">
        <f>(A809-A806)/1000</f>
        <v>0</v>
      </c>
      <c r="E809" s="157">
        <f>D809-MOD(D809,100)</f>
        <v>0</v>
      </c>
      <c r="F809" s="149">
        <f>MOD(D809,100)</f>
        <v>0</v>
      </c>
      <c r="G809" s="149">
        <f>F809-MOD(F809,10)</f>
        <v>0</v>
      </c>
      <c r="H809" s="149">
        <f>MOD(F809,10)</f>
        <v>0</v>
      </c>
      <c r="K809" s="160"/>
      <c r="L809" s="150"/>
      <c r="M809" s="150"/>
      <c r="N809" s="150"/>
    </row>
    <row r="810" spans="1:14">
      <c r="A810" s="159">
        <f t="shared" si="100"/>
        <v>51</v>
      </c>
      <c r="B810" s="156">
        <f t="shared" si="101"/>
        <v>0</v>
      </c>
      <c r="C810" s="156">
        <v>10000000</v>
      </c>
      <c r="D810" s="156"/>
      <c r="E810" s="157" t="str">
        <f>_xlfn.IFNA(VLOOKUP(E809,$O$3:$P$38,2,0),"")</f>
        <v/>
      </c>
      <c r="F810" s="149" t="str">
        <f>IF(AND(F809&gt;10,F809&lt;20), VLOOKUP(F809,$O$3:$P$38,2,0),"")</f>
        <v/>
      </c>
      <c r="G810" s="149" t="str">
        <f>IF(AND(F809&gt;10,F809&lt;20),"", IF(G809&gt;9, VLOOKUP(G809,$O$3:$P$38,2,0),""))</f>
        <v/>
      </c>
      <c r="H810" s="149" t="str">
        <f>IF(AND(F809&gt;10,F809&lt;20),"", IF(H809&gt;0, VLOOKUP(H809,$O$3:$P$38,2,0),""))</f>
        <v/>
      </c>
      <c r="I810" s="149" t="str">
        <f>IF(D809=0,"",IF(D809=1,$Q$3,IF(AND(F809&gt;10,F809&lt;19),$Q$5,IF(AND(H809&gt;1,H809&lt;5),$Q$4,$Q$5))))</f>
        <v/>
      </c>
      <c r="J810" s="149" t="str">
        <f>CONCATENATE(E810,IF(AND(E810&lt;&gt;"",F810&lt;&gt;""),$M$3,""),F810,IF(AND(E810&amp;F810&lt;&gt;"",G810&lt;&gt;""),$M$3,""),G810,IF(AND(E810&amp;F810&amp;G810&lt;&gt;"",H810&lt;&gt;""),$M$3,""),H810,IF(E810&amp;F810&amp;G810&amp;H810&lt;&gt;"",$M$3,""),I810)</f>
        <v/>
      </c>
      <c r="K810" s="160"/>
      <c r="L810" s="150"/>
      <c r="M810" s="150"/>
      <c r="N810" s="150"/>
    </row>
    <row r="811" spans="1:14">
      <c r="A811" s="159">
        <f t="shared" si="100"/>
        <v>51</v>
      </c>
      <c r="B811" s="156">
        <f t="shared" si="101"/>
        <v>0</v>
      </c>
      <c r="C811" s="156">
        <v>100000000</v>
      </c>
      <c r="D811" s="156"/>
      <c r="E811" s="157"/>
      <c r="K811" s="160"/>
      <c r="L811" s="150"/>
      <c r="M811" s="150"/>
      <c r="N811" s="150"/>
    </row>
    <row r="812" spans="1:14">
      <c r="A812" s="159">
        <f t="shared" si="100"/>
        <v>51</v>
      </c>
      <c r="B812" s="155">
        <f t="shared" si="101"/>
        <v>0</v>
      </c>
      <c r="C812" s="155">
        <v>1000000000</v>
      </c>
      <c r="D812" s="156">
        <f>(A812-A809)/1000000</f>
        <v>0</v>
      </c>
      <c r="E812" s="157">
        <f>D812-MOD(D812,100)</f>
        <v>0</v>
      </c>
      <c r="F812" s="149">
        <f>MOD(D812,100)</f>
        <v>0</v>
      </c>
      <c r="G812" s="149">
        <f>F812-MOD(F812,10)</f>
        <v>0</v>
      </c>
      <c r="H812" s="149">
        <f>MOD(F812,10)</f>
        <v>0</v>
      </c>
      <c r="K812" s="160"/>
      <c r="L812" s="150"/>
      <c r="M812" s="150"/>
      <c r="N812" s="150"/>
    </row>
    <row r="813" spans="1:14">
      <c r="A813" s="159">
        <f t="shared" si="100"/>
        <v>51</v>
      </c>
      <c r="B813" s="155">
        <f t="shared" si="101"/>
        <v>0</v>
      </c>
      <c r="C813" s="155">
        <v>10000000000</v>
      </c>
      <c r="E813" s="161" t="str">
        <f>_xlfn.IFNA(VLOOKUP(E812,$O$3:$P$38,2,0),"")</f>
        <v/>
      </c>
      <c r="F813" s="149" t="str">
        <f>IF(AND(F812&gt;10,F812&lt;20), VLOOKUP(F812,$O$3:$P$38,2,0),"")</f>
        <v/>
      </c>
      <c r="G813" s="149" t="str">
        <f>IF(AND(F812&gt;10,F812&lt;20),"", IF(G812&gt;9, VLOOKUP(G812,$O$3:$P$38,2,0),""))</f>
        <v/>
      </c>
      <c r="H813" s="149" t="str">
        <f>IF(AND(F812&gt;10,F812&lt;20),"", IF(H812&gt;0, VLOOKUP(H812,$O$3:$P$38,2,0),""))</f>
        <v/>
      </c>
      <c r="I813" s="149" t="str">
        <f>IF(D812=0,"",IF(D812=1,$R$3,IF(AND(F812&gt;10,F812&lt;19),$R$5,IF(AND(H812&gt;1,H812&lt;5),$R$4,$R$5))))</f>
        <v/>
      </c>
      <c r="J813" s="149" t="str">
        <f>CONCATENATE(E813,IF(AND(E813&lt;&gt;"",F813&lt;&gt;""),$M$3,""),F813,IF(AND(E813&amp;F813&lt;&gt;"",G813&lt;&gt;""),$M$3,""),G813,IF(AND(E813&amp;F813&amp;G813&lt;&gt;"",H813&lt;&gt;""),$M$3,""),H813,IF(E813&amp;F813&amp;G813&amp;H813&lt;&gt;"",$M$3,""),I813)</f>
        <v/>
      </c>
      <c r="K813" s="160"/>
      <c r="L813" s="150"/>
      <c r="M813" s="150"/>
      <c r="N813" s="150"/>
    </row>
    <row r="814" spans="1:14">
      <c r="A814" s="159">
        <f t="shared" si="100"/>
        <v>51</v>
      </c>
      <c r="B814" s="156">
        <f t="shared" si="101"/>
        <v>0</v>
      </c>
      <c r="C814" s="156">
        <v>100000000000</v>
      </c>
      <c r="D814" s="156"/>
      <c r="E814" s="157"/>
      <c r="K814" s="160"/>
      <c r="L814" s="150"/>
      <c r="M814" s="150"/>
      <c r="N814" s="150"/>
    </row>
    <row r="815" spans="1:14">
      <c r="A815" s="159">
        <f t="shared" si="100"/>
        <v>51</v>
      </c>
      <c r="B815" s="155">
        <f>A815-A812</f>
        <v>0</v>
      </c>
      <c r="C815" s="155">
        <v>1000000000000</v>
      </c>
      <c r="D815" s="156">
        <f>(A815-A812)/1000000000</f>
        <v>0</v>
      </c>
      <c r="E815" s="157">
        <f>D815-MOD(D815,100)</f>
        <v>0</v>
      </c>
      <c r="F815" s="149">
        <f>MOD(D815,100)</f>
        <v>0</v>
      </c>
      <c r="G815" s="149">
        <f>F815-MOD(F815,10)</f>
        <v>0</v>
      </c>
      <c r="H815" s="149">
        <f>MOD(F815,10)</f>
        <v>0</v>
      </c>
      <c r="K815" s="160"/>
      <c r="L815" s="150"/>
      <c r="M815" s="150"/>
      <c r="N815" s="150"/>
    </row>
    <row r="816" spans="1:14" ht="15.75" thickBot="1">
      <c r="A816" s="162"/>
      <c r="B816" s="163"/>
      <c r="C816" s="163"/>
      <c r="D816" s="163"/>
      <c r="E816" s="164" t="str">
        <f>_xlfn.IFNA(VLOOKUP(E815,$O$3:$P$38,2,0),"")</f>
        <v/>
      </c>
      <c r="F816" s="163" t="str">
        <f>IF(AND(F815&gt;10,F815&lt;20), VLOOKUP(F815,$O$3:$P$38,2,0),"")</f>
        <v/>
      </c>
      <c r="G816" s="163" t="str">
        <f>IF(AND(F815&gt;10,F815&lt;20),"", IF(G815&gt;9, VLOOKUP(G815,$O$3:$P$38,2,0),""))</f>
        <v/>
      </c>
      <c r="H816" s="163" t="str">
        <f>IF(AND(F815&gt;10,F815&lt;20),"", IF(H815&gt;0, VLOOKUP(H815,$O$3:$P$38,2,0),""))</f>
        <v/>
      </c>
      <c r="I816" s="163" t="str">
        <f>IF(D815=0,"",IF(D815=1,$S$3,IF(AND(F815&gt;10,F815&lt;19),$S$5,IF(AND(H815&gt;1,H815&lt;5),$S$4,$S$5))))</f>
        <v/>
      </c>
      <c r="J816" s="163" t="str">
        <f>CONCATENATE(E816,IF(AND(E816&lt;&gt;"",F816&lt;&gt;""),$M$3,""),F816,IF(AND(E816&amp;F816&lt;&gt;"",G816&lt;&gt;""),$M$3,""),G816,IF(AND(E816&amp;F816&amp;G816&lt;&gt;"",H816&lt;&gt;""),$M$3,""),H816,IF(E816&amp;F816&amp;G816&amp;H816&lt;&gt;"",$M$3,""),I816)</f>
        <v/>
      </c>
      <c r="K816" s="165"/>
      <c r="L816" s="150"/>
      <c r="M816" s="150"/>
      <c r="N816" s="150"/>
    </row>
    <row r="817" spans="1:14" ht="15.75" thickBot="1">
      <c r="L817" s="150"/>
      <c r="M817" s="150"/>
      <c r="N817" s="150"/>
    </row>
    <row r="818" spans="1:14" ht="15.75" thickBot="1">
      <c r="A818" s="151">
        <v>52</v>
      </c>
      <c r="B818" s="145" t="s">
        <v>152</v>
      </c>
      <c r="C818" s="145" t="s">
        <v>153</v>
      </c>
      <c r="D818" s="148"/>
      <c r="E818" s="152" t="str">
        <f>CONCATENATE(J832,IF(AND(D831&lt;&gt;0,D828&lt;&gt;0),$M$3,""),J829,IF(AND(D828&lt;&gt;0,D825&lt;&gt;0),$M$3,""),J826,IF(AND(D825&lt;&gt;0,D822&lt;&gt;0),$M$3,""),J823,$N$3,$M$3,E819,IF(D819&lt;&gt;0,$M$3,""),$N$4)</f>
        <v>pięćdziesiąt dwa, 00/100</v>
      </c>
      <c r="F818" s="148"/>
      <c r="G818" s="148"/>
      <c r="H818" s="148"/>
      <c r="I818" s="148"/>
      <c r="J818" s="148"/>
      <c r="K818" s="153"/>
      <c r="L818" s="150"/>
      <c r="M818" s="150"/>
      <c r="N818" s="150"/>
    </row>
    <row r="819" spans="1:14" ht="15.75" thickBot="1">
      <c r="A819" s="154">
        <f>TRUNC(A818)</f>
        <v>52</v>
      </c>
      <c r="B819" s="155">
        <f>A818-A819</f>
        <v>0</v>
      </c>
      <c r="C819" s="155">
        <v>1</v>
      </c>
      <c r="D819" s="156">
        <f>B819</f>
        <v>0</v>
      </c>
      <c r="E819" s="157" t="str">
        <f>CONCATENATE(TEXT(D819*100,"## 00"),"/100")</f>
        <v>00/100</v>
      </c>
      <c r="K819" s="158"/>
      <c r="L819" s="150"/>
      <c r="M819" s="150"/>
      <c r="N819" s="150"/>
    </row>
    <row r="820" spans="1:14">
      <c r="A820" s="159">
        <f t="shared" ref="A820:A831" si="102">MOD($A$819,$C820)</f>
        <v>2</v>
      </c>
      <c r="B820" s="156">
        <f>A820</f>
        <v>2</v>
      </c>
      <c r="C820" s="156">
        <v>10</v>
      </c>
      <c r="D820" s="156"/>
      <c r="E820" s="157"/>
      <c r="K820" s="160"/>
      <c r="L820" s="150"/>
      <c r="M820" s="150"/>
      <c r="N820" s="150"/>
    </row>
    <row r="821" spans="1:14">
      <c r="A821" s="159">
        <f t="shared" si="102"/>
        <v>52</v>
      </c>
      <c r="B821" s="156">
        <f t="shared" ref="B821:B830" si="103">A821-A820</f>
        <v>50</v>
      </c>
      <c r="C821" s="156">
        <v>100</v>
      </c>
      <c r="D821" s="156"/>
      <c r="E821" s="157"/>
      <c r="K821" s="160"/>
      <c r="L821" s="150"/>
      <c r="M821" s="150"/>
      <c r="N821" s="150"/>
    </row>
    <row r="822" spans="1:14">
      <c r="A822" s="159">
        <f t="shared" si="102"/>
        <v>52</v>
      </c>
      <c r="B822" s="156">
        <f t="shared" si="103"/>
        <v>0</v>
      </c>
      <c r="C822" s="156">
        <v>1000</v>
      </c>
      <c r="D822" s="156">
        <f>A822</f>
        <v>52</v>
      </c>
      <c r="E822" s="157">
        <f>D822-MOD(D822,100)</f>
        <v>0</v>
      </c>
      <c r="F822" s="149">
        <f>MOD(D822,100)</f>
        <v>52</v>
      </c>
      <c r="G822" s="149">
        <f>F822-MOD(F822,10)</f>
        <v>50</v>
      </c>
      <c r="H822" s="149">
        <f>MOD(F822,10)</f>
        <v>2</v>
      </c>
      <c r="K822" s="160"/>
      <c r="L822" s="150"/>
      <c r="M822" s="150"/>
      <c r="N822" s="150"/>
    </row>
    <row r="823" spans="1:14">
      <c r="A823" s="159">
        <f t="shared" si="102"/>
        <v>52</v>
      </c>
      <c r="B823" s="156">
        <f t="shared" si="103"/>
        <v>0</v>
      </c>
      <c r="C823" s="156">
        <v>10000</v>
      </c>
      <c r="D823" s="156"/>
      <c r="E823" s="157" t="str">
        <f>_xlfn.IFNA(VLOOKUP(E822,$O$3:$P$38,2,0),"")</f>
        <v/>
      </c>
      <c r="F823" s="149" t="str">
        <f>IF(AND(F822&gt;10,F822&lt;20), VLOOKUP(F822,$O$3:$P$38,2,0),"")</f>
        <v/>
      </c>
      <c r="G823" s="149" t="str">
        <f>IF(AND(F822&gt;10,F822&lt;20),"", IF(G822&gt;9, VLOOKUP(G822,$O$3:$P$38,2,0),""))</f>
        <v>pięćdziesiąt</v>
      </c>
      <c r="H823" s="149" t="str">
        <f>IF(AND(F822&gt;10,F822&lt;20),"",IF(H822&gt;0,VLOOKUP(H822,$O$3:$P$39,2,0),IF(AND(H822=0,A819=0),"zero","")))</f>
        <v>dwa</v>
      </c>
      <c r="J823" s="149" t="str">
        <f>CONCATENATE(E823,IF(AND(E823&lt;&gt;"",F823&lt;&gt;""),$M$3,""),F823,IF(AND(E823&amp;F823&lt;&gt;"",G823&lt;&gt;""),$M$3,""),G823,IF(AND(E823&amp;F823&amp;G823&lt;&gt;"",H823&lt;&gt;""),$M$3,""),H823)</f>
        <v>pięćdziesiąt dwa</v>
      </c>
      <c r="K823" s="160"/>
      <c r="L823" s="150"/>
      <c r="M823" s="150"/>
      <c r="N823" s="150"/>
    </row>
    <row r="824" spans="1:14">
      <c r="A824" s="159">
        <f t="shared" si="102"/>
        <v>52</v>
      </c>
      <c r="B824" s="156">
        <f t="shared" si="103"/>
        <v>0</v>
      </c>
      <c r="C824" s="156">
        <v>100000</v>
      </c>
      <c r="D824" s="156"/>
      <c r="E824" s="157"/>
      <c r="K824" s="160"/>
      <c r="L824" s="150"/>
      <c r="M824" s="150"/>
      <c r="N824" s="150"/>
    </row>
    <row r="825" spans="1:14">
      <c r="A825" s="159">
        <f t="shared" si="102"/>
        <v>52</v>
      </c>
      <c r="B825" s="156">
        <f t="shared" si="103"/>
        <v>0</v>
      </c>
      <c r="C825" s="156">
        <v>1000000</v>
      </c>
      <c r="D825" s="156">
        <f>(A825-A822)/1000</f>
        <v>0</v>
      </c>
      <c r="E825" s="157">
        <f>D825-MOD(D825,100)</f>
        <v>0</v>
      </c>
      <c r="F825" s="149">
        <f>MOD(D825,100)</f>
        <v>0</v>
      </c>
      <c r="G825" s="149">
        <f>F825-MOD(F825,10)</f>
        <v>0</v>
      </c>
      <c r="H825" s="149">
        <f>MOD(F825,10)</f>
        <v>0</v>
      </c>
      <c r="K825" s="160"/>
      <c r="L825" s="150"/>
      <c r="M825" s="150"/>
      <c r="N825" s="150"/>
    </row>
    <row r="826" spans="1:14">
      <c r="A826" s="159">
        <f t="shared" si="102"/>
        <v>52</v>
      </c>
      <c r="B826" s="156">
        <f t="shared" si="103"/>
        <v>0</v>
      </c>
      <c r="C826" s="156">
        <v>10000000</v>
      </c>
      <c r="D826" s="156"/>
      <c r="E826" s="157" t="str">
        <f>_xlfn.IFNA(VLOOKUP(E825,$O$3:$P$38,2,0),"")</f>
        <v/>
      </c>
      <c r="F826" s="149" t="str">
        <f>IF(AND(F825&gt;10,F825&lt;20), VLOOKUP(F825,$O$3:$P$38,2,0),"")</f>
        <v/>
      </c>
      <c r="G826" s="149" t="str">
        <f>IF(AND(F825&gt;10,F825&lt;20),"", IF(G825&gt;9, VLOOKUP(G825,$O$3:$P$38,2,0),""))</f>
        <v/>
      </c>
      <c r="H826" s="149" t="str">
        <f>IF(AND(F825&gt;10,F825&lt;20),"", IF(H825&gt;0, VLOOKUP(H825,$O$3:$P$38,2,0),""))</f>
        <v/>
      </c>
      <c r="I826" s="149" t="str">
        <f>IF(D825=0,"",IF(D825=1,$Q$3,IF(AND(F825&gt;10,F825&lt;19),$Q$5,IF(AND(H825&gt;1,H825&lt;5),$Q$4,$Q$5))))</f>
        <v/>
      </c>
      <c r="J826" s="149" t="str">
        <f>CONCATENATE(E826,IF(AND(E826&lt;&gt;"",F826&lt;&gt;""),$M$3,""),F826,IF(AND(E826&amp;F826&lt;&gt;"",G826&lt;&gt;""),$M$3,""),G826,IF(AND(E826&amp;F826&amp;G826&lt;&gt;"",H826&lt;&gt;""),$M$3,""),H826,IF(E826&amp;F826&amp;G826&amp;H826&lt;&gt;"",$M$3,""),I826)</f>
        <v/>
      </c>
      <c r="K826" s="160"/>
      <c r="L826" s="150"/>
      <c r="M826" s="150"/>
      <c r="N826" s="150"/>
    </row>
    <row r="827" spans="1:14">
      <c r="A827" s="159">
        <f t="shared" si="102"/>
        <v>52</v>
      </c>
      <c r="B827" s="156">
        <f t="shared" si="103"/>
        <v>0</v>
      </c>
      <c r="C827" s="156">
        <v>100000000</v>
      </c>
      <c r="D827" s="156"/>
      <c r="E827" s="157"/>
      <c r="K827" s="160"/>
      <c r="L827" s="150"/>
      <c r="M827" s="150"/>
      <c r="N827" s="150"/>
    </row>
    <row r="828" spans="1:14">
      <c r="A828" s="159">
        <f t="shared" si="102"/>
        <v>52</v>
      </c>
      <c r="B828" s="155">
        <f t="shared" si="103"/>
        <v>0</v>
      </c>
      <c r="C828" s="155">
        <v>1000000000</v>
      </c>
      <c r="D828" s="156">
        <f>(A828-A825)/1000000</f>
        <v>0</v>
      </c>
      <c r="E828" s="157">
        <f>D828-MOD(D828,100)</f>
        <v>0</v>
      </c>
      <c r="F828" s="149">
        <f>MOD(D828,100)</f>
        <v>0</v>
      </c>
      <c r="G828" s="149">
        <f>F828-MOD(F828,10)</f>
        <v>0</v>
      </c>
      <c r="H828" s="149">
        <f>MOD(F828,10)</f>
        <v>0</v>
      </c>
      <c r="K828" s="160"/>
      <c r="L828" s="150"/>
      <c r="M828" s="150"/>
      <c r="N828" s="150"/>
    </row>
    <row r="829" spans="1:14">
      <c r="A829" s="159">
        <f t="shared" si="102"/>
        <v>52</v>
      </c>
      <c r="B829" s="155">
        <f t="shared" si="103"/>
        <v>0</v>
      </c>
      <c r="C829" s="155">
        <v>10000000000</v>
      </c>
      <c r="E829" s="161" t="str">
        <f>_xlfn.IFNA(VLOOKUP(E828,$O$3:$P$38,2,0),"")</f>
        <v/>
      </c>
      <c r="F829" s="149" t="str">
        <f>IF(AND(F828&gt;10,F828&lt;20), VLOOKUP(F828,$O$3:$P$38,2,0),"")</f>
        <v/>
      </c>
      <c r="G829" s="149" t="str">
        <f>IF(AND(F828&gt;10,F828&lt;20),"", IF(G828&gt;9, VLOOKUP(G828,$O$3:$P$38,2,0),""))</f>
        <v/>
      </c>
      <c r="H829" s="149" t="str">
        <f>IF(AND(F828&gt;10,F828&lt;20),"", IF(H828&gt;0, VLOOKUP(H828,$O$3:$P$38,2,0),""))</f>
        <v/>
      </c>
      <c r="I829" s="149" t="str">
        <f>IF(D828=0,"",IF(D828=1,$R$3,IF(AND(F828&gt;10,F828&lt;19),$R$5,IF(AND(H828&gt;1,H828&lt;5),$R$4,$R$5))))</f>
        <v/>
      </c>
      <c r="J829" s="149" t="str">
        <f>CONCATENATE(E829,IF(AND(E829&lt;&gt;"",F829&lt;&gt;""),$M$3,""),F829,IF(AND(E829&amp;F829&lt;&gt;"",G829&lt;&gt;""),$M$3,""),G829,IF(AND(E829&amp;F829&amp;G829&lt;&gt;"",H829&lt;&gt;""),$M$3,""),H829,IF(E829&amp;F829&amp;G829&amp;H829&lt;&gt;"",$M$3,""),I829)</f>
        <v/>
      </c>
      <c r="K829" s="160"/>
      <c r="L829" s="150"/>
      <c r="M829" s="150"/>
      <c r="N829" s="150"/>
    </row>
    <row r="830" spans="1:14">
      <c r="A830" s="159">
        <f t="shared" si="102"/>
        <v>52</v>
      </c>
      <c r="B830" s="156">
        <f t="shared" si="103"/>
        <v>0</v>
      </c>
      <c r="C830" s="156">
        <v>100000000000</v>
      </c>
      <c r="D830" s="156"/>
      <c r="E830" s="157"/>
      <c r="K830" s="160"/>
      <c r="L830" s="150"/>
      <c r="M830" s="150"/>
      <c r="N830" s="150"/>
    </row>
    <row r="831" spans="1:14">
      <c r="A831" s="159">
        <f t="shared" si="102"/>
        <v>52</v>
      </c>
      <c r="B831" s="155">
        <f>A831-A828</f>
        <v>0</v>
      </c>
      <c r="C831" s="155">
        <v>1000000000000</v>
      </c>
      <c r="D831" s="156">
        <f>(A831-A828)/1000000000</f>
        <v>0</v>
      </c>
      <c r="E831" s="157">
        <f>D831-MOD(D831,100)</f>
        <v>0</v>
      </c>
      <c r="F831" s="149">
        <f>MOD(D831,100)</f>
        <v>0</v>
      </c>
      <c r="G831" s="149">
        <f>F831-MOD(F831,10)</f>
        <v>0</v>
      </c>
      <c r="H831" s="149">
        <f>MOD(F831,10)</f>
        <v>0</v>
      </c>
      <c r="K831" s="160"/>
      <c r="L831" s="150"/>
      <c r="M831" s="150"/>
      <c r="N831" s="150"/>
    </row>
    <row r="832" spans="1:14" ht="15.75" thickBot="1">
      <c r="A832" s="162"/>
      <c r="B832" s="163"/>
      <c r="C832" s="163"/>
      <c r="D832" s="163"/>
      <c r="E832" s="164" t="str">
        <f>_xlfn.IFNA(VLOOKUP(E831,$O$3:$P$38,2,0),"")</f>
        <v/>
      </c>
      <c r="F832" s="163" t="str">
        <f>IF(AND(F831&gt;10,F831&lt;20), VLOOKUP(F831,$O$3:$P$38,2,0),"")</f>
        <v/>
      </c>
      <c r="G832" s="163" t="str">
        <f>IF(AND(F831&gt;10,F831&lt;20),"", IF(G831&gt;9, VLOOKUP(G831,$O$3:$P$38,2,0),""))</f>
        <v/>
      </c>
      <c r="H832" s="163" t="str">
        <f>IF(AND(F831&gt;10,F831&lt;20),"", IF(H831&gt;0, VLOOKUP(H831,$O$3:$P$38,2,0),""))</f>
        <v/>
      </c>
      <c r="I832" s="163" t="str">
        <f>IF(D831=0,"",IF(D831=1,$S$3,IF(AND(F831&gt;10,F831&lt;19),$S$5,IF(AND(H831&gt;1,H831&lt;5),$S$4,$S$5))))</f>
        <v/>
      </c>
      <c r="J832" s="163" t="str">
        <f>CONCATENATE(E832,IF(AND(E832&lt;&gt;"",F832&lt;&gt;""),$M$3,""),F832,IF(AND(E832&amp;F832&lt;&gt;"",G832&lt;&gt;""),$M$3,""),G832,IF(AND(E832&amp;F832&amp;G832&lt;&gt;"",H832&lt;&gt;""),$M$3,""),H832,IF(E832&amp;F832&amp;G832&amp;H832&lt;&gt;"",$M$3,""),I832)</f>
        <v/>
      </c>
      <c r="K832" s="165"/>
      <c r="L832" s="150"/>
      <c r="M832" s="150"/>
      <c r="N832" s="150"/>
    </row>
    <row r="833" spans="1:14" ht="15.75" thickBot="1">
      <c r="L833" s="150"/>
      <c r="M833" s="150"/>
      <c r="N833" s="150"/>
    </row>
    <row r="834" spans="1:14" ht="15.75" thickBot="1">
      <c r="A834" s="151">
        <v>53</v>
      </c>
      <c r="B834" s="145" t="s">
        <v>152</v>
      </c>
      <c r="C834" s="145" t="s">
        <v>153</v>
      </c>
      <c r="D834" s="148"/>
      <c r="E834" s="152" t="str">
        <f>CONCATENATE(J848,IF(AND(D847&lt;&gt;0,D844&lt;&gt;0),$M$3,""),J845,IF(AND(D844&lt;&gt;0,D841&lt;&gt;0),$M$3,""),J842,IF(AND(D841&lt;&gt;0,D838&lt;&gt;0),$M$3,""),J839,$N$3,$M$3,E835,IF(D835&lt;&gt;0,$M$3,""),$N$4)</f>
        <v>pięćdziesiąt trzy, 00/100</v>
      </c>
      <c r="F834" s="148"/>
      <c r="G834" s="148"/>
      <c r="H834" s="148"/>
      <c r="I834" s="148"/>
      <c r="J834" s="148"/>
      <c r="K834" s="153"/>
      <c r="L834" s="150"/>
      <c r="M834" s="150"/>
      <c r="N834" s="150"/>
    </row>
    <row r="835" spans="1:14" ht="15.75" thickBot="1">
      <c r="A835" s="154">
        <f>TRUNC(A834)</f>
        <v>53</v>
      </c>
      <c r="B835" s="155">
        <f>A834-A835</f>
        <v>0</v>
      </c>
      <c r="C835" s="155">
        <v>1</v>
      </c>
      <c r="D835" s="156">
        <f>B835</f>
        <v>0</v>
      </c>
      <c r="E835" s="157" t="str">
        <f>CONCATENATE(TEXT(D835*100,"## 00"),"/100")</f>
        <v>00/100</v>
      </c>
      <c r="K835" s="158"/>
      <c r="L835" s="150"/>
      <c r="M835" s="150"/>
      <c r="N835" s="150"/>
    </row>
    <row r="836" spans="1:14">
      <c r="A836" s="159">
        <f t="shared" ref="A836:A847" si="104">MOD($A$835,$C836)</f>
        <v>3</v>
      </c>
      <c r="B836" s="156">
        <f>A836</f>
        <v>3</v>
      </c>
      <c r="C836" s="156">
        <v>10</v>
      </c>
      <c r="D836" s="156"/>
      <c r="E836" s="157"/>
      <c r="K836" s="160"/>
      <c r="L836" s="150"/>
      <c r="M836" s="150"/>
      <c r="N836" s="150"/>
    </row>
    <row r="837" spans="1:14">
      <c r="A837" s="159">
        <f t="shared" si="104"/>
        <v>53</v>
      </c>
      <c r="B837" s="156">
        <f t="shared" ref="B837:B846" si="105">A837-A836</f>
        <v>50</v>
      </c>
      <c r="C837" s="156">
        <v>100</v>
      </c>
      <c r="D837" s="156"/>
      <c r="E837" s="157"/>
      <c r="K837" s="160"/>
      <c r="L837" s="150"/>
      <c r="M837" s="150"/>
      <c r="N837" s="150"/>
    </row>
    <row r="838" spans="1:14">
      <c r="A838" s="159">
        <f t="shared" si="104"/>
        <v>53</v>
      </c>
      <c r="B838" s="156">
        <f t="shared" si="105"/>
        <v>0</v>
      </c>
      <c r="C838" s="156">
        <v>1000</v>
      </c>
      <c r="D838" s="156">
        <f>A838</f>
        <v>53</v>
      </c>
      <c r="E838" s="157">
        <f>D838-MOD(D838,100)</f>
        <v>0</v>
      </c>
      <c r="F838" s="149">
        <f>MOD(D838,100)</f>
        <v>53</v>
      </c>
      <c r="G838" s="149">
        <f>F838-MOD(F838,10)</f>
        <v>50</v>
      </c>
      <c r="H838" s="149">
        <f>MOD(F838,10)</f>
        <v>3</v>
      </c>
      <c r="K838" s="160"/>
      <c r="L838" s="150"/>
      <c r="M838" s="150"/>
      <c r="N838" s="150"/>
    </row>
    <row r="839" spans="1:14">
      <c r="A839" s="159">
        <f t="shared" si="104"/>
        <v>53</v>
      </c>
      <c r="B839" s="156">
        <f t="shared" si="105"/>
        <v>0</v>
      </c>
      <c r="C839" s="156">
        <v>10000</v>
      </c>
      <c r="D839" s="156"/>
      <c r="E839" s="157" t="str">
        <f>_xlfn.IFNA(VLOOKUP(E838,$O$3:$P$38,2,0),"")</f>
        <v/>
      </c>
      <c r="F839" s="149" t="str">
        <f>IF(AND(F838&gt;10,F838&lt;20), VLOOKUP(F838,$O$3:$P$38,2,0),"")</f>
        <v/>
      </c>
      <c r="G839" s="149" t="str">
        <f>IF(AND(F838&gt;10,F838&lt;20),"", IF(G838&gt;9, VLOOKUP(G838,$O$3:$P$38,2,0),""))</f>
        <v>pięćdziesiąt</v>
      </c>
      <c r="H839" s="149" t="str">
        <f>IF(AND(F838&gt;10,F838&lt;20),"",IF(H838&gt;0,VLOOKUP(H838,$O$3:$P$39,2,0),IF(AND(H838=0,A835=0),"zero","")))</f>
        <v>trzy</v>
      </c>
      <c r="J839" s="149" t="str">
        <f>CONCATENATE(E839,IF(AND(E839&lt;&gt;"",F839&lt;&gt;""),$M$3,""),F839,IF(AND(E839&amp;F839&lt;&gt;"",G839&lt;&gt;""),$M$3,""),G839,IF(AND(E839&amp;F839&amp;G839&lt;&gt;"",H839&lt;&gt;""),$M$3,""),H839)</f>
        <v>pięćdziesiąt trzy</v>
      </c>
      <c r="K839" s="160"/>
      <c r="L839" s="150"/>
      <c r="M839" s="150"/>
      <c r="N839" s="150"/>
    </row>
    <row r="840" spans="1:14">
      <c r="A840" s="159">
        <f t="shared" si="104"/>
        <v>53</v>
      </c>
      <c r="B840" s="156">
        <f t="shared" si="105"/>
        <v>0</v>
      </c>
      <c r="C840" s="156">
        <v>100000</v>
      </c>
      <c r="D840" s="156"/>
      <c r="E840" s="157"/>
      <c r="K840" s="160"/>
      <c r="L840" s="150"/>
      <c r="M840" s="150"/>
      <c r="N840" s="150"/>
    </row>
    <row r="841" spans="1:14">
      <c r="A841" s="159">
        <f t="shared" si="104"/>
        <v>53</v>
      </c>
      <c r="B841" s="156">
        <f t="shared" si="105"/>
        <v>0</v>
      </c>
      <c r="C841" s="156">
        <v>1000000</v>
      </c>
      <c r="D841" s="156">
        <f>(A841-A838)/1000</f>
        <v>0</v>
      </c>
      <c r="E841" s="157">
        <f>D841-MOD(D841,100)</f>
        <v>0</v>
      </c>
      <c r="F841" s="149">
        <f>MOD(D841,100)</f>
        <v>0</v>
      </c>
      <c r="G841" s="149">
        <f>F841-MOD(F841,10)</f>
        <v>0</v>
      </c>
      <c r="H841" s="149">
        <f>MOD(F841,10)</f>
        <v>0</v>
      </c>
      <c r="K841" s="160"/>
      <c r="L841" s="150"/>
      <c r="M841" s="150"/>
      <c r="N841" s="150"/>
    </row>
    <row r="842" spans="1:14">
      <c r="A842" s="159">
        <f t="shared" si="104"/>
        <v>53</v>
      </c>
      <c r="B842" s="156">
        <f t="shared" si="105"/>
        <v>0</v>
      </c>
      <c r="C842" s="156">
        <v>10000000</v>
      </c>
      <c r="D842" s="156"/>
      <c r="E842" s="157" t="str">
        <f>_xlfn.IFNA(VLOOKUP(E841,$O$3:$P$38,2,0),"")</f>
        <v/>
      </c>
      <c r="F842" s="149" t="str">
        <f>IF(AND(F841&gt;10,F841&lt;20), VLOOKUP(F841,$O$3:$P$38,2,0),"")</f>
        <v/>
      </c>
      <c r="G842" s="149" t="str">
        <f>IF(AND(F841&gt;10,F841&lt;20),"", IF(G841&gt;9, VLOOKUP(G841,$O$3:$P$38,2,0),""))</f>
        <v/>
      </c>
      <c r="H842" s="149" t="str">
        <f>IF(AND(F841&gt;10,F841&lt;20),"", IF(H841&gt;0, VLOOKUP(H841,$O$3:$P$38,2,0),""))</f>
        <v/>
      </c>
      <c r="I842" s="149" t="str">
        <f>IF(D841=0,"",IF(D841=1,$Q$3,IF(AND(F841&gt;10,F841&lt;19),$Q$5,IF(AND(H841&gt;1,H841&lt;5),$Q$4,$Q$5))))</f>
        <v/>
      </c>
      <c r="J842" s="149" t="str">
        <f>CONCATENATE(E842,IF(AND(E842&lt;&gt;"",F842&lt;&gt;""),$M$3,""),F842,IF(AND(E842&amp;F842&lt;&gt;"",G842&lt;&gt;""),$M$3,""),G842,IF(AND(E842&amp;F842&amp;G842&lt;&gt;"",H842&lt;&gt;""),$M$3,""),H842,IF(E842&amp;F842&amp;G842&amp;H842&lt;&gt;"",$M$3,""),I842)</f>
        <v/>
      </c>
      <c r="K842" s="160"/>
      <c r="L842" s="150"/>
      <c r="M842" s="150"/>
      <c r="N842" s="150"/>
    </row>
    <row r="843" spans="1:14">
      <c r="A843" s="159">
        <f t="shared" si="104"/>
        <v>53</v>
      </c>
      <c r="B843" s="156">
        <f t="shared" si="105"/>
        <v>0</v>
      </c>
      <c r="C843" s="156">
        <v>100000000</v>
      </c>
      <c r="D843" s="156"/>
      <c r="E843" s="157"/>
      <c r="K843" s="160"/>
      <c r="L843" s="150"/>
      <c r="M843" s="150"/>
      <c r="N843" s="150"/>
    </row>
    <row r="844" spans="1:14">
      <c r="A844" s="159">
        <f t="shared" si="104"/>
        <v>53</v>
      </c>
      <c r="B844" s="155">
        <f t="shared" si="105"/>
        <v>0</v>
      </c>
      <c r="C844" s="155">
        <v>1000000000</v>
      </c>
      <c r="D844" s="156">
        <f>(A844-A841)/1000000</f>
        <v>0</v>
      </c>
      <c r="E844" s="157">
        <f>D844-MOD(D844,100)</f>
        <v>0</v>
      </c>
      <c r="F844" s="149">
        <f>MOD(D844,100)</f>
        <v>0</v>
      </c>
      <c r="G844" s="149">
        <f>F844-MOD(F844,10)</f>
        <v>0</v>
      </c>
      <c r="H844" s="149">
        <f>MOD(F844,10)</f>
        <v>0</v>
      </c>
      <c r="K844" s="160"/>
      <c r="L844" s="150"/>
      <c r="M844" s="150"/>
      <c r="N844" s="150"/>
    </row>
    <row r="845" spans="1:14">
      <c r="A845" s="159">
        <f t="shared" si="104"/>
        <v>53</v>
      </c>
      <c r="B845" s="155">
        <f t="shared" si="105"/>
        <v>0</v>
      </c>
      <c r="C845" s="155">
        <v>10000000000</v>
      </c>
      <c r="E845" s="161" t="str">
        <f>_xlfn.IFNA(VLOOKUP(E844,$O$3:$P$38,2,0),"")</f>
        <v/>
      </c>
      <c r="F845" s="149" t="str">
        <f>IF(AND(F844&gt;10,F844&lt;20), VLOOKUP(F844,$O$3:$P$38,2,0),"")</f>
        <v/>
      </c>
      <c r="G845" s="149" t="str">
        <f>IF(AND(F844&gt;10,F844&lt;20),"", IF(G844&gt;9, VLOOKUP(G844,$O$3:$P$38,2,0),""))</f>
        <v/>
      </c>
      <c r="H845" s="149" t="str">
        <f>IF(AND(F844&gt;10,F844&lt;20),"", IF(H844&gt;0, VLOOKUP(H844,$O$3:$P$38,2,0),""))</f>
        <v/>
      </c>
      <c r="I845" s="149" t="str">
        <f>IF(D844=0,"",IF(D844=1,$R$3,IF(AND(F844&gt;10,F844&lt;19),$R$5,IF(AND(H844&gt;1,H844&lt;5),$R$4,$R$5))))</f>
        <v/>
      </c>
      <c r="J845" s="149" t="str">
        <f>CONCATENATE(E845,IF(AND(E845&lt;&gt;"",F845&lt;&gt;""),$M$3,""),F845,IF(AND(E845&amp;F845&lt;&gt;"",G845&lt;&gt;""),$M$3,""),G845,IF(AND(E845&amp;F845&amp;G845&lt;&gt;"",H845&lt;&gt;""),$M$3,""),H845,IF(E845&amp;F845&amp;G845&amp;H845&lt;&gt;"",$M$3,""),I845)</f>
        <v/>
      </c>
      <c r="K845" s="160"/>
      <c r="L845" s="150"/>
      <c r="M845" s="150"/>
      <c r="N845" s="150"/>
    </row>
    <row r="846" spans="1:14">
      <c r="A846" s="159">
        <f t="shared" si="104"/>
        <v>53</v>
      </c>
      <c r="B846" s="156">
        <f t="shared" si="105"/>
        <v>0</v>
      </c>
      <c r="C846" s="156">
        <v>100000000000</v>
      </c>
      <c r="D846" s="156"/>
      <c r="E846" s="157"/>
      <c r="K846" s="160"/>
      <c r="L846" s="150"/>
      <c r="M846" s="150"/>
      <c r="N846" s="150"/>
    </row>
    <row r="847" spans="1:14">
      <c r="A847" s="159">
        <f t="shared" si="104"/>
        <v>53</v>
      </c>
      <c r="B847" s="155">
        <f>A847-A844</f>
        <v>0</v>
      </c>
      <c r="C847" s="155">
        <v>1000000000000</v>
      </c>
      <c r="D847" s="156">
        <f>(A847-A844)/1000000000</f>
        <v>0</v>
      </c>
      <c r="E847" s="157">
        <f>D847-MOD(D847,100)</f>
        <v>0</v>
      </c>
      <c r="F847" s="149">
        <f>MOD(D847,100)</f>
        <v>0</v>
      </c>
      <c r="G847" s="149">
        <f>F847-MOD(F847,10)</f>
        <v>0</v>
      </c>
      <c r="H847" s="149">
        <f>MOD(F847,10)</f>
        <v>0</v>
      </c>
      <c r="K847" s="160"/>
      <c r="L847" s="150"/>
      <c r="M847" s="150"/>
      <c r="N847" s="150"/>
    </row>
    <row r="848" spans="1:14" ht="15.75" thickBot="1">
      <c r="A848" s="162"/>
      <c r="B848" s="163"/>
      <c r="C848" s="163"/>
      <c r="D848" s="163"/>
      <c r="E848" s="164" t="str">
        <f>_xlfn.IFNA(VLOOKUP(E847,$O$3:$P$38,2,0),"")</f>
        <v/>
      </c>
      <c r="F848" s="163" t="str">
        <f>IF(AND(F847&gt;10,F847&lt;20), VLOOKUP(F847,$O$3:$P$38,2,0),"")</f>
        <v/>
      </c>
      <c r="G848" s="163" t="str">
        <f>IF(AND(F847&gt;10,F847&lt;20),"", IF(G847&gt;9, VLOOKUP(G847,$O$3:$P$38,2,0),""))</f>
        <v/>
      </c>
      <c r="H848" s="163" t="str">
        <f>IF(AND(F847&gt;10,F847&lt;20),"", IF(H847&gt;0, VLOOKUP(H847,$O$3:$P$38,2,0),""))</f>
        <v/>
      </c>
      <c r="I848" s="163" t="str">
        <f>IF(D847=0,"",IF(D847=1,$S$3,IF(AND(F847&gt;10,F847&lt;19),$S$5,IF(AND(H847&gt;1,H847&lt;5),$S$4,$S$5))))</f>
        <v/>
      </c>
      <c r="J848" s="163" t="str">
        <f>CONCATENATE(E848,IF(AND(E848&lt;&gt;"",F848&lt;&gt;""),$M$3,""),F848,IF(AND(E848&amp;F848&lt;&gt;"",G848&lt;&gt;""),$M$3,""),G848,IF(AND(E848&amp;F848&amp;G848&lt;&gt;"",H848&lt;&gt;""),$M$3,""),H848,IF(E848&amp;F848&amp;G848&amp;H848&lt;&gt;"",$M$3,""),I848)</f>
        <v/>
      </c>
      <c r="K848" s="165"/>
      <c r="L848" s="150"/>
      <c r="M848" s="150"/>
      <c r="N848" s="150"/>
    </row>
    <row r="849" spans="1:14" ht="15.75" thickBot="1">
      <c r="A849" s="150"/>
      <c r="B849" s="150"/>
      <c r="C849" s="150"/>
      <c r="D849" s="150"/>
      <c r="E849" s="166"/>
      <c r="F849" s="150"/>
      <c r="G849" s="150"/>
      <c r="H849" s="150"/>
      <c r="I849" s="150"/>
      <c r="J849" s="150"/>
      <c r="K849" s="150"/>
      <c r="L849" s="150"/>
      <c r="M849" s="150"/>
      <c r="N849" s="150"/>
    </row>
    <row r="850" spans="1:14" ht="15.75" thickBot="1">
      <c r="A850" s="151">
        <v>54</v>
      </c>
      <c r="B850" s="145" t="s">
        <v>152</v>
      </c>
      <c r="C850" s="145" t="s">
        <v>153</v>
      </c>
      <c r="D850" s="148"/>
      <c r="E850" s="152" t="str">
        <f>CONCATENATE(J864,IF(AND(D863&lt;&gt;0,D860&lt;&gt;0),$M$3,""),J861,IF(AND(D860&lt;&gt;0,D857&lt;&gt;0),$M$3,""),J858,IF(AND(D857&lt;&gt;0,D854&lt;&gt;0),$M$3,""),J855,$N$3,$M$3,E851,IF(D851&lt;&gt;0,$M$3,""),$N$4)</f>
        <v>pięćdziesiąt cztery, 00/100</v>
      </c>
      <c r="F850" s="148"/>
      <c r="G850" s="148"/>
      <c r="H850" s="148"/>
      <c r="I850" s="148"/>
      <c r="J850" s="148"/>
      <c r="K850" s="153"/>
      <c r="L850" s="150"/>
      <c r="M850" s="150"/>
      <c r="N850" s="150"/>
    </row>
    <row r="851" spans="1:14" ht="15.75" thickBot="1">
      <c r="A851" s="154">
        <f>TRUNC(A850)</f>
        <v>54</v>
      </c>
      <c r="B851" s="155">
        <f>A850-A851</f>
        <v>0</v>
      </c>
      <c r="C851" s="155">
        <v>1</v>
      </c>
      <c r="D851" s="156">
        <f>B851</f>
        <v>0</v>
      </c>
      <c r="E851" s="157" t="str">
        <f>CONCATENATE(TEXT(D851*100,"## 00"),"/100")</f>
        <v>00/100</v>
      </c>
      <c r="K851" s="158"/>
      <c r="L851" s="150"/>
      <c r="M851" s="150"/>
      <c r="N851" s="150"/>
    </row>
    <row r="852" spans="1:14">
      <c r="A852" s="159">
        <f t="shared" ref="A852:A863" si="106">MOD($A$851,$C852)</f>
        <v>4</v>
      </c>
      <c r="B852" s="156">
        <f>A852</f>
        <v>4</v>
      </c>
      <c r="C852" s="156">
        <v>10</v>
      </c>
      <c r="D852" s="156"/>
      <c r="E852" s="157"/>
      <c r="K852" s="160"/>
      <c r="L852" s="150"/>
      <c r="M852" s="150"/>
      <c r="N852" s="150"/>
    </row>
    <row r="853" spans="1:14">
      <c r="A853" s="159">
        <f t="shared" si="106"/>
        <v>54</v>
      </c>
      <c r="B853" s="156">
        <f t="shared" ref="B853:B862" si="107">A853-A852</f>
        <v>50</v>
      </c>
      <c r="C853" s="156">
        <v>100</v>
      </c>
      <c r="D853" s="156"/>
      <c r="E853" s="157"/>
      <c r="K853" s="160"/>
      <c r="L853" s="150"/>
      <c r="M853" s="150"/>
      <c r="N853" s="150"/>
    </row>
    <row r="854" spans="1:14">
      <c r="A854" s="159">
        <f t="shared" si="106"/>
        <v>54</v>
      </c>
      <c r="B854" s="156">
        <f t="shared" si="107"/>
        <v>0</v>
      </c>
      <c r="C854" s="156">
        <v>1000</v>
      </c>
      <c r="D854" s="156">
        <f>A854</f>
        <v>54</v>
      </c>
      <c r="E854" s="157">
        <f>D854-MOD(D854,100)</f>
        <v>0</v>
      </c>
      <c r="F854" s="149">
        <f>MOD(D854,100)</f>
        <v>54</v>
      </c>
      <c r="G854" s="149">
        <f>F854-MOD(F854,10)</f>
        <v>50</v>
      </c>
      <c r="H854" s="149">
        <f>MOD(F854,10)</f>
        <v>4</v>
      </c>
      <c r="K854" s="160"/>
      <c r="L854" s="150"/>
      <c r="M854" s="150"/>
      <c r="N854" s="150"/>
    </row>
    <row r="855" spans="1:14">
      <c r="A855" s="159">
        <f t="shared" si="106"/>
        <v>54</v>
      </c>
      <c r="B855" s="156">
        <f t="shared" si="107"/>
        <v>0</v>
      </c>
      <c r="C855" s="156">
        <v>10000</v>
      </c>
      <c r="D855" s="156"/>
      <c r="E855" s="157" t="str">
        <f>_xlfn.IFNA(VLOOKUP(E854,$O$3:$P$38,2,0),"")</f>
        <v/>
      </c>
      <c r="F855" s="149" t="str">
        <f>IF(AND(F854&gt;10,F854&lt;20), VLOOKUP(F854,$O$3:$P$38,2,0),"")</f>
        <v/>
      </c>
      <c r="G855" s="149" t="str">
        <f>IF(AND(F854&gt;10,F854&lt;20),"", IF(G854&gt;9, VLOOKUP(G854,$O$3:$P$38,2,0),""))</f>
        <v>pięćdziesiąt</v>
      </c>
      <c r="H855" s="149" t="str">
        <f>IF(AND(F854&gt;10,F854&lt;20),"",IF(H854&gt;0,VLOOKUP(H854,$O$3:$P$39,2,0),IF(AND(H854=0,A851=0),"zero","")))</f>
        <v>cztery</v>
      </c>
      <c r="J855" s="149" t="str">
        <f>CONCATENATE(E855,IF(AND(E855&lt;&gt;"",F855&lt;&gt;""),$M$3,""),F855,IF(AND(E855&amp;F855&lt;&gt;"",G855&lt;&gt;""),$M$3,""),G855,IF(AND(E855&amp;F855&amp;G855&lt;&gt;"",H855&lt;&gt;""),$M$3,""),H855)</f>
        <v>pięćdziesiąt cztery</v>
      </c>
      <c r="K855" s="160"/>
      <c r="L855" s="150"/>
      <c r="M855" s="150"/>
      <c r="N855" s="150"/>
    </row>
    <row r="856" spans="1:14">
      <c r="A856" s="159">
        <f t="shared" si="106"/>
        <v>54</v>
      </c>
      <c r="B856" s="156">
        <f t="shared" si="107"/>
        <v>0</v>
      </c>
      <c r="C856" s="156">
        <v>100000</v>
      </c>
      <c r="D856" s="156"/>
      <c r="E856" s="157"/>
      <c r="K856" s="160"/>
      <c r="L856" s="150"/>
      <c r="M856" s="150"/>
      <c r="N856" s="150"/>
    </row>
    <row r="857" spans="1:14">
      <c r="A857" s="159">
        <f t="shared" si="106"/>
        <v>54</v>
      </c>
      <c r="B857" s="156">
        <f t="shared" si="107"/>
        <v>0</v>
      </c>
      <c r="C857" s="156">
        <v>1000000</v>
      </c>
      <c r="D857" s="156">
        <f>(A857-A854)/1000</f>
        <v>0</v>
      </c>
      <c r="E857" s="157">
        <f>D857-MOD(D857,100)</f>
        <v>0</v>
      </c>
      <c r="F857" s="149">
        <f>MOD(D857,100)</f>
        <v>0</v>
      </c>
      <c r="G857" s="149">
        <f>F857-MOD(F857,10)</f>
        <v>0</v>
      </c>
      <c r="H857" s="149">
        <f>MOD(F857,10)</f>
        <v>0</v>
      </c>
      <c r="K857" s="160"/>
      <c r="L857" s="150"/>
      <c r="M857" s="150"/>
      <c r="N857" s="150"/>
    </row>
    <row r="858" spans="1:14">
      <c r="A858" s="159">
        <f t="shared" si="106"/>
        <v>54</v>
      </c>
      <c r="B858" s="156">
        <f t="shared" si="107"/>
        <v>0</v>
      </c>
      <c r="C858" s="156">
        <v>10000000</v>
      </c>
      <c r="D858" s="156"/>
      <c r="E858" s="157" t="str">
        <f>_xlfn.IFNA(VLOOKUP(E857,$O$3:$P$38,2,0),"")</f>
        <v/>
      </c>
      <c r="F858" s="149" t="str">
        <f>IF(AND(F857&gt;10,F857&lt;20), VLOOKUP(F857,$O$3:$P$38,2,0),"")</f>
        <v/>
      </c>
      <c r="G858" s="149" t="str">
        <f>IF(AND(F857&gt;10,F857&lt;20),"", IF(G857&gt;9, VLOOKUP(G857,$O$3:$P$38,2,0),""))</f>
        <v/>
      </c>
      <c r="H858" s="149" t="str">
        <f>IF(AND(F857&gt;10,F857&lt;20),"", IF(H857&gt;0, VLOOKUP(H857,$O$3:$P$38,2,0),""))</f>
        <v/>
      </c>
      <c r="I858" s="149" t="str">
        <f>IF(D857=0,"",IF(D857=1,$Q$3,IF(AND(F857&gt;10,F857&lt;19),$Q$5,IF(AND(H857&gt;1,H857&lt;5),$Q$4,$Q$5))))</f>
        <v/>
      </c>
      <c r="J858" s="149" t="str">
        <f>CONCATENATE(E858,IF(AND(E858&lt;&gt;"",F858&lt;&gt;""),$M$3,""),F858,IF(AND(E858&amp;F858&lt;&gt;"",G858&lt;&gt;""),$M$3,""),G858,IF(AND(E858&amp;F858&amp;G858&lt;&gt;"",H858&lt;&gt;""),$M$3,""),H858,IF(E858&amp;F858&amp;G858&amp;H858&lt;&gt;"",$M$3,""),I858)</f>
        <v/>
      </c>
      <c r="K858" s="160"/>
      <c r="L858" s="150"/>
      <c r="M858" s="150"/>
      <c r="N858" s="150"/>
    </row>
    <row r="859" spans="1:14">
      <c r="A859" s="159">
        <f t="shared" si="106"/>
        <v>54</v>
      </c>
      <c r="B859" s="156">
        <f t="shared" si="107"/>
        <v>0</v>
      </c>
      <c r="C859" s="156">
        <v>100000000</v>
      </c>
      <c r="D859" s="156"/>
      <c r="E859" s="157"/>
      <c r="K859" s="160"/>
      <c r="L859" s="150"/>
      <c r="M859" s="150"/>
      <c r="N859" s="150"/>
    </row>
    <row r="860" spans="1:14">
      <c r="A860" s="159">
        <f t="shared" si="106"/>
        <v>54</v>
      </c>
      <c r="B860" s="155">
        <f t="shared" si="107"/>
        <v>0</v>
      </c>
      <c r="C860" s="155">
        <v>1000000000</v>
      </c>
      <c r="D860" s="156">
        <f>(A860-A857)/1000000</f>
        <v>0</v>
      </c>
      <c r="E860" s="157">
        <f>D860-MOD(D860,100)</f>
        <v>0</v>
      </c>
      <c r="F860" s="149">
        <f>MOD(D860,100)</f>
        <v>0</v>
      </c>
      <c r="G860" s="149">
        <f>F860-MOD(F860,10)</f>
        <v>0</v>
      </c>
      <c r="H860" s="149">
        <f>MOD(F860,10)</f>
        <v>0</v>
      </c>
      <c r="K860" s="160"/>
      <c r="L860" s="150"/>
      <c r="M860" s="150"/>
      <c r="N860" s="150"/>
    </row>
    <row r="861" spans="1:14">
      <c r="A861" s="159">
        <f t="shared" si="106"/>
        <v>54</v>
      </c>
      <c r="B861" s="155">
        <f t="shared" si="107"/>
        <v>0</v>
      </c>
      <c r="C861" s="155">
        <v>10000000000</v>
      </c>
      <c r="E861" s="161" t="str">
        <f>_xlfn.IFNA(VLOOKUP(E860,$O$3:$P$38,2,0),"")</f>
        <v/>
      </c>
      <c r="F861" s="149" t="str">
        <f>IF(AND(F860&gt;10,F860&lt;20), VLOOKUP(F860,$O$3:$P$38,2,0),"")</f>
        <v/>
      </c>
      <c r="G861" s="149" t="str">
        <f>IF(AND(F860&gt;10,F860&lt;20),"", IF(G860&gt;9, VLOOKUP(G860,$O$3:$P$38,2,0),""))</f>
        <v/>
      </c>
      <c r="H861" s="149" t="str">
        <f>IF(AND(F860&gt;10,F860&lt;20),"", IF(H860&gt;0, VLOOKUP(H860,$O$3:$P$38,2,0),""))</f>
        <v/>
      </c>
      <c r="I861" s="149" t="str">
        <f>IF(D860=0,"",IF(D860=1,$R$3,IF(AND(F860&gt;10,F860&lt;19),$R$5,IF(AND(H860&gt;1,H860&lt;5),$R$4,$R$5))))</f>
        <v/>
      </c>
      <c r="J861" s="149" t="str">
        <f>CONCATENATE(E861,IF(AND(E861&lt;&gt;"",F861&lt;&gt;""),$M$3,""),F861,IF(AND(E861&amp;F861&lt;&gt;"",G861&lt;&gt;""),$M$3,""),G861,IF(AND(E861&amp;F861&amp;G861&lt;&gt;"",H861&lt;&gt;""),$M$3,""),H861,IF(E861&amp;F861&amp;G861&amp;H861&lt;&gt;"",$M$3,""),I861)</f>
        <v/>
      </c>
      <c r="K861" s="160"/>
      <c r="L861" s="150"/>
      <c r="M861" s="150"/>
      <c r="N861" s="150"/>
    </row>
    <row r="862" spans="1:14">
      <c r="A862" s="159">
        <f t="shared" si="106"/>
        <v>54</v>
      </c>
      <c r="B862" s="156">
        <f t="shared" si="107"/>
        <v>0</v>
      </c>
      <c r="C862" s="156">
        <v>100000000000</v>
      </c>
      <c r="D862" s="156"/>
      <c r="E862" s="157"/>
      <c r="K862" s="160"/>
      <c r="L862" s="150"/>
      <c r="M862" s="150"/>
      <c r="N862" s="150"/>
    </row>
    <row r="863" spans="1:14">
      <c r="A863" s="159">
        <f t="shared" si="106"/>
        <v>54</v>
      </c>
      <c r="B863" s="155">
        <f>A863-A860</f>
        <v>0</v>
      </c>
      <c r="C863" s="155">
        <v>1000000000000</v>
      </c>
      <c r="D863" s="156">
        <f>(A863-A860)/1000000000</f>
        <v>0</v>
      </c>
      <c r="E863" s="157">
        <f>D863-MOD(D863,100)</f>
        <v>0</v>
      </c>
      <c r="F863" s="149">
        <f>MOD(D863,100)</f>
        <v>0</v>
      </c>
      <c r="G863" s="149">
        <f>F863-MOD(F863,10)</f>
        <v>0</v>
      </c>
      <c r="H863" s="149">
        <f>MOD(F863,10)</f>
        <v>0</v>
      </c>
      <c r="K863" s="160"/>
      <c r="L863" s="150"/>
      <c r="M863" s="150"/>
      <c r="N863" s="150"/>
    </row>
    <row r="864" spans="1:14" ht="15.75" thickBot="1">
      <c r="A864" s="162"/>
      <c r="B864" s="163"/>
      <c r="C864" s="163"/>
      <c r="D864" s="163"/>
      <c r="E864" s="164" t="str">
        <f>_xlfn.IFNA(VLOOKUP(E863,$O$3:$P$38,2,0),"")</f>
        <v/>
      </c>
      <c r="F864" s="163" t="str">
        <f>IF(AND(F863&gt;10,F863&lt;20), VLOOKUP(F863,$O$3:$P$38,2,0),"")</f>
        <v/>
      </c>
      <c r="G864" s="163" t="str">
        <f>IF(AND(F863&gt;10,F863&lt;20),"", IF(G863&gt;9, VLOOKUP(G863,$O$3:$P$38,2,0),""))</f>
        <v/>
      </c>
      <c r="H864" s="163" t="str">
        <f>IF(AND(F863&gt;10,F863&lt;20),"", IF(H863&gt;0, VLOOKUP(H863,$O$3:$P$38,2,0),""))</f>
        <v/>
      </c>
      <c r="I864" s="163" t="str">
        <f>IF(D863=0,"",IF(D863=1,$S$3,IF(AND(F863&gt;10,F863&lt;19),$S$5,IF(AND(H863&gt;1,H863&lt;5),$S$4,$S$5))))</f>
        <v/>
      </c>
      <c r="J864" s="163" t="str">
        <f>CONCATENATE(E864,IF(AND(E864&lt;&gt;"",F864&lt;&gt;""),$M$3,""),F864,IF(AND(E864&amp;F864&lt;&gt;"",G864&lt;&gt;""),$M$3,""),G864,IF(AND(E864&amp;F864&amp;G864&lt;&gt;"",H864&lt;&gt;""),$M$3,""),H864,IF(E864&amp;F864&amp;G864&amp;H864&lt;&gt;"",$M$3,""),I864)</f>
        <v/>
      </c>
      <c r="K864" s="165"/>
      <c r="L864" s="150"/>
      <c r="M864" s="150"/>
      <c r="N864" s="150"/>
    </row>
    <row r="865" spans="1:14" ht="15.75" thickBot="1">
      <c r="A865" s="150"/>
      <c r="B865" s="150"/>
      <c r="C865" s="150"/>
      <c r="D865" s="150"/>
      <c r="E865" s="166"/>
      <c r="F865" s="150"/>
      <c r="G865" s="150"/>
      <c r="H865" s="150"/>
      <c r="I865" s="150"/>
      <c r="J865" s="150"/>
      <c r="K865" s="150"/>
      <c r="L865" s="150"/>
      <c r="M865" s="150"/>
      <c r="N865" s="150"/>
    </row>
    <row r="866" spans="1:14" ht="15.75" thickBot="1">
      <c r="A866" s="151">
        <v>55</v>
      </c>
      <c r="B866" s="145" t="s">
        <v>152</v>
      </c>
      <c r="C866" s="145" t="s">
        <v>153</v>
      </c>
      <c r="D866" s="148"/>
      <c r="E866" s="152" t="str">
        <f>CONCATENATE(J880,IF(AND(D879&lt;&gt;0,D876&lt;&gt;0),$M$3,""),J877,IF(AND(D876&lt;&gt;0,D873&lt;&gt;0),$M$3,""),J874,IF(AND(D873&lt;&gt;0,D870&lt;&gt;0),$M$3,""),J871,$N$3,$M$3,E867,IF(D867&lt;&gt;0,$M$3,""),$N$4)</f>
        <v>pięćdziesiąt pięć, 00/100</v>
      </c>
      <c r="F866" s="148"/>
      <c r="G866" s="148"/>
      <c r="H866" s="148"/>
      <c r="I866" s="148"/>
      <c r="J866" s="148"/>
      <c r="K866" s="153"/>
      <c r="L866" s="150"/>
      <c r="M866" s="150"/>
      <c r="N866" s="150"/>
    </row>
    <row r="867" spans="1:14" ht="15.75" thickBot="1">
      <c r="A867" s="154">
        <f>TRUNC(A866)</f>
        <v>55</v>
      </c>
      <c r="B867" s="155">
        <f>A866-A867</f>
        <v>0</v>
      </c>
      <c r="C867" s="155">
        <v>1</v>
      </c>
      <c r="D867" s="156">
        <f>B867</f>
        <v>0</v>
      </c>
      <c r="E867" s="157" t="str">
        <f>CONCATENATE(TEXT(D867*100,"## 00"),"/100")</f>
        <v>00/100</v>
      </c>
      <c r="K867" s="158"/>
      <c r="L867" s="150"/>
      <c r="M867" s="150"/>
      <c r="N867" s="150"/>
    </row>
    <row r="868" spans="1:14">
      <c r="A868" s="159">
        <f t="shared" ref="A868:A879" si="108">MOD($A$867,$C868)</f>
        <v>5</v>
      </c>
      <c r="B868" s="156">
        <f>A868</f>
        <v>5</v>
      </c>
      <c r="C868" s="156">
        <v>10</v>
      </c>
      <c r="D868" s="156"/>
      <c r="E868" s="157"/>
      <c r="K868" s="160"/>
      <c r="L868" s="150"/>
      <c r="M868" s="150"/>
      <c r="N868" s="150"/>
    </row>
    <row r="869" spans="1:14">
      <c r="A869" s="159">
        <f t="shared" si="108"/>
        <v>55</v>
      </c>
      <c r="B869" s="156">
        <f t="shared" ref="B869:B878" si="109">A869-A868</f>
        <v>50</v>
      </c>
      <c r="C869" s="156">
        <v>100</v>
      </c>
      <c r="D869" s="156"/>
      <c r="E869" s="157"/>
      <c r="K869" s="160"/>
      <c r="L869" s="150"/>
      <c r="M869" s="150"/>
      <c r="N869" s="150"/>
    </row>
    <row r="870" spans="1:14">
      <c r="A870" s="159">
        <f t="shared" si="108"/>
        <v>55</v>
      </c>
      <c r="B870" s="156">
        <f t="shared" si="109"/>
        <v>0</v>
      </c>
      <c r="C870" s="156">
        <v>1000</v>
      </c>
      <c r="D870" s="156">
        <f>A870</f>
        <v>55</v>
      </c>
      <c r="E870" s="157">
        <f>D870-MOD(D870,100)</f>
        <v>0</v>
      </c>
      <c r="F870" s="149">
        <f>MOD(D870,100)</f>
        <v>55</v>
      </c>
      <c r="G870" s="149">
        <f>F870-MOD(F870,10)</f>
        <v>50</v>
      </c>
      <c r="H870" s="149">
        <f>MOD(F870,10)</f>
        <v>5</v>
      </c>
      <c r="K870" s="160"/>
      <c r="L870" s="150"/>
      <c r="M870" s="150"/>
      <c r="N870" s="150"/>
    </row>
    <row r="871" spans="1:14">
      <c r="A871" s="159">
        <f t="shared" si="108"/>
        <v>55</v>
      </c>
      <c r="B871" s="156">
        <f t="shared" si="109"/>
        <v>0</v>
      </c>
      <c r="C871" s="156">
        <v>10000</v>
      </c>
      <c r="D871" s="156"/>
      <c r="E871" s="157" t="str">
        <f>_xlfn.IFNA(VLOOKUP(E870,$O$3:$P$38,2,0),"")</f>
        <v/>
      </c>
      <c r="F871" s="149" t="str">
        <f>IF(AND(F870&gt;10,F870&lt;20), VLOOKUP(F870,$O$3:$P$38,2,0),"")</f>
        <v/>
      </c>
      <c r="G871" s="149" t="str">
        <f>IF(AND(F870&gt;10,F870&lt;20),"", IF(G870&gt;9, VLOOKUP(G870,$O$3:$P$38,2,0),""))</f>
        <v>pięćdziesiąt</v>
      </c>
      <c r="H871" s="149" t="str">
        <f>IF(AND(F870&gt;10,F870&lt;20),"",IF(H870&gt;0,VLOOKUP(H870,$O$3:$P$39,2,0),IF(AND(H870=0,A867=0),"zero","")))</f>
        <v>pięć</v>
      </c>
      <c r="J871" s="149" t="str">
        <f>CONCATENATE(E871,IF(AND(E871&lt;&gt;"",F871&lt;&gt;""),$M$3,""),F871,IF(AND(E871&amp;F871&lt;&gt;"",G871&lt;&gt;""),$M$3,""),G871,IF(AND(E871&amp;F871&amp;G871&lt;&gt;"",H871&lt;&gt;""),$M$3,""),H871)</f>
        <v>pięćdziesiąt pięć</v>
      </c>
      <c r="K871" s="160"/>
      <c r="L871" s="150"/>
      <c r="M871" s="150"/>
      <c r="N871" s="150"/>
    </row>
    <row r="872" spans="1:14">
      <c r="A872" s="159">
        <f t="shared" si="108"/>
        <v>55</v>
      </c>
      <c r="B872" s="156">
        <f t="shared" si="109"/>
        <v>0</v>
      </c>
      <c r="C872" s="156">
        <v>100000</v>
      </c>
      <c r="D872" s="156"/>
      <c r="E872" s="157"/>
      <c r="K872" s="160"/>
      <c r="L872" s="150"/>
      <c r="M872" s="150"/>
      <c r="N872" s="150"/>
    </row>
    <row r="873" spans="1:14">
      <c r="A873" s="159">
        <f t="shared" si="108"/>
        <v>55</v>
      </c>
      <c r="B873" s="156">
        <f t="shared" si="109"/>
        <v>0</v>
      </c>
      <c r="C873" s="156">
        <v>1000000</v>
      </c>
      <c r="D873" s="156">
        <f>(A873-A870)/1000</f>
        <v>0</v>
      </c>
      <c r="E873" s="157">
        <f>D873-MOD(D873,100)</f>
        <v>0</v>
      </c>
      <c r="F873" s="149">
        <f>MOD(D873,100)</f>
        <v>0</v>
      </c>
      <c r="G873" s="149">
        <f>F873-MOD(F873,10)</f>
        <v>0</v>
      </c>
      <c r="H873" s="149">
        <f>MOD(F873,10)</f>
        <v>0</v>
      </c>
      <c r="K873" s="160"/>
      <c r="L873" s="150"/>
      <c r="M873" s="150"/>
      <c r="N873" s="150"/>
    </row>
    <row r="874" spans="1:14">
      <c r="A874" s="159">
        <f t="shared" si="108"/>
        <v>55</v>
      </c>
      <c r="B874" s="156">
        <f t="shared" si="109"/>
        <v>0</v>
      </c>
      <c r="C874" s="156">
        <v>10000000</v>
      </c>
      <c r="D874" s="156"/>
      <c r="E874" s="157" t="str">
        <f>_xlfn.IFNA(VLOOKUP(E873,$O$3:$P$38,2,0),"")</f>
        <v/>
      </c>
      <c r="F874" s="149" t="str">
        <f>IF(AND(F873&gt;10,F873&lt;20), VLOOKUP(F873,$O$3:$P$38,2,0),"")</f>
        <v/>
      </c>
      <c r="G874" s="149" t="str">
        <f>IF(AND(F873&gt;10,F873&lt;20),"", IF(G873&gt;9, VLOOKUP(G873,$O$3:$P$38,2,0),""))</f>
        <v/>
      </c>
      <c r="H874" s="149" t="str">
        <f>IF(AND(F873&gt;10,F873&lt;20),"", IF(H873&gt;0, VLOOKUP(H873,$O$3:$P$38,2,0),""))</f>
        <v/>
      </c>
      <c r="I874" s="149" t="str">
        <f>IF(D873=0,"",IF(D873=1,$Q$3,IF(AND(F873&gt;10,F873&lt;19),$Q$5,IF(AND(H873&gt;1,H873&lt;5),$Q$4,$Q$5))))</f>
        <v/>
      </c>
      <c r="J874" s="149" t="str">
        <f>CONCATENATE(E874,IF(AND(E874&lt;&gt;"",F874&lt;&gt;""),$M$3,""),F874,IF(AND(E874&amp;F874&lt;&gt;"",G874&lt;&gt;""),$M$3,""),G874,IF(AND(E874&amp;F874&amp;G874&lt;&gt;"",H874&lt;&gt;""),$M$3,""),H874,IF(E874&amp;F874&amp;G874&amp;H874&lt;&gt;"",$M$3,""),I874)</f>
        <v/>
      </c>
      <c r="K874" s="160"/>
      <c r="L874" s="150"/>
      <c r="M874" s="150"/>
      <c r="N874" s="150"/>
    </row>
    <row r="875" spans="1:14">
      <c r="A875" s="159">
        <f t="shared" si="108"/>
        <v>55</v>
      </c>
      <c r="B875" s="156">
        <f t="shared" si="109"/>
        <v>0</v>
      </c>
      <c r="C875" s="156">
        <v>100000000</v>
      </c>
      <c r="D875" s="156"/>
      <c r="E875" s="157"/>
      <c r="K875" s="160"/>
      <c r="L875" s="150"/>
      <c r="M875" s="150"/>
      <c r="N875" s="150"/>
    </row>
    <row r="876" spans="1:14">
      <c r="A876" s="159">
        <f t="shared" si="108"/>
        <v>55</v>
      </c>
      <c r="B876" s="155">
        <f t="shared" si="109"/>
        <v>0</v>
      </c>
      <c r="C876" s="155">
        <v>1000000000</v>
      </c>
      <c r="D876" s="156">
        <f>(A876-A873)/1000000</f>
        <v>0</v>
      </c>
      <c r="E876" s="157">
        <f>D876-MOD(D876,100)</f>
        <v>0</v>
      </c>
      <c r="F876" s="149">
        <f>MOD(D876,100)</f>
        <v>0</v>
      </c>
      <c r="G876" s="149">
        <f>F876-MOD(F876,10)</f>
        <v>0</v>
      </c>
      <c r="H876" s="149">
        <f>MOD(F876,10)</f>
        <v>0</v>
      </c>
      <c r="K876" s="160"/>
      <c r="L876" s="150"/>
      <c r="M876" s="150"/>
      <c r="N876" s="150"/>
    </row>
    <row r="877" spans="1:14">
      <c r="A877" s="159">
        <f t="shared" si="108"/>
        <v>55</v>
      </c>
      <c r="B877" s="155">
        <f t="shared" si="109"/>
        <v>0</v>
      </c>
      <c r="C877" s="155">
        <v>10000000000</v>
      </c>
      <c r="E877" s="161" t="str">
        <f>_xlfn.IFNA(VLOOKUP(E876,$O$3:$P$38,2,0),"")</f>
        <v/>
      </c>
      <c r="F877" s="149" t="str">
        <f>IF(AND(F876&gt;10,F876&lt;20), VLOOKUP(F876,$O$3:$P$38,2,0),"")</f>
        <v/>
      </c>
      <c r="G877" s="149" t="str">
        <f>IF(AND(F876&gt;10,F876&lt;20),"", IF(G876&gt;9, VLOOKUP(G876,$O$3:$P$38,2,0),""))</f>
        <v/>
      </c>
      <c r="H877" s="149" t="str">
        <f>IF(AND(F876&gt;10,F876&lt;20),"", IF(H876&gt;0, VLOOKUP(H876,$O$3:$P$38,2,0),""))</f>
        <v/>
      </c>
      <c r="I877" s="149" t="str">
        <f>IF(D876=0,"",IF(D876=1,$R$3,IF(AND(F876&gt;10,F876&lt;19),$R$5,IF(AND(H876&gt;1,H876&lt;5),$R$4,$R$5))))</f>
        <v/>
      </c>
      <c r="J877" s="149" t="str">
        <f>CONCATENATE(E877,IF(AND(E877&lt;&gt;"",F877&lt;&gt;""),$M$3,""),F877,IF(AND(E877&amp;F877&lt;&gt;"",G877&lt;&gt;""),$M$3,""),G877,IF(AND(E877&amp;F877&amp;G877&lt;&gt;"",H877&lt;&gt;""),$M$3,""),H877,IF(E877&amp;F877&amp;G877&amp;H877&lt;&gt;"",$M$3,""),I877)</f>
        <v/>
      </c>
      <c r="K877" s="160"/>
      <c r="L877" s="150"/>
      <c r="M877" s="150"/>
      <c r="N877" s="150"/>
    </row>
    <row r="878" spans="1:14">
      <c r="A878" s="159">
        <f t="shared" si="108"/>
        <v>55</v>
      </c>
      <c r="B878" s="156">
        <f t="shared" si="109"/>
        <v>0</v>
      </c>
      <c r="C878" s="156">
        <v>100000000000</v>
      </c>
      <c r="D878" s="156"/>
      <c r="E878" s="157"/>
      <c r="K878" s="160"/>
      <c r="L878" s="150"/>
      <c r="M878" s="150"/>
      <c r="N878" s="150"/>
    </row>
    <row r="879" spans="1:14">
      <c r="A879" s="159">
        <f t="shared" si="108"/>
        <v>55</v>
      </c>
      <c r="B879" s="155">
        <f>A879-A876</f>
        <v>0</v>
      </c>
      <c r="C879" s="155">
        <v>1000000000000</v>
      </c>
      <c r="D879" s="156">
        <f>(A879-A876)/1000000000</f>
        <v>0</v>
      </c>
      <c r="E879" s="157">
        <f>D879-MOD(D879,100)</f>
        <v>0</v>
      </c>
      <c r="F879" s="149">
        <f>MOD(D879,100)</f>
        <v>0</v>
      </c>
      <c r="G879" s="149">
        <f>F879-MOD(F879,10)</f>
        <v>0</v>
      </c>
      <c r="H879" s="149">
        <f>MOD(F879,10)</f>
        <v>0</v>
      </c>
      <c r="K879" s="160"/>
      <c r="L879" s="150"/>
      <c r="M879" s="150"/>
      <c r="N879" s="150"/>
    </row>
    <row r="880" spans="1:14" ht="15.75" thickBot="1">
      <c r="A880" s="162"/>
      <c r="B880" s="163"/>
      <c r="C880" s="163"/>
      <c r="D880" s="163"/>
      <c r="E880" s="164" t="str">
        <f>_xlfn.IFNA(VLOOKUP(E879,$O$3:$P$38,2,0),"")</f>
        <v/>
      </c>
      <c r="F880" s="163" t="str">
        <f>IF(AND(F879&gt;10,F879&lt;20), VLOOKUP(F879,$O$3:$P$38,2,0),"")</f>
        <v/>
      </c>
      <c r="G880" s="163" t="str">
        <f>IF(AND(F879&gt;10,F879&lt;20),"", IF(G879&gt;9, VLOOKUP(G879,$O$3:$P$38,2,0),""))</f>
        <v/>
      </c>
      <c r="H880" s="163" t="str">
        <f>IF(AND(F879&gt;10,F879&lt;20),"", IF(H879&gt;0, VLOOKUP(H879,$O$3:$P$38,2,0),""))</f>
        <v/>
      </c>
      <c r="I880" s="163" t="str">
        <f>IF(D879=0,"",IF(D879=1,$S$3,IF(AND(F879&gt;10,F879&lt;19),$S$5,IF(AND(H879&gt;1,H879&lt;5),$S$4,$S$5))))</f>
        <v/>
      </c>
      <c r="J880" s="163" t="str">
        <f>CONCATENATE(E880,IF(AND(E880&lt;&gt;"",F880&lt;&gt;""),$M$3,""),F880,IF(AND(E880&amp;F880&lt;&gt;"",G880&lt;&gt;""),$M$3,""),G880,IF(AND(E880&amp;F880&amp;G880&lt;&gt;"",H880&lt;&gt;""),$M$3,""),H880,IF(E880&amp;F880&amp;G880&amp;H880&lt;&gt;"",$M$3,""),I880)</f>
        <v/>
      </c>
      <c r="K880" s="165"/>
      <c r="L880" s="150"/>
      <c r="M880" s="150"/>
      <c r="N880" s="150"/>
    </row>
    <row r="881" spans="1:14" ht="15.75" thickBot="1">
      <c r="A881" s="150"/>
      <c r="B881" s="150"/>
      <c r="C881" s="150"/>
      <c r="D881" s="150"/>
      <c r="E881" s="166"/>
      <c r="F881" s="150"/>
      <c r="G881" s="150"/>
      <c r="H881" s="150"/>
      <c r="I881" s="150"/>
      <c r="J881" s="150"/>
      <c r="K881" s="150"/>
      <c r="L881" s="150"/>
      <c r="M881" s="150"/>
      <c r="N881" s="150"/>
    </row>
    <row r="882" spans="1:14" ht="15.75" thickBot="1">
      <c r="A882" s="151">
        <v>56</v>
      </c>
      <c r="B882" s="145" t="s">
        <v>152</v>
      </c>
      <c r="C882" s="145" t="s">
        <v>153</v>
      </c>
      <c r="D882" s="148"/>
      <c r="E882" s="152" t="str">
        <f>CONCATENATE(J896,IF(AND(D895&lt;&gt;0,D892&lt;&gt;0),$M$3,""),J893,IF(AND(D892&lt;&gt;0,D889&lt;&gt;0),$M$3,""),J890,IF(AND(D889&lt;&gt;0,D886&lt;&gt;0),$M$3,""),J887,$N$3,$M$3,E883,IF(D883&lt;&gt;0,$M$3,""),$N$4)</f>
        <v>pięćdziesiąt sześć, 00/100</v>
      </c>
      <c r="F882" s="148"/>
      <c r="G882" s="148"/>
      <c r="H882" s="148"/>
      <c r="I882" s="148"/>
      <c r="J882" s="148"/>
      <c r="K882" s="153"/>
      <c r="L882" s="150"/>
      <c r="M882" s="150"/>
      <c r="N882" s="150"/>
    </row>
    <row r="883" spans="1:14" ht="15.75" thickBot="1">
      <c r="A883" s="154">
        <f>TRUNC(A882)</f>
        <v>56</v>
      </c>
      <c r="B883" s="155">
        <f>A882-A883</f>
        <v>0</v>
      </c>
      <c r="C883" s="155">
        <v>1</v>
      </c>
      <c r="D883" s="156">
        <f>B883</f>
        <v>0</v>
      </c>
      <c r="E883" s="157" t="str">
        <f>CONCATENATE(TEXT(D883*100,"## 00"),"/100")</f>
        <v>00/100</v>
      </c>
      <c r="K883" s="158"/>
      <c r="L883" s="150"/>
      <c r="M883" s="150"/>
      <c r="N883" s="150"/>
    </row>
    <row r="884" spans="1:14">
      <c r="A884" s="159">
        <f t="shared" ref="A884:A895" si="110">MOD($A$883,$C884)</f>
        <v>6</v>
      </c>
      <c r="B884" s="156">
        <f>A884</f>
        <v>6</v>
      </c>
      <c r="C884" s="156">
        <v>10</v>
      </c>
      <c r="D884" s="156"/>
      <c r="E884" s="157"/>
      <c r="K884" s="160"/>
      <c r="L884" s="150"/>
      <c r="M884" s="150"/>
      <c r="N884" s="150"/>
    </row>
    <row r="885" spans="1:14">
      <c r="A885" s="159">
        <f t="shared" si="110"/>
        <v>56</v>
      </c>
      <c r="B885" s="156">
        <f t="shared" ref="B885:B894" si="111">A885-A884</f>
        <v>50</v>
      </c>
      <c r="C885" s="156">
        <v>100</v>
      </c>
      <c r="D885" s="156"/>
      <c r="E885" s="157"/>
      <c r="K885" s="160"/>
      <c r="L885" s="150"/>
      <c r="M885" s="150"/>
      <c r="N885" s="150"/>
    </row>
    <row r="886" spans="1:14">
      <c r="A886" s="159">
        <f t="shared" si="110"/>
        <v>56</v>
      </c>
      <c r="B886" s="156">
        <f t="shared" si="111"/>
        <v>0</v>
      </c>
      <c r="C886" s="156">
        <v>1000</v>
      </c>
      <c r="D886" s="156">
        <f>A886</f>
        <v>56</v>
      </c>
      <c r="E886" s="157">
        <f>D886-MOD(D886,100)</f>
        <v>0</v>
      </c>
      <c r="F886" s="149">
        <f>MOD(D886,100)</f>
        <v>56</v>
      </c>
      <c r="G886" s="149">
        <f>F886-MOD(F886,10)</f>
        <v>50</v>
      </c>
      <c r="H886" s="149">
        <f>MOD(F886,10)</f>
        <v>6</v>
      </c>
      <c r="K886" s="160"/>
      <c r="L886" s="150"/>
      <c r="M886" s="150"/>
      <c r="N886" s="150"/>
    </row>
    <row r="887" spans="1:14">
      <c r="A887" s="159">
        <f t="shared" si="110"/>
        <v>56</v>
      </c>
      <c r="B887" s="156">
        <f t="shared" si="111"/>
        <v>0</v>
      </c>
      <c r="C887" s="156">
        <v>10000</v>
      </c>
      <c r="D887" s="156"/>
      <c r="E887" s="157" t="str">
        <f>_xlfn.IFNA(VLOOKUP(E886,$O$3:$P$38,2,0),"")</f>
        <v/>
      </c>
      <c r="F887" s="149" t="str">
        <f>IF(AND(F886&gt;10,F886&lt;20), VLOOKUP(F886,$O$3:$P$38,2,0),"")</f>
        <v/>
      </c>
      <c r="G887" s="149" t="str">
        <f>IF(AND(F886&gt;10,F886&lt;20),"", IF(G886&gt;9, VLOOKUP(G886,$O$3:$P$38,2,0),""))</f>
        <v>pięćdziesiąt</v>
      </c>
      <c r="H887" s="149" t="str">
        <f>IF(AND(F886&gt;10,F886&lt;20),"",IF(H886&gt;0,VLOOKUP(H886,$O$3:$P$39,2,0),IF(AND(H886=0,A883=0),"zero","")))</f>
        <v>sześć</v>
      </c>
      <c r="J887" s="149" t="str">
        <f>CONCATENATE(E887,IF(AND(E887&lt;&gt;"",F887&lt;&gt;""),$M$3,""),F887,IF(AND(E887&amp;F887&lt;&gt;"",G887&lt;&gt;""),$M$3,""),G887,IF(AND(E887&amp;F887&amp;G887&lt;&gt;"",H887&lt;&gt;""),$M$3,""),H887)</f>
        <v>pięćdziesiąt sześć</v>
      </c>
      <c r="K887" s="160"/>
      <c r="L887" s="150"/>
      <c r="M887" s="150"/>
      <c r="N887" s="150"/>
    </row>
    <row r="888" spans="1:14">
      <c r="A888" s="159">
        <f t="shared" si="110"/>
        <v>56</v>
      </c>
      <c r="B888" s="156">
        <f t="shared" si="111"/>
        <v>0</v>
      </c>
      <c r="C888" s="156">
        <v>100000</v>
      </c>
      <c r="D888" s="156"/>
      <c r="E888" s="157"/>
      <c r="K888" s="160"/>
      <c r="L888" s="150"/>
      <c r="M888" s="150"/>
      <c r="N888" s="150"/>
    </row>
    <row r="889" spans="1:14">
      <c r="A889" s="159">
        <f t="shared" si="110"/>
        <v>56</v>
      </c>
      <c r="B889" s="156">
        <f t="shared" si="111"/>
        <v>0</v>
      </c>
      <c r="C889" s="156">
        <v>1000000</v>
      </c>
      <c r="D889" s="156">
        <f>(A889-A886)/1000</f>
        <v>0</v>
      </c>
      <c r="E889" s="157">
        <f>D889-MOD(D889,100)</f>
        <v>0</v>
      </c>
      <c r="F889" s="149">
        <f>MOD(D889,100)</f>
        <v>0</v>
      </c>
      <c r="G889" s="149">
        <f>F889-MOD(F889,10)</f>
        <v>0</v>
      </c>
      <c r="H889" s="149">
        <f>MOD(F889,10)</f>
        <v>0</v>
      </c>
      <c r="K889" s="160"/>
      <c r="L889" s="150"/>
      <c r="M889" s="150"/>
      <c r="N889" s="150"/>
    </row>
    <row r="890" spans="1:14">
      <c r="A890" s="159">
        <f t="shared" si="110"/>
        <v>56</v>
      </c>
      <c r="B890" s="156">
        <f t="shared" si="111"/>
        <v>0</v>
      </c>
      <c r="C890" s="156">
        <v>10000000</v>
      </c>
      <c r="D890" s="156"/>
      <c r="E890" s="157" t="str">
        <f>_xlfn.IFNA(VLOOKUP(E889,$O$3:$P$38,2,0),"")</f>
        <v/>
      </c>
      <c r="F890" s="149" t="str">
        <f>IF(AND(F889&gt;10,F889&lt;20), VLOOKUP(F889,$O$3:$P$38,2,0),"")</f>
        <v/>
      </c>
      <c r="G890" s="149" t="str">
        <f>IF(AND(F889&gt;10,F889&lt;20),"", IF(G889&gt;9, VLOOKUP(G889,$O$3:$P$38,2,0),""))</f>
        <v/>
      </c>
      <c r="H890" s="149" t="str">
        <f>IF(AND(F889&gt;10,F889&lt;20),"", IF(H889&gt;0, VLOOKUP(H889,$O$3:$P$38,2,0),""))</f>
        <v/>
      </c>
      <c r="I890" s="149" t="str">
        <f>IF(D889=0,"",IF(D889=1,$Q$3,IF(AND(F889&gt;10,F889&lt;19),$Q$5,IF(AND(H889&gt;1,H889&lt;5),$Q$4,$Q$5))))</f>
        <v/>
      </c>
      <c r="J890" s="149" t="str">
        <f>CONCATENATE(E890,IF(AND(E890&lt;&gt;"",F890&lt;&gt;""),$M$3,""),F890,IF(AND(E890&amp;F890&lt;&gt;"",G890&lt;&gt;""),$M$3,""),G890,IF(AND(E890&amp;F890&amp;G890&lt;&gt;"",H890&lt;&gt;""),$M$3,""),H890,IF(E890&amp;F890&amp;G890&amp;H890&lt;&gt;"",$M$3,""),I890)</f>
        <v/>
      </c>
      <c r="K890" s="160"/>
      <c r="L890" s="150"/>
      <c r="M890" s="150"/>
      <c r="N890" s="150"/>
    </row>
    <row r="891" spans="1:14">
      <c r="A891" s="159">
        <f t="shared" si="110"/>
        <v>56</v>
      </c>
      <c r="B891" s="156">
        <f t="shared" si="111"/>
        <v>0</v>
      </c>
      <c r="C891" s="156">
        <v>100000000</v>
      </c>
      <c r="D891" s="156"/>
      <c r="E891" s="157"/>
      <c r="K891" s="160"/>
      <c r="L891" s="150"/>
      <c r="M891" s="150"/>
      <c r="N891" s="150"/>
    </row>
    <row r="892" spans="1:14">
      <c r="A892" s="159">
        <f t="shared" si="110"/>
        <v>56</v>
      </c>
      <c r="B892" s="155">
        <f t="shared" si="111"/>
        <v>0</v>
      </c>
      <c r="C892" s="155">
        <v>1000000000</v>
      </c>
      <c r="D892" s="156">
        <f>(A892-A889)/1000000</f>
        <v>0</v>
      </c>
      <c r="E892" s="157">
        <f>D892-MOD(D892,100)</f>
        <v>0</v>
      </c>
      <c r="F892" s="149">
        <f>MOD(D892,100)</f>
        <v>0</v>
      </c>
      <c r="G892" s="149">
        <f>F892-MOD(F892,10)</f>
        <v>0</v>
      </c>
      <c r="H892" s="149">
        <f>MOD(F892,10)</f>
        <v>0</v>
      </c>
      <c r="K892" s="160"/>
      <c r="L892" s="150"/>
      <c r="M892" s="150"/>
      <c r="N892" s="150"/>
    </row>
    <row r="893" spans="1:14">
      <c r="A893" s="159">
        <f t="shared" si="110"/>
        <v>56</v>
      </c>
      <c r="B893" s="155">
        <f t="shared" si="111"/>
        <v>0</v>
      </c>
      <c r="C893" s="155">
        <v>10000000000</v>
      </c>
      <c r="E893" s="161" t="str">
        <f>_xlfn.IFNA(VLOOKUP(E892,$O$3:$P$38,2,0),"")</f>
        <v/>
      </c>
      <c r="F893" s="149" t="str">
        <f>IF(AND(F892&gt;10,F892&lt;20), VLOOKUP(F892,$O$3:$P$38,2,0),"")</f>
        <v/>
      </c>
      <c r="G893" s="149" t="str">
        <f>IF(AND(F892&gt;10,F892&lt;20),"", IF(G892&gt;9, VLOOKUP(G892,$O$3:$P$38,2,0),""))</f>
        <v/>
      </c>
      <c r="H893" s="149" t="str">
        <f>IF(AND(F892&gt;10,F892&lt;20),"", IF(H892&gt;0, VLOOKUP(H892,$O$3:$P$38,2,0),""))</f>
        <v/>
      </c>
      <c r="I893" s="149" t="str">
        <f>IF(D892=0,"",IF(D892=1,$R$3,IF(AND(F892&gt;10,F892&lt;19),$R$5,IF(AND(H892&gt;1,H892&lt;5),$R$4,$R$5))))</f>
        <v/>
      </c>
      <c r="J893" s="149" t="str">
        <f>CONCATENATE(E893,IF(AND(E893&lt;&gt;"",F893&lt;&gt;""),$M$3,""),F893,IF(AND(E893&amp;F893&lt;&gt;"",G893&lt;&gt;""),$M$3,""),G893,IF(AND(E893&amp;F893&amp;G893&lt;&gt;"",H893&lt;&gt;""),$M$3,""),H893,IF(E893&amp;F893&amp;G893&amp;H893&lt;&gt;"",$M$3,""),I893)</f>
        <v/>
      </c>
      <c r="K893" s="160"/>
      <c r="L893" s="150"/>
      <c r="M893" s="150"/>
      <c r="N893" s="150"/>
    </row>
    <row r="894" spans="1:14">
      <c r="A894" s="159">
        <f t="shared" si="110"/>
        <v>56</v>
      </c>
      <c r="B894" s="156">
        <f t="shared" si="111"/>
        <v>0</v>
      </c>
      <c r="C894" s="156">
        <v>100000000000</v>
      </c>
      <c r="D894" s="156"/>
      <c r="E894" s="157"/>
      <c r="K894" s="160"/>
      <c r="L894" s="150"/>
      <c r="M894" s="150"/>
      <c r="N894" s="150"/>
    </row>
    <row r="895" spans="1:14">
      <c r="A895" s="159">
        <f t="shared" si="110"/>
        <v>56</v>
      </c>
      <c r="B895" s="155">
        <f>A895-A892</f>
        <v>0</v>
      </c>
      <c r="C895" s="155">
        <v>1000000000000</v>
      </c>
      <c r="D895" s="156">
        <f>(A895-A892)/1000000000</f>
        <v>0</v>
      </c>
      <c r="E895" s="157">
        <f>D895-MOD(D895,100)</f>
        <v>0</v>
      </c>
      <c r="F895" s="149">
        <f>MOD(D895,100)</f>
        <v>0</v>
      </c>
      <c r="G895" s="149">
        <f>F895-MOD(F895,10)</f>
        <v>0</v>
      </c>
      <c r="H895" s="149">
        <f>MOD(F895,10)</f>
        <v>0</v>
      </c>
      <c r="K895" s="160"/>
      <c r="L895" s="150"/>
      <c r="M895" s="150"/>
      <c r="N895" s="150"/>
    </row>
    <row r="896" spans="1:14" ht="15.75" thickBot="1">
      <c r="A896" s="162"/>
      <c r="B896" s="163"/>
      <c r="C896" s="163"/>
      <c r="D896" s="163"/>
      <c r="E896" s="164" t="str">
        <f>_xlfn.IFNA(VLOOKUP(E895,$O$3:$P$38,2,0),"")</f>
        <v/>
      </c>
      <c r="F896" s="163" t="str">
        <f>IF(AND(F895&gt;10,F895&lt;20), VLOOKUP(F895,$O$3:$P$38,2,0),"")</f>
        <v/>
      </c>
      <c r="G896" s="163" t="str">
        <f>IF(AND(F895&gt;10,F895&lt;20),"", IF(G895&gt;9, VLOOKUP(G895,$O$3:$P$38,2,0),""))</f>
        <v/>
      </c>
      <c r="H896" s="163" t="str">
        <f>IF(AND(F895&gt;10,F895&lt;20),"", IF(H895&gt;0, VLOOKUP(H895,$O$3:$P$38,2,0),""))</f>
        <v/>
      </c>
      <c r="I896" s="163" t="str">
        <f>IF(D895=0,"",IF(D895=1,$S$3,IF(AND(F895&gt;10,F895&lt;19),$S$5,IF(AND(H895&gt;1,H895&lt;5),$S$4,$S$5))))</f>
        <v/>
      </c>
      <c r="J896" s="163" t="str">
        <f>CONCATENATE(E896,IF(AND(E896&lt;&gt;"",F896&lt;&gt;""),$M$3,""),F896,IF(AND(E896&amp;F896&lt;&gt;"",G896&lt;&gt;""),$M$3,""),G896,IF(AND(E896&amp;F896&amp;G896&lt;&gt;"",H896&lt;&gt;""),$M$3,""),H896,IF(E896&amp;F896&amp;G896&amp;H896&lt;&gt;"",$M$3,""),I896)</f>
        <v/>
      </c>
      <c r="K896" s="165"/>
      <c r="L896" s="150"/>
      <c r="M896" s="150"/>
      <c r="N896" s="150"/>
    </row>
    <row r="897" spans="1:14" ht="15.75" thickBot="1">
      <c r="A897" s="150"/>
      <c r="B897" s="150"/>
      <c r="C897" s="150"/>
      <c r="D897" s="150"/>
      <c r="E897" s="166"/>
      <c r="F897" s="150"/>
      <c r="G897" s="150"/>
      <c r="H897" s="150"/>
      <c r="I897" s="150"/>
      <c r="J897" s="150"/>
      <c r="K897" s="150"/>
      <c r="L897" s="150"/>
      <c r="M897" s="150"/>
      <c r="N897" s="150"/>
    </row>
    <row r="898" spans="1:14" ht="15.75" thickBot="1">
      <c r="A898" s="151">
        <v>57</v>
      </c>
      <c r="B898" s="145" t="s">
        <v>152</v>
      </c>
      <c r="C898" s="145" t="s">
        <v>153</v>
      </c>
      <c r="D898" s="148"/>
      <c r="E898" s="152" t="str">
        <f>CONCATENATE(J912,IF(AND(D911&lt;&gt;0,D908&lt;&gt;0),$M$3,""),J909,IF(AND(D908&lt;&gt;0,D905&lt;&gt;0),$M$3,""),J906,IF(AND(D905&lt;&gt;0,D902&lt;&gt;0),$M$3,""),J903,$N$3,$M$3,E899,IF(D899&lt;&gt;0,$M$3,""),$N$4)</f>
        <v>pięćdziesiąt siedem, 00/100</v>
      </c>
      <c r="F898" s="148"/>
      <c r="G898" s="148"/>
      <c r="H898" s="148"/>
      <c r="I898" s="148"/>
      <c r="J898" s="148"/>
      <c r="K898" s="153"/>
      <c r="L898" s="150"/>
      <c r="M898" s="150"/>
      <c r="N898" s="150"/>
    </row>
    <row r="899" spans="1:14" ht="15.75" thickBot="1">
      <c r="A899" s="154">
        <f>TRUNC(A898)</f>
        <v>57</v>
      </c>
      <c r="B899" s="155">
        <f>A898-A899</f>
        <v>0</v>
      </c>
      <c r="C899" s="155">
        <v>1</v>
      </c>
      <c r="D899" s="156">
        <f>B899</f>
        <v>0</v>
      </c>
      <c r="E899" s="157" t="str">
        <f>CONCATENATE(TEXT(D899*100,"## 00"),"/100")</f>
        <v>00/100</v>
      </c>
      <c r="K899" s="158"/>
      <c r="L899" s="150"/>
      <c r="M899" s="150"/>
      <c r="N899" s="150"/>
    </row>
    <row r="900" spans="1:14">
      <c r="A900" s="159">
        <f t="shared" ref="A900:A911" si="112">MOD($A$899,$C900)</f>
        <v>7</v>
      </c>
      <c r="B900" s="156">
        <f>A900</f>
        <v>7</v>
      </c>
      <c r="C900" s="156">
        <v>10</v>
      </c>
      <c r="D900" s="156"/>
      <c r="E900" s="157"/>
      <c r="K900" s="160"/>
      <c r="L900" s="150"/>
      <c r="M900" s="150"/>
      <c r="N900" s="150"/>
    </row>
    <row r="901" spans="1:14">
      <c r="A901" s="159">
        <f t="shared" si="112"/>
        <v>57</v>
      </c>
      <c r="B901" s="156">
        <f t="shared" ref="B901:B910" si="113">A901-A900</f>
        <v>50</v>
      </c>
      <c r="C901" s="156">
        <v>100</v>
      </c>
      <c r="D901" s="156"/>
      <c r="E901" s="157"/>
      <c r="K901" s="160"/>
      <c r="L901" s="150"/>
      <c r="M901" s="150"/>
      <c r="N901" s="150"/>
    </row>
    <row r="902" spans="1:14">
      <c r="A902" s="159">
        <f t="shared" si="112"/>
        <v>57</v>
      </c>
      <c r="B902" s="156">
        <f t="shared" si="113"/>
        <v>0</v>
      </c>
      <c r="C902" s="156">
        <v>1000</v>
      </c>
      <c r="D902" s="156">
        <f>A902</f>
        <v>57</v>
      </c>
      <c r="E902" s="157">
        <f>D902-MOD(D902,100)</f>
        <v>0</v>
      </c>
      <c r="F902" s="149">
        <f>MOD(D902,100)</f>
        <v>57</v>
      </c>
      <c r="G902" s="149">
        <f>F902-MOD(F902,10)</f>
        <v>50</v>
      </c>
      <c r="H902" s="149">
        <f>MOD(F902,10)</f>
        <v>7</v>
      </c>
      <c r="K902" s="160"/>
      <c r="L902" s="150"/>
      <c r="M902" s="150"/>
      <c r="N902" s="150"/>
    </row>
    <row r="903" spans="1:14">
      <c r="A903" s="159">
        <f t="shared" si="112"/>
        <v>57</v>
      </c>
      <c r="B903" s="156">
        <f t="shared" si="113"/>
        <v>0</v>
      </c>
      <c r="C903" s="156">
        <v>10000</v>
      </c>
      <c r="D903" s="156"/>
      <c r="E903" s="157" t="str">
        <f>_xlfn.IFNA(VLOOKUP(E902,$O$3:$P$38,2,0),"")</f>
        <v/>
      </c>
      <c r="F903" s="149" t="str">
        <f>IF(AND(F902&gt;10,F902&lt;20), VLOOKUP(F902,$O$3:$P$38,2,0),"")</f>
        <v/>
      </c>
      <c r="G903" s="149" t="str">
        <f>IF(AND(F902&gt;10,F902&lt;20),"", IF(G902&gt;9, VLOOKUP(G902,$O$3:$P$38,2,0),""))</f>
        <v>pięćdziesiąt</v>
      </c>
      <c r="H903" s="149" t="str">
        <f>IF(AND(F902&gt;10,F902&lt;20),"",IF(H902&gt;0,VLOOKUP(H902,$O$3:$P$39,2,0),IF(AND(H902=0,A899=0),"zero","")))</f>
        <v>siedem</v>
      </c>
      <c r="J903" s="149" t="str">
        <f>CONCATENATE(E903,IF(AND(E903&lt;&gt;"",F903&lt;&gt;""),$M$3,""),F903,IF(AND(E903&amp;F903&lt;&gt;"",G903&lt;&gt;""),$M$3,""),G903,IF(AND(E903&amp;F903&amp;G903&lt;&gt;"",H903&lt;&gt;""),$M$3,""),H903)</f>
        <v>pięćdziesiąt siedem</v>
      </c>
      <c r="K903" s="160"/>
      <c r="L903" s="150"/>
      <c r="M903" s="150"/>
      <c r="N903" s="150"/>
    </row>
    <row r="904" spans="1:14">
      <c r="A904" s="159">
        <f t="shared" si="112"/>
        <v>57</v>
      </c>
      <c r="B904" s="156">
        <f t="shared" si="113"/>
        <v>0</v>
      </c>
      <c r="C904" s="156">
        <v>100000</v>
      </c>
      <c r="D904" s="156"/>
      <c r="E904" s="157"/>
      <c r="K904" s="160"/>
      <c r="L904" s="150"/>
      <c r="M904" s="150"/>
      <c r="N904" s="150"/>
    </row>
    <row r="905" spans="1:14">
      <c r="A905" s="159">
        <f t="shared" si="112"/>
        <v>57</v>
      </c>
      <c r="B905" s="156">
        <f t="shared" si="113"/>
        <v>0</v>
      </c>
      <c r="C905" s="156">
        <v>1000000</v>
      </c>
      <c r="D905" s="156">
        <f>(A905-A902)/1000</f>
        <v>0</v>
      </c>
      <c r="E905" s="157">
        <f>D905-MOD(D905,100)</f>
        <v>0</v>
      </c>
      <c r="F905" s="149">
        <f>MOD(D905,100)</f>
        <v>0</v>
      </c>
      <c r="G905" s="149">
        <f>F905-MOD(F905,10)</f>
        <v>0</v>
      </c>
      <c r="H905" s="149">
        <f>MOD(F905,10)</f>
        <v>0</v>
      </c>
      <c r="K905" s="160"/>
      <c r="L905" s="150"/>
      <c r="M905" s="150"/>
      <c r="N905" s="150"/>
    </row>
    <row r="906" spans="1:14">
      <c r="A906" s="159">
        <f t="shared" si="112"/>
        <v>57</v>
      </c>
      <c r="B906" s="156">
        <f t="shared" si="113"/>
        <v>0</v>
      </c>
      <c r="C906" s="156">
        <v>10000000</v>
      </c>
      <c r="D906" s="156"/>
      <c r="E906" s="157" t="str">
        <f>_xlfn.IFNA(VLOOKUP(E905,$O$3:$P$38,2,0),"")</f>
        <v/>
      </c>
      <c r="F906" s="149" t="str">
        <f>IF(AND(F905&gt;10,F905&lt;20), VLOOKUP(F905,$O$3:$P$38,2,0),"")</f>
        <v/>
      </c>
      <c r="G906" s="149" t="str">
        <f>IF(AND(F905&gt;10,F905&lt;20),"", IF(G905&gt;9, VLOOKUP(G905,$O$3:$P$38,2,0),""))</f>
        <v/>
      </c>
      <c r="H906" s="149" t="str">
        <f>IF(AND(F905&gt;10,F905&lt;20),"", IF(H905&gt;0, VLOOKUP(H905,$O$3:$P$38,2,0),""))</f>
        <v/>
      </c>
      <c r="I906" s="149" t="str">
        <f>IF(D905=0,"",IF(D905=1,$Q$3,IF(AND(F905&gt;10,F905&lt;19),$Q$5,IF(AND(H905&gt;1,H905&lt;5),$Q$4,$Q$5))))</f>
        <v/>
      </c>
      <c r="J906" s="149" t="str">
        <f>CONCATENATE(E906,IF(AND(E906&lt;&gt;"",F906&lt;&gt;""),$M$3,""),F906,IF(AND(E906&amp;F906&lt;&gt;"",G906&lt;&gt;""),$M$3,""),G906,IF(AND(E906&amp;F906&amp;G906&lt;&gt;"",H906&lt;&gt;""),$M$3,""),H906,IF(E906&amp;F906&amp;G906&amp;H906&lt;&gt;"",$M$3,""),I906)</f>
        <v/>
      </c>
      <c r="K906" s="160"/>
      <c r="L906" s="150"/>
      <c r="M906" s="150"/>
      <c r="N906" s="150"/>
    </row>
    <row r="907" spans="1:14">
      <c r="A907" s="159">
        <f t="shared" si="112"/>
        <v>57</v>
      </c>
      <c r="B907" s="156">
        <f t="shared" si="113"/>
        <v>0</v>
      </c>
      <c r="C907" s="156">
        <v>100000000</v>
      </c>
      <c r="D907" s="156"/>
      <c r="E907" s="157"/>
      <c r="K907" s="160"/>
      <c r="L907" s="150"/>
      <c r="M907" s="150"/>
      <c r="N907" s="150"/>
    </row>
    <row r="908" spans="1:14">
      <c r="A908" s="159">
        <f t="shared" si="112"/>
        <v>57</v>
      </c>
      <c r="B908" s="155">
        <f t="shared" si="113"/>
        <v>0</v>
      </c>
      <c r="C908" s="155">
        <v>1000000000</v>
      </c>
      <c r="D908" s="156">
        <f>(A908-A905)/1000000</f>
        <v>0</v>
      </c>
      <c r="E908" s="157">
        <f>D908-MOD(D908,100)</f>
        <v>0</v>
      </c>
      <c r="F908" s="149">
        <f>MOD(D908,100)</f>
        <v>0</v>
      </c>
      <c r="G908" s="149">
        <f>F908-MOD(F908,10)</f>
        <v>0</v>
      </c>
      <c r="H908" s="149">
        <f>MOD(F908,10)</f>
        <v>0</v>
      </c>
      <c r="K908" s="160"/>
      <c r="L908" s="150"/>
      <c r="M908" s="150"/>
      <c r="N908" s="150"/>
    </row>
    <row r="909" spans="1:14">
      <c r="A909" s="159">
        <f t="shared" si="112"/>
        <v>57</v>
      </c>
      <c r="B909" s="155">
        <f t="shared" si="113"/>
        <v>0</v>
      </c>
      <c r="C909" s="155">
        <v>10000000000</v>
      </c>
      <c r="E909" s="161" t="str">
        <f>_xlfn.IFNA(VLOOKUP(E908,$O$3:$P$38,2,0),"")</f>
        <v/>
      </c>
      <c r="F909" s="149" t="str">
        <f>IF(AND(F908&gt;10,F908&lt;20), VLOOKUP(F908,$O$3:$P$38,2,0),"")</f>
        <v/>
      </c>
      <c r="G909" s="149" t="str">
        <f>IF(AND(F908&gt;10,F908&lt;20),"", IF(G908&gt;9, VLOOKUP(G908,$O$3:$P$38,2,0),""))</f>
        <v/>
      </c>
      <c r="H909" s="149" t="str">
        <f>IF(AND(F908&gt;10,F908&lt;20),"", IF(H908&gt;0, VLOOKUP(H908,$O$3:$P$38,2,0),""))</f>
        <v/>
      </c>
      <c r="I909" s="149" t="str">
        <f>IF(D908=0,"",IF(D908=1,$R$3,IF(AND(F908&gt;10,F908&lt;19),$R$5,IF(AND(H908&gt;1,H908&lt;5),$R$4,$R$5))))</f>
        <v/>
      </c>
      <c r="J909" s="149" t="str">
        <f>CONCATENATE(E909,IF(AND(E909&lt;&gt;"",F909&lt;&gt;""),$M$3,""),F909,IF(AND(E909&amp;F909&lt;&gt;"",G909&lt;&gt;""),$M$3,""),G909,IF(AND(E909&amp;F909&amp;G909&lt;&gt;"",H909&lt;&gt;""),$M$3,""),H909,IF(E909&amp;F909&amp;G909&amp;H909&lt;&gt;"",$M$3,""),I909)</f>
        <v/>
      </c>
      <c r="K909" s="160"/>
      <c r="L909" s="150"/>
      <c r="M909" s="150"/>
      <c r="N909" s="150"/>
    </row>
    <row r="910" spans="1:14">
      <c r="A910" s="159">
        <f t="shared" si="112"/>
        <v>57</v>
      </c>
      <c r="B910" s="156">
        <f t="shared" si="113"/>
        <v>0</v>
      </c>
      <c r="C910" s="156">
        <v>100000000000</v>
      </c>
      <c r="D910" s="156"/>
      <c r="E910" s="157"/>
      <c r="K910" s="160"/>
      <c r="L910" s="150"/>
      <c r="M910" s="150"/>
      <c r="N910" s="150"/>
    </row>
    <row r="911" spans="1:14">
      <c r="A911" s="159">
        <f t="shared" si="112"/>
        <v>57</v>
      </c>
      <c r="B911" s="155">
        <f>A911-A908</f>
        <v>0</v>
      </c>
      <c r="C911" s="155">
        <v>1000000000000</v>
      </c>
      <c r="D911" s="156">
        <f>(A911-A908)/1000000000</f>
        <v>0</v>
      </c>
      <c r="E911" s="157">
        <f>D911-MOD(D911,100)</f>
        <v>0</v>
      </c>
      <c r="F911" s="149">
        <f>MOD(D911,100)</f>
        <v>0</v>
      </c>
      <c r="G911" s="149">
        <f>F911-MOD(F911,10)</f>
        <v>0</v>
      </c>
      <c r="H911" s="149">
        <f>MOD(F911,10)</f>
        <v>0</v>
      </c>
      <c r="K911" s="160"/>
      <c r="L911" s="150"/>
      <c r="M911" s="150"/>
      <c r="N911" s="150"/>
    </row>
    <row r="912" spans="1:14" ht="15.75" thickBot="1">
      <c r="A912" s="162"/>
      <c r="B912" s="163"/>
      <c r="C912" s="163"/>
      <c r="D912" s="163"/>
      <c r="E912" s="164" t="str">
        <f>_xlfn.IFNA(VLOOKUP(E911,$O$3:$P$38,2,0),"")</f>
        <v/>
      </c>
      <c r="F912" s="163" t="str">
        <f>IF(AND(F911&gt;10,F911&lt;20), VLOOKUP(F911,$O$3:$P$38,2,0),"")</f>
        <v/>
      </c>
      <c r="G912" s="163" t="str">
        <f>IF(AND(F911&gt;10,F911&lt;20),"", IF(G911&gt;9, VLOOKUP(G911,$O$3:$P$38,2,0),""))</f>
        <v/>
      </c>
      <c r="H912" s="163" t="str">
        <f>IF(AND(F911&gt;10,F911&lt;20),"", IF(H911&gt;0, VLOOKUP(H911,$O$3:$P$38,2,0),""))</f>
        <v/>
      </c>
      <c r="I912" s="163" t="str">
        <f>IF(D911=0,"",IF(D911=1,$S$3,IF(AND(F911&gt;10,F911&lt;19),$S$5,IF(AND(H911&gt;1,H911&lt;5),$S$4,$S$5))))</f>
        <v/>
      </c>
      <c r="J912" s="163" t="str">
        <f>CONCATENATE(E912,IF(AND(E912&lt;&gt;"",F912&lt;&gt;""),$M$3,""),F912,IF(AND(E912&amp;F912&lt;&gt;"",G912&lt;&gt;""),$M$3,""),G912,IF(AND(E912&amp;F912&amp;G912&lt;&gt;"",H912&lt;&gt;""),$M$3,""),H912,IF(E912&amp;F912&amp;G912&amp;H912&lt;&gt;"",$M$3,""),I912)</f>
        <v/>
      </c>
      <c r="K912" s="165"/>
      <c r="L912" s="150"/>
      <c r="M912" s="150"/>
      <c r="N912" s="150"/>
    </row>
    <row r="913" spans="1:14" ht="15.75" thickBot="1">
      <c r="A913" s="150"/>
      <c r="B913" s="150"/>
      <c r="C913" s="150"/>
      <c r="D913" s="150"/>
      <c r="E913" s="166"/>
      <c r="F913" s="150"/>
      <c r="G913" s="150"/>
      <c r="H913" s="150"/>
      <c r="I913" s="150"/>
      <c r="J913" s="150"/>
      <c r="K913" s="150"/>
      <c r="L913" s="150"/>
      <c r="M913" s="150"/>
      <c r="N913" s="150"/>
    </row>
    <row r="914" spans="1:14" ht="15.75" thickBot="1">
      <c r="A914" s="151">
        <v>58</v>
      </c>
      <c r="B914" s="145" t="s">
        <v>152</v>
      </c>
      <c r="C914" s="145" t="s">
        <v>153</v>
      </c>
      <c r="D914" s="148"/>
      <c r="E914" s="152" t="str">
        <f>CONCATENATE(J928,IF(AND(D927&lt;&gt;0,D924&lt;&gt;0),$M$3,""),J925,IF(AND(D924&lt;&gt;0,D921&lt;&gt;0),$M$3,""),J922,IF(AND(D921&lt;&gt;0,D918&lt;&gt;0),$M$3,""),J919,$N$3,$M$3,E915,IF(D915&lt;&gt;0,$M$3,""),$N$4)</f>
        <v>pięćdziesiąt osiem, 00/100</v>
      </c>
      <c r="F914" s="148"/>
      <c r="G914" s="148"/>
      <c r="H914" s="148"/>
      <c r="I914" s="148"/>
      <c r="J914" s="148"/>
      <c r="K914" s="153"/>
      <c r="L914" s="150"/>
      <c r="M914" s="150"/>
      <c r="N914" s="150"/>
    </row>
    <row r="915" spans="1:14" ht="15.75" thickBot="1">
      <c r="A915" s="154">
        <f>TRUNC(A914)</f>
        <v>58</v>
      </c>
      <c r="B915" s="155">
        <f>A914-A915</f>
        <v>0</v>
      </c>
      <c r="C915" s="155">
        <v>1</v>
      </c>
      <c r="D915" s="156">
        <f>B915</f>
        <v>0</v>
      </c>
      <c r="E915" s="157" t="str">
        <f>CONCATENATE(TEXT(D915*100,"## 00"),"/100")</f>
        <v>00/100</v>
      </c>
      <c r="K915" s="158"/>
      <c r="L915" s="150"/>
      <c r="M915" s="150"/>
      <c r="N915" s="150"/>
    </row>
    <row r="916" spans="1:14">
      <c r="A916" s="159">
        <f t="shared" ref="A916:A927" si="114">MOD($A$915,$C916)</f>
        <v>8</v>
      </c>
      <c r="B916" s="156">
        <f>A916</f>
        <v>8</v>
      </c>
      <c r="C916" s="156">
        <v>10</v>
      </c>
      <c r="D916" s="156"/>
      <c r="E916" s="157"/>
      <c r="K916" s="160"/>
      <c r="L916" s="150"/>
      <c r="M916" s="150"/>
      <c r="N916" s="150"/>
    </row>
    <row r="917" spans="1:14">
      <c r="A917" s="159">
        <f t="shared" si="114"/>
        <v>58</v>
      </c>
      <c r="B917" s="156">
        <f t="shared" ref="B917:B926" si="115">A917-A916</f>
        <v>50</v>
      </c>
      <c r="C917" s="156">
        <v>100</v>
      </c>
      <c r="D917" s="156"/>
      <c r="E917" s="157"/>
      <c r="K917" s="160"/>
      <c r="L917" s="150"/>
      <c r="M917" s="150"/>
      <c r="N917" s="150"/>
    </row>
    <row r="918" spans="1:14">
      <c r="A918" s="159">
        <f t="shared" si="114"/>
        <v>58</v>
      </c>
      <c r="B918" s="156">
        <f t="shared" si="115"/>
        <v>0</v>
      </c>
      <c r="C918" s="156">
        <v>1000</v>
      </c>
      <c r="D918" s="156">
        <f>A918</f>
        <v>58</v>
      </c>
      <c r="E918" s="157">
        <f>D918-MOD(D918,100)</f>
        <v>0</v>
      </c>
      <c r="F918" s="149">
        <f>MOD(D918,100)</f>
        <v>58</v>
      </c>
      <c r="G918" s="149">
        <f>F918-MOD(F918,10)</f>
        <v>50</v>
      </c>
      <c r="H918" s="149">
        <f>MOD(F918,10)</f>
        <v>8</v>
      </c>
      <c r="K918" s="160"/>
      <c r="L918" s="150"/>
      <c r="M918" s="150"/>
      <c r="N918" s="150"/>
    </row>
    <row r="919" spans="1:14">
      <c r="A919" s="159">
        <f t="shared" si="114"/>
        <v>58</v>
      </c>
      <c r="B919" s="156">
        <f t="shared" si="115"/>
        <v>0</v>
      </c>
      <c r="C919" s="156">
        <v>10000</v>
      </c>
      <c r="D919" s="156"/>
      <c r="E919" s="157" t="str">
        <f>_xlfn.IFNA(VLOOKUP(E918,$O$3:$P$38,2,0),"")</f>
        <v/>
      </c>
      <c r="F919" s="149" t="str">
        <f>IF(AND(F918&gt;10,F918&lt;20), VLOOKUP(F918,$O$3:$P$38,2,0),"")</f>
        <v/>
      </c>
      <c r="G919" s="149" t="str">
        <f>IF(AND(F918&gt;10,F918&lt;20),"", IF(G918&gt;9, VLOOKUP(G918,$O$3:$P$38,2,0),""))</f>
        <v>pięćdziesiąt</v>
      </c>
      <c r="H919" s="149" t="str">
        <f>IF(AND(F918&gt;10,F918&lt;20),"",IF(H918&gt;0,VLOOKUP(H918,$O$3:$P$39,2,0),IF(AND(H918=0,A915=0),"zero","")))</f>
        <v>osiem</v>
      </c>
      <c r="J919" s="149" t="str">
        <f>CONCATENATE(E919,IF(AND(E919&lt;&gt;"",F919&lt;&gt;""),$M$3,""),F919,IF(AND(E919&amp;F919&lt;&gt;"",G919&lt;&gt;""),$M$3,""),G919,IF(AND(E919&amp;F919&amp;G919&lt;&gt;"",H919&lt;&gt;""),$M$3,""),H919)</f>
        <v>pięćdziesiąt osiem</v>
      </c>
      <c r="K919" s="160"/>
      <c r="L919" s="150"/>
      <c r="M919" s="150"/>
      <c r="N919" s="150"/>
    </row>
    <row r="920" spans="1:14">
      <c r="A920" s="159">
        <f t="shared" si="114"/>
        <v>58</v>
      </c>
      <c r="B920" s="156">
        <f t="shared" si="115"/>
        <v>0</v>
      </c>
      <c r="C920" s="156">
        <v>100000</v>
      </c>
      <c r="D920" s="156"/>
      <c r="E920" s="157"/>
      <c r="K920" s="160"/>
      <c r="L920" s="150"/>
      <c r="M920" s="150"/>
      <c r="N920" s="150"/>
    </row>
    <row r="921" spans="1:14">
      <c r="A921" s="159">
        <f t="shared" si="114"/>
        <v>58</v>
      </c>
      <c r="B921" s="156">
        <f t="shared" si="115"/>
        <v>0</v>
      </c>
      <c r="C921" s="156">
        <v>1000000</v>
      </c>
      <c r="D921" s="156">
        <f>(A921-A918)/1000</f>
        <v>0</v>
      </c>
      <c r="E921" s="157">
        <f>D921-MOD(D921,100)</f>
        <v>0</v>
      </c>
      <c r="F921" s="149">
        <f>MOD(D921,100)</f>
        <v>0</v>
      </c>
      <c r="G921" s="149">
        <f>F921-MOD(F921,10)</f>
        <v>0</v>
      </c>
      <c r="H921" s="149">
        <f>MOD(F921,10)</f>
        <v>0</v>
      </c>
      <c r="K921" s="160"/>
      <c r="L921" s="150"/>
      <c r="M921" s="150"/>
      <c r="N921" s="150"/>
    </row>
    <row r="922" spans="1:14">
      <c r="A922" s="159">
        <f t="shared" si="114"/>
        <v>58</v>
      </c>
      <c r="B922" s="156">
        <f t="shared" si="115"/>
        <v>0</v>
      </c>
      <c r="C922" s="156">
        <v>10000000</v>
      </c>
      <c r="D922" s="156"/>
      <c r="E922" s="157" t="str">
        <f>_xlfn.IFNA(VLOOKUP(E921,$O$3:$P$38,2,0),"")</f>
        <v/>
      </c>
      <c r="F922" s="149" t="str">
        <f>IF(AND(F921&gt;10,F921&lt;20), VLOOKUP(F921,$O$3:$P$38,2,0),"")</f>
        <v/>
      </c>
      <c r="G922" s="149" t="str">
        <f>IF(AND(F921&gt;10,F921&lt;20),"", IF(G921&gt;9, VLOOKUP(G921,$O$3:$P$38,2,0),""))</f>
        <v/>
      </c>
      <c r="H922" s="149" t="str">
        <f>IF(AND(F921&gt;10,F921&lt;20),"", IF(H921&gt;0, VLOOKUP(H921,$O$3:$P$38,2,0),""))</f>
        <v/>
      </c>
      <c r="I922" s="149" t="str">
        <f>IF(D921=0,"",IF(D921=1,$Q$3,IF(AND(F921&gt;10,F921&lt;19),$Q$5,IF(AND(H921&gt;1,H921&lt;5),$Q$4,$Q$5))))</f>
        <v/>
      </c>
      <c r="J922" s="149" t="str">
        <f>CONCATENATE(E922,IF(AND(E922&lt;&gt;"",F922&lt;&gt;""),$M$3,""),F922,IF(AND(E922&amp;F922&lt;&gt;"",G922&lt;&gt;""),$M$3,""),G922,IF(AND(E922&amp;F922&amp;G922&lt;&gt;"",H922&lt;&gt;""),$M$3,""),H922,IF(E922&amp;F922&amp;G922&amp;H922&lt;&gt;"",$M$3,""),I922)</f>
        <v/>
      </c>
      <c r="K922" s="160"/>
      <c r="L922" s="150"/>
      <c r="M922" s="150"/>
      <c r="N922" s="150"/>
    </row>
    <row r="923" spans="1:14">
      <c r="A923" s="159">
        <f t="shared" si="114"/>
        <v>58</v>
      </c>
      <c r="B923" s="156">
        <f t="shared" si="115"/>
        <v>0</v>
      </c>
      <c r="C923" s="156">
        <v>100000000</v>
      </c>
      <c r="D923" s="156"/>
      <c r="E923" s="157"/>
      <c r="K923" s="160"/>
      <c r="L923" s="150"/>
      <c r="M923" s="150"/>
      <c r="N923" s="150"/>
    </row>
    <row r="924" spans="1:14">
      <c r="A924" s="159">
        <f t="shared" si="114"/>
        <v>58</v>
      </c>
      <c r="B924" s="155">
        <f t="shared" si="115"/>
        <v>0</v>
      </c>
      <c r="C924" s="155">
        <v>1000000000</v>
      </c>
      <c r="D924" s="156">
        <f>(A924-A921)/1000000</f>
        <v>0</v>
      </c>
      <c r="E924" s="157">
        <f>D924-MOD(D924,100)</f>
        <v>0</v>
      </c>
      <c r="F924" s="149">
        <f>MOD(D924,100)</f>
        <v>0</v>
      </c>
      <c r="G924" s="149">
        <f>F924-MOD(F924,10)</f>
        <v>0</v>
      </c>
      <c r="H924" s="149">
        <f>MOD(F924,10)</f>
        <v>0</v>
      </c>
      <c r="K924" s="160"/>
      <c r="L924" s="150"/>
      <c r="M924" s="150"/>
      <c r="N924" s="150"/>
    </row>
    <row r="925" spans="1:14">
      <c r="A925" s="159">
        <f t="shared" si="114"/>
        <v>58</v>
      </c>
      <c r="B925" s="155">
        <f t="shared" si="115"/>
        <v>0</v>
      </c>
      <c r="C925" s="155">
        <v>10000000000</v>
      </c>
      <c r="E925" s="161" t="str">
        <f>_xlfn.IFNA(VLOOKUP(E924,$O$3:$P$38,2,0),"")</f>
        <v/>
      </c>
      <c r="F925" s="149" t="str">
        <f>IF(AND(F924&gt;10,F924&lt;20), VLOOKUP(F924,$O$3:$P$38,2,0),"")</f>
        <v/>
      </c>
      <c r="G925" s="149" t="str">
        <f>IF(AND(F924&gt;10,F924&lt;20),"", IF(G924&gt;9, VLOOKUP(G924,$O$3:$P$38,2,0),""))</f>
        <v/>
      </c>
      <c r="H925" s="149" t="str">
        <f>IF(AND(F924&gt;10,F924&lt;20),"", IF(H924&gt;0, VLOOKUP(H924,$O$3:$P$38,2,0),""))</f>
        <v/>
      </c>
      <c r="I925" s="149" t="str">
        <f>IF(D924=0,"",IF(D924=1,$R$3,IF(AND(F924&gt;10,F924&lt;19),$R$5,IF(AND(H924&gt;1,H924&lt;5),$R$4,$R$5))))</f>
        <v/>
      </c>
      <c r="J925" s="149" t="str">
        <f>CONCATENATE(E925,IF(AND(E925&lt;&gt;"",F925&lt;&gt;""),$M$3,""),F925,IF(AND(E925&amp;F925&lt;&gt;"",G925&lt;&gt;""),$M$3,""),G925,IF(AND(E925&amp;F925&amp;G925&lt;&gt;"",H925&lt;&gt;""),$M$3,""),H925,IF(E925&amp;F925&amp;G925&amp;H925&lt;&gt;"",$M$3,""),I925)</f>
        <v/>
      </c>
      <c r="K925" s="160"/>
      <c r="L925" s="150"/>
      <c r="M925" s="150"/>
      <c r="N925" s="150"/>
    </row>
    <row r="926" spans="1:14">
      <c r="A926" s="159">
        <f t="shared" si="114"/>
        <v>58</v>
      </c>
      <c r="B926" s="156">
        <f t="shared" si="115"/>
        <v>0</v>
      </c>
      <c r="C926" s="156">
        <v>100000000000</v>
      </c>
      <c r="D926" s="156"/>
      <c r="E926" s="157"/>
      <c r="K926" s="160"/>
      <c r="L926" s="150"/>
      <c r="M926" s="150"/>
      <c r="N926" s="150"/>
    </row>
    <row r="927" spans="1:14">
      <c r="A927" s="159">
        <f t="shared" si="114"/>
        <v>58</v>
      </c>
      <c r="B927" s="155">
        <f>A927-A924</f>
        <v>0</v>
      </c>
      <c r="C927" s="155">
        <v>1000000000000</v>
      </c>
      <c r="D927" s="156">
        <f>(A927-A924)/1000000000</f>
        <v>0</v>
      </c>
      <c r="E927" s="157">
        <f>D927-MOD(D927,100)</f>
        <v>0</v>
      </c>
      <c r="F927" s="149">
        <f>MOD(D927,100)</f>
        <v>0</v>
      </c>
      <c r="G927" s="149">
        <f>F927-MOD(F927,10)</f>
        <v>0</v>
      </c>
      <c r="H927" s="149">
        <f>MOD(F927,10)</f>
        <v>0</v>
      </c>
      <c r="K927" s="160"/>
      <c r="L927" s="150"/>
      <c r="M927" s="150"/>
      <c r="N927" s="150"/>
    </row>
    <row r="928" spans="1:14" ht="15.75" thickBot="1">
      <c r="A928" s="162"/>
      <c r="B928" s="163"/>
      <c r="C928" s="163"/>
      <c r="D928" s="163"/>
      <c r="E928" s="164" t="str">
        <f>_xlfn.IFNA(VLOOKUP(E927,$O$3:$P$38,2,0),"")</f>
        <v/>
      </c>
      <c r="F928" s="163" t="str">
        <f>IF(AND(F927&gt;10,F927&lt;20), VLOOKUP(F927,$O$3:$P$38,2,0),"")</f>
        <v/>
      </c>
      <c r="G928" s="163" t="str">
        <f>IF(AND(F927&gt;10,F927&lt;20),"", IF(G927&gt;9, VLOOKUP(G927,$O$3:$P$38,2,0),""))</f>
        <v/>
      </c>
      <c r="H928" s="163" t="str">
        <f>IF(AND(F927&gt;10,F927&lt;20),"", IF(H927&gt;0, VLOOKUP(H927,$O$3:$P$38,2,0),""))</f>
        <v/>
      </c>
      <c r="I928" s="163" t="str">
        <f>IF(D927=0,"",IF(D927=1,$S$3,IF(AND(F927&gt;10,F927&lt;19),$S$5,IF(AND(H927&gt;1,H927&lt;5),$S$4,$S$5))))</f>
        <v/>
      </c>
      <c r="J928" s="163" t="str">
        <f>CONCATENATE(E928,IF(AND(E928&lt;&gt;"",F928&lt;&gt;""),$M$3,""),F928,IF(AND(E928&amp;F928&lt;&gt;"",G928&lt;&gt;""),$M$3,""),G928,IF(AND(E928&amp;F928&amp;G928&lt;&gt;"",H928&lt;&gt;""),$M$3,""),H928,IF(E928&amp;F928&amp;G928&amp;H928&lt;&gt;"",$M$3,""),I928)</f>
        <v/>
      </c>
      <c r="K928" s="165"/>
      <c r="L928" s="150"/>
      <c r="M928" s="150"/>
      <c r="N928" s="150"/>
    </row>
    <row r="929" spans="1:14" ht="15.75" thickBot="1">
      <c r="A929" s="150"/>
      <c r="B929" s="150"/>
      <c r="C929" s="150"/>
      <c r="D929" s="150"/>
      <c r="E929" s="166"/>
      <c r="F929" s="150"/>
      <c r="G929" s="150"/>
      <c r="H929" s="150"/>
      <c r="I929" s="150"/>
      <c r="J929" s="150"/>
      <c r="K929" s="150"/>
      <c r="L929" s="150"/>
      <c r="M929" s="150"/>
      <c r="N929" s="150"/>
    </row>
    <row r="930" spans="1:14" ht="15.75" thickBot="1">
      <c r="A930" s="151">
        <v>59</v>
      </c>
      <c r="B930" s="145" t="s">
        <v>152</v>
      </c>
      <c r="C930" s="145" t="s">
        <v>153</v>
      </c>
      <c r="D930" s="148"/>
      <c r="E930" s="152" t="str">
        <f>CONCATENATE(J944,IF(AND(D943&lt;&gt;0,D940&lt;&gt;0),$M$3,""),J941,IF(AND(D940&lt;&gt;0,D937&lt;&gt;0),$M$3,""),J938,IF(AND(D937&lt;&gt;0,D934&lt;&gt;0),$M$3,""),J935,$N$3,$M$3,E931,IF(D931&lt;&gt;0,$M$3,""),$N$4)</f>
        <v>pięćdziesiąt dziewięć, 00/100</v>
      </c>
      <c r="F930" s="148"/>
      <c r="G930" s="148"/>
      <c r="H930" s="148"/>
      <c r="I930" s="148"/>
      <c r="J930" s="148"/>
      <c r="K930" s="153"/>
      <c r="L930" s="150"/>
      <c r="M930" s="150"/>
      <c r="N930" s="150"/>
    </row>
    <row r="931" spans="1:14" ht="15.75" thickBot="1">
      <c r="A931" s="154">
        <f>TRUNC(A930)</f>
        <v>59</v>
      </c>
      <c r="B931" s="155">
        <f>A930-A931</f>
        <v>0</v>
      </c>
      <c r="C931" s="155">
        <v>1</v>
      </c>
      <c r="D931" s="156">
        <f>B931</f>
        <v>0</v>
      </c>
      <c r="E931" s="157" t="str">
        <f>CONCATENATE(TEXT(D931*100,"## 00"),"/100")</f>
        <v>00/100</v>
      </c>
      <c r="K931" s="158"/>
      <c r="L931" s="150"/>
      <c r="M931" s="150"/>
      <c r="N931" s="150"/>
    </row>
    <row r="932" spans="1:14">
      <c r="A932" s="159">
        <f t="shared" ref="A932:A943" si="116">MOD($A$931,$C932)</f>
        <v>9</v>
      </c>
      <c r="B932" s="156">
        <f>A932</f>
        <v>9</v>
      </c>
      <c r="C932" s="156">
        <v>10</v>
      </c>
      <c r="D932" s="156"/>
      <c r="E932" s="157"/>
      <c r="K932" s="160"/>
      <c r="L932" s="150"/>
      <c r="M932" s="150"/>
      <c r="N932" s="150"/>
    </row>
    <row r="933" spans="1:14">
      <c r="A933" s="159">
        <f t="shared" si="116"/>
        <v>59</v>
      </c>
      <c r="B933" s="156">
        <f t="shared" ref="B933:B942" si="117">A933-A932</f>
        <v>50</v>
      </c>
      <c r="C933" s="156">
        <v>100</v>
      </c>
      <c r="D933" s="156"/>
      <c r="E933" s="157"/>
      <c r="K933" s="160"/>
      <c r="L933" s="150"/>
      <c r="M933" s="150"/>
      <c r="N933" s="150"/>
    </row>
    <row r="934" spans="1:14">
      <c r="A934" s="159">
        <f t="shared" si="116"/>
        <v>59</v>
      </c>
      <c r="B934" s="156">
        <f t="shared" si="117"/>
        <v>0</v>
      </c>
      <c r="C934" s="156">
        <v>1000</v>
      </c>
      <c r="D934" s="156">
        <f>A934</f>
        <v>59</v>
      </c>
      <c r="E934" s="157">
        <f>D934-MOD(D934,100)</f>
        <v>0</v>
      </c>
      <c r="F934" s="149">
        <f>MOD(D934,100)</f>
        <v>59</v>
      </c>
      <c r="G934" s="149">
        <f>F934-MOD(F934,10)</f>
        <v>50</v>
      </c>
      <c r="H934" s="149">
        <f>MOD(F934,10)</f>
        <v>9</v>
      </c>
      <c r="K934" s="160"/>
      <c r="L934" s="150"/>
      <c r="M934" s="150"/>
      <c r="N934" s="150"/>
    </row>
    <row r="935" spans="1:14">
      <c r="A935" s="159">
        <f t="shared" si="116"/>
        <v>59</v>
      </c>
      <c r="B935" s="156">
        <f t="shared" si="117"/>
        <v>0</v>
      </c>
      <c r="C935" s="156">
        <v>10000</v>
      </c>
      <c r="D935" s="156"/>
      <c r="E935" s="157" t="str">
        <f>_xlfn.IFNA(VLOOKUP(E934,$O$3:$P$38,2,0),"")</f>
        <v/>
      </c>
      <c r="F935" s="149" t="str">
        <f>IF(AND(F934&gt;10,F934&lt;20), VLOOKUP(F934,$O$3:$P$38,2,0),"")</f>
        <v/>
      </c>
      <c r="G935" s="149" t="str">
        <f>IF(AND(F934&gt;10,F934&lt;20),"", IF(G934&gt;9, VLOOKUP(G934,$O$3:$P$38,2,0),""))</f>
        <v>pięćdziesiąt</v>
      </c>
      <c r="H935" s="149" t="str">
        <f>IF(AND(F934&gt;10,F934&lt;20),"",IF(H934&gt;0,VLOOKUP(H934,$O$3:$P$39,2,0),IF(AND(H934=0,A931=0),"zero","")))</f>
        <v>dziewięć</v>
      </c>
      <c r="J935" s="149" t="str">
        <f>CONCATENATE(E935,IF(AND(E935&lt;&gt;"",F935&lt;&gt;""),$M$3,""),F935,IF(AND(E935&amp;F935&lt;&gt;"",G935&lt;&gt;""),$M$3,""),G935,IF(AND(E935&amp;F935&amp;G935&lt;&gt;"",H935&lt;&gt;""),$M$3,""),H935)</f>
        <v>pięćdziesiąt dziewięć</v>
      </c>
      <c r="K935" s="160"/>
      <c r="L935" s="150"/>
      <c r="M935" s="150"/>
      <c r="N935" s="150"/>
    </row>
    <row r="936" spans="1:14">
      <c r="A936" s="159">
        <f t="shared" si="116"/>
        <v>59</v>
      </c>
      <c r="B936" s="156">
        <f t="shared" si="117"/>
        <v>0</v>
      </c>
      <c r="C936" s="156">
        <v>100000</v>
      </c>
      <c r="D936" s="156"/>
      <c r="E936" s="157"/>
      <c r="K936" s="160"/>
      <c r="L936" s="150"/>
      <c r="M936" s="150"/>
      <c r="N936" s="150"/>
    </row>
    <row r="937" spans="1:14">
      <c r="A937" s="159">
        <f t="shared" si="116"/>
        <v>59</v>
      </c>
      <c r="B937" s="156">
        <f t="shared" si="117"/>
        <v>0</v>
      </c>
      <c r="C937" s="156">
        <v>1000000</v>
      </c>
      <c r="D937" s="156">
        <f>(A937-A934)/1000</f>
        <v>0</v>
      </c>
      <c r="E937" s="157">
        <f>D937-MOD(D937,100)</f>
        <v>0</v>
      </c>
      <c r="F937" s="149">
        <f>MOD(D937,100)</f>
        <v>0</v>
      </c>
      <c r="G937" s="149">
        <f>F937-MOD(F937,10)</f>
        <v>0</v>
      </c>
      <c r="H937" s="149">
        <f>MOD(F937,10)</f>
        <v>0</v>
      </c>
      <c r="K937" s="160"/>
      <c r="L937" s="150"/>
      <c r="M937" s="150"/>
      <c r="N937" s="150"/>
    </row>
    <row r="938" spans="1:14">
      <c r="A938" s="159">
        <f t="shared" si="116"/>
        <v>59</v>
      </c>
      <c r="B938" s="156">
        <f t="shared" si="117"/>
        <v>0</v>
      </c>
      <c r="C938" s="156">
        <v>10000000</v>
      </c>
      <c r="D938" s="156"/>
      <c r="E938" s="157" t="str">
        <f>_xlfn.IFNA(VLOOKUP(E937,$O$3:$P$38,2,0),"")</f>
        <v/>
      </c>
      <c r="F938" s="149" t="str">
        <f>IF(AND(F937&gt;10,F937&lt;20), VLOOKUP(F937,$O$3:$P$38,2,0),"")</f>
        <v/>
      </c>
      <c r="G938" s="149" t="str">
        <f>IF(AND(F937&gt;10,F937&lt;20),"", IF(G937&gt;9, VLOOKUP(G937,$O$3:$P$38,2,0),""))</f>
        <v/>
      </c>
      <c r="H938" s="149" t="str">
        <f>IF(AND(F937&gt;10,F937&lt;20),"", IF(H937&gt;0, VLOOKUP(H937,$O$3:$P$38,2,0),""))</f>
        <v/>
      </c>
      <c r="I938" s="149" t="str">
        <f>IF(D937=0,"",IF(D937=1,$Q$3,IF(AND(F937&gt;10,F937&lt;19),$Q$5,IF(AND(H937&gt;1,H937&lt;5),$Q$4,$Q$5))))</f>
        <v/>
      </c>
      <c r="J938" s="149" t="str">
        <f>CONCATENATE(E938,IF(AND(E938&lt;&gt;"",F938&lt;&gt;""),$M$3,""),F938,IF(AND(E938&amp;F938&lt;&gt;"",G938&lt;&gt;""),$M$3,""),G938,IF(AND(E938&amp;F938&amp;G938&lt;&gt;"",H938&lt;&gt;""),$M$3,""),H938,IF(E938&amp;F938&amp;G938&amp;H938&lt;&gt;"",$M$3,""),I938)</f>
        <v/>
      </c>
      <c r="K938" s="160"/>
      <c r="L938" s="150"/>
      <c r="M938" s="150"/>
      <c r="N938" s="150"/>
    </row>
    <row r="939" spans="1:14">
      <c r="A939" s="159">
        <f t="shared" si="116"/>
        <v>59</v>
      </c>
      <c r="B939" s="156">
        <f t="shared" si="117"/>
        <v>0</v>
      </c>
      <c r="C939" s="156">
        <v>100000000</v>
      </c>
      <c r="D939" s="156"/>
      <c r="E939" s="157"/>
      <c r="K939" s="160"/>
      <c r="L939" s="150"/>
      <c r="M939" s="150"/>
      <c r="N939" s="150"/>
    </row>
    <row r="940" spans="1:14">
      <c r="A940" s="159">
        <f t="shared" si="116"/>
        <v>59</v>
      </c>
      <c r="B940" s="155">
        <f t="shared" si="117"/>
        <v>0</v>
      </c>
      <c r="C940" s="155">
        <v>1000000000</v>
      </c>
      <c r="D940" s="156">
        <f>(A940-A937)/1000000</f>
        <v>0</v>
      </c>
      <c r="E940" s="157">
        <f>D940-MOD(D940,100)</f>
        <v>0</v>
      </c>
      <c r="F940" s="149">
        <f>MOD(D940,100)</f>
        <v>0</v>
      </c>
      <c r="G940" s="149">
        <f>F940-MOD(F940,10)</f>
        <v>0</v>
      </c>
      <c r="H940" s="149">
        <f>MOD(F940,10)</f>
        <v>0</v>
      </c>
      <c r="K940" s="160"/>
      <c r="L940" s="150"/>
      <c r="M940" s="150"/>
      <c r="N940" s="150"/>
    </row>
    <row r="941" spans="1:14">
      <c r="A941" s="159">
        <f t="shared" si="116"/>
        <v>59</v>
      </c>
      <c r="B941" s="155">
        <f t="shared" si="117"/>
        <v>0</v>
      </c>
      <c r="C941" s="155">
        <v>10000000000</v>
      </c>
      <c r="E941" s="161" t="str">
        <f>_xlfn.IFNA(VLOOKUP(E940,$O$3:$P$38,2,0),"")</f>
        <v/>
      </c>
      <c r="F941" s="149" t="str">
        <f>IF(AND(F940&gt;10,F940&lt;20), VLOOKUP(F940,$O$3:$P$38,2,0),"")</f>
        <v/>
      </c>
      <c r="G941" s="149" t="str">
        <f>IF(AND(F940&gt;10,F940&lt;20),"", IF(G940&gt;9, VLOOKUP(G940,$O$3:$P$38,2,0),""))</f>
        <v/>
      </c>
      <c r="H941" s="149" t="str">
        <f>IF(AND(F940&gt;10,F940&lt;20),"", IF(H940&gt;0, VLOOKUP(H940,$O$3:$P$38,2,0),""))</f>
        <v/>
      </c>
      <c r="I941" s="149" t="str">
        <f>IF(D940=0,"",IF(D940=1,$R$3,IF(AND(F940&gt;10,F940&lt;19),$R$5,IF(AND(H940&gt;1,H940&lt;5),$R$4,$R$5))))</f>
        <v/>
      </c>
      <c r="J941" s="149" t="str">
        <f>CONCATENATE(E941,IF(AND(E941&lt;&gt;"",F941&lt;&gt;""),$M$3,""),F941,IF(AND(E941&amp;F941&lt;&gt;"",G941&lt;&gt;""),$M$3,""),G941,IF(AND(E941&amp;F941&amp;G941&lt;&gt;"",H941&lt;&gt;""),$M$3,""),H941,IF(E941&amp;F941&amp;G941&amp;H941&lt;&gt;"",$M$3,""),I941)</f>
        <v/>
      </c>
      <c r="K941" s="160"/>
      <c r="L941" s="150"/>
      <c r="M941" s="150"/>
      <c r="N941" s="150"/>
    </row>
    <row r="942" spans="1:14">
      <c r="A942" s="159">
        <f t="shared" si="116"/>
        <v>59</v>
      </c>
      <c r="B942" s="156">
        <f t="shared" si="117"/>
        <v>0</v>
      </c>
      <c r="C942" s="156">
        <v>100000000000</v>
      </c>
      <c r="D942" s="156"/>
      <c r="E942" s="157"/>
      <c r="K942" s="160"/>
      <c r="L942" s="150"/>
      <c r="M942" s="150"/>
      <c r="N942" s="150"/>
    </row>
    <row r="943" spans="1:14">
      <c r="A943" s="159">
        <f t="shared" si="116"/>
        <v>59</v>
      </c>
      <c r="B943" s="155">
        <f>A943-A940</f>
        <v>0</v>
      </c>
      <c r="C943" s="155">
        <v>1000000000000</v>
      </c>
      <c r="D943" s="156">
        <f>(A943-A940)/1000000000</f>
        <v>0</v>
      </c>
      <c r="E943" s="157">
        <f>D943-MOD(D943,100)</f>
        <v>0</v>
      </c>
      <c r="F943" s="149">
        <f>MOD(D943,100)</f>
        <v>0</v>
      </c>
      <c r="G943" s="149">
        <f>F943-MOD(F943,10)</f>
        <v>0</v>
      </c>
      <c r="H943" s="149">
        <f>MOD(F943,10)</f>
        <v>0</v>
      </c>
      <c r="K943" s="160"/>
      <c r="L943" s="150"/>
      <c r="M943" s="150"/>
      <c r="N943" s="150"/>
    </row>
    <row r="944" spans="1:14" ht="15.75" thickBot="1">
      <c r="A944" s="162"/>
      <c r="B944" s="163"/>
      <c r="C944" s="163"/>
      <c r="D944" s="163"/>
      <c r="E944" s="164" t="str">
        <f>_xlfn.IFNA(VLOOKUP(E943,$O$3:$P$38,2,0),"")</f>
        <v/>
      </c>
      <c r="F944" s="163" t="str">
        <f>IF(AND(F943&gt;10,F943&lt;20), VLOOKUP(F943,$O$3:$P$38,2,0),"")</f>
        <v/>
      </c>
      <c r="G944" s="163" t="str">
        <f>IF(AND(F943&gt;10,F943&lt;20),"", IF(G943&gt;9, VLOOKUP(G943,$O$3:$P$38,2,0),""))</f>
        <v/>
      </c>
      <c r="H944" s="163" t="str">
        <f>IF(AND(F943&gt;10,F943&lt;20),"", IF(H943&gt;0, VLOOKUP(H943,$O$3:$P$38,2,0),""))</f>
        <v/>
      </c>
      <c r="I944" s="163" t="str">
        <f>IF(D943=0,"",IF(D943=1,$S$3,IF(AND(F943&gt;10,F943&lt;19),$S$5,IF(AND(H943&gt;1,H943&lt;5),$S$4,$S$5))))</f>
        <v/>
      </c>
      <c r="J944" s="163" t="str">
        <f>CONCATENATE(E944,IF(AND(E944&lt;&gt;"",F944&lt;&gt;""),$M$3,""),F944,IF(AND(E944&amp;F944&lt;&gt;"",G944&lt;&gt;""),$M$3,""),G944,IF(AND(E944&amp;F944&amp;G944&lt;&gt;"",H944&lt;&gt;""),$M$3,""),H944,IF(E944&amp;F944&amp;G944&amp;H944&lt;&gt;"",$M$3,""),I944)</f>
        <v/>
      </c>
      <c r="K944" s="165"/>
      <c r="L944" s="150"/>
      <c r="M944" s="150"/>
      <c r="N944" s="150"/>
    </row>
    <row r="945" spans="1:14" ht="15.75" thickBot="1">
      <c r="A945" s="150"/>
      <c r="B945" s="150"/>
      <c r="C945" s="150"/>
      <c r="D945" s="150"/>
      <c r="E945" s="166"/>
      <c r="F945" s="150"/>
      <c r="G945" s="150"/>
      <c r="H945" s="150"/>
      <c r="I945" s="150"/>
      <c r="J945" s="150"/>
      <c r="K945" s="150"/>
      <c r="L945" s="150"/>
      <c r="M945" s="150"/>
      <c r="N945" s="150"/>
    </row>
    <row r="946" spans="1:14" ht="15.75" thickBot="1">
      <c r="A946" s="151">
        <v>60</v>
      </c>
      <c r="B946" s="145" t="s">
        <v>152</v>
      </c>
      <c r="C946" s="145" t="s">
        <v>153</v>
      </c>
      <c r="D946" s="148"/>
      <c r="E946" s="152" t="str">
        <f>CONCATENATE(J960,IF(AND(D959&lt;&gt;0,D956&lt;&gt;0),$M$3,""),J957,IF(AND(D956&lt;&gt;0,D953&lt;&gt;0),$M$3,""),J954,IF(AND(D953&lt;&gt;0,D950&lt;&gt;0),$M$3,""),J951,$N$3,$M$3,E947,IF(D947&lt;&gt;0,$M$3,""),$N$4)</f>
        <v>sześćdziesiąt, 00/100</v>
      </c>
      <c r="F946" s="148"/>
      <c r="G946" s="148"/>
      <c r="H946" s="148"/>
      <c r="I946" s="148"/>
      <c r="J946" s="148"/>
      <c r="K946" s="153"/>
      <c r="L946" s="150"/>
      <c r="M946" s="150"/>
      <c r="N946" s="150"/>
    </row>
    <row r="947" spans="1:14" ht="15.75" thickBot="1">
      <c r="A947" s="154">
        <f>TRUNC(A946)</f>
        <v>60</v>
      </c>
      <c r="B947" s="155">
        <f>A946-A947</f>
        <v>0</v>
      </c>
      <c r="C947" s="155">
        <v>1</v>
      </c>
      <c r="D947" s="156">
        <f>B947</f>
        <v>0</v>
      </c>
      <c r="E947" s="157" t="str">
        <f>CONCATENATE(TEXT(D947*100,"## 00"),"/100")</f>
        <v>00/100</v>
      </c>
      <c r="K947" s="158"/>
      <c r="L947" s="150"/>
      <c r="M947" s="150"/>
      <c r="N947" s="150"/>
    </row>
    <row r="948" spans="1:14">
      <c r="A948" s="159">
        <f t="shared" ref="A948:A959" si="118">MOD($A$947,$C948)</f>
        <v>0</v>
      </c>
      <c r="B948" s="156">
        <f>A948</f>
        <v>0</v>
      </c>
      <c r="C948" s="156">
        <v>10</v>
      </c>
      <c r="D948" s="156"/>
      <c r="E948" s="157"/>
      <c r="K948" s="160"/>
      <c r="L948" s="150"/>
      <c r="M948" s="150"/>
      <c r="N948" s="150"/>
    </row>
    <row r="949" spans="1:14">
      <c r="A949" s="159">
        <f t="shared" si="118"/>
        <v>60</v>
      </c>
      <c r="B949" s="156">
        <f t="shared" ref="B949:B958" si="119">A949-A948</f>
        <v>60</v>
      </c>
      <c r="C949" s="156">
        <v>100</v>
      </c>
      <c r="D949" s="156"/>
      <c r="E949" s="157"/>
      <c r="K949" s="160"/>
      <c r="L949" s="150"/>
      <c r="M949" s="150"/>
      <c r="N949" s="150"/>
    </row>
    <row r="950" spans="1:14">
      <c r="A950" s="159">
        <f t="shared" si="118"/>
        <v>60</v>
      </c>
      <c r="B950" s="156">
        <f t="shared" si="119"/>
        <v>0</v>
      </c>
      <c r="C950" s="156">
        <v>1000</v>
      </c>
      <c r="D950" s="156">
        <f>A950</f>
        <v>60</v>
      </c>
      <c r="E950" s="157">
        <f>D950-MOD(D950,100)</f>
        <v>0</v>
      </c>
      <c r="F950" s="149">
        <f>MOD(D950,100)</f>
        <v>60</v>
      </c>
      <c r="G950" s="149">
        <f>F950-MOD(F950,10)</f>
        <v>60</v>
      </c>
      <c r="H950" s="149">
        <f>MOD(F950,10)</f>
        <v>0</v>
      </c>
      <c r="K950" s="160"/>
      <c r="L950" s="150"/>
      <c r="M950" s="150"/>
      <c r="N950" s="150"/>
    </row>
    <row r="951" spans="1:14">
      <c r="A951" s="159">
        <f t="shared" si="118"/>
        <v>60</v>
      </c>
      <c r="B951" s="156">
        <f t="shared" si="119"/>
        <v>0</v>
      </c>
      <c r="C951" s="156">
        <v>10000</v>
      </c>
      <c r="D951" s="156"/>
      <c r="E951" s="157" t="str">
        <f>_xlfn.IFNA(VLOOKUP(E950,$O$3:$P$38,2,0),"")</f>
        <v/>
      </c>
      <c r="F951" s="149" t="str">
        <f>IF(AND(F950&gt;10,F950&lt;20), VLOOKUP(F950,$O$3:$P$38,2,0),"")</f>
        <v/>
      </c>
      <c r="G951" s="149" t="str">
        <f>IF(AND(F950&gt;10,F950&lt;20),"", IF(G950&gt;9, VLOOKUP(G950,$O$3:$P$38,2,0),""))</f>
        <v>sześćdziesiąt</v>
      </c>
      <c r="H951" s="149" t="str">
        <f>IF(AND(F950&gt;10,F950&lt;20),"",IF(H950&gt;0,VLOOKUP(H950,$O$3:$P$39,2,0),IF(AND(H950=0,A947=0),"zero","")))</f>
        <v/>
      </c>
      <c r="J951" s="149" t="str">
        <f>CONCATENATE(E951,IF(AND(E951&lt;&gt;"",F951&lt;&gt;""),$M$3,""),F951,IF(AND(E951&amp;F951&lt;&gt;"",G951&lt;&gt;""),$M$3,""),G951,IF(AND(E951&amp;F951&amp;G951&lt;&gt;"",H951&lt;&gt;""),$M$3,""),H951)</f>
        <v>sześćdziesiąt</v>
      </c>
      <c r="K951" s="160"/>
      <c r="L951" s="150"/>
      <c r="M951" s="150"/>
      <c r="N951" s="150"/>
    </row>
    <row r="952" spans="1:14">
      <c r="A952" s="159">
        <f t="shared" si="118"/>
        <v>60</v>
      </c>
      <c r="B952" s="156">
        <f t="shared" si="119"/>
        <v>0</v>
      </c>
      <c r="C952" s="156">
        <v>100000</v>
      </c>
      <c r="D952" s="156"/>
      <c r="E952" s="157"/>
      <c r="K952" s="160"/>
      <c r="L952" s="150"/>
      <c r="M952" s="150"/>
      <c r="N952" s="150"/>
    </row>
    <row r="953" spans="1:14">
      <c r="A953" s="159">
        <f t="shared" si="118"/>
        <v>60</v>
      </c>
      <c r="B953" s="156">
        <f t="shared" si="119"/>
        <v>0</v>
      </c>
      <c r="C953" s="156">
        <v>1000000</v>
      </c>
      <c r="D953" s="156">
        <f>(A953-A950)/1000</f>
        <v>0</v>
      </c>
      <c r="E953" s="157">
        <f>D953-MOD(D953,100)</f>
        <v>0</v>
      </c>
      <c r="F953" s="149">
        <f>MOD(D953,100)</f>
        <v>0</v>
      </c>
      <c r="G953" s="149">
        <f>F953-MOD(F953,10)</f>
        <v>0</v>
      </c>
      <c r="H953" s="149">
        <f>MOD(F953,10)</f>
        <v>0</v>
      </c>
      <c r="K953" s="160"/>
    </row>
    <row r="954" spans="1:14">
      <c r="A954" s="159">
        <f t="shared" si="118"/>
        <v>60</v>
      </c>
      <c r="B954" s="156">
        <f t="shared" si="119"/>
        <v>0</v>
      </c>
      <c r="C954" s="156">
        <v>10000000</v>
      </c>
      <c r="D954" s="156"/>
      <c r="E954" s="157" t="str">
        <f>_xlfn.IFNA(VLOOKUP(E953,$O$3:$P$38,2,0),"")</f>
        <v/>
      </c>
      <c r="F954" s="149" t="str">
        <f>IF(AND(F953&gt;10,F953&lt;20), VLOOKUP(F953,$O$3:$P$38,2,0),"")</f>
        <v/>
      </c>
      <c r="G954" s="149" t="str">
        <f>IF(AND(F953&gt;10,F953&lt;20),"", IF(G953&gt;9, VLOOKUP(G953,$O$3:$P$38,2,0),""))</f>
        <v/>
      </c>
      <c r="H954" s="149" t="str">
        <f>IF(AND(F953&gt;10,F953&lt;20),"", IF(H953&gt;0, VLOOKUP(H953,$O$3:$P$38,2,0),""))</f>
        <v/>
      </c>
      <c r="I954" s="149" t="str">
        <f>IF(D953=0,"",IF(D953=1,$Q$3,IF(AND(F953&gt;10,F953&lt;19),$Q$5,IF(AND(H953&gt;1,H953&lt;5),$Q$4,$Q$5))))</f>
        <v/>
      </c>
      <c r="J954" s="149" t="str">
        <f>CONCATENATE(E954,IF(AND(E954&lt;&gt;"",F954&lt;&gt;""),$M$3,""),F954,IF(AND(E954&amp;F954&lt;&gt;"",G954&lt;&gt;""),$M$3,""),G954,IF(AND(E954&amp;F954&amp;G954&lt;&gt;"",H954&lt;&gt;""),$M$3,""),H954,IF(E954&amp;F954&amp;G954&amp;H954&lt;&gt;"",$M$3,""),I954)</f>
        <v/>
      </c>
      <c r="K954" s="160"/>
    </row>
    <row r="955" spans="1:14">
      <c r="A955" s="159">
        <f t="shared" si="118"/>
        <v>60</v>
      </c>
      <c r="B955" s="156">
        <f t="shared" si="119"/>
        <v>0</v>
      </c>
      <c r="C955" s="156">
        <v>100000000</v>
      </c>
      <c r="D955" s="156"/>
      <c r="E955" s="157"/>
      <c r="K955" s="160"/>
    </row>
    <row r="956" spans="1:14">
      <c r="A956" s="159">
        <f t="shared" si="118"/>
        <v>60</v>
      </c>
      <c r="B956" s="155">
        <f t="shared" si="119"/>
        <v>0</v>
      </c>
      <c r="C956" s="155">
        <v>1000000000</v>
      </c>
      <c r="D956" s="156">
        <f>(A956-A953)/1000000</f>
        <v>0</v>
      </c>
      <c r="E956" s="157">
        <f>D956-MOD(D956,100)</f>
        <v>0</v>
      </c>
      <c r="F956" s="149">
        <f>MOD(D956,100)</f>
        <v>0</v>
      </c>
      <c r="G956" s="149">
        <f>F956-MOD(F956,10)</f>
        <v>0</v>
      </c>
      <c r="H956" s="149">
        <f>MOD(F956,10)</f>
        <v>0</v>
      </c>
      <c r="K956" s="160"/>
    </row>
    <row r="957" spans="1:14">
      <c r="A957" s="159">
        <f t="shared" si="118"/>
        <v>60</v>
      </c>
      <c r="B957" s="155">
        <f t="shared" si="119"/>
        <v>0</v>
      </c>
      <c r="C957" s="155">
        <v>10000000000</v>
      </c>
      <c r="E957" s="161" t="str">
        <f>_xlfn.IFNA(VLOOKUP(E956,$O$3:$P$38,2,0),"")</f>
        <v/>
      </c>
      <c r="F957" s="149" t="str">
        <f>IF(AND(F956&gt;10,F956&lt;20), VLOOKUP(F956,$O$3:$P$38,2,0),"")</f>
        <v/>
      </c>
      <c r="G957" s="149" t="str">
        <f>IF(AND(F956&gt;10,F956&lt;20),"", IF(G956&gt;9, VLOOKUP(G956,$O$3:$P$38,2,0),""))</f>
        <v/>
      </c>
      <c r="H957" s="149" t="str">
        <f>IF(AND(F956&gt;10,F956&lt;20),"", IF(H956&gt;0, VLOOKUP(H956,$O$3:$P$38,2,0),""))</f>
        <v/>
      </c>
      <c r="I957" s="149" t="str">
        <f>IF(D956=0,"",IF(D956=1,$R$3,IF(AND(F956&gt;10,F956&lt;19),$R$5,IF(AND(H956&gt;1,H956&lt;5),$R$4,$R$5))))</f>
        <v/>
      </c>
      <c r="J957" s="149" t="str">
        <f>CONCATENATE(E957,IF(AND(E957&lt;&gt;"",F957&lt;&gt;""),$M$3,""),F957,IF(AND(E957&amp;F957&lt;&gt;"",G957&lt;&gt;""),$M$3,""),G957,IF(AND(E957&amp;F957&amp;G957&lt;&gt;"",H957&lt;&gt;""),$M$3,""),H957,IF(E957&amp;F957&amp;G957&amp;H957&lt;&gt;"",$M$3,""),I957)</f>
        <v/>
      </c>
      <c r="K957" s="160"/>
    </row>
    <row r="958" spans="1:14">
      <c r="A958" s="159">
        <f t="shared" si="118"/>
        <v>60</v>
      </c>
      <c r="B958" s="156">
        <f t="shared" si="119"/>
        <v>0</v>
      </c>
      <c r="C958" s="156">
        <v>100000000000</v>
      </c>
      <c r="D958" s="156"/>
      <c r="E958" s="157"/>
      <c r="K958" s="160"/>
    </row>
    <row r="959" spans="1:14">
      <c r="A959" s="159">
        <f t="shared" si="118"/>
        <v>60</v>
      </c>
      <c r="B959" s="155">
        <f>A959-A956</f>
        <v>0</v>
      </c>
      <c r="C959" s="155">
        <v>1000000000000</v>
      </c>
      <c r="D959" s="156">
        <f>(A959-A956)/1000000000</f>
        <v>0</v>
      </c>
      <c r="E959" s="157">
        <f>D959-MOD(D959,100)</f>
        <v>0</v>
      </c>
      <c r="F959" s="149">
        <f>MOD(D959,100)</f>
        <v>0</v>
      </c>
      <c r="G959" s="149">
        <f>F959-MOD(F959,10)</f>
        <v>0</v>
      </c>
      <c r="H959" s="149">
        <f>MOD(F959,10)</f>
        <v>0</v>
      </c>
      <c r="K959" s="160"/>
    </row>
    <row r="960" spans="1:14" ht="15.75" thickBot="1">
      <c r="A960" s="162"/>
      <c r="B960" s="163"/>
      <c r="C960" s="163"/>
      <c r="D960" s="163"/>
      <c r="E960" s="164" t="str">
        <f>_xlfn.IFNA(VLOOKUP(E959,$O$3:$P$38,2,0),"")</f>
        <v/>
      </c>
      <c r="F960" s="163" t="str">
        <f>IF(AND(F959&gt;10,F959&lt;20), VLOOKUP(F959,$O$3:$P$38,2,0),"")</f>
        <v/>
      </c>
      <c r="G960" s="163" t="str">
        <f>IF(AND(F959&gt;10,F959&lt;20),"", IF(G959&gt;9, VLOOKUP(G959,$O$3:$P$38,2,0),""))</f>
        <v/>
      </c>
      <c r="H960" s="163" t="str">
        <f>IF(AND(F959&gt;10,F959&lt;20),"", IF(H959&gt;0, VLOOKUP(H959,$O$3:$P$38,2,0),""))</f>
        <v/>
      </c>
      <c r="I960" s="163" t="str">
        <f>IF(D959=0,"",IF(D959=1,$S$3,IF(AND(F959&gt;10,F959&lt;19),$S$5,IF(AND(H959&gt;1,H959&lt;5),$S$4,$S$5))))</f>
        <v/>
      </c>
      <c r="J960" s="163" t="str">
        <f>CONCATENATE(E960,IF(AND(E960&lt;&gt;"",F960&lt;&gt;""),$M$3,""),F960,IF(AND(E960&amp;F960&lt;&gt;"",G960&lt;&gt;""),$M$3,""),G960,IF(AND(E960&amp;F960&amp;G960&lt;&gt;"",H960&lt;&gt;""),$M$3,""),H960,IF(E960&amp;F960&amp;G960&amp;H960&lt;&gt;"",$M$3,""),I960)</f>
        <v/>
      </c>
      <c r="K960" s="165"/>
    </row>
    <row r="961" spans="1:11" ht="15.75" thickBot="1">
      <c r="A961" s="150"/>
      <c r="B961" s="150"/>
      <c r="C961" s="150"/>
      <c r="D961" s="150"/>
      <c r="E961" s="166"/>
      <c r="F961" s="150"/>
      <c r="G961" s="150"/>
      <c r="H961" s="150"/>
      <c r="I961" s="150"/>
      <c r="J961" s="150"/>
      <c r="K961" s="150"/>
    </row>
    <row r="962" spans="1:11" ht="15.75" thickBot="1">
      <c r="A962" s="151">
        <v>61</v>
      </c>
      <c r="B962" s="145" t="s">
        <v>152</v>
      </c>
      <c r="C962" s="145" t="s">
        <v>153</v>
      </c>
      <c r="D962" s="148"/>
      <c r="E962" s="152" t="str">
        <f>CONCATENATE(J976,IF(AND(D975&lt;&gt;0,D972&lt;&gt;0),$M$3,""),J973,IF(AND(D972&lt;&gt;0,D969&lt;&gt;0),$M$3,""),J970,IF(AND(D969&lt;&gt;0,D966&lt;&gt;0),$M$3,""),J967,$N$3,$M$3,E963,IF(D963&lt;&gt;0,$M$3,""),$N$4)</f>
        <v>sześćdziesiąt jeden, 00/100</v>
      </c>
      <c r="F962" s="148"/>
      <c r="G962" s="148"/>
      <c r="H962" s="148"/>
      <c r="I962" s="148"/>
      <c r="J962" s="148"/>
      <c r="K962" s="153"/>
    </row>
    <row r="963" spans="1:11" ht="15.75" thickBot="1">
      <c r="A963" s="154">
        <f>TRUNC(A962)</f>
        <v>61</v>
      </c>
      <c r="B963" s="155">
        <f>A962-A963</f>
        <v>0</v>
      </c>
      <c r="C963" s="155">
        <v>1</v>
      </c>
      <c r="D963" s="156">
        <f>B963</f>
        <v>0</v>
      </c>
      <c r="E963" s="157" t="str">
        <f>CONCATENATE(TEXT(D963*100,"## 00"),"/100")</f>
        <v>00/100</v>
      </c>
      <c r="K963" s="158"/>
    </row>
    <row r="964" spans="1:11">
      <c r="A964" s="159">
        <f t="shared" ref="A964:A975" si="120">MOD($A$963,$C964)</f>
        <v>1</v>
      </c>
      <c r="B964" s="156">
        <f>A964</f>
        <v>1</v>
      </c>
      <c r="C964" s="156">
        <v>10</v>
      </c>
      <c r="D964" s="156"/>
      <c r="E964" s="157"/>
      <c r="K964" s="160"/>
    </row>
    <row r="965" spans="1:11">
      <c r="A965" s="159">
        <f t="shared" si="120"/>
        <v>61</v>
      </c>
      <c r="B965" s="156">
        <f t="shared" ref="B965:B974" si="121">A965-A964</f>
        <v>60</v>
      </c>
      <c r="C965" s="156">
        <v>100</v>
      </c>
      <c r="D965" s="156"/>
      <c r="E965" s="157"/>
      <c r="K965" s="160"/>
    </row>
    <row r="966" spans="1:11">
      <c r="A966" s="159">
        <f t="shared" si="120"/>
        <v>61</v>
      </c>
      <c r="B966" s="156">
        <f t="shared" si="121"/>
        <v>0</v>
      </c>
      <c r="C966" s="156">
        <v>1000</v>
      </c>
      <c r="D966" s="156">
        <f>A966</f>
        <v>61</v>
      </c>
      <c r="E966" s="157">
        <f>D966-MOD(D966,100)</f>
        <v>0</v>
      </c>
      <c r="F966" s="149">
        <f>MOD(D966,100)</f>
        <v>61</v>
      </c>
      <c r="G966" s="149">
        <f>F966-MOD(F966,10)</f>
        <v>60</v>
      </c>
      <c r="H966" s="149">
        <f>MOD(F966,10)</f>
        <v>1</v>
      </c>
      <c r="K966" s="160"/>
    </row>
    <row r="967" spans="1:11">
      <c r="A967" s="159">
        <f t="shared" si="120"/>
        <v>61</v>
      </c>
      <c r="B967" s="156">
        <f t="shared" si="121"/>
        <v>0</v>
      </c>
      <c r="C967" s="156">
        <v>10000</v>
      </c>
      <c r="D967" s="156"/>
      <c r="E967" s="157" t="str">
        <f>_xlfn.IFNA(VLOOKUP(E966,$O$3:$P$38,2,0),"")</f>
        <v/>
      </c>
      <c r="F967" s="149" t="str">
        <f>IF(AND(F966&gt;10,F966&lt;20), VLOOKUP(F966,$O$3:$P$38,2,0),"")</f>
        <v/>
      </c>
      <c r="G967" s="149" t="str">
        <f>IF(AND(F966&gt;10,F966&lt;20),"", IF(G966&gt;9, VLOOKUP(G966,$O$3:$P$38,2,0),""))</f>
        <v>sześćdziesiąt</v>
      </c>
      <c r="H967" s="149" t="str">
        <f>IF(AND(F966&gt;10,F966&lt;20),"",IF(H966&gt;0,VLOOKUP(H966,$O$3:$P$39,2,0),IF(AND(H966=0,A963=0),"zero","")))</f>
        <v>jeden</v>
      </c>
      <c r="J967" s="149" t="str">
        <f>CONCATENATE(E967,IF(AND(E967&lt;&gt;"",F967&lt;&gt;""),$M$3,""),F967,IF(AND(E967&amp;F967&lt;&gt;"",G967&lt;&gt;""),$M$3,""),G967,IF(AND(E967&amp;F967&amp;G967&lt;&gt;"",H967&lt;&gt;""),$M$3,""),H967)</f>
        <v>sześćdziesiąt jeden</v>
      </c>
      <c r="K967" s="160"/>
    </row>
    <row r="968" spans="1:11">
      <c r="A968" s="159">
        <f t="shared" si="120"/>
        <v>61</v>
      </c>
      <c r="B968" s="156">
        <f t="shared" si="121"/>
        <v>0</v>
      </c>
      <c r="C968" s="156">
        <v>100000</v>
      </c>
      <c r="D968" s="156"/>
      <c r="E968" s="157"/>
      <c r="K968" s="160"/>
    </row>
    <row r="969" spans="1:11">
      <c r="A969" s="159">
        <f t="shared" si="120"/>
        <v>61</v>
      </c>
      <c r="B969" s="156">
        <f t="shared" si="121"/>
        <v>0</v>
      </c>
      <c r="C969" s="156">
        <v>1000000</v>
      </c>
      <c r="D969" s="156">
        <f>(A969-A966)/1000</f>
        <v>0</v>
      </c>
      <c r="E969" s="157">
        <f>D969-MOD(D969,100)</f>
        <v>0</v>
      </c>
      <c r="F969" s="149">
        <f>MOD(D969,100)</f>
        <v>0</v>
      </c>
      <c r="G969" s="149">
        <f>F969-MOD(F969,10)</f>
        <v>0</v>
      </c>
      <c r="H969" s="149">
        <f>MOD(F969,10)</f>
        <v>0</v>
      </c>
      <c r="K969" s="160"/>
    </row>
    <row r="970" spans="1:11">
      <c r="A970" s="159">
        <f t="shared" si="120"/>
        <v>61</v>
      </c>
      <c r="B970" s="156">
        <f t="shared" si="121"/>
        <v>0</v>
      </c>
      <c r="C970" s="156">
        <v>10000000</v>
      </c>
      <c r="D970" s="156"/>
      <c r="E970" s="157" t="str">
        <f>_xlfn.IFNA(VLOOKUP(E969,$O$3:$P$38,2,0),"")</f>
        <v/>
      </c>
      <c r="F970" s="149" t="str">
        <f>IF(AND(F969&gt;10,F969&lt;20), VLOOKUP(F969,$O$3:$P$38,2,0),"")</f>
        <v/>
      </c>
      <c r="G970" s="149" t="str">
        <f>IF(AND(F969&gt;10,F969&lt;20),"", IF(G969&gt;9, VLOOKUP(G969,$O$3:$P$38,2,0),""))</f>
        <v/>
      </c>
      <c r="H970" s="149" t="str">
        <f>IF(AND(F969&gt;10,F969&lt;20),"", IF(H969&gt;0, VLOOKUP(H969,$O$3:$P$38,2,0),""))</f>
        <v/>
      </c>
      <c r="I970" s="149" t="str">
        <f>IF(D969=0,"",IF(D969=1,$Q$3,IF(AND(F969&gt;10,F969&lt;19),$Q$5,IF(AND(H969&gt;1,H969&lt;5),$Q$4,$Q$5))))</f>
        <v/>
      </c>
      <c r="J970" s="149" t="str">
        <f>CONCATENATE(E970,IF(AND(E970&lt;&gt;"",F970&lt;&gt;""),$M$3,""),F970,IF(AND(E970&amp;F970&lt;&gt;"",G970&lt;&gt;""),$M$3,""),G970,IF(AND(E970&amp;F970&amp;G970&lt;&gt;"",H970&lt;&gt;""),$M$3,""),H970,IF(E970&amp;F970&amp;G970&amp;H970&lt;&gt;"",$M$3,""),I970)</f>
        <v/>
      </c>
      <c r="K970" s="160"/>
    </row>
    <row r="971" spans="1:11">
      <c r="A971" s="159">
        <f t="shared" si="120"/>
        <v>61</v>
      </c>
      <c r="B971" s="156">
        <f t="shared" si="121"/>
        <v>0</v>
      </c>
      <c r="C971" s="156">
        <v>100000000</v>
      </c>
      <c r="D971" s="156"/>
      <c r="E971" s="157"/>
      <c r="K971" s="160"/>
    </row>
    <row r="972" spans="1:11">
      <c r="A972" s="159">
        <f t="shared" si="120"/>
        <v>61</v>
      </c>
      <c r="B972" s="155">
        <f t="shared" si="121"/>
        <v>0</v>
      </c>
      <c r="C972" s="155">
        <v>1000000000</v>
      </c>
      <c r="D972" s="156">
        <f>(A972-A969)/1000000</f>
        <v>0</v>
      </c>
      <c r="E972" s="157">
        <f>D972-MOD(D972,100)</f>
        <v>0</v>
      </c>
      <c r="F972" s="149">
        <f>MOD(D972,100)</f>
        <v>0</v>
      </c>
      <c r="G972" s="149">
        <f>F972-MOD(F972,10)</f>
        <v>0</v>
      </c>
      <c r="H972" s="149">
        <f>MOD(F972,10)</f>
        <v>0</v>
      </c>
      <c r="K972" s="160"/>
    </row>
    <row r="973" spans="1:11">
      <c r="A973" s="159">
        <f t="shared" si="120"/>
        <v>61</v>
      </c>
      <c r="B973" s="155">
        <f t="shared" si="121"/>
        <v>0</v>
      </c>
      <c r="C973" s="155">
        <v>10000000000</v>
      </c>
      <c r="E973" s="161" t="str">
        <f>_xlfn.IFNA(VLOOKUP(E972,$O$3:$P$38,2,0),"")</f>
        <v/>
      </c>
      <c r="F973" s="149" t="str">
        <f>IF(AND(F972&gt;10,F972&lt;20), VLOOKUP(F972,$O$3:$P$38,2,0),"")</f>
        <v/>
      </c>
      <c r="G973" s="149" t="str">
        <f>IF(AND(F972&gt;10,F972&lt;20),"", IF(G972&gt;9, VLOOKUP(G972,$O$3:$P$38,2,0),""))</f>
        <v/>
      </c>
      <c r="H973" s="149" t="str">
        <f>IF(AND(F972&gt;10,F972&lt;20),"", IF(H972&gt;0, VLOOKUP(H972,$O$3:$P$38,2,0),""))</f>
        <v/>
      </c>
      <c r="I973" s="149" t="str">
        <f>IF(D972=0,"",IF(D972=1,$R$3,IF(AND(F972&gt;10,F972&lt;19),$R$5,IF(AND(H972&gt;1,H972&lt;5),$R$4,$R$5))))</f>
        <v/>
      </c>
      <c r="J973" s="149" t="str">
        <f>CONCATENATE(E973,IF(AND(E973&lt;&gt;"",F973&lt;&gt;""),$M$3,""),F973,IF(AND(E973&amp;F973&lt;&gt;"",G973&lt;&gt;""),$M$3,""),G973,IF(AND(E973&amp;F973&amp;G973&lt;&gt;"",H973&lt;&gt;""),$M$3,""),H973,IF(E973&amp;F973&amp;G973&amp;H973&lt;&gt;"",$M$3,""),I973)</f>
        <v/>
      </c>
      <c r="K973" s="160"/>
    </row>
    <row r="974" spans="1:11">
      <c r="A974" s="159">
        <f t="shared" si="120"/>
        <v>61</v>
      </c>
      <c r="B974" s="156">
        <f t="shared" si="121"/>
        <v>0</v>
      </c>
      <c r="C974" s="156">
        <v>100000000000</v>
      </c>
      <c r="D974" s="156"/>
      <c r="E974" s="157"/>
      <c r="K974" s="160"/>
    </row>
    <row r="975" spans="1:11">
      <c r="A975" s="159">
        <f t="shared" si="120"/>
        <v>61</v>
      </c>
      <c r="B975" s="155">
        <f>A975-A972</f>
        <v>0</v>
      </c>
      <c r="C975" s="155">
        <v>1000000000000</v>
      </c>
      <c r="D975" s="156">
        <f>(A975-A972)/1000000000</f>
        <v>0</v>
      </c>
      <c r="E975" s="157">
        <f>D975-MOD(D975,100)</f>
        <v>0</v>
      </c>
      <c r="F975" s="149">
        <f>MOD(D975,100)</f>
        <v>0</v>
      </c>
      <c r="G975" s="149">
        <f>F975-MOD(F975,10)</f>
        <v>0</v>
      </c>
      <c r="H975" s="149">
        <f>MOD(F975,10)</f>
        <v>0</v>
      </c>
      <c r="K975" s="160"/>
    </row>
    <row r="976" spans="1:11" ht="15.75" thickBot="1">
      <c r="A976" s="162"/>
      <c r="B976" s="163"/>
      <c r="C976" s="163"/>
      <c r="D976" s="163"/>
      <c r="E976" s="164" t="str">
        <f>_xlfn.IFNA(VLOOKUP(E975,$O$3:$P$38,2,0),"")</f>
        <v/>
      </c>
      <c r="F976" s="163" t="str">
        <f>IF(AND(F975&gt;10,F975&lt;20), VLOOKUP(F975,$O$3:$P$38,2,0),"")</f>
        <v/>
      </c>
      <c r="G976" s="163" t="str">
        <f>IF(AND(F975&gt;10,F975&lt;20),"", IF(G975&gt;9, VLOOKUP(G975,$O$3:$P$38,2,0),""))</f>
        <v/>
      </c>
      <c r="H976" s="163" t="str">
        <f>IF(AND(F975&gt;10,F975&lt;20),"", IF(H975&gt;0, VLOOKUP(H975,$O$3:$P$38,2,0),""))</f>
        <v/>
      </c>
      <c r="I976" s="163" t="str">
        <f>IF(D975=0,"",IF(D975=1,$S$3,IF(AND(F975&gt;10,F975&lt;19),$S$5,IF(AND(H975&gt;1,H975&lt;5),$S$4,$S$5))))</f>
        <v/>
      </c>
      <c r="J976" s="163" t="str">
        <f>CONCATENATE(E976,IF(AND(E976&lt;&gt;"",F976&lt;&gt;""),$M$3,""),F976,IF(AND(E976&amp;F976&lt;&gt;"",G976&lt;&gt;""),$M$3,""),G976,IF(AND(E976&amp;F976&amp;G976&lt;&gt;"",H976&lt;&gt;""),$M$3,""),H976,IF(E976&amp;F976&amp;G976&amp;H976&lt;&gt;"",$M$3,""),I976)</f>
        <v/>
      </c>
      <c r="K976" s="165"/>
    </row>
    <row r="977" spans="1:11" ht="15.75" thickBot="1">
      <c r="A977" s="150"/>
      <c r="B977" s="150"/>
      <c r="C977" s="150"/>
      <c r="D977" s="150"/>
      <c r="E977" s="166"/>
      <c r="F977" s="150"/>
      <c r="G977" s="150"/>
      <c r="H977" s="150"/>
      <c r="I977" s="150"/>
      <c r="J977" s="150"/>
      <c r="K977" s="150"/>
    </row>
    <row r="978" spans="1:11" ht="15.75" thickBot="1">
      <c r="A978" s="151">
        <v>62</v>
      </c>
      <c r="B978" s="145" t="s">
        <v>152</v>
      </c>
      <c r="C978" s="145" t="s">
        <v>153</v>
      </c>
      <c r="D978" s="148"/>
      <c r="E978" s="152" t="str">
        <f>CONCATENATE(J992,IF(AND(D991&lt;&gt;0,D988&lt;&gt;0),$M$3,""),J989,IF(AND(D988&lt;&gt;0,D985&lt;&gt;0),$M$3,""),J986,IF(AND(D985&lt;&gt;0,D982&lt;&gt;0),$M$3,""),J983,$N$3,$M$3,E979,IF(D979&lt;&gt;0,$M$3,""),$N$4)</f>
        <v>sześćdziesiąt dwa, 00/100</v>
      </c>
      <c r="F978" s="148"/>
      <c r="G978" s="148"/>
      <c r="H978" s="148"/>
      <c r="I978" s="148"/>
      <c r="J978" s="148"/>
      <c r="K978" s="153"/>
    </row>
    <row r="979" spans="1:11" ht="15.75" thickBot="1">
      <c r="A979" s="154">
        <f>TRUNC(A978)</f>
        <v>62</v>
      </c>
      <c r="B979" s="155">
        <f>A978-A979</f>
        <v>0</v>
      </c>
      <c r="C979" s="155">
        <v>1</v>
      </c>
      <c r="D979" s="156">
        <f>B979</f>
        <v>0</v>
      </c>
      <c r="E979" s="157" t="str">
        <f>CONCATENATE(TEXT(D979*100,"## 00"),"/100")</f>
        <v>00/100</v>
      </c>
      <c r="K979" s="158"/>
    </row>
    <row r="980" spans="1:11">
      <c r="A980" s="159">
        <f t="shared" ref="A980:A991" si="122">MOD($A$979,$C980)</f>
        <v>2</v>
      </c>
      <c r="B980" s="156">
        <f>A980</f>
        <v>2</v>
      </c>
      <c r="C980" s="156">
        <v>10</v>
      </c>
      <c r="D980" s="156"/>
      <c r="E980" s="157"/>
      <c r="K980" s="160"/>
    </row>
    <row r="981" spans="1:11">
      <c r="A981" s="159">
        <f t="shared" si="122"/>
        <v>62</v>
      </c>
      <c r="B981" s="156">
        <f t="shared" ref="B981:B990" si="123">A981-A980</f>
        <v>60</v>
      </c>
      <c r="C981" s="156">
        <v>100</v>
      </c>
      <c r="D981" s="156"/>
      <c r="E981" s="157"/>
      <c r="K981" s="160"/>
    </row>
    <row r="982" spans="1:11">
      <c r="A982" s="159">
        <f t="shared" si="122"/>
        <v>62</v>
      </c>
      <c r="B982" s="156">
        <f t="shared" si="123"/>
        <v>0</v>
      </c>
      <c r="C982" s="156">
        <v>1000</v>
      </c>
      <c r="D982" s="156">
        <f>A982</f>
        <v>62</v>
      </c>
      <c r="E982" s="157">
        <f>D982-MOD(D982,100)</f>
        <v>0</v>
      </c>
      <c r="F982" s="149">
        <f>MOD(D982,100)</f>
        <v>62</v>
      </c>
      <c r="G982" s="149">
        <f>F982-MOD(F982,10)</f>
        <v>60</v>
      </c>
      <c r="H982" s="149">
        <f>MOD(F982,10)</f>
        <v>2</v>
      </c>
      <c r="K982" s="160"/>
    </row>
    <row r="983" spans="1:11">
      <c r="A983" s="159">
        <f t="shared" si="122"/>
        <v>62</v>
      </c>
      <c r="B983" s="156">
        <f t="shared" si="123"/>
        <v>0</v>
      </c>
      <c r="C983" s="156">
        <v>10000</v>
      </c>
      <c r="D983" s="156"/>
      <c r="E983" s="157" t="str">
        <f>_xlfn.IFNA(VLOOKUP(E982,$O$3:$P$38,2,0),"")</f>
        <v/>
      </c>
      <c r="F983" s="149" t="str">
        <f>IF(AND(F982&gt;10,F982&lt;20), VLOOKUP(F982,$O$3:$P$38,2,0),"")</f>
        <v/>
      </c>
      <c r="G983" s="149" t="str">
        <f>IF(AND(F982&gt;10,F982&lt;20),"", IF(G982&gt;9, VLOOKUP(G982,$O$3:$P$38,2,0),""))</f>
        <v>sześćdziesiąt</v>
      </c>
      <c r="H983" s="149" t="str">
        <f>IF(AND(F982&gt;10,F982&lt;20),"",IF(H982&gt;0,VLOOKUP(H982,$O$3:$P$39,2,0),IF(AND(H982=0,A979=0),"zero","")))</f>
        <v>dwa</v>
      </c>
      <c r="J983" s="149" t="str">
        <f>CONCATENATE(E983,IF(AND(E983&lt;&gt;"",F983&lt;&gt;""),$M$3,""),F983,IF(AND(E983&amp;F983&lt;&gt;"",G983&lt;&gt;""),$M$3,""),G983,IF(AND(E983&amp;F983&amp;G983&lt;&gt;"",H983&lt;&gt;""),$M$3,""),H983)</f>
        <v>sześćdziesiąt dwa</v>
      </c>
      <c r="K983" s="160"/>
    </row>
    <row r="984" spans="1:11">
      <c r="A984" s="159">
        <f t="shared" si="122"/>
        <v>62</v>
      </c>
      <c r="B984" s="156">
        <f t="shared" si="123"/>
        <v>0</v>
      </c>
      <c r="C984" s="156">
        <v>100000</v>
      </c>
      <c r="D984" s="156"/>
      <c r="E984" s="157"/>
      <c r="K984" s="160"/>
    </row>
    <row r="985" spans="1:11">
      <c r="A985" s="159">
        <f t="shared" si="122"/>
        <v>62</v>
      </c>
      <c r="B985" s="156">
        <f t="shared" si="123"/>
        <v>0</v>
      </c>
      <c r="C985" s="156">
        <v>1000000</v>
      </c>
      <c r="D985" s="156">
        <f>(A985-A982)/1000</f>
        <v>0</v>
      </c>
      <c r="E985" s="157">
        <f>D985-MOD(D985,100)</f>
        <v>0</v>
      </c>
      <c r="F985" s="149">
        <f>MOD(D985,100)</f>
        <v>0</v>
      </c>
      <c r="G985" s="149">
        <f>F985-MOD(F985,10)</f>
        <v>0</v>
      </c>
      <c r="H985" s="149">
        <f>MOD(F985,10)</f>
        <v>0</v>
      </c>
      <c r="K985" s="160"/>
    </row>
    <row r="986" spans="1:11">
      <c r="A986" s="159">
        <f t="shared" si="122"/>
        <v>62</v>
      </c>
      <c r="B986" s="156">
        <f t="shared" si="123"/>
        <v>0</v>
      </c>
      <c r="C986" s="156">
        <v>10000000</v>
      </c>
      <c r="D986" s="156"/>
      <c r="E986" s="157" t="str">
        <f>_xlfn.IFNA(VLOOKUP(E985,$O$3:$P$38,2,0),"")</f>
        <v/>
      </c>
      <c r="F986" s="149" t="str">
        <f>IF(AND(F985&gt;10,F985&lt;20), VLOOKUP(F985,$O$3:$P$38,2,0),"")</f>
        <v/>
      </c>
      <c r="G986" s="149" t="str">
        <f>IF(AND(F985&gt;10,F985&lt;20),"", IF(G985&gt;9, VLOOKUP(G985,$O$3:$P$38,2,0),""))</f>
        <v/>
      </c>
      <c r="H986" s="149" t="str">
        <f>IF(AND(F985&gt;10,F985&lt;20),"", IF(H985&gt;0, VLOOKUP(H985,$O$3:$P$38,2,0),""))</f>
        <v/>
      </c>
      <c r="I986" s="149" t="str">
        <f>IF(D985=0,"",IF(D985=1,$Q$3,IF(AND(F985&gt;10,F985&lt;19),$Q$5,IF(AND(H985&gt;1,H985&lt;5),$Q$4,$Q$5))))</f>
        <v/>
      </c>
      <c r="J986" s="149" t="str">
        <f>CONCATENATE(E986,IF(AND(E986&lt;&gt;"",F986&lt;&gt;""),$M$3,""),F986,IF(AND(E986&amp;F986&lt;&gt;"",G986&lt;&gt;""),$M$3,""),G986,IF(AND(E986&amp;F986&amp;G986&lt;&gt;"",H986&lt;&gt;""),$M$3,""),H986,IF(E986&amp;F986&amp;G986&amp;H986&lt;&gt;"",$M$3,""),I986)</f>
        <v/>
      </c>
      <c r="K986" s="160"/>
    </row>
    <row r="987" spans="1:11">
      <c r="A987" s="159">
        <f t="shared" si="122"/>
        <v>62</v>
      </c>
      <c r="B987" s="156">
        <f t="shared" si="123"/>
        <v>0</v>
      </c>
      <c r="C987" s="156">
        <v>100000000</v>
      </c>
      <c r="D987" s="156"/>
      <c r="E987" s="157"/>
      <c r="K987" s="160"/>
    </row>
    <row r="988" spans="1:11">
      <c r="A988" s="159">
        <f t="shared" si="122"/>
        <v>62</v>
      </c>
      <c r="B988" s="155">
        <f t="shared" si="123"/>
        <v>0</v>
      </c>
      <c r="C988" s="155">
        <v>1000000000</v>
      </c>
      <c r="D988" s="156">
        <f>(A988-A985)/1000000</f>
        <v>0</v>
      </c>
      <c r="E988" s="157">
        <f>D988-MOD(D988,100)</f>
        <v>0</v>
      </c>
      <c r="F988" s="149">
        <f>MOD(D988,100)</f>
        <v>0</v>
      </c>
      <c r="G988" s="149">
        <f>F988-MOD(F988,10)</f>
        <v>0</v>
      </c>
      <c r="H988" s="149">
        <f>MOD(F988,10)</f>
        <v>0</v>
      </c>
      <c r="K988" s="160"/>
    </row>
    <row r="989" spans="1:11">
      <c r="A989" s="159">
        <f t="shared" si="122"/>
        <v>62</v>
      </c>
      <c r="B989" s="155">
        <f t="shared" si="123"/>
        <v>0</v>
      </c>
      <c r="C989" s="155">
        <v>10000000000</v>
      </c>
      <c r="E989" s="161" t="str">
        <f>_xlfn.IFNA(VLOOKUP(E988,$O$3:$P$38,2,0),"")</f>
        <v/>
      </c>
      <c r="F989" s="149" t="str">
        <f>IF(AND(F988&gt;10,F988&lt;20), VLOOKUP(F988,$O$3:$P$38,2,0),"")</f>
        <v/>
      </c>
      <c r="G989" s="149" t="str">
        <f>IF(AND(F988&gt;10,F988&lt;20),"", IF(G988&gt;9, VLOOKUP(G988,$O$3:$P$38,2,0),""))</f>
        <v/>
      </c>
      <c r="H989" s="149" t="str">
        <f>IF(AND(F988&gt;10,F988&lt;20),"", IF(H988&gt;0, VLOOKUP(H988,$O$3:$P$38,2,0),""))</f>
        <v/>
      </c>
      <c r="I989" s="149" t="str">
        <f>IF(D988=0,"",IF(D988=1,$R$3,IF(AND(F988&gt;10,F988&lt;19),$R$5,IF(AND(H988&gt;1,H988&lt;5),$R$4,$R$5))))</f>
        <v/>
      </c>
      <c r="J989" s="149" t="str">
        <f>CONCATENATE(E989,IF(AND(E989&lt;&gt;"",F989&lt;&gt;""),$M$3,""),F989,IF(AND(E989&amp;F989&lt;&gt;"",G989&lt;&gt;""),$M$3,""),G989,IF(AND(E989&amp;F989&amp;G989&lt;&gt;"",H989&lt;&gt;""),$M$3,""),H989,IF(E989&amp;F989&amp;G989&amp;H989&lt;&gt;"",$M$3,""),I989)</f>
        <v/>
      </c>
      <c r="K989" s="160"/>
    </row>
    <row r="990" spans="1:11">
      <c r="A990" s="159">
        <f t="shared" si="122"/>
        <v>62</v>
      </c>
      <c r="B990" s="156">
        <f t="shared" si="123"/>
        <v>0</v>
      </c>
      <c r="C990" s="156">
        <v>100000000000</v>
      </c>
      <c r="D990" s="156"/>
      <c r="E990" s="157"/>
      <c r="K990" s="160"/>
    </row>
    <row r="991" spans="1:11">
      <c r="A991" s="159">
        <f t="shared" si="122"/>
        <v>62</v>
      </c>
      <c r="B991" s="155">
        <f>A991-A988</f>
        <v>0</v>
      </c>
      <c r="C991" s="155">
        <v>1000000000000</v>
      </c>
      <c r="D991" s="156">
        <f>(A991-A988)/1000000000</f>
        <v>0</v>
      </c>
      <c r="E991" s="157">
        <f>D991-MOD(D991,100)</f>
        <v>0</v>
      </c>
      <c r="F991" s="149">
        <f>MOD(D991,100)</f>
        <v>0</v>
      </c>
      <c r="G991" s="149">
        <f>F991-MOD(F991,10)</f>
        <v>0</v>
      </c>
      <c r="H991" s="149">
        <f>MOD(F991,10)</f>
        <v>0</v>
      </c>
      <c r="K991" s="160"/>
    </row>
    <row r="992" spans="1:11" ht="15.75" thickBot="1">
      <c r="A992" s="162"/>
      <c r="B992" s="163"/>
      <c r="C992" s="163"/>
      <c r="D992" s="163"/>
      <c r="E992" s="164" t="str">
        <f>_xlfn.IFNA(VLOOKUP(E991,$O$3:$P$38,2,0),"")</f>
        <v/>
      </c>
      <c r="F992" s="163" t="str">
        <f>IF(AND(F991&gt;10,F991&lt;20), VLOOKUP(F991,$O$3:$P$38,2,0),"")</f>
        <v/>
      </c>
      <c r="G992" s="163" t="str">
        <f>IF(AND(F991&gt;10,F991&lt;20),"", IF(G991&gt;9, VLOOKUP(G991,$O$3:$P$38,2,0),""))</f>
        <v/>
      </c>
      <c r="H992" s="163" t="str">
        <f>IF(AND(F991&gt;10,F991&lt;20),"", IF(H991&gt;0, VLOOKUP(H991,$O$3:$P$38,2,0),""))</f>
        <v/>
      </c>
      <c r="I992" s="163" t="str">
        <f>IF(D991=0,"",IF(D991=1,$S$3,IF(AND(F991&gt;10,F991&lt;19),$S$5,IF(AND(H991&gt;1,H991&lt;5),$S$4,$S$5))))</f>
        <v/>
      </c>
      <c r="J992" s="163" t="str">
        <f>CONCATENATE(E992,IF(AND(E992&lt;&gt;"",F992&lt;&gt;""),$M$3,""),F992,IF(AND(E992&amp;F992&lt;&gt;"",G992&lt;&gt;""),$M$3,""),G992,IF(AND(E992&amp;F992&amp;G992&lt;&gt;"",H992&lt;&gt;""),$M$3,""),H992,IF(E992&amp;F992&amp;G992&amp;H992&lt;&gt;"",$M$3,""),I992)</f>
        <v/>
      </c>
      <c r="K992" s="165"/>
    </row>
    <row r="993" spans="1:11" ht="15.75" thickBot="1">
      <c r="A993" s="150"/>
      <c r="B993" s="150"/>
      <c r="C993" s="150"/>
      <c r="D993" s="150"/>
      <c r="E993" s="166"/>
      <c r="F993" s="150"/>
      <c r="G993" s="150"/>
      <c r="H993" s="150"/>
      <c r="I993" s="150"/>
      <c r="J993" s="150"/>
      <c r="K993" s="150"/>
    </row>
    <row r="994" spans="1:11" ht="15.75" thickBot="1">
      <c r="A994" s="151">
        <v>63</v>
      </c>
      <c r="B994" s="145" t="s">
        <v>152</v>
      </c>
      <c r="C994" s="145" t="s">
        <v>153</v>
      </c>
      <c r="D994" s="148"/>
      <c r="E994" s="152" t="str">
        <f>CONCATENATE(J1008,IF(AND(D1007&lt;&gt;0,D1004&lt;&gt;0),$M$3,""),J1005,IF(AND(D1004&lt;&gt;0,D1001&lt;&gt;0),$M$3,""),J1002,IF(AND(D1001&lt;&gt;0,D998&lt;&gt;0),$M$3,""),J999,$N$3,$M$3,E995,IF(D995&lt;&gt;0,$M$3,""),$N$4)</f>
        <v>sześćdziesiąt trzy, 00/100</v>
      </c>
      <c r="F994" s="148"/>
      <c r="G994" s="148"/>
      <c r="H994" s="148"/>
      <c r="I994" s="148"/>
      <c r="J994" s="148"/>
      <c r="K994" s="153"/>
    </row>
    <row r="995" spans="1:11" ht="15.75" thickBot="1">
      <c r="A995" s="154">
        <f>TRUNC(A994)</f>
        <v>63</v>
      </c>
      <c r="B995" s="155">
        <f>A994-A995</f>
        <v>0</v>
      </c>
      <c r="C995" s="155">
        <v>1</v>
      </c>
      <c r="D995" s="156">
        <f>B995</f>
        <v>0</v>
      </c>
      <c r="E995" s="157" t="str">
        <f>CONCATENATE(TEXT(D995*100,"## 00"),"/100")</f>
        <v>00/100</v>
      </c>
      <c r="K995" s="158"/>
    </row>
    <row r="996" spans="1:11">
      <c r="A996" s="159">
        <f t="shared" ref="A996:A1007" si="124">MOD($A$995,$C996)</f>
        <v>3</v>
      </c>
      <c r="B996" s="156">
        <f>A996</f>
        <v>3</v>
      </c>
      <c r="C996" s="156">
        <v>10</v>
      </c>
      <c r="D996" s="156"/>
      <c r="E996" s="157"/>
      <c r="K996" s="160"/>
    </row>
    <row r="997" spans="1:11">
      <c r="A997" s="159">
        <f t="shared" si="124"/>
        <v>63</v>
      </c>
      <c r="B997" s="156">
        <f t="shared" ref="B997:B1006" si="125">A997-A996</f>
        <v>60</v>
      </c>
      <c r="C997" s="156">
        <v>100</v>
      </c>
      <c r="D997" s="156"/>
      <c r="E997" s="157"/>
      <c r="K997" s="160"/>
    </row>
    <row r="998" spans="1:11">
      <c r="A998" s="159">
        <f t="shared" si="124"/>
        <v>63</v>
      </c>
      <c r="B998" s="156">
        <f t="shared" si="125"/>
        <v>0</v>
      </c>
      <c r="C998" s="156">
        <v>1000</v>
      </c>
      <c r="D998" s="156">
        <f>A998</f>
        <v>63</v>
      </c>
      <c r="E998" s="157">
        <f>D998-MOD(D998,100)</f>
        <v>0</v>
      </c>
      <c r="F998" s="149">
        <f>MOD(D998,100)</f>
        <v>63</v>
      </c>
      <c r="G998" s="149">
        <f>F998-MOD(F998,10)</f>
        <v>60</v>
      </c>
      <c r="H998" s="149">
        <f>MOD(F998,10)</f>
        <v>3</v>
      </c>
      <c r="K998" s="160"/>
    </row>
    <row r="999" spans="1:11">
      <c r="A999" s="159">
        <f t="shared" si="124"/>
        <v>63</v>
      </c>
      <c r="B999" s="156">
        <f t="shared" si="125"/>
        <v>0</v>
      </c>
      <c r="C999" s="156">
        <v>10000</v>
      </c>
      <c r="D999" s="156"/>
      <c r="E999" s="157" t="str">
        <f>_xlfn.IFNA(VLOOKUP(E998,$O$3:$P$38,2,0),"")</f>
        <v/>
      </c>
      <c r="F999" s="149" t="str">
        <f>IF(AND(F998&gt;10,F998&lt;20), VLOOKUP(F998,$O$3:$P$38,2,0),"")</f>
        <v/>
      </c>
      <c r="G999" s="149" t="str">
        <f>IF(AND(F998&gt;10,F998&lt;20),"", IF(G998&gt;9, VLOOKUP(G998,$O$3:$P$38,2,0),""))</f>
        <v>sześćdziesiąt</v>
      </c>
      <c r="H999" s="149" t="str">
        <f>IF(AND(F998&gt;10,F998&lt;20),"",IF(H998&gt;0,VLOOKUP(H998,$O$3:$P$39,2,0),IF(AND(H998=0,A995=0),"zero","")))</f>
        <v>trzy</v>
      </c>
      <c r="J999" s="149" t="str">
        <f>CONCATENATE(E999,IF(AND(E999&lt;&gt;"",F999&lt;&gt;""),$M$3,""),F999,IF(AND(E999&amp;F999&lt;&gt;"",G999&lt;&gt;""),$M$3,""),G999,IF(AND(E999&amp;F999&amp;G999&lt;&gt;"",H999&lt;&gt;""),$M$3,""),H999)</f>
        <v>sześćdziesiąt trzy</v>
      </c>
      <c r="K999" s="160"/>
    </row>
    <row r="1000" spans="1:11">
      <c r="A1000" s="159">
        <f t="shared" si="124"/>
        <v>63</v>
      </c>
      <c r="B1000" s="156">
        <f t="shared" si="125"/>
        <v>0</v>
      </c>
      <c r="C1000" s="156">
        <v>100000</v>
      </c>
      <c r="D1000" s="156"/>
      <c r="E1000" s="157"/>
      <c r="K1000" s="160"/>
    </row>
    <row r="1001" spans="1:11">
      <c r="A1001" s="159">
        <f t="shared" si="124"/>
        <v>63</v>
      </c>
      <c r="B1001" s="156">
        <f t="shared" si="125"/>
        <v>0</v>
      </c>
      <c r="C1001" s="156">
        <v>1000000</v>
      </c>
      <c r="D1001" s="156">
        <f>(A1001-A998)/1000</f>
        <v>0</v>
      </c>
      <c r="E1001" s="157">
        <f>D1001-MOD(D1001,100)</f>
        <v>0</v>
      </c>
      <c r="F1001" s="149">
        <f>MOD(D1001,100)</f>
        <v>0</v>
      </c>
      <c r="G1001" s="149">
        <f>F1001-MOD(F1001,10)</f>
        <v>0</v>
      </c>
      <c r="H1001" s="149">
        <f>MOD(F1001,10)</f>
        <v>0</v>
      </c>
      <c r="K1001" s="160"/>
    </row>
    <row r="1002" spans="1:11">
      <c r="A1002" s="159">
        <f t="shared" si="124"/>
        <v>63</v>
      </c>
      <c r="B1002" s="156">
        <f t="shared" si="125"/>
        <v>0</v>
      </c>
      <c r="C1002" s="156">
        <v>10000000</v>
      </c>
      <c r="D1002" s="156"/>
      <c r="E1002" s="157" t="str">
        <f>_xlfn.IFNA(VLOOKUP(E1001,$O$3:$P$38,2,0),"")</f>
        <v/>
      </c>
      <c r="F1002" s="149" t="str">
        <f>IF(AND(F1001&gt;10,F1001&lt;20), VLOOKUP(F1001,$O$3:$P$38,2,0),"")</f>
        <v/>
      </c>
      <c r="G1002" s="149" t="str">
        <f>IF(AND(F1001&gt;10,F1001&lt;20),"", IF(G1001&gt;9, VLOOKUP(G1001,$O$3:$P$38,2,0),""))</f>
        <v/>
      </c>
      <c r="H1002" s="149" t="str">
        <f>IF(AND(F1001&gt;10,F1001&lt;20),"", IF(H1001&gt;0, VLOOKUP(H1001,$O$3:$P$38,2,0),""))</f>
        <v/>
      </c>
      <c r="I1002" s="149" t="str">
        <f>IF(D1001=0,"",IF(D1001=1,$Q$3,IF(AND(F1001&gt;10,F1001&lt;19),$Q$5,IF(AND(H1001&gt;1,H1001&lt;5),$Q$4,$Q$5))))</f>
        <v/>
      </c>
      <c r="J1002" s="149" t="str">
        <f>CONCATENATE(E1002,IF(AND(E1002&lt;&gt;"",F1002&lt;&gt;""),$M$3,""),F1002,IF(AND(E1002&amp;F1002&lt;&gt;"",G1002&lt;&gt;""),$M$3,""),G1002,IF(AND(E1002&amp;F1002&amp;G1002&lt;&gt;"",H1002&lt;&gt;""),$M$3,""),H1002,IF(E1002&amp;F1002&amp;G1002&amp;H1002&lt;&gt;"",$M$3,""),I1002)</f>
        <v/>
      </c>
      <c r="K1002" s="160"/>
    </row>
    <row r="1003" spans="1:11">
      <c r="A1003" s="159">
        <f t="shared" si="124"/>
        <v>63</v>
      </c>
      <c r="B1003" s="156">
        <f t="shared" si="125"/>
        <v>0</v>
      </c>
      <c r="C1003" s="156">
        <v>100000000</v>
      </c>
      <c r="D1003" s="156"/>
      <c r="E1003" s="157"/>
      <c r="K1003" s="160"/>
    </row>
    <row r="1004" spans="1:11">
      <c r="A1004" s="159">
        <f t="shared" si="124"/>
        <v>63</v>
      </c>
      <c r="B1004" s="155">
        <f t="shared" si="125"/>
        <v>0</v>
      </c>
      <c r="C1004" s="155">
        <v>1000000000</v>
      </c>
      <c r="D1004" s="156">
        <f>(A1004-A1001)/1000000</f>
        <v>0</v>
      </c>
      <c r="E1004" s="157">
        <f>D1004-MOD(D1004,100)</f>
        <v>0</v>
      </c>
      <c r="F1004" s="149">
        <f>MOD(D1004,100)</f>
        <v>0</v>
      </c>
      <c r="G1004" s="149">
        <f>F1004-MOD(F1004,10)</f>
        <v>0</v>
      </c>
      <c r="H1004" s="149">
        <f>MOD(F1004,10)</f>
        <v>0</v>
      </c>
      <c r="K1004" s="160"/>
    </row>
    <row r="1005" spans="1:11">
      <c r="A1005" s="159">
        <f t="shared" si="124"/>
        <v>63</v>
      </c>
      <c r="B1005" s="155">
        <f t="shared" si="125"/>
        <v>0</v>
      </c>
      <c r="C1005" s="155">
        <v>10000000000</v>
      </c>
      <c r="E1005" s="161" t="str">
        <f>_xlfn.IFNA(VLOOKUP(E1004,$O$3:$P$38,2,0),"")</f>
        <v/>
      </c>
      <c r="F1005" s="149" t="str">
        <f>IF(AND(F1004&gt;10,F1004&lt;20), VLOOKUP(F1004,$O$3:$P$38,2,0),"")</f>
        <v/>
      </c>
      <c r="G1005" s="149" t="str">
        <f>IF(AND(F1004&gt;10,F1004&lt;20),"", IF(G1004&gt;9, VLOOKUP(G1004,$O$3:$P$38,2,0),""))</f>
        <v/>
      </c>
      <c r="H1005" s="149" t="str">
        <f>IF(AND(F1004&gt;10,F1004&lt;20),"", IF(H1004&gt;0, VLOOKUP(H1004,$O$3:$P$38,2,0),""))</f>
        <v/>
      </c>
      <c r="I1005" s="149" t="str">
        <f>IF(D1004=0,"",IF(D1004=1,$R$3,IF(AND(F1004&gt;10,F1004&lt;19),$R$5,IF(AND(H1004&gt;1,H1004&lt;5),$R$4,$R$5))))</f>
        <v/>
      </c>
      <c r="J1005" s="149" t="str">
        <f>CONCATENATE(E1005,IF(AND(E1005&lt;&gt;"",F1005&lt;&gt;""),$M$3,""),F1005,IF(AND(E1005&amp;F1005&lt;&gt;"",G1005&lt;&gt;""),$M$3,""),G1005,IF(AND(E1005&amp;F1005&amp;G1005&lt;&gt;"",H1005&lt;&gt;""),$M$3,""),H1005,IF(E1005&amp;F1005&amp;G1005&amp;H1005&lt;&gt;"",$M$3,""),I1005)</f>
        <v/>
      </c>
      <c r="K1005" s="160"/>
    </row>
    <row r="1006" spans="1:11">
      <c r="A1006" s="159">
        <f t="shared" si="124"/>
        <v>63</v>
      </c>
      <c r="B1006" s="156">
        <f t="shared" si="125"/>
        <v>0</v>
      </c>
      <c r="C1006" s="156">
        <v>100000000000</v>
      </c>
      <c r="D1006" s="156"/>
      <c r="E1006" s="157"/>
      <c r="K1006" s="160"/>
    </row>
    <row r="1007" spans="1:11">
      <c r="A1007" s="159">
        <f t="shared" si="124"/>
        <v>63</v>
      </c>
      <c r="B1007" s="155">
        <f>A1007-A1004</f>
        <v>0</v>
      </c>
      <c r="C1007" s="155">
        <v>1000000000000</v>
      </c>
      <c r="D1007" s="156">
        <f>(A1007-A1004)/1000000000</f>
        <v>0</v>
      </c>
      <c r="E1007" s="157">
        <f>D1007-MOD(D1007,100)</f>
        <v>0</v>
      </c>
      <c r="F1007" s="149">
        <f>MOD(D1007,100)</f>
        <v>0</v>
      </c>
      <c r="G1007" s="149">
        <f>F1007-MOD(F1007,10)</f>
        <v>0</v>
      </c>
      <c r="H1007" s="149">
        <f>MOD(F1007,10)</f>
        <v>0</v>
      </c>
      <c r="K1007" s="160"/>
    </row>
    <row r="1008" spans="1:11" ht="15.75" thickBot="1">
      <c r="A1008" s="162"/>
      <c r="B1008" s="163"/>
      <c r="C1008" s="163"/>
      <c r="D1008" s="163"/>
      <c r="E1008" s="164" t="str">
        <f>_xlfn.IFNA(VLOOKUP(E1007,$O$3:$P$38,2,0),"")</f>
        <v/>
      </c>
      <c r="F1008" s="163" t="str">
        <f>IF(AND(F1007&gt;10,F1007&lt;20), VLOOKUP(F1007,$O$3:$P$38,2,0),"")</f>
        <v/>
      </c>
      <c r="G1008" s="163" t="str">
        <f>IF(AND(F1007&gt;10,F1007&lt;20),"", IF(G1007&gt;9, VLOOKUP(G1007,$O$3:$P$38,2,0),""))</f>
        <v/>
      </c>
      <c r="H1008" s="163" t="str">
        <f>IF(AND(F1007&gt;10,F1007&lt;20),"", IF(H1007&gt;0, VLOOKUP(H1007,$O$3:$P$38,2,0),""))</f>
        <v/>
      </c>
      <c r="I1008" s="163" t="str">
        <f>IF(D1007=0,"",IF(D1007=1,$S$3,IF(AND(F1007&gt;10,F1007&lt;19),$S$5,IF(AND(H1007&gt;1,H1007&lt;5),$S$4,$S$5))))</f>
        <v/>
      </c>
      <c r="J1008" s="163" t="str">
        <f>CONCATENATE(E1008,IF(AND(E1008&lt;&gt;"",F1008&lt;&gt;""),$M$3,""),F1008,IF(AND(E1008&amp;F1008&lt;&gt;"",G1008&lt;&gt;""),$M$3,""),G1008,IF(AND(E1008&amp;F1008&amp;G1008&lt;&gt;"",H1008&lt;&gt;""),$M$3,""),H1008,IF(E1008&amp;F1008&amp;G1008&amp;H1008&lt;&gt;"",$M$3,""),I1008)</f>
        <v/>
      </c>
      <c r="K1008" s="165"/>
    </row>
    <row r="1009" spans="1:11" ht="15.75" thickBot="1">
      <c r="A1009" s="150"/>
      <c r="B1009" s="150"/>
      <c r="C1009" s="150"/>
      <c r="D1009" s="150"/>
      <c r="E1009" s="166"/>
      <c r="F1009" s="150"/>
      <c r="G1009" s="150"/>
      <c r="H1009" s="150"/>
      <c r="I1009" s="150"/>
      <c r="J1009" s="150"/>
      <c r="K1009" s="150"/>
    </row>
    <row r="1010" spans="1:11" ht="15.75" thickBot="1">
      <c r="A1010" s="151">
        <v>64</v>
      </c>
      <c r="B1010" s="145" t="s">
        <v>152</v>
      </c>
      <c r="C1010" s="145" t="s">
        <v>153</v>
      </c>
      <c r="D1010" s="148"/>
      <c r="E1010" s="152" t="str">
        <f>CONCATENATE(J1024,IF(AND(D1023&lt;&gt;0,D1020&lt;&gt;0),$M$3,""),J1021,IF(AND(D1020&lt;&gt;0,D1017&lt;&gt;0),$M$3,""),J1018,IF(AND(D1017&lt;&gt;0,D1014&lt;&gt;0),$M$3,""),J1015,$N$3,$M$3,E1011,IF(D1011&lt;&gt;0,$M$3,""),$N$4)</f>
        <v>sześćdziesiąt cztery, 00/100</v>
      </c>
      <c r="F1010" s="148"/>
      <c r="G1010" s="148"/>
      <c r="H1010" s="148"/>
      <c r="I1010" s="148"/>
      <c r="J1010" s="148"/>
      <c r="K1010" s="153"/>
    </row>
    <row r="1011" spans="1:11" ht="15.75" thickBot="1">
      <c r="A1011" s="154">
        <f>TRUNC(A1010)</f>
        <v>64</v>
      </c>
      <c r="B1011" s="155">
        <f>A1010-A1011</f>
        <v>0</v>
      </c>
      <c r="C1011" s="155">
        <v>1</v>
      </c>
      <c r="D1011" s="156">
        <f>B1011</f>
        <v>0</v>
      </c>
      <c r="E1011" s="157" t="str">
        <f>CONCATENATE(TEXT(D1011*100,"## 00"),"/100")</f>
        <v>00/100</v>
      </c>
      <c r="K1011" s="158"/>
    </row>
    <row r="1012" spans="1:11">
      <c r="A1012" s="159">
        <f t="shared" ref="A1012:A1023" si="126">MOD($A$1011,$C1012)</f>
        <v>4</v>
      </c>
      <c r="B1012" s="156">
        <f>A1012</f>
        <v>4</v>
      </c>
      <c r="C1012" s="156">
        <v>10</v>
      </c>
      <c r="D1012" s="156"/>
      <c r="E1012" s="157"/>
      <c r="K1012" s="160"/>
    </row>
    <row r="1013" spans="1:11">
      <c r="A1013" s="159">
        <f t="shared" si="126"/>
        <v>64</v>
      </c>
      <c r="B1013" s="156">
        <f t="shared" ref="B1013:B1022" si="127">A1013-A1012</f>
        <v>60</v>
      </c>
      <c r="C1013" s="156">
        <v>100</v>
      </c>
      <c r="D1013" s="156"/>
      <c r="E1013" s="157"/>
      <c r="K1013" s="160"/>
    </row>
    <row r="1014" spans="1:11">
      <c r="A1014" s="159">
        <f t="shared" si="126"/>
        <v>64</v>
      </c>
      <c r="B1014" s="156">
        <f t="shared" si="127"/>
        <v>0</v>
      </c>
      <c r="C1014" s="156">
        <v>1000</v>
      </c>
      <c r="D1014" s="156">
        <f>A1014</f>
        <v>64</v>
      </c>
      <c r="E1014" s="157">
        <f>D1014-MOD(D1014,100)</f>
        <v>0</v>
      </c>
      <c r="F1014" s="149">
        <f>MOD(D1014,100)</f>
        <v>64</v>
      </c>
      <c r="G1014" s="149">
        <f>F1014-MOD(F1014,10)</f>
        <v>60</v>
      </c>
      <c r="H1014" s="149">
        <f>MOD(F1014,10)</f>
        <v>4</v>
      </c>
      <c r="K1014" s="160"/>
    </row>
    <row r="1015" spans="1:11">
      <c r="A1015" s="159">
        <f t="shared" si="126"/>
        <v>64</v>
      </c>
      <c r="B1015" s="156">
        <f t="shared" si="127"/>
        <v>0</v>
      </c>
      <c r="C1015" s="156">
        <v>10000</v>
      </c>
      <c r="D1015" s="156"/>
      <c r="E1015" s="157" t="str">
        <f>_xlfn.IFNA(VLOOKUP(E1014,$O$3:$P$38,2,0),"")</f>
        <v/>
      </c>
      <c r="F1015" s="149" t="str">
        <f>IF(AND(F1014&gt;10,F1014&lt;20), VLOOKUP(F1014,$O$3:$P$38,2,0),"")</f>
        <v/>
      </c>
      <c r="G1015" s="149" t="str">
        <f>IF(AND(F1014&gt;10,F1014&lt;20),"", IF(G1014&gt;9, VLOOKUP(G1014,$O$3:$P$38,2,0),""))</f>
        <v>sześćdziesiąt</v>
      </c>
      <c r="H1015" s="149" t="str">
        <f>IF(AND(F1014&gt;10,F1014&lt;20),"",IF(H1014&gt;0,VLOOKUP(H1014,$O$3:$P$39,2,0),IF(AND(H1014=0,A1011=0),"zero","")))</f>
        <v>cztery</v>
      </c>
      <c r="J1015" s="149" t="str">
        <f>CONCATENATE(E1015,IF(AND(E1015&lt;&gt;"",F1015&lt;&gt;""),$M$3,""),F1015,IF(AND(E1015&amp;F1015&lt;&gt;"",G1015&lt;&gt;""),$M$3,""),G1015,IF(AND(E1015&amp;F1015&amp;G1015&lt;&gt;"",H1015&lt;&gt;""),$M$3,""),H1015)</f>
        <v>sześćdziesiąt cztery</v>
      </c>
      <c r="K1015" s="160"/>
    </row>
    <row r="1016" spans="1:11">
      <c r="A1016" s="159">
        <f t="shared" si="126"/>
        <v>64</v>
      </c>
      <c r="B1016" s="156">
        <f t="shared" si="127"/>
        <v>0</v>
      </c>
      <c r="C1016" s="156">
        <v>100000</v>
      </c>
      <c r="D1016" s="156"/>
      <c r="E1016" s="157"/>
      <c r="K1016" s="160"/>
    </row>
    <row r="1017" spans="1:11">
      <c r="A1017" s="159">
        <f t="shared" si="126"/>
        <v>64</v>
      </c>
      <c r="B1017" s="156">
        <f t="shared" si="127"/>
        <v>0</v>
      </c>
      <c r="C1017" s="156">
        <v>1000000</v>
      </c>
      <c r="D1017" s="156">
        <f>(A1017-A1014)/1000</f>
        <v>0</v>
      </c>
      <c r="E1017" s="157">
        <f>D1017-MOD(D1017,100)</f>
        <v>0</v>
      </c>
      <c r="F1017" s="149">
        <f>MOD(D1017,100)</f>
        <v>0</v>
      </c>
      <c r="G1017" s="149">
        <f>F1017-MOD(F1017,10)</f>
        <v>0</v>
      </c>
      <c r="H1017" s="149">
        <f>MOD(F1017,10)</f>
        <v>0</v>
      </c>
      <c r="K1017" s="160"/>
    </row>
    <row r="1018" spans="1:11">
      <c r="A1018" s="159">
        <f t="shared" si="126"/>
        <v>64</v>
      </c>
      <c r="B1018" s="156">
        <f t="shared" si="127"/>
        <v>0</v>
      </c>
      <c r="C1018" s="156">
        <v>10000000</v>
      </c>
      <c r="D1018" s="156"/>
      <c r="E1018" s="157" t="str">
        <f>_xlfn.IFNA(VLOOKUP(E1017,$O$3:$P$38,2,0),"")</f>
        <v/>
      </c>
      <c r="F1018" s="149" t="str">
        <f>IF(AND(F1017&gt;10,F1017&lt;20), VLOOKUP(F1017,$O$3:$P$38,2,0),"")</f>
        <v/>
      </c>
      <c r="G1018" s="149" t="str">
        <f>IF(AND(F1017&gt;10,F1017&lt;20),"", IF(G1017&gt;9, VLOOKUP(G1017,$O$3:$P$38,2,0),""))</f>
        <v/>
      </c>
      <c r="H1018" s="149" t="str">
        <f>IF(AND(F1017&gt;10,F1017&lt;20),"", IF(H1017&gt;0, VLOOKUP(H1017,$O$3:$P$38,2,0),""))</f>
        <v/>
      </c>
      <c r="I1018" s="149" t="str">
        <f>IF(D1017=0,"",IF(D1017=1,$Q$3,IF(AND(F1017&gt;10,F1017&lt;19),$Q$5,IF(AND(H1017&gt;1,H1017&lt;5),$Q$4,$Q$5))))</f>
        <v/>
      </c>
      <c r="J1018" s="149" t="str">
        <f>CONCATENATE(E1018,IF(AND(E1018&lt;&gt;"",F1018&lt;&gt;""),$M$3,""),F1018,IF(AND(E1018&amp;F1018&lt;&gt;"",G1018&lt;&gt;""),$M$3,""),G1018,IF(AND(E1018&amp;F1018&amp;G1018&lt;&gt;"",H1018&lt;&gt;""),$M$3,""),H1018,IF(E1018&amp;F1018&amp;G1018&amp;H1018&lt;&gt;"",$M$3,""),I1018)</f>
        <v/>
      </c>
      <c r="K1018" s="160"/>
    </row>
    <row r="1019" spans="1:11">
      <c r="A1019" s="159">
        <f t="shared" si="126"/>
        <v>64</v>
      </c>
      <c r="B1019" s="156">
        <f t="shared" si="127"/>
        <v>0</v>
      </c>
      <c r="C1019" s="156">
        <v>100000000</v>
      </c>
      <c r="D1019" s="156"/>
      <c r="E1019" s="157"/>
      <c r="K1019" s="160"/>
    </row>
    <row r="1020" spans="1:11">
      <c r="A1020" s="159">
        <f t="shared" si="126"/>
        <v>64</v>
      </c>
      <c r="B1020" s="155">
        <f t="shared" si="127"/>
        <v>0</v>
      </c>
      <c r="C1020" s="155">
        <v>1000000000</v>
      </c>
      <c r="D1020" s="156">
        <f>(A1020-A1017)/1000000</f>
        <v>0</v>
      </c>
      <c r="E1020" s="157">
        <f>D1020-MOD(D1020,100)</f>
        <v>0</v>
      </c>
      <c r="F1020" s="149">
        <f>MOD(D1020,100)</f>
        <v>0</v>
      </c>
      <c r="G1020" s="149">
        <f>F1020-MOD(F1020,10)</f>
        <v>0</v>
      </c>
      <c r="H1020" s="149">
        <f>MOD(F1020,10)</f>
        <v>0</v>
      </c>
      <c r="K1020" s="160"/>
    </row>
    <row r="1021" spans="1:11">
      <c r="A1021" s="159">
        <f t="shared" si="126"/>
        <v>64</v>
      </c>
      <c r="B1021" s="155">
        <f t="shared" si="127"/>
        <v>0</v>
      </c>
      <c r="C1021" s="155">
        <v>10000000000</v>
      </c>
      <c r="E1021" s="161" t="str">
        <f>_xlfn.IFNA(VLOOKUP(E1020,$O$3:$P$38,2,0),"")</f>
        <v/>
      </c>
      <c r="F1021" s="149" t="str">
        <f>IF(AND(F1020&gt;10,F1020&lt;20), VLOOKUP(F1020,$O$3:$P$38,2,0),"")</f>
        <v/>
      </c>
      <c r="G1021" s="149" t="str">
        <f>IF(AND(F1020&gt;10,F1020&lt;20),"", IF(G1020&gt;9, VLOOKUP(G1020,$O$3:$P$38,2,0),""))</f>
        <v/>
      </c>
      <c r="H1021" s="149" t="str">
        <f>IF(AND(F1020&gt;10,F1020&lt;20),"", IF(H1020&gt;0, VLOOKUP(H1020,$O$3:$P$38,2,0),""))</f>
        <v/>
      </c>
      <c r="I1021" s="149" t="str">
        <f>IF(D1020=0,"",IF(D1020=1,$R$3,IF(AND(F1020&gt;10,F1020&lt;19),$R$5,IF(AND(H1020&gt;1,H1020&lt;5),$R$4,$R$5))))</f>
        <v/>
      </c>
      <c r="J1021" s="149" t="str">
        <f>CONCATENATE(E1021,IF(AND(E1021&lt;&gt;"",F1021&lt;&gt;""),$M$3,""),F1021,IF(AND(E1021&amp;F1021&lt;&gt;"",G1021&lt;&gt;""),$M$3,""),G1021,IF(AND(E1021&amp;F1021&amp;G1021&lt;&gt;"",H1021&lt;&gt;""),$M$3,""),H1021,IF(E1021&amp;F1021&amp;G1021&amp;H1021&lt;&gt;"",$M$3,""),I1021)</f>
        <v/>
      </c>
      <c r="K1021" s="160"/>
    </row>
    <row r="1022" spans="1:11">
      <c r="A1022" s="159">
        <f t="shared" si="126"/>
        <v>64</v>
      </c>
      <c r="B1022" s="156">
        <f t="shared" si="127"/>
        <v>0</v>
      </c>
      <c r="C1022" s="156">
        <v>100000000000</v>
      </c>
      <c r="D1022" s="156"/>
      <c r="E1022" s="157"/>
      <c r="K1022" s="160"/>
    </row>
    <row r="1023" spans="1:11">
      <c r="A1023" s="159">
        <f t="shared" si="126"/>
        <v>64</v>
      </c>
      <c r="B1023" s="155">
        <f>A1023-A1020</f>
        <v>0</v>
      </c>
      <c r="C1023" s="155">
        <v>1000000000000</v>
      </c>
      <c r="D1023" s="156">
        <f>(A1023-A1020)/1000000000</f>
        <v>0</v>
      </c>
      <c r="E1023" s="157">
        <f>D1023-MOD(D1023,100)</f>
        <v>0</v>
      </c>
      <c r="F1023" s="149">
        <f>MOD(D1023,100)</f>
        <v>0</v>
      </c>
      <c r="G1023" s="149">
        <f>F1023-MOD(F1023,10)</f>
        <v>0</v>
      </c>
      <c r="H1023" s="149">
        <f>MOD(F1023,10)</f>
        <v>0</v>
      </c>
      <c r="K1023" s="160"/>
    </row>
    <row r="1024" spans="1:11" ht="15.75" thickBot="1">
      <c r="A1024" s="162"/>
      <c r="B1024" s="163"/>
      <c r="C1024" s="163"/>
      <c r="D1024" s="163"/>
      <c r="E1024" s="164" t="str">
        <f>_xlfn.IFNA(VLOOKUP(E1023,$O$3:$P$38,2,0),"")</f>
        <v/>
      </c>
      <c r="F1024" s="163" t="str">
        <f>IF(AND(F1023&gt;10,F1023&lt;20), VLOOKUP(F1023,$O$3:$P$38,2,0),"")</f>
        <v/>
      </c>
      <c r="G1024" s="163" t="str">
        <f>IF(AND(F1023&gt;10,F1023&lt;20),"", IF(G1023&gt;9, VLOOKUP(G1023,$O$3:$P$38,2,0),""))</f>
        <v/>
      </c>
      <c r="H1024" s="163" t="str">
        <f>IF(AND(F1023&gt;10,F1023&lt;20),"", IF(H1023&gt;0, VLOOKUP(H1023,$O$3:$P$38,2,0),""))</f>
        <v/>
      </c>
      <c r="I1024" s="163" t="str">
        <f>IF(D1023=0,"",IF(D1023=1,$S$3,IF(AND(F1023&gt;10,F1023&lt;19),$S$5,IF(AND(H1023&gt;1,H1023&lt;5),$S$4,$S$5))))</f>
        <v/>
      </c>
      <c r="J1024" s="163" t="str">
        <f>CONCATENATE(E1024,IF(AND(E1024&lt;&gt;"",F1024&lt;&gt;""),$M$3,""),F1024,IF(AND(E1024&amp;F1024&lt;&gt;"",G1024&lt;&gt;""),$M$3,""),G1024,IF(AND(E1024&amp;F1024&amp;G1024&lt;&gt;"",H1024&lt;&gt;""),$M$3,""),H1024,IF(E1024&amp;F1024&amp;G1024&amp;H1024&lt;&gt;"",$M$3,""),I1024)</f>
        <v/>
      </c>
      <c r="K1024" s="165"/>
    </row>
    <row r="1025" spans="1:11" ht="15.75" thickBot="1">
      <c r="A1025" s="150"/>
      <c r="B1025" s="150"/>
      <c r="C1025" s="150"/>
      <c r="D1025" s="150"/>
      <c r="E1025" s="166"/>
      <c r="F1025" s="150"/>
      <c r="G1025" s="150"/>
      <c r="H1025" s="150"/>
      <c r="I1025" s="150"/>
      <c r="J1025" s="150"/>
      <c r="K1025" s="150"/>
    </row>
    <row r="1026" spans="1:11" ht="15.75" thickBot="1">
      <c r="A1026" s="151">
        <v>65</v>
      </c>
      <c r="B1026" s="145" t="s">
        <v>152</v>
      </c>
      <c r="C1026" s="145" t="s">
        <v>153</v>
      </c>
      <c r="D1026" s="148"/>
      <c r="E1026" s="152" t="str">
        <f>CONCATENATE(J1040,IF(AND(D1039&lt;&gt;0,D1036&lt;&gt;0),$M$3,""),J1037,IF(AND(D1036&lt;&gt;0,D1033&lt;&gt;0),$M$3,""),J1034,IF(AND(D1033&lt;&gt;0,D1030&lt;&gt;0),$M$3,""),J1031,$N$3,$M$3,E1027,IF(D1027&lt;&gt;0,$M$3,""),$N$4)</f>
        <v>sześćdziesiąt pięć, 00/100</v>
      </c>
      <c r="F1026" s="148"/>
      <c r="G1026" s="148"/>
      <c r="H1026" s="148"/>
      <c r="I1026" s="148"/>
      <c r="J1026" s="148"/>
      <c r="K1026" s="153"/>
    </row>
    <row r="1027" spans="1:11" ht="15.75" thickBot="1">
      <c r="A1027" s="154">
        <f>TRUNC(A1026)</f>
        <v>65</v>
      </c>
      <c r="B1027" s="155">
        <f>A1026-A1027</f>
        <v>0</v>
      </c>
      <c r="C1027" s="155">
        <v>1</v>
      </c>
      <c r="D1027" s="156">
        <f>B1027</f>
        <v>0</v>
      </c>
      <c r="E1027" s="157" t="str">
        <f>CONCATENATE(TEXT(D1027*100,"## 00"),"/100")</f>
        <v>00/100</v>
      </c>
      <c r="K1027" s="158"/>
    </row>
    <row r="1028" spans="1:11">
      <c r="A1028" s="159">
        <f t="shared" ref="A1028:A1039" si="128">MOD($A$1027,$C1028)</f>
        <v>5</v>
      </c>
      <c r="B1028" s="156">
        <f>A1028</f>
        <v>5</v>
      </c>
      <c r="C1028" s="156">
        <v>10</v>
      </c>
      <c r="D1028" s="156"/>
      <c r="E1028" s="157"/>
      <c r="K1028" s="160"/>
    </row>
    <row r="1029" spans="1:11">
      <c r="A1029" s="159">
        <f t="shared" si="128"/>
        <v>65</v>
      </c>
      <c r="B1029" s="156">
        <f t="shared" ref="B1029:B1038" si="129">A1029-A1028</f>
        <v>60</v>
      </c>
      <c r="C1029" s="156">
        <v>100</v>
      </c>
      <c r="D1029" s="156"/>
      <c r="E1029" s="157"/>
      <c r="K1029" s="160"/>
    </row>
    <row r="1030" spans="1:11">
      <c r="A1030" s="159">
        <f t="shared" si="128"/>
        <v>65</v>
      </c>
      <c r="B1030" s="156">
        <f t="shared" si="129"/>
        <v>0</v>
      </c>
      <c r="C1030" s="156">
        <v>1000</v>
      </c>
      <c r="D1030" s="156">
        <f>A1030</f>
        <v>65</v>
      </c>
      <c r="E1030" s="157">
        <f>D1030-MOD(D1030,100)</f>
        <v>0</v>
      </c>
      <c r="F1030" s="149">
        <f>MOD(D1030,100)</f>
        <v>65</v>
      </c>
      <c r="G1030" s="149">
        <f>F1030-MOD(F1030,10)</f>
        <v>60</v>
      </c>
      <c r="H1030" s="149">
        <f>MOD(F1030,10)</f>
        <v>5</v>
      </c>
      <c r="K1030" s="160"/>
    </row>
    <row r="1031" spans="1:11">
      <c r="A1031" s="159">
        <f t="shared" si="128"/>
        <v>65</v>
      </c>
      <c r="B1031" s="156">
        <f t="shared" si="129"/>
        <v>0</v>
      </c>
      <c r="C1031" s="156">
        <v>10000</v>
      </c>
      <c r="D1031" s="156"/>
      <c r="E1031" s="157" t="str">
        <f>_xlfn.IFNA(VLOOKUP(E1030,$O$3:$P$38,2,0),"")</f>
        <v/>
      </c>
      <c r="F1031" s="149" t="str">
        <f>IF(AND(F1030&gt;10,F1030&lt;20), VLOOKUP(F1030,$O$3:$P$38,2,0),"")</f>
        <v/>
      </c>
      <c r="G1031" s="149" t="str">
        <f>IF(AND(F1030&gt;10,F1030&lt;20),"", IF(G1030&gt;9, VLOOKUP(G1030,$O$3:$P$38,2,0),""))</f>
        <v>sześćdziesiąt</v>
      </c>
      <c r="H1031" s="149" t="str">
        <f>IF(AND(F1030&gt;10,F1030&lt;20),"",IF(H1030&gt;0,VLOOKUP(H1030,$O$3:$P$39,2,0),IF(AND(H1030=0,A1027=0),"zero","")))</f>
        <v>pięć</v>
      </c>
      <c r="J1031" s="149" t="str">
        <f>CONCATENATE(E1031,IF(AND(E1031&lt;&gt;"",F1031&lt;&gt;""),$M$3,""),F1031,IF(AND(E1031&amp;F1031&lt;&gt;"",G1031&lt;&gt;""),$M$3,""),G1031,IF(AND(E1031&amp;F1031&amp;G1031&lt;&gt;"",H1031&lt;&gt;""),$M$3,""),H1031)</f>
        <v>sześćdziesiąt pięć</v>
      </c>
      <c r="K1031" s="160"/>
    </row>
    <row r="1032" spans="1:11">
      <c r="A1032" s="159">
        <f t="shared" si="128"/>
        <v>65</v>
      </c>
      <c r="B1032" s="156">
        <f t="shared" si="129"/>
        <v>0</v>
      </c>
      <c r="C1032" s="156">
        <v>100000</v>
      </c>
      <c r="D1032" s="156"/>
      <c r="E1032" s="157"/>
      <c r="K1032" s="160"/>
    </row>
    <row r="1033" spans="1:11">
      <c r="A1033" s="159">
        <f t="shared" si="128"/>
        <v>65</v>
      </c>
      <c r="B1033" s="156">
        <f t="shared" si="129"/>
        <v>0</v>
      </c>
      <c r="C1033" s="156">
        <v>1000000</v>
      </c>
      <c r="D1033" s="156">
        <f>(A1033-A1030)/1000</f>
        <v>0</v>
      </c>
      <c r="E1033" s="157">
        <f>D1033-MOD(D1033,100)</f>
        <v>0</v>
      </c>
      <c r="F1033" s="149">
        <f>MOD(D1033,100)</f>
        <v>0</v>
      </c>
      <c r="G1033" s="149">
        <f>F1033-MOD(F1033,10)</f>
        <v>0</v>
      </c>
      <c r="H1033" s="149">
        <f>MOD(F1033,10)</f>
        <v>0</v>
      </c>
      <c r="K1033" s="160"/>
    </row>
    <row r="1034" spans="1:11">
      <c r="A1034" s="159">
        <f t="shared" si="128"/>
        <v>65</v>
      </c>
      <c r="B1034" s="156">
        <f t="shared" si="129"/>
        <v>0</v>
      </c>
      <c r="C1034" s="156">
        <v>10000000</v>
      </c>
      <c r="D1034" s="156"/>
      <c r="E1034" s="157" t="str">
        <f>_xlfn.IFNA(VLOOKUP(E1033,$O$3:$P$38,2,0),"")</f>
        <v/>
      </c>
      <c r="F1034" s="149" t="str">
        <f>IF(AND(F1033&gt;10,F1033&lt;20), VLOOKUP(F1033,$O$3:$P$38,2,0),"")</f>
        <v/>
      </c>
      <c r="G1034" s="149" t="str">
        <f>IF(AND(F1033&gt;10,F1033&lt;20),"", IF(G1033&gt;9, VLOOKUP(G1033,$O$3:$P$38,2,0),""))</f>
        <v/>
      </c>
      <c r="H1034" s="149" t="str">
        <f>IF(AND(F1033&gt;10,F1033&lt;20),"", IF(H1033&gt;0, VLOOKUP(H1033,$O$3:$P$38,2,0),""))</f>
        <v/>
      </c>
      <c r="I1034" s="149" t="str">
        <f>IF(D1033=0,"",IF(D1033=1,$Q$3,IF(AND(F1033&gt;10,F1033&lt;19),$Q$5,IF(AND(H1033&gt;1,H1033&lt;5),$Q$4,$Q$5))))</f>
        <v/>
      </c>
      <c r="J1034" s="149" t="str">
        <f>CONCATENATE(E1034,IF(AND(E1034&lt;&gt;"",F1034&lt;&gt;""),$M$3,""),F1034,IF(AND(E1034&amp;F1034&lt;&gt;"",G1034&lt;&gt;""),$M$3,""),G1034,IF(AND(E1034&amp;F1034&amp;G1034&lt;&gt;"",H1034&lt;&gt;""),$M$3,""),H1034,IF(E1034&amp;F1034&amp;G1034&amp;H1034&lt;&gt;"",$M$3,""),I1034)</f>
        <v/>
      </c>
      <c r="K1034" s="160"/>
    </row>
    <row r="1035" spans="1:11">
      <c r="A1035" s="159">
        <f t="shared" si="128"/>
        <v>65</v>
      </c>
      <c r="B1035" s="156">
        <f t="shared" si="129"/>
        <v>0</v>
      </c>
      <c r="C1035" s="156">
        <v>100000000</v>
      </c>
      <c r="D1035" s="156"/>
      <c r="E1035" s="157"/>
      <c r="K1035" s="160"/>
    </row>
    <row r="1036" spans="1:11">
      <c r="A1036" s="159">
        <f t="shared" si="128"/>
        <v>65</v>
      </c>
      <c r="B1036" s="155">
        <f t="shared" si="129"/>
        <v>0</v>
      </c>
      <c r="C1036" s="155">
        <v>1000000000</v>
      </c>
      <c r="D1036" s="156">
        <f>(A1036-A1033)/1000000</f>
        <v>0</v>
      </c>
      <c r="E1036" s="157">
        <f>D1036-MOD(D1036,100)</f>
        <v>0</v>
      </c>
      <c r="F1036" s="149">
        <f>MOD(D1036,100)</f>
        <v>0</v>
      </c>
      <c r="G1036" s="149">
        <f>F1036-MOD(F1036,10)</f>
        <v>0</v>
      </c>
      <c r="H1036" s="149">
        <f>MOD(F1036,10)</f>
        <v>0</v>
      </c>
      <c r="K1036" s="160"/>
    </row>
    <row r="1037" spans="1:11">
      <c r="A1037" s="159">
        <f t="shared" si="128"/>
        <v>65</v>
      </c>
      <c r="B1037" s="155">
        <f t="shared" si="129"/>
        <v>0</v>
      </c>
      <c r="C1037" s="155">
        <v>10000000000</v>
      </c>
      <c r="E1037" s="161" t="str">
        <f>_xlfn.IFNA(VLOOKUP(E1036,$O$3:$P$38,2,0),"")</f>
        <v/>
      </c>
      <c r="F1037" s="149" t="str">
        <f>IF(AND(F1036&gt;10,F1036&lt;20), VLOOKUP(F1036,$O$3:$P$38,2,0),"")</f>
        <v/>
      </c>
      <c r="G1037" s="149" t="str">
        <f>IF(AND(F1036&gt;10,F1036&lt;20),"", IF(G1036&gt;9, VLOOKUP(G1036,$O$3:$P$38,2,0),""))</f>
        <v/>
      </c>
      <c r="H1037" s="149" t="str">
        <f>IF(AND(F1036&gt;10,F1036&lt;20),"", IF(H1036&gt;0, VLOOKUP(H1036,$O$3:$P$38,2,0),""))</f>
        <v/>
      </c>
      <c r="I1037" s="149" t="str">
        <f>IF(D1036=0,"",IF(D1036=1,$R$3,IF(AND(F1036&gt;10,F1036&lt;19),$R$5,IF(AND(H1036&gt;1,H1036&lt;5),$R$4,$R$5))))</f>
        <v/>
      </c>
      <c r="J1037" s="149" t="str">
        <f>CONCATENATE(E1037,IF(AND(E1037&lt;&gt;"",F1037&lt;&gt;""),$M$3,""),F1037,IF(AND(E1037&amp;F1037&lt;&gt;"",G1037&lt;&gt;""),$M$3,""),G1037,IF(AND(E1037&amp;F1037&amp;G1037&lt;&gt;"",H1037&lt;&gt;""),$M$3,""),H1037,IF(E1037&amp;F1037&amp;G1037&amp;H1037&lt;&gt;"",$M$3,""),I1037)</f>
        <v/>
      </c>
      <c r="K1037" s="160"/>
    </row>
    <row r="1038" spans="1:11">
      <c r="A1038" s="159">
        <f t="shared" si="128"/>
        <v>65</v>
      </c>
      <c r="B1038" s="156">
        <f t="shared" si="129"/>
        <v>0</v>
      </c>
      <c r="C1038" s="156">
        <v>100000000000</v>
      </c>
      <c r="D1038" s="156"/>
      <c r="E1038" s="157"/>
      <c r="K1038" s="160"/>
    </row>
    <row r="1039" spans="1:11">
      <c r="A1039" s="159">
        <f t="shared" si="128"/>
        <v>65</v>
      </c>
      <c r="B1039" s="155">
        <f>A1039-A1036</f>
        <v>0</v>
      </c>
      <c r="C1039" s="155">
        <v>1000000000000</v>
      </c>
      <c r="D1039" s="156">
        <f>(A1039-A1036)/1000000000</f>
        <v>0</v>
      </c>
      <c r="E1039" s="157">
        <f>D1039-MOD(D1039,100)</f>
        <v>0</v>
      </c>
      <c r="F1039" s="149">
        <f>MOD(D1039,100)</f>
        <v>0</v>
      </c>
      <c r="G1039" s="149">
        <f>F1039-MOD(F1039,10)</f>
        <v>0</v>
      </c>
      <c r="H1039" s="149">
        <f>MOD(F1039,10)</f>
        <v>0</v>
      </c>
      <c r="K1039" s="160"/>
    </row>
    <row r="1040" spans="1:11" ht="15.75" thickBot="1">
      <c r="A1040" s="162"/>
      <c r="B1040" s="163"/>
      <c r="C1040" s="163"/>
      <c r="D1040" s="163"/>
      <c r="E1040" s="164" t="str">
        <f>_xlfn.IFNA(VLOOKUP(E1039,$O$3:$P$38,2,0),"")</f>
        <v/>
      </c>
      <c r="F1040" s="163" t="str">
        <f>IF(AND(F1039&gt;10,F1039&lt;20), VLOOKUP(F1039,$O$3:$P$38,2,0),"")</f>
        <v/>
      </c>
      <c r="G1040" s="163" t="str">
        <f>IF(AND(F1039&gt;10,F1039&lt;20),"", IF(G1039&gt;9, VLOOKUP(G1039,$O$3:$P$38,2,0),""))</f>
        <v/>
      </c>
      <c r="H1040" s="163" t="str">
        <f>IF(AND(F1039&gt;10,F1039&lt;20),"", IF(H1039&gt;0, VLOOKUP(H1039,$O$3:$P$38,2,0),""))</f>
        <v/>
      </c>
      <c r="I1040" s="163" t="str">
        <f>IF(D1039=0,"",IF(D1039=1,$S$3,IF(AND(F1039&gt;10,F1039&lt;19),$S$5,IF(AND(H1039&gt;1,H1039&lt;5),$S$4,$S$5))))</f>
        <v/>
      </c>
      <c r="J1040" s="163" t="str">
        <f>CONCATENATE(E1040,IF(AND(E1040&lt;&gt;"",F1040&lt;&gt;""),$M$3,""),F1040,IF(AND(E1040&amp;F1040&lt;&gt;"",G1040&lt;&gt;""),$M$3,""),G1040,IF(AND(E1040&amp;F1040&amp;G1040&lt;&gt;"",H1040&lt;&gt;""),$M$3,""),H1040,IF(E1040&amp;F1040&amp;G1040&amp;H1040&lt;&gt;"",$M$3,""),I1040)</f>
        <v/>
      </c>
      <c r="K1040" s="165"/>
    </row>
    <row r="1041" spans="1:11" ht="15.75" thickBot="1">
      <c r="A1041" s="150"/>
      <c r="B1041" s="150"/>
      <c r="C1041" s="150"/>
      <c r="D1041" s="150"/>
      <c r="E1041" s="166"/>
      <c r="F1041" s="150"/>
      <c r="G1041" s="150"/>
      <c r="H1041" s="150"/>
      <c r="I1041" s="150"/>
      <c r="J1041" s="150"/>
      <c r="K1041" s="150"/>
    </row>
    <row r="1042" spans="1:11" ht="15.75" thickBot="1">
      <c r="A1042" s="151">
        <v>66</v>
      </c>
      <c r="B1042" s="145" t="s">
        <v>152</v>
      </c>
      <c r="C1042" s="145" t="s">
        <v>153</v>
      </c>
      <c r="D1042" s="148"/>
      <c r="E1042" s="152" t="str">
        <f>CONCATENATE(J1056,IF(AND(D1055&lt;&gt;0,D1052&lt;&gt;0),$M$3,""),J1053,IF(AND(D1052&lt;&gt;0,D1049&lt;&gt;0),$M$3,""),J1050,IF(AND(D1049&lt;&gt;0,D1046&lt;&gt;0),$M$3,""),J1047,$N$3,$M$3,E1043,IF(D1043&lt;&gt;0,$M$3,""),$N$4)</f>
        <v>sześćdziesiąt sześć, 00/100</v>
      </c>
      <c r="F1042" s="148"/>
      <c r="G1042" s="148"/>
      <c r="H1042" s="148"/>
      <c r="I1042" s="148"/>
      <c r="J1042" s="148"/>
      <c r="K1042" s="153"/>
    </row>
    <row r="1043" spans="1:11" ht="15.75" thickBot="1">
      <c r="A1043" s="154">
        <f>TRUNC(A1042)</f>
        <v>66</v>
      </c>
      <c r="B1043" s="155">
        <f>A1042-A1043</f>
        <v>0</v>
      </c>
      <c r="C1043" s="155">
        <v>1</v>
      </c>
      <c r="D1043" s="156">
        <f>B1043</f>
        <v>0</v>
      </c>
      <c r="E1043" s="157" t="str">
        <f>CONCATENATE(TEXT(D1043*100,"## 00"),"/100")</f>
        <v>00/100</v>
      </c>
      <c r="K1043" s="158"/>
    </row>
    <row r="1044" spans="1:11">
      <c r="A1044" s="159">
        <f t="shared" ref="A1044:A1055" si="130">MOD($A$1043,$C1044)</f>
        <v>6</v>
      </c>
      <c r="B1044" s="156">
        <f>A1044</f>
        <v>6</v>
      </c>
      <c r="C1044" s="156">
        <v>10</v>
      </c>
      <c r="D1044" s="156"/>
      <c r="E1044" s="157"/>
      <c r="K1044" s="160"/>
    </row>
    <row r="1045" spans="1:11">
      <c r="A1045" s="159">
        <f t="shared" si="130"/>
        <v>66</v>
      </c>
      <c r="B1045" s="156">
        <f t="shared" ref="B1045:B1054" si="131">A1045-A1044</f>
        <v>60</v>
      </c>
      <c r="C1045" s="156">
        <v>100</v>
      </c>
      <c r="D1045" s="156"/>
      <c r="E1045" s="157"/>
      <c r="K1045" s="160"/>
    </row>
    <row r="1046" spans="1:11">
      <c r="A1046" s="159">
        <f t="shared" si="130"/>
        <v>66</v>
      </c>
      <c r="B1046" s="156">
        <f t="shared" si="131"/>
        <v>0</v>
      </c>
      <c r="C1046" s="156">
        <v>1000</v>
      </c>
      <c r="D1046" s="156">
        <f>A1046</f>
        <v>66</v>
      </c>
      <c r="E1046" s="157">
        <f>D1046-MOD(D1046,100)</f>
        <v>0</v>
      </c>
      <c r="F1046" s="149">
        <f>MOD(D1046,100)</f>
        <v>66</v>
      </c>
      <c r="G1046" s="149">
        <f>F1046-MOD(F1046,10)</f>
        <v>60</v>
      </c>
      <c r="H1046" s="149">
        <f>MOD(F1046,10)</f>
        <v>6</v>
      </c>
      <c r="K1046" s="160"/>
    </row>
    <row r="1047" spans="1:11">
      <c r="A1047" s="159">
        <f t="shared" si="130"/>
        <v>66</v>
      </c>
      <c r="B1047" s="156">
        <f t="shared" si="131"/>
        <v>0</v>
      </c>
      <c r="C1047" s="156">
        <v>10000</v>
      </c>
      <c r="D1047" s="156"/>
      <c r="E1047" s="157" t="str">
        <f>_xlfn.IFNA(VLOOKUP(E1046,$O$3:$P$38,2,0),"")</f>
        <v/>
      </c>
      <c r="F1047" s="149" t="str">
        <f>IF(AND(F1046&gt;10,F1046&lt;20), VLOOKUP(F1046,$O$3:$P$38,2,0),"")</f>
        <v/>
      </c>
      <c r="G1047" s="149" t="str">
        <f>IF(AND(F1046&gt;10,F1046&lt;20),"", IF(G1046&gt;9, VLOOKUP(G1046,$O$3:$P$38,2,0),""))</f>
        <v>sześćdziesiąt</v>
      </c>
      <c r="H1047" s="149" t="str">
        <f>IF(AND(F1046&gt;10,F1046&lt;20),"",IF(H1046&gt;0,VLOOKUP(H1046,$O$3:$P$39,2,0),IF(AND(H1046=0,A1043=0),"zero","")))</f>
        <v>sześć</v>
      </c>
      <c r="J1047" s="149" t="str">
        <f>CONCATENATE(E1047,IF(AND(E1047&lt;&gt;"",F1047&lt;&gt;""),$M$3,""),F1047,IF(AND(E1047&amp;F1047&lt;&gt;"",G1047&lt;&gt;""),$M$3,""),G1047,IF(AND(E1047&amp;F1047&amp;G1047&lt;&gt;"",H1047&lt;&gt;""),$M$3,""),H1047)</f>
        <v>sześćdziesiąt sześć</v>
      </c>
      <c r="K1047" s="160"/>
    </row>
    <row r="1048" spans="1:11">
      <c r="A1048" s="159">
        <f t="shared" si="130"/>
        <v>66</v>
      </c>
      <c r="B1048" s="156">
        <f t="shared" si="131"/>
        <v>0</v>
      </c>
      <c r="C1048" s="156">
        <v>100000</v>
      </c>
      <c r="D1048" s="156"/>
      <c r="E1048" s="157"/>
      <c r="K1048" s="160"/>
    </row>
    <row r="1049" spans="1:11">
      <c r="A1049" s="159">
        <f t="shared" si="130"/>
        <v>66</v>
      </c>
      <c r="B1049" s="156">
        <f t="shared" si="131"/>
        <v>0</v>
      </c>
      <c r="C1049" s="156">
        <v>1000000</v>
      </c>
      <c r="D1049" s="156">
        <f>(A1049-A1046)/1000</f>
        <v>0</v>
      </c>
      <c r="E1049" s="157">
        <f>D1049-MOD(D1049,100)</f>
        <v>0</v>
      </c>
      <c r="F1049" s="149">
        <f>MOD(D1049,100)</f>
        <v>0</v>
      </c>
      <c r="G1049" s="149">
        <f>F1049-MOD(F1049,10)</f>
        <v>0</v>
      </c>
      <c r="H1049" s="149">
        <f>MOD(F1049,10)</f>
        <v>0</v>
      </c>
      <c r="K1049" s="160"/>
    </row>
    <row r="1050" spans="1:11">
      <c r="A1050" s="159">
        <f t="shared" si="130"/>
        <v>66</v>
      </c>
      <c r="B1050" s="156">
        <f t="shared" si="131"/>
        <v>0</v>
      </c>
      <c r="C1050" s="156">
        <v>10000000</v>
      </c>
      <c r="D1050" s="156"/>
      <c r="E1050" s="157" t="str">
        <f>_xlfn.IFNA(VLOOKUP(E1049,$O$3:$P$38,2,0),"")</f>
        <v/>
      </c>
      <c r="F1050" s="149" t="str">
        <f>IF(AND(F1049&gt;10,F1049&lt;20), VLOOKUP(F1049,$O$3:$P$38,2,0),"")</f>
        <v/>
      </c>
      <c r="G1050" s="149" t="str">
        <f>IF(AND(F1049&gt;10,F1049&lt;20),"", IF(G1049&gt;9, VLOOKUP(G1049,$O$3:$P$38,2,0),""))</f>
        <v/>
      </c>
      <c r="H1050" s="149" t="str">
        <f>IF(AND(F1049&gt;10,F1049&lt;20),"", IF(H1049&gt;0, VLOOKUP(H1049,$O$3:$P$38,2,0),""))</f>
        <v/>
      </c>
      <c r="I1050" s="149" t="str">
        <f>IF(D1049=0,"",IF(D1049=1,$Q$3,IF(AND(F1049&gt;10,F1049&lt;19),$Q$5,IF(AND(H1049&gt;1,H1049&lt;5),$Q$4,$Q$5))))</f>
        <v/>
      </c>
      <c r="J1050" s="149" t="str">
        <f>CONCATENATE(E1050,IF(AND(E1050&lt;&gt;"",F1050&lt;&gt;""),$M$3,""),F1050,IF(AND(E1050&amp;F1050&lt;&gt;"",G1050&lt;&gt;""),$M$3,""),G1050,IF(AND(E1050&amp;F1050&amp;G1050&lt;&gt;"",H1050&lt;&gt;""),$M$3,""),H1050,IF(E1050&amp;F1050&amp;G1050&amp;H1050&lt;&gt;"",$M$3,""),I1050)</f>
        <v/>
      </c>
      <c r="K1050" s="160"/>
    </row>
    <row r="1051" spans="1:11">
      <c r="A1051" s="159">
        <f t="shared" si="130"/>
        <v>66</v>
      </c>
      <c r="B1051" s="156">
        <f t="shared" si="131"/>
        <v>0</v>
      </c>
      <c r="C1051" s="156">
        <v>100000000</v>
      </c>
      <c r="D1051" s="156"/>
      <c r="E1051" s="157"/>
      <c r="K1051" s="160"/>
    </row>
    <row r="1052" spans="1:11">
      <c r="A1052" s="159">
        <f t="shared" si="130"/>
        <v>66</v>
      </c>
      <c r="B1052" s="155">
        <f t="shared" si="131"/>
        <v>0</v>
      </c>
      <c r="C1052" s="155">
        <v>1000000000</v>
      </c>
      <c r="D1052" s="156">
        <f>(A1052-A1049)/1000000</f>
        <v>0</v>
      </c>
      <c r="E1052" s="157">
        <f>D1052-MOD(D1052,100)</f>
        <v>0</v>
      </c>
      <c r="F1052" s="149">
        <f>MOD(D1052,100)</f>
        <v>0</v>
      </c>
      <c r="G1052" s="149">
        <f>F1052-MOD(F1052,10)</f>
        <v>0</v>
      </c>
      <c r="H1052" s="149">
        <f>MOD(F1052,10)</f>
        <v>0</v>
      </c>
      <c r="K1052" s="160"/>
    </row>
    <row r="1053" spans="1:11">
      <c r="A1053" s="159">
        <f t="shared" si="130"/>
        <v>66</v>
      </c>
      <c r="B1053" s="155">
        <f t="shared" si="131"/>
        <v>0</v>
      </c>
      <c r="C1053" s="155">
        <v>10000000000</v>
      </c>
      <c r="E1053" s="161" t="str">
        <f>_xlfn.IFNA(VLOOKUP(E1052,$O$3:$P$38,2,0),"")</f>
        <v/>
      </c>
      <c r="F1053" s="149" t="str">
        <f>IF(AND(F1052&gt;10,F1052&lt;20), VLOOKUP(F1052,$O$3:$P$38,2,0),"")</f>
        <v/>
      </c>
      <c r="G1053" s="149" t="str">
        <f>IF(AND(F1052&gt;10,F1052&lt;20),"", IF(G1052&gt;9, VLOOKUP(G1052,$O$3:$P$38,2,0),""))</f>
        <v/>
      </c>
      <c r="H1053" s="149" t="str">
        <f>IF(AND(F1052&gt;10,F1052&lt;20),"", IF(H1052&gt;0, VLOOKUP(H1052,$O$3:$P$38,2,0),""))</f>
        <v/>
      </c>
      <c r="I1053" s="149" t="str">
        <f>IF(D1052=0,"",IF(D1052=1,$R$3,IF(AND(F1052&gt;10,F1052&lt;19),$R$5,IF(AND(H1052&gt;1,H1052&lt;5),$R$4,$R$5))))</f>
        <v/>
      </c>
      <c r="J1053" s="149" t="str">
        <f>CONCATENATE(E1053,IF(AND(E1053&lt;&gt;"",F1053&lt;&gt;""),$M$3,""),F1053,IF(AND(E1053&amp;F1053&lt;&gt;"",G1053&lt;&gt;""),$M$3,""),G1053,IF(AND(E1053&amp;F1053&amp;G1053&lt;&gt;"",H1053&lt;&gt;""),$M$3,""),H1053,IF(E1053&amp;F1053&amp;G1053&amp;H1053&lt;&gt;"",$M$3,""),I1053)</f>
        <v/>
      </c>
      <c r="K1053" s="160"/>
    </row>
    <row r="1054" spans="1:11">
      <c r="A1054" s="159">
        <f t="shared" si="130"/>
        <v>66</v>
      </c>
      <c r="B1054" s="156">
        <f t="shared" si="131"/>
        <v>0</v>
      </c>
      <c r="C1054" s="156">
        <v>100000000000</v>
      </c>
      <c r="D1054" s="156"/>
      <c r="E1054" s="157"/>
      <c r="K1054" s="160"/>
    </row>
    <row r="1055" spans="1:11">
      <c r="A1055" s="159">
        <f t="shared" si="130"/>
        <v>66</v>
      </c>
      <c r="B1055" s="155">
        <f>A1055-A1052</f>
        <v>0</v>
      </c>
      <c r="C1055" s="155">
        <v>1000000000000</v>
      </c>
      <c r="D1055" s="156">
        <f>(A1055-A1052)/1000000000</f>
        <v>0</v>
      </c>
      <c r="E1055" s="157">
        <f>D1055-MOD(D1055,100)</f>
        <v>0</v>
      </c>
      <c r="F1055" s="149">
        <f>MOD(D1055,100)</f>
        <v>0</v>
      </c>
      <c r="G1055" s="149">
        <f>F1055-MOD(F1055,10)</f>
        <v>0</v>
      </c>
      <c r="H1055" s="149">
        <f>MOD(F1055,10)</f>
        <v>0</v>
      </c>
      <c r="K1055" s="160"/>
    </row>
    <row r="1056" spans="1:11" ht="15.75" thickBot="1">
      <c r="A1056" s="162"/>
      <c r="B1056" s="163"/>
      <c r="C1056" s="163"/>
      <c r="D1056" s="163"/>
      <c r="E1056" s="164" t="str">
        <f>_xlfn.IFNA(VLOOKUP(E1055,$O$3:$P$38,2,0),"")</f>
        <v/>
      </c>
      <c r="F1056" s="163" t="str">
        <f>IF(AND(F1055&gt;10,F1055&lt;20), VLOOKUP(F1055,$O$3:$P$38,2,0),"")</f>
        <v/>
      </c>
      <c r="G1056" s="163" t="str">
        <f>IF(AND(F1055&gt;10,F1055&lt;20),"", IF(G1055&gt;9, VLOOKUP(G1055,$O$3:$P$38,2,0),""))</f>
        <v/>
      </c>
      <c r="H1056" s="163" t="str">
        <f>IF(AND(F1055&gt;10,F1055&lt;20),"", IF(H1055&gt;0, VLOOKUP(H1055,$O$3:$P$38,2,0),""))</f>
        <v/>
      </c>
      <c r="I1056" s="163" t="str">
        <f>IF(D1055=0,"",IF(D1055=1,$S$3,IF(AND(F1055&gt;10,F1055&lt;19),$S$5,IF(AND(H1055&gt;1,H1055&lt;5),$S$4,$S$5))))</f>
        <v/>
      </c>
      <c r="J1056" s="163" t="str">
        <f>CONCATENATE(E1056,IF(AND(E1056&lt;&gt;"",F1056&lt;&gt;""),$M$3,""),F1056,IF(AND(E1056&amp;F1056&lt;&gt;"",G1056&lt;&gt;""),$M$3,""),G1056,IF(AND(E1056&amp;F1056&amp;G1056&lt;&gt;"",H1056&lt;&gt;""),$M$3,""),H1056,IF(E1056&amp;F1056&amp;G1056&amp;H1056&lt;&gt;"",$M$3,""),I1056)</f>
        <v/>
      </c>
      <c r="K1056" s="165"/>
    </row>
    <row r="1057" spans="1:11" ht="15.75" thickBot="1">
      <c r="A1057" s="150"/>
      <c r="B1057" s="150"/>
      <c r="C1057" s="150"/>
      <c r="D1057" s="150"/>
      <c r="E1057" s="166"/>
      <c r="F1057" s="150"/>
      <c r="G1057" s="150"/>
      <c r="H1057" s="150"/>
      <c r="I1057" s="150"/>
      <c r="J1057" s="150"/>
      <c r="K1057" s="150"/>
    </row>
    <row r="1058" spans="1:11" ht="15.75" thickBot="1">
      <c r="A1058" s="151">
        <v>67</v>
      </c>
      <c r="B1058" s="145" t="s">
        <v>152</v>
      </c>
      <c r="C1058" s="145" t="s">
        <v>153</v>
      </c>
      <c r="D1058" s="148"/>
      <c r="E1058" s="152" t="str">
        <f>CONCATENATE(J1072,IF(AND(D1071&lt;&gt;0,D1068&lt;&gt;0),$M$3,""),J1069,IF(AND(D1068&lt;&gt;0,D1065&lt;&gt;0),$M$3,""),J1066,IF(AND(D1065&lt;&gt;0,D1062&lt;&gt;0),$M$3,""),J1063,$N$3,$M$3,E1059,IF(D1059&lt;&gt;0,$M$3,""),$N$4)</f>
        <v>sześćdziesiąt siedem, 00/100</v>
      </c>
      <c r="F1058" s="148"/>
      <c r="G1058" s="148"/>
      <c r="H1058" s="148"/>
      <c r="I1058" s="148"/>
      <c r="J1058" s="148"/>
      <c r="K1058" s="153"/>
    </row>
    <row r="1059" spans="1:11" ht="15.75" thickBot="1">
      <c r="A1059" s="154">
        <f>TRUNC(A1058)</f>
        <v>67</v>
      </c>
      <c r="B1059" s="155">
        <f>A1058-A1059</f>
        <v>0</v>
      </c>
      <c r="C1059" s="155">
        <v>1</v>
      </c>
      <c r="D1059" s="156">
        <f>B1059</f>
        <v>0</v>
      </c>
      <c r="E1059" s="157" t="str">
        <f>CONCATENATE(TEXT(D1059*100,"## 00"),"/100")</f>
        <v>00/100</v>
      </c>
      <c r="K1059" s="158"/>
    </row>
    <row r="1060" spans="1:11">
      <c r="A1060" s="159">
        <f t="shared" ref="A1060:A1071" si="132">MOD($A$1059,$C1060)</f>
        <v>7</v>
      </c>
      <c r="B1060" s="156">
        <f>A1060</f>
        <v>7</v>
      </c>
      <c r="C1060" s="156">
        <v>10</v>
      </c>
      <c r="D1060" s="156"/>
      <c r="E1060" s="157"/>
      <c r="K1060" s="160"/>
    </row>
    <row r="1061" spans="1:11">
      <c r="A1061" s="159">
        <f t="shared" si="132"/>
        <v>67</v>
      </c>
      <c r="B1061" s="156">
        <f t="shared" ref="B1061:B1070" si="133">A1061-A1060</f>
        <v>60</v>
      </c>
      <c r="C1061" s="156">
        <v>100</v>
      </c>
      <c r="D1061" s="156"/>
      <c r="E1061" s="157"/>
      <c r="K1061" s="160"/>
    </row>
    <row r="1062" spans="1:11">
      <c r="A1062" s="159">
        <f t="shared" si="132"/>
        <v>67</v>
      </c>
      <c r="B1062" s="156">
        <f t="shared" si="133"/>
        <v>0</v>
      </c>
      <c r="C1062" s="156">
        <v>1000</v>
      </c>
      <c r="D1062" s="156">
        <f>A1062</f>
        <v>67</v>
      </c>
      <c r="E1062" s="157">
        <f>D1062-MOD(D1062,100)</f>
        <v>0</v>
      </c>
      <c r="F1062" s="149">
        <f>MOD(D1062,100)</f>
        <v>67</v>
      </c>
      <c r="G1062" s="149">
        <f>F1062-MOD(F1062,10)</f>
        <v>60</v>
      </c>
      <c r="H1062" s="149">
        <f>MOD(F1062,10)</f>
        <v>7</v>
      </c>
      <c r="K1062" s="160"/>
    </row>
    <row r="1063" spans="1:11">
      <c r="A1063" s="159">
        <f t="shared" si="132"/>
        <v>67</v>
      </c>
      <c r="B1063" s="156">
        <f t="shared" si="133"/>
        <v>0</v>
      </c>
      <c r="C1063" s="156">
        <v>10000</v>
      </c>
      <c r="D1063" s="156"/>
      <c r="E1063" s="157" t="str">
        <f>_xlfn.IFNA(VLOOKUP(E1062,$O$3:$P$38,2,0),"")</f>
        <v/>
      </c>
      <c r="F1063" s="149" t="str">
        <f>IF(AND(F1062&gt;10,F1062&lt;20), VLOOKUP(F1062,$O$3:$P$38,2,0),"")</f>
        <v/>
      </c>
      <c r="G1063" s="149" t="str">
        <f>IF(AND(F1062&gt;10,F1062&lt;20),"", IF(G1062&gt;9, VLOOKUP(G1062,$O$3:$P$38,2,0),""))</f>
        <v>sześćdziesiąt</v>
      </c>
      <c r="H1063" s="149" t="str">
        <f>IF(AND(F1062&gt;10,F1062&lt;20),"",IF(H1062&gt;0,VLOOKUP(H1062,$O$3:$P$39,2,0),IF(AND(H1062=0,A1059=0),"zero","")))</f>
        <v>siedem</v>
      </c>
      <c r="J1063" s="149" t="str">
        <f>CONCATENATE(E1063,IF(AND(E1063&lt;&gt;"",F1063&lt;&gt;""),$M$3,""),F1063,IF(AND(E1063&amp;F1063&lt;&gt;"",G1063&lt;&gt;""),$M$3,""),G1063,IF(AND(E1063&amp;F1063&amp;G1063&lt;&gt;"",H1063&lt;&gt;""),$M$3,""),H1063)</f>
        <v>sześćdziesiąt siedem</v>
      </c>
      <c r="K1063" s="160"/>
    </row>
    <row r="1064" spans="1:11">
      <c r="A1064" s="159">
        <f t="shared" si="132"/>
        <v>67</v>
      </c>
      <c r="B1064" s="156">
        <f t="shared" si="133"/>
        <v>0</v>
      </c>
      <c r="C1064" s="156">
        <v>100000</v>
      </c>
      <c r="D1064" s="156"/>
      <c r="E1064" s="157"/>
      <c r="K1064" s="160"/>
    </row>
    <row r="1065" spans="1:11">
      <c r="A1065" s="159">
        <f t="shared" si="132"/>
        <v>67</v>
      </c>
      <c r="B1065" s="156">
        <f t="shared" si="133"/>
        <v>0</v>
      </c>
      <c r="C1065" s="156">
        <v>1000000</v>
      </c>
      <c r="D1065" s="156">
        <f>(A1065-A1062)/1000</f>
        <v>0</v>
      </c>
      <c r="E1065" s="157">
        <f>D1065-MOD(D1065,100)</f>
        <v>0</v>
      </c>
      <c r="F1065" s="149">
        <f>MOD(D1065,100)</f>
        <v>0</v>
      </c>
      <c r="G1065" s="149">
        <f>F1065-MOD(F1065,10)</f>
        <v>0</v>
      </c>
      <c r="H1065" s="149">
        <f>MOD(F1065,10)</f>
        <v>0</v>
      </c>
      <c r="K1065" s="160"/>
    </row>
    <row r="1066" spans="1:11">
      <c r="A1066" s="159">
        <f t="shared" si="132"/>
        <v>67</v>
      </c>
      <c r="B1066" s="156">
        <f t="shared" si="133"/>
        <v>0</v>
      </c>
      <c r="C1066" s="156">
        <v>10000000</v>
      </c>
      <c r="D1066" s="156"/>
      <c r="E1066" s="157" t="str">
        <f>_xlfn.IFNA(VLOOKUP(E1065,$O$3:$P$38,2,0),"")</f>
        <v/>
      </c>
      <c r="F1066" s="149" t="str">
        <f>IF(AND(F1065&gt;10,F1065&lt;20), VLOOKUP(F1065,$O$3:$P$38,2,0),"")</f>
        <v/>
      </c>
      <c r="G1066" s="149" t="str">
        <f>IF(AND(F1065&gt;10,F1065&lt;20),"", IF(G1065&gt;9, VLOOKUP(G1065,$O$3:$P$38,2,0),""))</f>
        <v/>
      </c>
      <c r="H1066" s="149" t="str">
        <f>IF(AND(F1065&gt;10,F1065&lt;20),"", IF(H1065&gt;0, VLOOKUP(H1065,$O$3:$P$38,2,0),""))</f>
        <v/>
      </c>
      <c r="I1066" s="149" t="str">
        <f>IF(D1065=0,"",IF(D1065=1,$Q$3,IF(AND(F1065&gt;10,F1065&lt;19),$Q$5,IF(AND(H1065&gt;1,H1065&lt;5),$Q$4,$Q$5))))</f>
        <v/>
      </c>
      <c r="J1066" s="149" t="str">
        <f>CONCATENATE(E1066,IF(AND(E1066&lt;&gt;"",F1066&lt;&gt;""),$M$3,""),F1066,IF(AND(E1066&amp;F1066&lt;&gt;"",G1066&lt;&gt;""),$M$3,""),G1066,IF(AND(E1066&amp;F1066&amp;G1066&lt;&gt;"",H1066&lt;&gt;""),$M$3,""),H1066,IF(E1066&amp;F1066&amp;G1066&amp;H1066&lt;&gt;"",$M$3,""),I1066)</f>
        <v/>
      </c>
      <c r="K1066" s="160"/>
    </row>
    <row r="1067" spans="1:11">
      <c r="A1067" s="159">
        <f t="shared" si="132"/>
        <v>67</v>
      </c>
      <c r="B1067" s="156">
        <f t="shared" si="133"/>
        <v>0</v>
      </c>
      <c r="C1067" s="156">
        <v>100000000</v>
      </c>
      <c r="D1067" s="156"/>
      <c r="E1067" s="157"/>
      <c r="K1067" s="160"/>
    </row>
    <row r="1068" spans="1:11">
      <c r="A1068" s="159">
        <f t="shared" si="132"/>
        <v>67</v>
      </c>
      <c r="B1068" s="155">
        <f t="shared" si="133"/>
        <v>0</v>
      </c>
      <c r="C1068" s="155">
        <v>1000000000</v>
      </c>
      <c r="D1068" s="156">
        <f>(A1068-A1065)/1000000</f>
        <v>0</v>
      </c>
      <c r="E1068" s="157">
        <f>D1068-MOD(D1068,100)</f>
        <v>0</v>
      </c>
      <c r="F1068" s="149">
        <f>MOD(D1068,100)</f>
        <v>0</v>
      </c>
      <c r="G1068" s="149">
        <f>F1068-MOD(F1068,10)</f>
        <v>0</v>
      </c>
      <c r="H1068" s="149">
        <f>MOD(F1068,10)</f>
        <v>0</v>
      </c>
      <c r="K1068" s="160"/>
    </row>
    <row r="1069" spans="1:11">
      <c r="A1069" s="159">
        <f t="shared" si="132"/>
        <v>67</v>
      </c>
      <c r="B1069" s="155">
        <f t="shared" si="133"/>
        <v>0</v>
      </c>
      <c r="C1069" s="155">
        <v>10000000000</v>
      </c>
      <c r="E1069" s="161" t="str">
        <f>_xlfn.IFNA(VLOOKUP(E1068,$O$3:$P$38,2,0),"")</f>
        <v/>
      </c>
      <c r="F1069" s="149" t="str">
        <f>IF(AND(F1068&gt;10,F1068&lt;20), VLOOKUP(F1068,$O$3:$P$38,2,0),"")</f>
        <v/>
      </c>
      <c r="G1069" s="149" t="str">
        <f>IF(AND(F1068&gt;10,F1068&lt;20),"", IF(G1068&gt;9, VLOOKUP(G1068,$O$3:$P$38,2,0),""))</f>
        <v/>
      </c>
      <c r="H1069" s="149" t="str">
        <f>IF(AND(F1068&gt;10,F1068&lt;20),"", IF(H1068&gt;0, VLOOKUP(H1068,$O$3:$P$38,2,0),""))</f>
        <v/>
      </c>
      <c r="I1069" s="149" t="str">
        <f>IF(D1068=0,"",IF(D1068=1,$R$3,IF(AND(F1068&gt;10,F1068&lt;19),$R$5,IF(AND(H1068&gt;1,H1068&lt;5),$R$4,$R$5))))</f>
        <v/>
      </c>
      <c r="J1069" s="149" t="str">
        <f>CONCATENATE(E1069,IF(AND(E1069&lt;&gt;"",F1069&lt;&gt;""),$M$3,""),F1069,IF(AND(E1069&amp;F1069&lt;&gt;"",G1069&lt;&gt;""),$M$3,""),G1069,IF(AND(E1069&amp;F1069&amp;G1069&lt;&gt;"",H1069&lt;&gt;""),$M$3,""),H1069,IF(E1069&amp;F1069&amp;G1069&amp;H1069&lt;&gt;"",$M$3,""),I1069)</f>
        <v/>
      </c>
      <c r="K1069" s="160"/>
    </row>
    <row r="1070" spans="1:11">
      <c r="A1070" s="159">
        <f t="shared" si="132"/>
        <v>67</v>
      </c>
      <c r="B1070" s="156">
        <f t="shared" si="133"/>
        <v>0</v>
      </c>
      <c r="C1070" s="156">
        <v>100000000000</v>
      </c>
      <c r="D1070" s="156"/>
      <c r="E1070" s="157"/>
      <c r="K1070" s="160"/>
    </row>
    <row r="1071" spans="1:11">
      <c r="A1071" s="159">
        <f t="shared" si="132"/>
        <v>67</v>
      </c>
      <c r="B1071" s="155">
        <f>A1071-A1068</f>
        <v>0</v>
      </c>
      <c r="C1071" s="155">
        <v>1000000000000</v>
      </c>
      <c r="D1071" s="156">
        <f>(A1071-A1068)/1000000000</f>
        <v>0</v>
      </c>
      <c r="E1071" s="157">
        <f>D1071-MOD(D1071,100)</f>
        <v>0</v>
      </c>
      <c r="F1071" s="149">
        <f>MOD(D1071,100)</f>
        <v>0</v>
      </c>
      <c r="G1071" s="149">
        <f>F1071-MOD(F1071,10)</f>
        <v>0</v>
      </c>
      <c r="H1071" s="149">
        <f>MOD(F1071,10)</f>
        <v>0</v>
      </c>
      <c r="K1071" s="160"/>
    </row>
    <row r="1072" spans="1:11" ht="15.75" thickBot="1">
      <c r="A1072" s="162"/>
      <c r="B1072" s="163"/>
      <c r="C1072" s="163"/>
      <c r="D1072" s="163"/>
      <c r="E1072" s="164" t="str">
        <f>_xlfn.IFNA(VLOOKUP(E1071,$O$3:$P$38,2,0),"")</f>
        <v/>
      </c>
      <c r="F1072" s="163" t="str">
        <f>IF(AND(F1071&gt;10,F1071&lt;20), VLOOKUP(F1071,$O$3:$P$38,2,0),"")</f>
        <v/>
      </c>
      <c r="G1072" s="163" t="str">
        <f>IF(AND(F1071&gt;10,F1071&lt;20),"", IF(G1071&gt;9, VLOOKUP(G1071,$O$3:$P$38,2,0),""))</f>
        <v/>
      </c>
      <c r="H1072" s="163" t="str">
        <f>IF(AND(F1071&gt;10,F1071&lt;20),"", IF(H1071&gt;0, VLOOKUP(H1071,$O$3:$P$38,2,0),""))</f>
        <v/>
      </c>
      <c r="I1072" s="163" t="str">
        <f>IF(D1071=0,"",IF(D1071=1,$S$3,IF(AND(F1071&gt;10,F1071&lt;19),$S$5,IF(AND(H1071&gt;1,H1071&lt;5),$S$4,$S$5))))</f>
        <v/>
      </c>
      <c r="J1072" s="163" t="str">
        <f>CONCATENATE(E1072,IF(AND(E1072&lt;&gt;"",F1072&lt;&gt;""),$M$3,""),F1072,IF(AND(E1072&amp;F1072&lt;&gt;"",G1072&lt;&gt;""),$M$3,""),G1072,IF(AND(E1072&amp;F1072&amp;G1072&lt;&gt;"",H1072&lt;&gt;""),$M$3,""),H1072,IF(E1072&amp;F1072&amp;G1072&amp;H1072&lt;&gt;"",$M$3,""),I1072)</f>
        <v/>
      </c>
      <c r="K1072" s="165"/>
    </row>
    <row r="1073" spans="1:11" ht="15.75" thickBot="1">
      <c r="A1073" s="150"/>
      <c r="B1073" s="150"/>
      <c r="C1073" s="150"/>
      <c r="D1073" s="150"/>
      <c r="E1073" s="166"/>
      <c r="F1073" s="150"/>
      <c r="G1073" s="150"/>
      <c r="H1073" s="150"/>
      <c r="I1073" s="150"/>
      <c r="J1073" s="150"/>
      <c r="K1073" s="150"/>
    </row>
    <row r="1074" spans="1:11" ht="15.75" thickBot="1">
      <c r="A1074" s="151">
        <v>68</v>
      </c>
      <c r="B1074" s="145" t="s">
        <v>152</v>
      </c>
      <c r="C1074" s="145" t="s">
        <v>153</v>
      </c>
      <c r="D1074" s="148"/>
      <c r="E1074" s="152" t="str">
        <f>CONCATENATE(J1088,IF(AND(D1087&lt;&gt;0,D1084&lt;&gt;0),$M$3,""),J1085,IF(AND(D1084&lt;&gt;0,D1081&lt;&gt;0),$M$3,""),J1082,IF(AND(D1081&lt;&gt;0,D1078&lt;&gt;0),$M$3,""),J1079,$N$3,$M$3,E1075,IF(D1075&lt;&gt;0,$M$3,""),$N$4)</f>
        <v>sześćdziesiąt osiem, 00/100</v>
      </c>
      <c r="F1074" s="148"/>
      <c r="G1074" s="148"/>
      <c r="H1074" s="148"/>
      <c r="I1074" s="148"/>
      <c r="J1074" s="148"/>
      <c r="K1074" s="153"/>
    </row>
    <row r="1075" spans="1:11" ht="15.75" thickBot="1">
      <c r="A1075" s="154">
        <f>TRUNC(A1074)</f>
        <v>68</v>
      </c>
      <c r="B1075" s="155">
        <f>A1074-A1075</f>
        <v>0</v>
      </c>
      <c r="C1075" s="155">
        <v>1</v>
      </c>
      <c r="D1075" s="156">
        <f>B1075</f>
        <v>0</v>
      </c>
      <c r="E1075" s="157" t="str">
        <f>CONCATENATE(TEXT(D1075*100,"## 00"),"/100")</f>
        <v>00/100</v>
      </c>
      <c r="K1075" s="158"/>
    </row>
    <row r="1076" spans="1:11">
      <c r="A1076" s="159">
        <f t="shared" ref="A1076:A1087" si="134">MOD($A$1075,$C1076)</f>
        <v>8</v>
      </c>
      <c r="B1076" s="156">
        <f>A1076</f>
        <v>8</v>
      </c>
      <c r="C1076" s="156">
        <v>10</v>
      </c>
      <c r="D1076" s="156"/>
      <c r="E1076" s="157"/>
      <c r="K1076" s="160"/>
    </row>
    <row r="1077" spans="1:11">
      <c r="A1077" s="159">
        <f t="shared" si="134"/>
        <v>68</v>
      </c>
      <c r="B1077" s="156">
        <f t="shared" ref="B1077:B1086" si="135">A1077-A1076</f>
        <v>60</v>
      </c>
      <c r="C1077" s="156">
        <v>100</v>
      </c>
      <c r="D1077" s="156"/>
      <c r="E1077" s="157"/>
      <c r="K1077" s="160"/>
    </row>
    <row r="1078" spans="1:11">
      <c r="A1078" s="159">
        <f t="shared" si="134"/>
        <v>68</v>
      </c>
      <c r="B1078" s="156">
        <f t="shared" si="135"/>
        <v>0</v>
      </c>
      <c r="C1078" s="156">
        <v>1000</v>
      </c>
      <c r="D1078" s="156">
        <f>A1078</f>
        <v>68</v>
      </c>
      <c r="E1078" s="157">
        <f>D1078-MOD(D1078,100)</f>
        <v>0</v>
      </c>
      <c r="F1078" s="149">
        <f>MOD(D1078,100)</f>
        <v>68</v>
      </c>
      <c r="G1078" s="149">
        <f>F1078-MOD(F1078,10)</f>
        <v>60</v>
      </c>
      <c r="H1078" s="149">
        <f>MOD(F1078,10)</f>
        <v>8</v>
      </c>
      <c r="K1078" s="160"/>
    </row>
    <row r="1079" spans="1:11">
      <c r="A1079" s="159">
        <f t="shared" si="134"/>
        <v>68</v>
      </c>
      <c r="B1079" s="156">
        <f t="shared" si="135"/>
        <v>0</v>
      </c>
      <c r="C1079" s="156">
        <v>10000</v>
      </c>
      <c r="D1079" s="156"/>
      <c r="E1079" s="157" t="str">
        <f>_xlfn.IFNA(VLOOKUP(E1078,$O$3:$P$38,2,0),"")</f>
        <v/>
      </c>
      <c r="F1079" s="149" t="str">
        <f>IF(AND(F1078&gt;10,F1078&lt;20), VLOOKUP(F1078,$O$3:$P$38,2,0),"")</f>
        <v/>
      </c>
      <c r="G1079" s="149" t="str">
        <f>IF(AND(F1078&gt;10,F1078&lt;20),"", IF(G1078&gt;9, VLOOKUP(G1078,$O$3:$P$38,2,0),""))</f>
        <v>sześćdziesiąt</v>
      </c>
      <c r="H1079" s="149" t="str">
        <f>IF(AND(F1078&gt;10,F1078&lt;20),"",IF(H1078&gt;0,VLOOKUP(H1078,$O$3:$P$39,2,0),IF(AND(H1078=0,A1075=0),"zero","")))</f>
        <v>osiem</v>
      </c>
      <c r="J1079" s="149" t="str">
        <f>CONCATENATE(E1079,IF(AND(E1079&lt;&gt;"",F1079&lt;&gt;""),$M$3,""),F1079,IF(AND(E1079&amp;F1079&lt;&gt;"",G1079&lt;&gt;""),$M$3,""),G1079,IF(AND(E1079&amp;F1079&amp;G1079&lt;&gt;"",H1079&lt;&gt;""),$M$3,""),H1079)</f>
        <v>sześćdziesiąt osiem</v>
      </c>
      <c r="K1079" s="160"/>
    </row>
    <row r="1080" spans="1:11">
      <c r="A1080" s="159">
        <f t="shared" si="134"/>
        <v>68</v>
      </c>
      <c r="B1080" s="156">
        <f t="shared" si="135"/>
        <v>0</v>
      </c>
      <c r="C1080" s="156">
        <v>100000</v>
      </c>
      <c r="D1080" s="156"/>
      <c r="E1080" s="157"/>
      <c r="K1080" s="160"/>
    </row>
    <row r="1081" spans="1:11">
      <c r="A1081" s="159">
        <f t="shared" si="134"/>
        <v>68</v>
      </c>
      <c r="B1081" s="156">
        <f t="shared" si="135"/>
        <v>0</v>
      </c>
      <c r="C1081" s="156">
        <v>1000000</v>
      </c>
      <c r="D1081" s="156">
        <f>(A1081-A1078)/1000</f>
        <v>0</v>
      </c>
      <c r="E1081" s="157">
        <f>D1081-MOD(D1081,100)</f>
        <v>0</v>
      </c>
      <c r="F1081" s="149">
        <f>MOD(D1081,100)</f>
        <v>0</v>
      </c>
      <c r="G1081" s="149">
        <f>F1081-MOD(F1081,10)</f>
        <v>0</v>
      </c>
      <c r="H1081" s="149">
        <f>MOD(F1081,10)</f>
        <v>0</v>
      </c>
      <c r="K1081" s="160"/>
    </row>
    <row r="1082" spans="1:11">
      <c r="A1082" s="159">
        <f t="shared" si="134"/>
        <v>68</v>
      </c>
      <c r="B1082" s="156">
        <f t="shared" si="135"/>
        <v>0</v>
      </c>
      <c r="C1082" s="156">
        <v>10000000</v>
      </c>
      <c r="D1082" s="156"/>
      <c r="E1082" s="157" t="str">
        <f>_xlfn.IFNA(VLOOKUP(E1081,$O$3:$P$38,2,0),"")</f>
        <v/>
      </c>
      <c r="F1082" s="149" t="str">
        <f>IF(AND(F1081&gt;10,F1081&lt;20), VLOOKUP(F1081,$O$3:$P$38,2,0),"")</f>
        <v/>
      </c>
      <c r="G1082" s="149" t="str">
        <f>IF(AND(F1081&gt;10,F1081&lt;20),"", IF(G1081&gt;9, VLOOKUP(G1081,$O$3:$P$38,2,0),""))</f>
        <v/>
      </c>
      <c r="H1082" s="149" t="str">
        <f>IF(AND(F1081&gt;10,F1081&lt;20),"", IF(H1081&gt;0, VLOOKUP(H1081,$O$3:$P$38,2,0),""))</f>
        <v/>
      </c>
      <c r="I1082" s="149" t="str">
        <f>IF(D1081=0,"",IF(D1081=1,$Q$3,IF(AND(F1081&gt;10,F1081&lt;19),$Q$5,IF(AND(H1081&gt;1,H1081&lt;5),$Q$4,$Q$5))))</f>
        <v/>
      </c>
      <c r="J1082" s="149" t="str">
        <f>CONCATENATE(E1082,IF(AND(E1082&lt;&gt;"",F1082&lt;&gt;""),$M$3,""),F1082,IF(AND(E1082&amp;F1082&lt;&gt;"",G1082&lt;&gt;""),$M$3,""),G1082,IF(AND(E1082&amp;F1082&amp;G1082&lt;&gt;"",H1082&lt;&gt;""),$M$3,""),H1082,IF(E1082&amp;F1082&amp;G1082&amp;H1082&lt;&gt;"",$M$3,""),I1082)</f>
        <v/>
      </c>
      <c r="K1082" s="160"/>
    </row>
    <row r="1083" spans="1:11">
      <c r="A1083" s="159">
        <f t="shared" si="134"/>
        <v>68</v>
      </c>
      <c r="B1083" s="156">
        <f t="shared" si="135"/>
        <v>0</v>
      </c>
      <c r="C1083" s="156">
        <v>100000000</v>
      </c>
      <c r="D1083" s="156"/>
      <c r="E1083" s="157"/>
      <c r="K1083" s="160"/>
    </row>
    <row r="1084" spans="1:11">
      <c r="A1084" s="159">
        <f t="shared" si="134"/>
        <v>68</v>
      </c>
      <c r="B1084" s="155">
        <f t="shared" si="135"/>
        <v>0</v>
      </c>
      <c r="C1084" s="155">
        <v>1000000000</v>
      </c>
      <c r="D1084" s="156">
        <f>(A1084-A1081)/1000000</f>
        <v>0</v>
      </c>
      <c r="E1084" s="157">
        <f>D1084-MOD(D1084,100)</f>
        <v>0</v>
      </c>
      <c r="F1084" s="149">
        <f>MOD(D1084,100)</f>
        <v>0</v>
      </c>
      <c r="G1084" s="149">
        <f>F1084-MOD(F1084,10)</f>
        <v>0</v>
      </c>
      <c r="H1084" s="149">
        <f>MOD(F1084,10)</f>
        <v>0</v>
      </c>
      <c r="K1084" s="160"/>
    </row>
    <row r="1085" spans="1:11">
      <c r="A1085" s="159">
        <f t="shared" si="134"/>
        <v>68</v>
      </c>
      <c r="B1085" s="155">
        <f t="shared" si="135"/>
        <v>0</v>
      </c>
      <c r="C1085" s="155">
        <v>10000000000</v>
      </c>
      <c r="E1085" s="161" t="str">
        <f>_xlfn.IFNA(VLOOKUP(E1084,$O$3:$P$38,2,0),"")</f>
        <v/>
      </c>
      <c r="F1085" s="149" t="str">
        <f>IF(AND(F1084&gt;10,F1084&lt;20), VLOOKUP(F1084,$O$3:$P$38,2,0),"")</f>
        <v/>
      </c>
      <c r="G1085" s="149" t="str">
        <f>IF(AND(F1084&gt;10,F1084&lt;20),"", IF(G1084&gt;9, VLOOKUP(G1084,$O$3:$P$38,2,0),""))</f>
        <v/>
      </c>
      <c r="H1085" s="149" t="str">
        <f>IF(AND(F1084&gt;10,F1084&lt;20),"", IF(H1084&gt;0, VLOOKUP(H1084,$O$3:$P$38,2,0),""))</f>
        <v/>
      </c>
      <c r="I1085" s="149" t="str">
        <f>IF(D1084=0,"",IF(D1084=1,$R$3,IF(AND(F1084&gt;10,F1084&lt;19),$R$5,IF(AND(H1084&gt;1,H1084&lt;5),$R$4,$R$5))))</f>
        <v/>
      </c>
      <c r="J1085" s="149" t="str">
        <f>CONCATENATE(E1085,IF(AND(E1085&lt;&gt;"",F1085&lt;&gt;""),$M$3,""),F1085,IF(AND(E1085&amp;F1085&lt;&gt;"",G1085&lt;&gt;""),$M$3,""),G1085,IF(AND(E1085&amp;F1085&amp;G1085&lt;&gt;"",H1085&lt;&gt;""),$M$3,""),H1085,IF(E1085&amp;F1085&amp;G1085&amp;H1085&lt;&gt;"",$M$3,""),I1085)</f>
        <v/>
      </c>
      <c r="K1085" s="160"/>
    </row>
    <row r="1086" spans="1:11">
      <c r="A1086" s="159">
        <f t="shared" si="134"/>
        <v>68</v>
      </c>
      <c r="B1086" s="156">
        <f t="shared" si="135"/>
        <v>0</v>
      </c>
      <c r="C1086" s="156">
        <v>100000000000</v>
      </c>
      <c r="D1086" s="156"/>
      <c r="E1086" s="157"/>
      <c r="K1086" s="160"/>
    </row>
    <row r="1087" spans="1:11">
      <c r="A1087" s="159">
        <f t="shared" si="134"/>
        <v>68</v>
      </c>
      <c r="B1087" s="155">
        <f>A1087-A1084</f>
        <v>0</v>
      </c>
      <c r="C1087" s="155">
        <v>1000000000000</v>
      </c>
      <c r="D1087" s="156">
        <f>(A1087-A1084)/1000000000</f>
        <v>0</v>
      </c>
      <c r="E1087" s="157">
        <f>D1087-MOD(D1087,100)</f>
        <v>0</v>
      </c>
      <c r="F1087" s="149">
        <f>MOD(D1087,100)</f>
        <v>0</v>
      </c>
      <c r="G1087" s="149">
        <f>F1087-MOD(F1087,10)</f>
        <v>0</v>
      </c>
      <c r="H1087" s="149">
        <f>MOD(F1087,10)</f>
        <v>0</v>
      </c>
      <c r="K1087" s="160"/>
    </row>
    <row r="1088" spans="1:11" ht="15.75" thickBot="1">
      <c r="A1088" s="162"/>
      <c r="B1088" s="163"/>
      <c r="C1088" s="163"/>
      <c r="D1088" s="163"/>
      <c r="E1088" s="164" t="str">
        <f>_xlfn.IFNA(VLOOKUP(E1087,$O$3:$P$38,2,0),"")</f>
        <v/>
      </c>
      <c r="F1088" s="163" t="str">
        <f>IF(AND(F1087&gt;10,F1087&lt;20), VLOOKUP(F1087,$O$3:$P$38,2,0),"")</f>
        <v/>
      </c>
      <c r="G1088" s="163" t="str">
        <f>IF(AND(F1087&gt;10,F1087&lt;20),"", IF(G1087&gt;9, VLOOKUP(G1087,$O$3:$P$38,2,0),""))</f>
        <v/>
      </c>
      <c r="H1088" s="163" t="str">
        <f>IF(AND(F1087&gt;10,F1087&lt;20),"", IF(H1087&gt;0, VLOOKUP(H1087,$O$3:$P$38,2,0),""))</f>
        <v/>
      </c>
      <c r="I1088" s="163" t="str">
        <f>IF(D1087=0,"",IF(D1087=1,$S$3,IF(AND(F1087&gt;10,F1087&lt;19),$S$5,IF(AND(H1087&gt;1,H1087&lt;5),$S$4,$S$5))))</f>
        <v/>
      </c>
      <c r="J1088" s="163" t="str">
        <f>CONCATENATE(E1088,IF(AND(E1088&lt;&gt;"",F1088&lt;&gt;""),$M$3,""),F1088,IF(AND(E1088&amp;F1088&lt;&gt;"",G1088&lt;&gt;""),$M$3,""),G1088,IF(AND(E1088&amp;F1088&amp;G1088&lt;&gt;"",H1088&lt;&gt;""),$M$3,""),H1088,IF(E1088&amp;F1088&amp;G1088&amp;H1088&lt;&gt;"",$M$3,""),I1088)</f>
        <v/>
      </c>
      <c r="K1088" s="165"/>
    </row>
    <row r="1089" spans="1:11" ht="15.75" thickBot="1">
      <c r="A1089" s="150"/>
      <c r="B1089" s="150"/>
      <c r="C1089" s="150"/>
      <c r="D1089" s="150"/>
      <c r="E1089" s="166"/>
      <c r="F1089" s="150"/>
      <c r="G1089" s="150"/>
      <c r="H1089" s="150"/>
      <c r="I1089" s="150"/>
      <c r="J1089" s="150"/>
      <c r="K1089" s="150"/>
    </row>
    <row r="1090" spans="1:11" ht="15.75" thickBot="1">
      <c r="A1090" s="151">
        <v>69</v>
      </c>
      <c r="B1090" s="145" t="s">
        <v>152</v>
      </c>
      <c r="C1090" s="145" t="s">
        <v>153</v>
      </c>
      <c r="D1090" s="148"/>
      <c r="E1090" s="152" t="str">
        <f>CONCATENATE(J1104,IF(AND(D1103&lt;&gt;0,D1100&lt;&gt;0),$M$3,""),J1101,IF(AND(D1100&lt;&gt;0,D1097&lt;&gt;0),$M$3,""),J1098,IF(AND(D1097&lt;&gt;0,D1094&lt;&gt;0),$M$3,""),J1095,$N$3,$M$3,E1091,IF(D1091&lt;&gt;0,$M$3,""),$N$4)</f>
        <v>sześćdziesiąt dziewięć, 00/100</v>
      </c>
      <c r="F1090" s="148"/>
      <c r="G1090" s="148"/>
      <c r="H1090" s="148"/>
      <c r="I1090" s="148"/>
      <c r="J1090" s="148"/>
      <c r="K1090" s="153"/>
    </row>
    <row r="1091" spans="1:11" ht="15.75" thickBot="1">
      <c r="A1091" s="154">
        <f>TRUNC(A1090)</f>
        <v>69</v>
      </c>
      <c r="B1091" s="155">
        <f>A1090-A1091</f>
        <v>0</v>
      </c>
      <c r="C1091" s="155">
        <v>1</v>
      </c>
      <c r="D1091" s="156">
        <f>B1091</f>
        <v>0</v>
      </c>
      <c r="E1091" s="157" t="str">
        <f>CONCATENATE(TEXT(D1091*100,"## 00"),"/100")</f>
        <v>00/100</v>
      </c>
      <c r="K1091" s="158"/>
    </row>
    <row r="1092" spans="1:11">
      <c r="A1092" s="159">
        <f t="shared" ref="A1092:A1103" si="136">MOD($A$1091,$C1092)</f>
        <v>9</v>
      </c>
      <c r="B1092" s="156">
        <f>A1092</f>
        <v>9</v>
      </c>
      <c r="C1092" s="156">
        <v>10</v>
      </c>
      <c r="D1092" s="156"/>
      <c r="E1092" s="157"/>
      <c r="K1092" s="160"/>
    </row>
    <row r="1093" spans="1:11">
      <c r="A1093" s="159">
        <f t="shared" si="136"/>
        <v>69</v>
      </c>
      <c r="B1093" s="156">
        <f t="shared" ref="B1093:B1102" si="137">A1093-A1092</f>
        <v>60</v>
      </c>
      <c r="C1093" s="156">
        <v>100</v>
      </c>
      <c r="D1093" s="156"/>
      <c r="E1093" s="157"/>
      <c r="K1093" s="160"/>
    </row>
    <row r="1094" spans="1:11">
      <c r="A1094" s="159">
        <f t="shared" si="136"/>
        <v>69</v>
      </c>
      <c r="B1094" s="156">
        <f t="shared" si="137"/>
        <v>0</v>
      </c>
      <c r="C1094" s="156">
        <v>1000</v>
      </c>
      <c r="D1094" s="156">
        <f>A1094</f>
        <v>69</v>
      </c>
      <c r="E1094" s="157">
        <f>D1094-MOD(D1094,100)</f>
        <v>0</v>
      </c>
      <c r="F1094" s="149">
        <f>MOD(D1094,100)</f>
        <v>69</v>
      </c>
      <c r="G1094" s="149">
        <f>F1094-MOD(F1094,10)</f>
        <v>60</v>
      </c>
      <c r="H1094" s="149">
        <f>MOD(F1094,10)</f>
        <v>9</v>
      </c>
      <c r="K1094" s="160"/>
    </row>
    <row r="1095" spans="1:11">
      <c r="A1095" s="159">
        <f t="shared" si="136"/>
        <v>69</v>
      </c>
      <c r="B1095" s="156">
        <f t="shared" si="137"/>
        <v>0</v>
      </c>
      <c r="C1095" s="156">
        <v>10000</v>
      </c>
      <c r="D1095" s="156"/>
      <c r="E1095" s="157" t="str">
        <f>_xlfn.IFNA(VLOOKUP(E1094,$O$3:$P$38,2,0),"")</f>
        <v/>
      </c>
      <c r="F1095" s="149" t="str">
        <f>IF(AND(F1094&gt;10,F1094&lt;20), VLOOKUP(F1094,$O$3:$P$38,2,0),"")</f>
        <v/>
      </c>
      <c r="G1095" s="149" t="str">
        <f>IF(AND(F1094&gt;10,F1094&lt;20),"", IF(G1094&gt;9, VLOOKUP(G1094,$O$3:$P$38,2,0),""))</f>
        <v>sześćdziesiąt</v>
      </c>
      <c r="H1095" s="149" t="str">
        <f>IF(AND(F1094&gt;10,F1094&lt;20),"",IF(H1094&gt;0,VLOOKUP(H1094,$O$3:$P$39,2,0),IF(AND(H1094=0,A1091=0),"zero","")))</f>
        <v>dziewięć</v>
      </c>
      <c r="J1095" s="149" t="str">
        <f>CONCATENATE(E1095,IF(AND(E1095&lt;&gt;"",F1095&lt;&gt;""),$M$3,""),F1095,IF(AND(E1095&amp;F1095&lt;&gt;"",G1095&lt;&gt;""),$M$3,""),G1095,IF(AND(E1095&amp;F1095&amp;G1095&lt;&gt;"",H1095&lt;&gt;""),$M$3,""),H1095)</f>
        <v>sześćdziesiąt dziewięć</v>
      </c>
      <c r="K1095" s="160"/>
    </row>
    <row r="1096" spans="1:11">
      <c r="A1096" s="159">
        <f t="shared" si="136"/>
        <v>69</v>
      </c>
      <c r="B1096" s="156">
        <f t="shared" si="137"/>
        <v>0</v>
      </c>
      <c r="C1096" s="156">
        <v>100000</v>
      </c>
      <c r="D1096" s="156"/>
      <c r="E1096" s="157"/>
      <c r="K1096" s="160"/>
    </row>
    <row r="1097" spans="1:11">
      <c r="A1097" s="159">
        <f t="shared" si="136"/>
        <v>69</v>
      </c>
      <c r="B1097" s="156">
        <f t="shared" si="137"/>
        <v>0</v>
      </c>
      <c r="C1097" s="156">
        <v>1000000</v>
      </c>
      <c r="D1097" s="156">
        <f>(A1097-A1094)/1000</f>
        <v>0</v>
      </c>
      <c r="E1097" s="157">
        <f>D1097-MOD(D1097,100)</f>
        <v>0</v>
      </c>
      <c r="F1097" s="149">
        <f>MOD(D1097,100)</f>
        <v>0</v>
      </c>
      <c r="G1097" s="149">
        <f>F1097-MOD(F1097,10)</f>
        <v>0</v>
      </c>
      <c r="H1097" s="149">
        <f>MOD(F1097,10)</f>
        <v>0</v>
      </c>
      <c r="K1097" s="160"/>
    </row>
    <row r="1098" spans="1:11">
      <c r="A1098" s="159">
        <f t="shared" si="136"/>
        <v>69</v>
      </c>
      <c r="B1098" s="156">
        <f t="shared" si="137"/>
        <v>0</v>
      </c>
      <c r="C1098" s="156">
        <v>10000000</v>
      </c>
      <c r="D1098" s="156"/>
      <c r="E1098" s="157" t="str">
        <f>_xlfn.IFNA(VLOOKUP(E1097,$O$3:$P$38,2,0),"")</f>
        <v/>
      </c>
      <c r="F1098" s="149" t="str">
        <f>IF(AND(F1097&gt;10,F1097&lt;20), VLOOKUP(F1097,$O$3:$P$38,2,0),"")</f>
        <v/>
      </c>
      <c r="G1098" s="149" t="str">
        <f>IF(AND(F1097&gt;10,F1097&lt;20),"", IF(G1097&gt;9, VLOOKUP(G1097,$O$3:$P$38,2,0),""))</f>
        <v/>
      </c>
      <c r="H1098" s="149" t="str">
        <f>IF(AND(F1097&gt;10,F1097&lt;20),"", IF(H1097&gt;0, VLOOKUP(H1097,$O$3:$P$38,2,0),""))</f>
        <v/>
      </c>
      <c r="I1098" s="149" t="str">
        <f>IF(D1097=0,"",IF(D1097=1,$Q$3,IF(AND(F1097&gt;10,F1097&lt;19),$Q$5,IF(AND(H1097&gt;1,H1097&lt;5),$Q$4,$Q$5))))</f>
        <v/>
      </c>
      <c r="J1098" s="149" t="str">
        <f>CONCATENATE(E1098,IF(AND(E1098&lt;&gt;"",F1098&lt;&gt;""),$M$3,""),F1098,IF(AND(E1098&amp;F1098&lt;&gt;"",G1098&lt;&gt;""),$M$3,""),G1098,IF(AND(E1098&amp;F1098&amp;G1098&lt;&gt;"",H1098&lt;&gt;""),$M$3,""),H1098,IF(E1098&amp;F1098&amp;G1098&amp;H1098&lt;&gt;"",$M$3,""),I1098)</f>
        <v/>
      </c>
      <c r="K1098" s="160"/>
    </row>
    <row r="1099" spans="1:11">
      <c r="A1099" s="159">
        <f t="shared" si="136"/>
        <v>69</v>
      </c>
      <c r="B1099" s="156">
        <f t="shared" si="137"/>
        <v>0</v>
      </c>
      <c r="C1099" s="156">
        <v>100000000</v>
      </c>
      <c r="D1099" s="156"/>
      <c r="E1099" s="157"/>
      <c r="K1099" s="160"/>
    </row>
    <row r="1100" spans="1:11">
      <c r="A1100" s="159">
        <f t="shared" si="136"/>
        <v>69</v>
      </c>
      <c r="B1100" s="155">
        <f t="shared" si="137"/>
        <v>0</v>
      </c>
      <c r="C1100" s="155">
        <v>1000000000</v>
      </c>
      <c r="D1100" s="156">
        <f>(A1100-A1097)/1000000</f>
        <v>0</v>
      </c>
      <c r="E1100" s="157">
        <f>D1100-MOD(D1100,100)</f>
        <v>0</v>
      </c>
      <c r="F1100" s="149">
        <f>MOD(D1100,100)</f>
        <v>0</v>
      </c>
      <c r="G1100" s="149">
        <f>F1100-MOD(F1100,10)</f>
        <v>0</v>
      </c>
      <c r="H1100" s="149">
        <f>MOD(F1100,10)</f>
        <v>0</v>
      </c>
      <c r="K1100" s="160"/>
    </row>
    <row r="1101" spans="1:11">
      <c r="A1101" s="159">
        <f t="shared" si="136"/>
        <v>69</v>
      </c>
      <c r="B1101" s="155">
        <f t="shared" si="137"/>
        <v>0</v>
      </c>
      <c r="C1101" s="155">
        <v>10000000000</v>
      </c>
      <c r="E1101" s="161" t="str">
        <f>_xlfn.IFNA(VLOOKUP(E1100,$O$3:$P$38,2,0),"")</f>
        <v/>
      </c>
      <c r="F1101" s="149" t="str">
        <f>IF(AND(F1100&gt;10,F1100&lt;20), VLOOKUP(F1100,$O$3:$P$38,2,0),"")</f>
        <v/>
      </c>
      <c r="G1101" s="149" t="str">
        <f>IF(AND(F1100&gt;10,F1100&lt;20),"", IF(G1100&gt;9, VLOOKUP(G1100,$O$3:$P$38,2,0),""))</f>
        <v/>
      </c>
      <c r="H1101" s="149" t="str">
        <f>IF(AND(F1100&gt;10,F1100&lt;20),"", IF(H1100&gt;0, VLOOKUP(H1100,$O$3:$P$38,2,0),""))</f>
        <v/>
      </c>
      <c r="I1101" s="149" t="str">
        <f>IF(D1100=0,"",IF(D1100=1,$R$3,IF(AND(F1100&gt;10,F1100&lt;19),$R$5,IF(AND(H1100&gt;1,H1100&lt;5),$R$4,$R$5))))</f>
        <v/>
      </c>
      <c r="J1101" s="149" t="str">
        <f>CONCATENATE(E1101,IF(AND(E1101&lt;&gt;"",F1101&lt;&gt;""),$M$3,""),F1101,IF(AND(E1101&amp;F1101&lt;&gt;"",G1101&lt;&gt;""),$M$3,""),G1101,IF(AND(E1101&amp;F1101&amp;G1101&lt;&gt;"",H1101&lt;&gt;""),$M$3,""),H1101,IF(E1101&amp;F1101&amp;G1101&amp;H1101&lt;&gt;"",$M$3,""),I1101)</f>
        <v/>
      </c>
      <c r="K1101" s="160"/>
    </row>
    <row r="1102" spans="1:11">
      <c r="A1102" s="159">
        <f t="shared" si="136"/>
        <v>69</v>
      </c>
      <c r="B1102" s="156">
        <f t="shared" si="137"/>
        <v>0</v>
      </c>
      <c r="C1102" s="156">
        <v>100000000000</v>
      </c>
      <c r="D1102" s="156"/>
      <c r="E1102" s="157"/>
      <c r="K1102" s="160"/>
    </row>
    <row r="1103" spans="1:11">
      <c r="A1103" s="159">
        <f t="shared" si="136"/>
        <v>69</v>
      </c>
      <c r="B1103" s="155">
        <f>A1103-A1100</f>
        <v>0</v>
      </c>
      <c r="C1103" s="155">
        <v>1000000000000</v>
      </c>
      <c r="D1103" s="156">
        <f>(A1103-A1100)/1000000000</f>
        <v>0</v>
      </c>
      <c r="E1103" s="157">
        <f>D1103-MOD(D1103,100)</f>
        <v>0</v>
      </c>
      <c r="F1103" s="149">
        <f>MOD(D1103,100)</f>
        <v>0</v>
      </c>
      <c r="G1103" s="149">
        <f>F1103-MOD(F1103,10)</f>
        <v>0</v>
      </c>
      <c r="H1103" s="149">
        <f>MOD(F1103,10)</f>
        <v>0</v>
      </c>
      <c r="K1103" s="160"/>
    </row>
    <row r="1104" spans="1:11" ht="15.75" thickBot="1">
      <c r="A1104" s="162"/>
      <c r="B1104" s="163"/>
      <c r="C1104" s="163"/>
      <c r="D1104" s="163"/>
      <c r="E1104" s="164" t="str">
        <f>_xlfn.IFNA(VLOOKUP(E1103,$O$3:$P$38,2,0),"")</f>
        <v/>
      </c>
      <c r="F1104" s="163" t="str">
        <f>IF(AND(F1103&gt;10,F1103&lt;20), VLOOKUP(F1103,$O$3:$P$38,2,0),"")</f>
        <v/>
      </c>
      <c r="G1104" s="163" t="str">
        <f>IF(AND(F1103&gt;10,F1103&lt;20),"", IF(G1103&gt;9, VLOOKUP(G1103,$O$3:$P$38,2,0),""))</f>
        <v/>
      </c>
      <c r="H1104" s="163" t="str">
        <f>IF(AND(F1103&gt;10,F1103&lt;20),"", IF(H1103&gt;0, VLOOKUP(H1103,$O$3:$P$38,2,0),""))</f>
        <v/>
      </c>
      <c r="I1104" s="163" t="str">
        <f>IF(D1103=0,"",IF(D1103=1,$S$3,IF(AND(F1103&gt;10,F1103&lt;19),$S$5,IF(AND(H1103&gt;1,H1103&lt;5),$S$4,$S$5))))</f>
        <v/>
      </c>
      <c r="J1104" s="163" t="str">
        <f>CONCATENATE(E1104,IF(AND(E1104&lt;&gt;"",F1104&lt;&gt;""),$M$3,""),F1104,IF(AND(E1104&amp;F1104&lt;&gt;"",G1104&lt;&gt;""),$M$3,""),G1104,IF(AND(E1104&amp;F1104&amp;G1104&lt;&gt;"",H1104&lt;&gt;""),$M$3,""),H1104,IF(E1104&amp;F1104&amp;G1104&amp;H1104&lt;&gt;"",$M$3,""),I1104)</f>
        <v/>
      </c>
      <c r="K1104" s="165"/>
    </row>
    <row r="1105" spans="1:11" ht="15.75" thickBot="1">
      <c r="A1105" s="150"/>
      <c r="B1105" s="150"/>
      <c r="C1105" s="150"/>
      <c r="D1105" s="150"/>
      <c r="E1105" s="166"/>
      <c r="F1105" s="150"/>
      <c r="G1105" s="150"/>
      <c r="H1105" s="150"/>
      <c r="I1105" s="150"/>
      <c r="J1105" s="150"/>
      <c r="K1105" s="150"/>
    </row>
    <row r="1106" spans="1:11" ht="15.75" thickBot="1">
      <c r="A1106" s="151">
        <v>70</v>
      </c>
      <c r="B1106" s="145" t="s">
        <v>152</v>
      </c>
      <c r="C1106" s="145" t="s">
        <v>153</v>
      </c>
      <c r="D1106" s="148"/>
      <c r="E1106" s="152" t="str">
        <f>CONCATENATE(J1120,IF(AND(D1119&lt;&gt;0,D1116&lt;&gt;0),$M$3,""),J1117,IF(AND(D1116&lt;&gt;0,D1113&lt;&gt;0),$M$3,""),J1114,IF(AND(D1113&lt;&gt;0,D1110&lt;&gt;0),$M$3,""),J1111,$N$3,$M$3,E1107,IF(D1107&lt;&gt;0,$M$3,""),$N$4)</f>
        <v>siedemdziesiąt, 00/100</v>
      </c>
      <c r="F1106" s="148"/>
      <c r="G1106" s="148"/>
      <c r="H1106" s="148"/>
      <c r="I1106" s="148"/>
      <c r="J1106" s="148"/>
      <c r="K1106" s="153"/>
    </row>
    <row r="1107" spans="1:11" ht="15.75" thickBot="1">
      <c r="A1107" s="154">
        <f>TRUNC(A1106)</f>
        <v>70</v>
      </c>
      <c r="B1107" s="155">
        <f>A1106-A1107</f>
        <v>0</v>
      </c>
      <c r="C1107" s="155">
        <v>1</v>
      </c>
      <c r="D1107" s="156">
        <f>B1107</f>
        <v>0</v>
      </c>
      <c r="E1107" s="157" t="str">
        <f>CONCATENATE(TEXT(D1107*100,"## 00"),"/100")</f>
        <v>00/100</v>
      </c>
      <c r="K1107" s="158"/>
    </row>
    <row r="1108" spans="1:11">
      <c r="A1108" s="159">
        <f t="shared" ref="A1108:A1119" si="138">MOD($A$1107,$C1108)</f>
        <v>0</v>
      </c>
      <c r="B1108" s="156">
        <f>A1108</f>
        <v>0</v>
      </c>
      <c r="C1108" s="156">
        <v>10</v>
      </c>
      <c r="D1108" s="156"/>
      <c r="E1108" s="157"/>
      <c r="K1108" s="160"/>
    </row>
    <row r="1109" spans="1:11">
      <c r="A1109" s="159">
        <f t="shared" si="138"/>
        <v>70</v>
      </c>
      <c r="B1109" s="156">
        <f t="shared" ref="B1109:B1118" si="139">A1109-A1108</f>
        <v>70</v>
      </c>
      <c r="C1109" s="156">
        <v>100</v>
      </c>
      <c r="D1109" s="156"/>
      <c r="E1109" s="157"/>
      <c r="K1109" s="160"/>
    </row>
    <row r="1110" spans="1:11">
      <c r="A1110" s="159">
        <f t="shared" si="138"/>
        <v>70</v>
      </c>
      <c r="B1110" s="156">
        <f t="shared" si="139"/>
        <v>0</v>
      </c>
      <c r="C1110" s="156">
        <v>1000</v>
      </c>
      <c r="D1110" s="156">
        <f>A1110</f>
        <v>70</v>
      </c>
      <c r="E1110" s="157">
        <f>D1110-MOD(D1110,100)</f>
        <v>0</v>
      </c>
      <c r="F1110" s="149">
        <f>MOD(D1110,100)</f>
        <v>70</v>
      </c>
      <c r="G1110" s="149">
        <f>F1110-MOD(F1110,10)</f>
        <v>70</v>
      </c>
      <c r="H1110" s="149">
        <f>MOD(F1110,10)</f>
        <v>0</v>
      </c>
      <c r="K1110" s="160"/>
    </row>
    <row r="1111" spans="1:11">
      <c r="A1111" s="159">
        <f t="shared" si="138"/>
        <v>70</v>
      </c>
      <c r="B1111" s="156">
        <f t="shared" si="139"/>
        <v>0</v>
      </c>
      <c r="C1111" s="156">
        <v>10000</v>
      </c>
      <c r="D1111" s="156"/>
      <c r="E1111" s="157" t="str">
        <f>_xlfn.IFNA(VLOOKUP(E1110,$O$3:$P$38,2,0),"")</f>
        <v/>
      </c>
      <c r="F1111" s="149" t="str">
        <f>IF(AND(F1110&gt;10,F1110&lt;20), VLOOKUP(F1110,$O$3:$P$38,2,0),"")</f>
        <v/>
      </c>
      <c r="G1111" s="149" t="str">
        <f>IF(AND(F1110&gt;10,F1110&lt;20),"", IF(G1110&gt;9, VLOOKUP(G1110,$O$3:$P$38,2,0),""))</f>
        <v>siedemdziesiąt</v>
      </c>
      <c r="H1111" s="149" t="str">
        <f>IF(AND(F1110&gt;10,F1110&lt;20),"",IF(H1110&gt;0,VLOOKUP(H1110,$O$3:$P$39,2,0),IF(AND(H1110=0,A1107=0),"zero","")))</f>
        <v/>
      </c>
      <c r="J1111" s="149" t="str">
        <f>CONCATENATE(E1111,IF(AND(E1111&lt;&gt;"",F1111&lt;&gt;""),$M$3,""),F1111,IF(AND(E1111&amp;F1111&lt;&gt;"",G1111&lt;&gt;""),$M$3,""),G1111,IF(AND(E1111&amp;F1111&amp;G1111&lt;&gt;"",H1111&lt;&gt;""),$M$3,""),H1111)</f>
        <v>siedemdziesiąt</v>
      </c>
      <c r="K1111" s="160"/>
    </row>
    <row r="1112" spans="1:11">
      <c r="A1112" s="159">
        <f t="shared" si="138"/>
        <v>70</v>
      </c>
      <c r="B1112" s="156">
        <f t="shared" si="139"/>
        <v>0</v>
      </c>
      <c r="C1112" s="156">
        <v>100000</v>
      </c>
      <c r="D1112" s="156"/>
      <c r="E1112" s="157"/>
      <c r="K1112" s="160"/>
    </row>
    <row r="1113" spans="1:11">
      <c r="A1113" s="159">
        <f t="shared" si="138"/>
        <v>70</v>
      </c>
      <c r="B1113" s="156">
        <f t="shared" si="139"/>
        <v>0</v>
      </c>
      <c r="C1113" s="156">
        <v>1000000</v>
      </c>
      <c r="D1113" s="156">
        <f>(A1113-A1110)/1000</f>
        <v>0</v>
      </c>
      <c r="E1113" s="157">
        <f>D1113-MOD(D1113,100)</f>
        <v>0</v>
      </c>
      <c r="F1113" s="149">
        <f>MOD(D1113,100)</f>
        <v>0</v>
      </c>
      <c r="G1113" s="149">
        <f>F1113-MOD(F1113,10)</f>
        <v>0</v>
      </c>
      <c r="H1113" s="149">
        <f>MOD(F1113,10)</f>
        <v>0</v>
      </c>
      <c r="K1113" s="160"/>
    </row>
    <row r="1114" spans="1:11">
      <c r="A1114" s="159">
        <f t="shared" si="138"/>
        <v>70</v>
      </c>
      <c r="B1114" s="156">
        <f t="shared" si="139"/>
        <v>0</v>
      </c>
      <c r="C1114" s="156">
        <v>10000000</v>
      </c>
      <c r="D1114" s="156"/>
      <c r="E1114" s="157" t="str">
        <f>_xlfn.IFNA(VLOOKUP(E1113,$O$3:$P$38,2,0),"")</f>
        <v/>
      </c>
      <c r="F1114" s="149" t="str">
        <f>IF(AND(F1113&gt;10,F1113&lt;20), VLOOKUP(F1113,$O$3:$P$38,2,0),"")</f>
        <v/>
      </c>
      <c r="G1114" s="149" t="str">
        <f>IF(AND(F1113&gt;10,F1113&lt;20),"", IF(G1113&gt;9, VLOOKUP(G1113,$O$3:$P$38,2,0),""))</f>
        <v/>
      </c>
      <c r="H1114" s="149" t="str">
        <f>IF(AND(F1113&gt;10,F1113&lt;20),"", IF(H1113&gt;0, VLOOKUP(H1113,$O$3:$P$38,2,0),""))</f>
        <v/>
      </c>
      <c r="I1114" s="149" t="str">
        <f>IF(D1113=0,"",IF(D1113=1,$Q$3,IF(AND(F1113&gt;10,F1113&lt;19),$Q$5,IF(AND(H1113&gt;1,H1113&lt;5),$Q$4,$Q$5))))</f>
        <v/>
      </c>
      <c r="J1114" s="149" t="str">
        <f>CONCATENATE(E1114,IF(AND(E1114&lt;&gt;"",F1114&lt;&gt;""),$M$3,""),F1114,IF(AND(E1114&amp;F1114&lt;&gt;"",G1114&lt;&gt;""),$M$3,""),G1114,IF(AND(E1114&amp;F1114&amp;G1114&lt;&gt;"",H1114&lt;&gt;""),$M$3,""),H1114,IF(E1114&amp;F1114&amp;G1114&amp;H1114&lt;&gt;"",$M$3,""),I1114)</f>
        <v/>
      </c>
      <c r="K1114" s="160"/>
    </row>
    <row r="1115" spans="1:11">
      <c r="A1115" s="159">
        <f t="shared" si="138"/>
        <v>70</v>
      </c>
      <c r="B1115" s="156">
        <f t="shared" si="139"/>
        <v>0</v>
      </c>
      <c r="C1115" s="156">
        <v>100000000</v>
      </c>
      <c r="D1115" s="156"/>
      <c r="E1115" s="157"/>
      <c r="K1115" s="160"/>
    </row>
    <row r="1116" spans="1:11">
      <c r="A1116" s="159">
        <f t="shared" si="138"/>
        <v>70</v>
      </c>
      <c r="B1116" s="155">
        <f t="shared" si="139"/>
        <v>0</v>
      </c>
      <c r="C1116" s="155">
        <v>1000000000</v>
      </c>
      <c r="D1116" s="156">
        <f>(A1116-A1113)/1000000</f>
        <v>0</v>
      </c>
      <c r="E1116" s="157">
        <f>D1116-MOD(D1116,100)</f>
        <v>0</v>
      </c>
      <c r="F1116" s="149">
        <f>MOD(D1116,100)</f>
        <v>0</v>
      </c>
      <c r="G1116" s="149">
        <f>F1116-MOD(F1116,10)</f>
        <v>0</v>
      </c>
      <c r="H1116" s="149">
        <f>MOD(F1116,10)</f>
        <v>0</v>
      </c>
      <c r="K1116" s="160"/>
    </row>
    <row r="1117" spans="1:11">
      <c r="A1117" s="159">
        <f t="shared" si="138"/>
        <v>70</v>
      </c>
      <c r="B1117" s="155">
        <f t="shared" si="139"/>
        <v>0</v>
      </c>
      <c r="C1117" s="155">
        <v>10000000000</v>
      </c>
      <c r="E1117" s="161" t="str">
        <f>_xlfn.IFNA(VLOOKUP(E1116,$O$3:$P$38,2,0),"")</f>
        <v/>
      </c>
      <c r="F1117" s="149" t="str">
        <f>IF(AND(F1116&gt;10,F1116&lt;20), VLOOKUP(F1116,$O$3:$P$38,2,0),"")</f>
        <v/>
      </c>
      <c r="G1117" s="149" t="str">
        <f>IF(AND(F1116&gt;10,F1116&lt;20),"", IF(G1116&gt;9, VLOOKUP(G1116,$O$3:$P$38,2,0),""))</f>
        <v/>
      </c>
      <c r="H1117" s="149" t="str">
        <f>IF(AND(F1116&gt;10,F1116&lt;20),"", IF(H1116&gt;0, VLOOKUP(H1116,$O$3:$P$38,2,0),""))</f>
        <v/>
      </c>
      <c r="I1117" s="149" t="str">
        <f>IF(D1116=0,"",IF(D1116=1,$R$3,IF(AND(F1116&gt;10,F1116&lt;19),$R$5,IF(AND(H1116&gt;1,H1116&lt;5),$R$4,$R$5))))</f>
        <v/>
      </c>
      <c r="J1117" s="149" t="str">
        <f>CONCATENATE(E1117,IF(AND(E1117&lt;&gt;"",F1117&lt;&gt;""),$M$3,""),F1117,IF(AND(E1117&amp;F1117&lt;&gt;"",G1117&lt;&gt;""),$M$3,""),G1117,IF(AND(E1117&amp;F1117&amp;G1117&lt;&gt;"",H1117&lt;&gt;""),$M$3,""),H1117,IF(E1117&amp;F1117&amp;G1117&amp;H1117&lt;&gt;"",$M$3,""),I1117)</f>
        <v/>
      </c>
      <c r="K1117" s="160"/>
    </row>
    <row r="1118" spans="1:11">
      <c r="A1118" s="159">
        <f t="shared" si="138"/>
        <v>70</v>
      </c>
      <c r="B1118" s="156">
        <f t="shared" si="139"/>
        <v>0</v>
      </c>
      <c r="C1118" s="156">
        <v>100000000000</v>
      </c>
      <c r="D1118" s="156"/>
      <c r="E1118" s="157"/>
      <c r="K1118" s="160"/>
    </row>
    <row r="1119" spans="1:11">
      <c r="A1119" s="159">
        <f t="shared" si="138"/>
        <v>70</v>
      </c>
      <c r="B1119" s="155">
        <f>A1119-A1116</f>
        <v>0</v>
      </c>
      <c r="C1119" s="155">
        <v>1000000000000</v>
      </c>
      <c r="D1119" s="156">
        <f>(A1119-A1116)/1000000000</f>
        <v>0</v>
      </c>
      <c r="E1119" s="157">
        <f>D1119-MOD(D1119,100)</f>
        <v>0</v>
      </c>
      <c r="F1119" s="149">
        <f>MOD(D1119,100)</f>
        <v>0</v>
      </c>
      <c r="G1119" s="149">
        <f>F1119-MOD(F1119,10)</f>
        <v>0</v>
      </c>
      <c r="H1119" s="149">
        <f>MOD(F1119,10)</f>
        <v>0</v>
      </c>
      <c r="K1119" s="160"/>
    </row>
    <row r="1120" spans="1:11" ht="15.75" thickBot="1">
      <c r="A1120" s="162"/>
      <c r="B1120" s="163"/>
      <c r="C1120" s="163"/>
      <c r="D1120" s="163"/>
      <c r="E1120" s="164" t="str">
        <f>_xlfn.IFNA(VLOOKUP(E1119,$O$3:$P$38,2,0),"")</f>
        <v/>
      </c>
      <c r="F1120" s="163" t="str">
        <f>IF(AND(F1119&gt;10,F1119&lt;20), VLOOKUP(F1119,$O$3:$P$38,2,0),"")</f>
        <v/>
      </c>
      <c r="G1120" s="163" t="str">
        <f>IF(AND(F1119&gt;10,F1119&lt;20),"", IF(G1119&gt;9, VLOOKUP(G1119,$O$3:$P$38,2,0),""))</f>
        <v/>
      </c>
      <c r="H1120" s="163" t="str">
        <f>IF(AND(F1119&gt;10,F1119&lt;20),"", IF(H1119&gt;0, VLOOKUP(H1119,$O$3:$P$38,2,0),""))</f>
        <v/>
      </c>
      <c r="I1120" s="163" t="str">
        <f>IF(D1119=0,"",IF(D1119=1,$S$3,IF(AND(F1119&gt;10,F1119&lt;19),$S$5,IF(AND(H1119&gt;1,H1119&lt;5),$S$4,$S$5))))</f>
        <v/>
      </c>
      <c r="J1120" s="163" t="str">
        <f>CONCATENATE(E1120,IF(AND(E1120&lt;&gt;"",F1120&lt;&gt;""),$M$3,""),F1120,IF(AND(E1120&amp;F1120&lt;&gt;"",G1120&lt;&gt;""),$M$3,""),G1120,IF(AND(E1120&amp;F1120&amp;G1120&lt;&gt;"",H1120&lt;&gt;""),$M$3,""),H1120,IF(E1120&amp;F1120&amp;G1120&amp;H1120&lt;&gt;"",$M$3,""),I1120)</f>
        <v/>
      </c>
      <c r="K1120" s="165"/>
    </row>
    <row r="1121" spans="1:11" ht="15.75" thickBot="1">
      <c r="A1121" s="150"/>
      <c r="B1121" s="150"/>
      <c r="C1121" s="150"/>
      <c r="D1121" s="150"/>
      <c r="E1121" s="166"/>
      <c r="F1121" s="150"/>
      <c r="G1121" s="150"/>
      <c r="H1121" s="150"/>
      <c r="I1121" s="150"/>
      <c r="J1121" s="150"/>
      <c r="K1121" s="150"/>
    </row>
    <row r="1122" spans="1:11" ht="15.75" thickBot="1">
      <c r="A1122" s="151">
        <v>71</v>
      </c>
      <c r="B1122" s="145" t="s">
        <v>152</v>
      </c>
      <c r="C1122" s="145" t="s">
        <v>153</v>
      </c>
      <c r="D1122" s="148"/>
      <c r="E1122" s="152" t="str">
        <f>CONCATENATE(J1136,IF(AND(D1135&lt;&gt;0,D1132&lt;&gt;0),$M$3,""),J1133,IF(AND(D1132&lt;&gt;0,D1129&lt;&gt;0),$M$3,""),J1130,IF(AND(D1129&lt;&gt;0,D1126&lt;&gt;0),$M$3,""),J1127,$N$3,$M$3,E1123,IF(D1123&lt;&gt;0,$M$3,""),$N$4)</f>
        <v>siedemdziesiąt jeden, 00/100</v>
      </c>
      <c r="F1122" s="148"/>
      <c r="G1122" s="148"/>
      <c r="H1122" s="148"/>
      <c r="I1122" s="148"/>
      <c r="J1122" s="148"/>
      <c r="K1122" s="153"/>
    </row>
    <row r="1123" spans="1:11" ht="15.75" thickBot="1">
      <c r="A1123" s="154">
        <f>TRUNC(A1122)</f>
        <v>71</v>
      </c>
      <c r="B1123" s="155">
        <f>A1122-A1123</f>
        <v>0</v>
      </c>
      <c r="C1123" s="155">
        <v>1</v>
      </c>
      <c r="D1123" s="156">
        <f>B1123</f>
        <v>0</v>
      </c>
      <c r="E1123" s="157" t="str">
        <f>CONCATENATE(TEXT(D1123*100,"## 00"),"/100")</f>
        <v>00/100</v>
      </c>
      <c r="K1123" s="158"/>
    </row>
    <row r="1124" spans="1:11">
      <c r="A1124" s="159">
        <f t="shared" ref="A1124:A1135" si="140">MOD($A$1123,$C1124)</f>
        <v>1</v>
      </c>
      <c r="B1124" s="156">
        <f>A1124</f>
        <v>1</v>
      </c>
      <c r="C1124" s="156">
        <v>10</v>
      </c>
      <c r="D1124" s="156"/>
      <c r="E1124" s="157"/>
      <c r="K1124" s="160"/>
    </row>
    <row r="1125" spans="1:11">
      <c r="A1125" s="159">
        <f t="shared" si="140"/>
        <v>71</v>
      </c>
      <c r="B1125" s="156">
        <f t="shared" ref="B1125:B1134" si="141">A1125-A1124</f>
        <v>70</v>
      </c>
      <c r="C1125" s="156">
        <v>100</v>
      </c>
      <c r="D1125" s="156"/>
      <c r="E1125" s="157"/>
      <c r="K1125" s="160"/>
    </row>
    <row r="1126" spans="1:11">
      <c r="A1126" s="159">
        <f t="shared" si="140"/>
        <v>71</v>
      </c>
      <c r="B1126" s="156">
        <f t="shared" si="141"/>
        <v>0</v>
      </c>
      <c r="C1126" s="156">
        <v>1000</v>
      </c>
      <c r="D1126" s="156">
        <f>A1126</f>
        <v>71</v>
      </c>
      <c r="E1126" s="157">
        <f>D1126-MOD(D1126,100)</f>
        <v>0</v>
      </c>
      <c r="F1126" s="149">
        <f>MOD(D1126,100)</f>
        <v>71</v>
      </c>
      <c r="G1126" s="149">
        <f>F1126-MOD(F1126,10)</f>
        <v>70</v>
      </c>
      <c r="H1126" s="149">
        <f>MOD(F1126,10)</f>
        <v>1</v>
      </c>
      <c r="K1126" s="160"/>
    </row>
    <row r="1127" spans="1:11">
      <c r="A1127" s="159">
        <f t="shared" si="140"/>
        <v>71</v>
      </c>
      <c r="B1127" s="156">
        <f t="shared" si="141"/>
        <v>0</v>
      </c>
      <c r="C1127" s="156">
        <v>10000</v>
      </c>
      <c r="D1127" s="156"/>
      <c r="E1127" s="157" t="str">
        <f>_xlfn.IFNA(VLOOKUP(E1126,$O$3:$P$38,2,0),"")</f>
        <v/>
      </c>
      <c r="F1127" s="149" t="str">
        <f>IF(AND(F1126&gt;10,F1126&lt;20), VLOOKUP(F1126,$O$3:$P$38,2,0),"")</f>
        <v/>
      </c>
      <c r="G1127" s="149" t="str">
        <f>IF(AND(F1126&gt;10,F1126&lt;20),"", IF(G1126&gt;9, VLOOKUP(G1126,$O$3:$P$38,2,0),""))</f>
        <v>siedemdziesiąt</v>
      </c>
      <c r="H1127" s="149" t="str">
        <f>IF(AND(F1126&gt;10,F1126&lt;20),"",IF(H1126&gt;0,VLOOKUP(H1126,$O$3:$P$39,2,0),IF(AND(H1126=0,A1123=0),"zero","")))</f>
        <v>jeden</v>
      </c>
      <c r="J1127" s="149" t="str">
        <f>CONCATENATE(E1127,IF(AND(E1127&lt;&gt;"",F1127&lt;&gt;""),$M$3,""),F1127,IF(AND(E1127&amp;F1127&lt;&gt;"",G1127&lt;&gt;""),$M$3,""),G1127,IF(AND(E1127&amp;F1127&amp;G1127&lt;&gt;"",H1127&lt;&gt;""),$M$3,""),H1127)</f>
        <v>siedemdziesiąt jeden</v>
      </c>
      <c r="K1127" s="160"/>
    </row>
    <row r="1128" spans="1:11">
      <c r="A1128" s="159">
        <f t="shared" si="140"/>
        <v>71</v>
      </c>
      <c r="B1128" s="156">
        <f t="shared" si="141"/>
        <v>0</v>
      </c>
      <c r="C1128" s="156">
        <v>100000</v>
      </c>
      <c r="D1128" s="156"/>
      <c r="E1128" s="157"/>
      <c r="K1128" s="160"/>
    </row>
    <row r="1129" spans="1:11">
      <c r="A1129" s="159">
        <f t="shared" si="140"/>
        <v>71</v>
      </c>
      <c r="B1129" s="156">
        <f t="shared" si="141"/>
        <v>0</v>
      </c>
      <c r="C1129" s="156">
        <v>1000000</v>
      </c>
      <c r="D1129" s="156">
        <f>(A1129-A1126)/1000</f>
        <v>0</v>
      </c>
      <c r="E1129" s="157">
        <f>D1129-MOD(D1129,100)</f>
        <v>0</v>
      </c>
      <c r="F1129" s="149">
        <f>MOD(D1129,100)</f>
        <v>0</v>
      </c>
      <c r="G1129" s="149">
        <f>F1129-MOD(F1129,10)</f>
        <v>0</v>
      </c>
      <c r="H1129" s="149">
        <f>MOD(F1129,10)</f>
        <v>0</v>
      </c>
      <c r="K1129" s="160"/>
    </row>
    <row r="1130" spans="1:11">
      <c r="A1130" s="159">
        <f t="shared" si="140"/>
        <v>71</v>
      </c>
      <c r="B1130" s="156">
        <f t="shared" si="141"/>
        <v>0</v>
      </c>
      <c r="C1130" s="156">
        <v>10000000</v>
      </c>
      <c r="D1130" s="156"/>
      <c r="E1130" s="157" t="str">
        <f>_xlfn.IFNA(VLOOKUP(E1129,$O$3:$P$38,2,0),"")</f>
        <v/>
      </c>
      <c r="F1130" s="149" t="str">
        <f>IF(AND(F1129&gt;10,F1129&lt;20), VLOOKUP(F1129,$O$3:$P$38,2,0),"")</f>
        <v/>
      </c>
      <c r="G1130" s="149" t="str">
        <f>IF(AND(F1129&gt;10,F1129&lt;20),"", IF(G1129&gt;9, VLOOKUP(G1129,$O$3:$P$38,2,0),""))</f>
        <v/>
      </c>
      <c r="H1130" s="149" t="str">
        <f>IF(AND(F1129&gt;10,F1129&lt;20),"", IF(H1129&gt;0, VLOOKUP(H1129,$O$3:$P$38,2,0),""))</f>
        <v/>
      </c>
      <c r="I1130" s="149" t="str">
        <f>IF(D1129=0,"",IF(D1129=1,$Q$3,IF(AND(F1129&gt;10,F1129&lt;19),$Q$5,IF(AND(H1129&gt;1,H1129&lt;5),$Q$4,$Q$5))))</f>
        <v/>
      </c>
      <c r="J1130" s="149" t="str">
        <f>CONCATENATE(E1130,IF(AND(E1130&lt;&gt;"",F1130&lt;&gt;""),$M$3,""),F1130,IF(AND(E1130&amp;F1130&lt;&gt;"",G1130&lt;&gt;""),$M$3,""),G1130,IF(AND(E1130&amp;F1130&amp;G1130&lt;&gt;"",H1130&lt;&gt;""),$M$3,""),H1130,IF(E1130&amp;F1130&amp;G1130&amp;H1130&lt;&gt;"",$M$3,""),I1130)</f>
        <v/>
      </c>
      <c r="K1130" s="160"/>
    </row>
    <row r="1131" spans="1:11">
      <c r="A1131" s="159">
        <f t="shared" si="140"/>
        <v>71</v>
      </c>
      <c r="B1131" s="156">
        <f t="shared" si="141"/>
        <v>0</v>
      </c>
      <c r="C1131" s="156">
        <v>100000000</v>
      </c>
      <c r="D1131" s="156"/>
      <c r="E1131" s="157"/>
      <c r="K1131" s="160"/>
    </row>
    <row r="1132" spans="1:11">
      <c r="A1132" s="159">
        <f t="shared" si="140"/>
        <v>71</v>
      </c>
      <c r="B1132" s="155">
        <f t="shared" si="141"/>
        <v>0</v>
      </c>
      <c r="C1132" s="155">
        <v>1000000000</v>
      </c>
      <c r="D1132" s="156">
        <f>(A1132-A1129)/1000000</f>
        <v>0</v>
      </c>
      <c r="E1132" s="157">
        <f>D1132-MOD(D1132,100)</f>
        <v>0</v>
      </c>
      <c r="F1132" s="149">
        <f>MOD(D1132,100)</f>
        <v>0</v>
      </c>
      <c r="G1132" s="149">
        <f>F1132-MOD(F1132,10)</f>
        <v>0</v>
      </c>
      <c r="H1132" s="149">
        <f>MOD(F1132,10)</f>
        <v>0</v>
      </c>
      <c r="K1132" s="160"/>
    </row>
    <row r="1133" spans="1:11">
      <c r="A1133" s="159">
        <f t="shared" si="140"/>
        <v>71</v>
      </c>
      <c r="B1133" s="155">
        <f t="shared" si="141"/>
        <v>0</v>
      </c>
      <c r="C1133" s="155">
        <v>10000000000</v>
      </c>
      <c r="E1133" s="161" t="str">
        <f>_xlfn.IFNA(VLOOKUP(E1132,$O$3:$P$38,2,0),"")</f>
        <v/>
      </c>
      <c r="F1133" s="149" t="str">
        <f>IF(AND(F1132&gt;10,F1132&lt;20), VLOOKUP(F1132,$O$3:$P$38,2,0),"")</f>
        <v/>
      </c>
      <c r="G1133" s="149" t="str">
        <f>IF(AND(F1132&gt;10,F1132&lt;20),"", IF(G1132&gt;9, VLOOKUP(G1132,$O$3:$P$38,2,0),""))</f>
        <v/>
      </c>
      <c r="H1133" s="149" t="str">
        <f>IF(AND(F1132&gt;10,F1132&lt;20),"", IF(H1132&gt;0, VLOOKUP(H1132,$O$3:$P$38,2,0),""))</f>
        <v/>
      </c>
      <c r="I1133" s="149" t="str">
        <f>IF(D1132=0,"",IF(D1132=1,$R$3,IF(AND(F1132&gt;10,F1132&lt;19),$R$5,IF(AND(H1132&gt;1,H1132&lt;5),$R$4,$R$5))))</f>
        <v/>
      </c>
      <c r="J1133" s="149" t="str">
        <f>CONCATENATE(E1133,IF(AND(E1133&lt;&gt;"",F1133&lt;&gt;""),$M$3,""),F1133,IF(AND(E1133&amp;F1133&lt;&gt;"",G1133&lt;&gt;""),$M$3,""),G1133,IF(AND(E1133&amp;F1133&amp;G1133&lt;&gt;"",H1133&lt;&gt;""),$M$3,""),H1133,IF(E1133&amp;F1133&amp;G1133&amp;H1133&lt;&gt;"",$M$3,""),I1133)</f>
        <v/>
      </c>
      <c r="K1133" s="160"/>
    </row>
    <row r="1134" spans="1:11">
      <c r="A1134" s="159">
        <f t="shared" si="140"/>
        <v>71</v>
      </c>
      <c r="B1134" s="156">
        <f t="shared" si="141"/>
        <v>0</v>
      </c>
      <c r="C1134" s="156">
        <v>100000000000</v>
      </c>
      <c r="D1134" s="156"/>
      <c r="E1134" s="157"/>
      <c r="K1134" s="160"/>
    </row>
    <row r="1135" spans="1:11">
      <c r="A1135" s="159">
        <f t="shared" si="140"/>
        <v>71</v>
      </c>
      <c r="B1135" s="155">
        <f>A1135-A1132</f>
        <v>0</v>
      </c>
      <c r="C1135" s="155">
        <v>1000000000000</v>
      </c>
      <c r="D1135" s="156">
        <f>(A1135-A1132)/1000000000</f>
        <v>0</v>
      </c>
      <c r="E1135" s="157">
        <f>D1135-MOD(D1135,100)</f>
        <v>0</v>
      </c>
      <c r="F1135" s="149">
        <f>MOD(D1135,100)</f>
        <v>0</v>
      </c>
      <c r="G1135" s="149">
        <f>F1135-MOD(F1135,10)</f>
        <v>0</v>
      </c>
      <c r="H1135" s="149">
        <f>MOD(F1135,10)</f>
        <v>0</v>
      </c>
      <c r="K1135" s="160"/>
    </row>
    <row r="1136" spans="1:11" ht="15.75" thickBot="1">
      <c r="A1136" s="162"/>
      <c r="B1136" s="163"/>
      <c r="C1136" s="163"/>
      <c r="D1136" s="163"/>
      <c r="E1136" s="164" t="str">
        <f>_xlfn.IFNA(VLOOKUP(E1135,$O$3:$P$38,2,0),"")</f>
        <v/>
      </c>
      <c r="F1136" s="163" t="str">
        <f>IF(AND(F1135&gt;10,F1135&lt;20), VLOOKUP(F1135,$O$3:$P$38,2,0),"")</f>
        <v/>
      </c>
      <c r="G1136" s="163" t="str">
        <f>IF(AND(F1135&gt;10,F1135&lt;20),"", IF(G1135&gt;9, VLOOKUP(G1135,$O$3:$P$38,2,0),""))</f>
        <v/>
      </c>
      <c r="H1136" s="163" t="str">
        <f>IF(AND(F1135&gt;10,F1135&lt;20),"", IF(H1135&gt;0, VLOOKUP(H1135,$O$3:$P$38,2,0),""))</f>
        <v/>
      </c>
      <c r="I1136" s="163" t="str">
        <f>IF(D1135=0,"",IF(D1135=1,$S$3,IF(AND(F1135&gt;10,F1135&lt;19),$S$5,IF(AND(H1135&gt;1,H1135&lt;5),$S$4,$S$5))))</f>
        <v/>
      </c>
      <c r="J1136" s="163" t="str">
        <f>CONCATENATE(E1136,IF(AND(E1136&lt;&gt;"",F1136&lt;&gt;""),$M$3,""),F1136,IF(AND(E1136&amp;F1136&lt;&gt;"",G1136&lt;&gt;""),$M$3,""),G1136,IF(AND(E1136&amp;F1136&amp;G1136&lt;&gt;"",H1136&lt;&gt;""),$M$3,""),H1136,IF(E1136&amp;F1136&amp;G1136&amp;H1136&lt;&gt;"",$M$3,""),I1136)</f>
        <v/>
      </c>
      <c r="K1136" s="165"/>
    </row>
    <row r="1137" spans="1:11" ht="15.75" thickBot="1">
      <c r="A1137" s="150"/>
      <c r="B1137" s="150"/>
      <c r="C1137" s="150"/>
      <c r="D1137" s="150"/>
      <c r="E1137" s="166"/>
      <c r="F1137" s="150"/>
      <c r="G1137" s="150"/>
      <c r="H1137" s="150"/>
      <c r="I1137" s="150"/>
      <c r="J1137" s="150"/>
      <c r="K1137" s="150"/>
    </row>
    <row r="1138" spans="1:11" ht="15.75" thickBot="1">
      <c r="A1138" s="151">
        <v>72</v>
      </c>
      <c r="B1138" s="145" t="s">
        <v>152</v>
      </c>
      <c r="C1138" s="145" t="s">
        <v>153</v>
      </c>
      <c r="D1138" s="148"/>
      <c r="E1138" s="152" t="str">
        <f>CONCATENATE(J1152,IF(AND(D1151&lt;&gt;0,D1148&lt;&gt;0),$M$3,""),J1149,IF(AND(D1148&lt;&gt;0,D1145&lt;&gt;0),$M$3,""),J1146,IF(AND(D1145&lt;&gt;0,D1142&lt;&gt;0),$M$3,""),J1143,$N$3,$M$3,E1139,IF(D1139&lt;&gt;0,$M$3,""),$N$4)</f>
        <v>siedemdziesiąt dwa, 00/100</v>
      </c>
      <c r="F1138" s="148"/>
      <c r="G1138" s="148"/>
      <c r="H1138" s="148"/>
      <c r="I1138" s="148"/>
      <c r="J1138" s="148"/>
      <c r="K1138" s="153"/>
    </row>
    <row r="1139" spans="1:11" ht="15.75" thickBot="1">
      <c r="A1139" s="154">
        <f>TRUNC(A1138)</f>
        <v>72</v>
      </c>
      <c r="B1139" s="155">
        <f>A1138-A1139</f>
        <v>0</v>
      </c>
      <c r="C1139" s="155">
        <v>1</v>
      </c>
      <c r="D1139" s="156">
        <f>B1139</f>
        <v>0</v>
      </c>
      <c r="E1139" s="157" t="str">
        <f>CONCATENATE(TEXT(D1139*100,"## 00"),"/100")</f>
        <v>00/100</v>
      </c>
      <c r="K1139" s="158"/>
    </row>
    <row r="1140" spans="1:11">
      <c r="A1140" s="159">
        <f t="shared" ref="A1140:A1151" si="142">MOD($A$1139,$C1140)</f>
        <v>2</v>
      </c>
      <c r="B1140" s="156">
        <f>A1140</f>
        <v>2</v>
      </c>
      <c r="C1140" s="156">
        <v>10</v>
      </c>
      <c r="D1140" s="156"/>
      <c r="E1140" s="157"/>
      <c r="K1140" s="160"/>
    </row>
    <row r="1141" spans="1:11">
      <c r="A1141" s="159">
        <f t="shared" si="142"/>
        <v>72</v>
      </c>
      <c r="B1141" s="156">
        <f t="shared" ref="B1141:B1150" si="143">A1141-A1140</f>
        <v>70</v>
      </c>
      <c r="C1141" s="156">
        <v>100</v>
      </c>
      <c r="D1141" s="156"/>
      <c r="E1141" s="157"/>
      <c r="K1141" s="160"/>
    </row>
    <row r="1142" spans="1:11">
      <c r="A1142" s="159">
        <f t="shared" si="142"/>
        <v>72</v>
      </c>
      <c r="B1142" s="156">
        <f t="shared" si="143"/>
        <v>0</v>
      </c>
      <c r="C1142" s="156">
        <v>1000</v>
      </c>
      <c r="D1142" s="156">
        <f>A1142</f>
        <v>72</v>
      </c>
      <c r="E1142" s="157">
        <f>D1142-MOD(D1142,100)</f>
        <v>0</v>
      </c>
      <c r="F1142" s="149">
        <f>MOD(D1142,100)</f>
        <v>72</v>
      </c>
      <c r="G1142" s="149">
        <f>F1142-MOD(F1142,10)</f>
        <v>70</v>
      </c>
      <c r="H1142" s="149">
        <f>MOD(F1142,10)</f>
        <v>2</v>
      </c>
      <c r="K1142" s="160"/>
    </row>
    <row r="1143" spans="1:11">
      <c r="A1143" s="159">
        <f t="shared" si="142"/>
        <v>72</v>
      </c>
      <c r="B1143" s="156">
        <f t="shared" si="143"/>
        <v>0</v>
      </c>
      <c r="C1143" s="156">
        <v>10000</v>
      </c>
      <c r="D1143" s="156"/>
      <c r="E1143" s="157" t="str">
        <f>_xlfn.IFNA(VLOOKUP(E1142,$O$3:$P$38,2,0),"")</f>
        <v/>
      </c>
      <c r="F1143" s="149" t="str">
        <f>IF(AND(F1142&gt;10,F1142&lt;20), VLOOKUP(F1142,$O$3:$P$38,2,0),"")</f>
        <v/>
      </c>
      <c r="G1143" s="149" t="str">
        <f>IF(AND(F1142&gt;10,F1142&lt;20),"", IF(G1142&gt;9, VLOOKUP(G1142,$O$3:$P$38,2,0),""))</f>
        <v>siedemdziesiąt</v>
      </c>
      <c r="H1143" s="149" t="str">
        <f>IF(AND(F1142&gt;10,F1142&lt;20),"",IF(H1142&gt;0,VLOOKUP(H1142,$O$3:$P$39,2,0),IF(AND(H1142=0,A1139=0),"zero","")))</f>
        <v>dwa</v>
      </c>
      <c r="J1143" s="149" t="str">
        <f>CONCATENATE(E1143,IF(AND(E1143&lt;&gt;"",F1143&lt;&gt;""),$M$3,""),F1143,IF(AND(E1143&amp;F1143&lt;&gt;"",G1143&lt;&gt;""),$M$3,""),G1143,IF(AND(E1143&amp;F1143&amp;G1143&lt;&gt;"",H1143&lt;&gt;""),$M$3,""),H1143)</f>
        <v>siedemdziesiąt dwa</v>
      </c>
      <c r="K1143" s="160"/>
    </row>
    <row r="1144" spans="1:11">
      <c r="A1144" s="159">
        <f t="shared" si="142"/>
        <v>72</v>
      </c>
      <c r="B1144" s="156">
        <f t="shared" si="143"/>
        <v>0</v>
      </c>
      <c r="C1144" s="156">
        <v>100000</v>
      </c>
      <c r="D1144" s="156"/>
      <c r="E1144" s="157"/>
      <c r="K1144" s="160"/>
    </row>
    <row r="1145" spans="1:11">
      <c r="A1145" s="159">
        <f t="shared" si="142"/>
        <v>72</v>
      </c>
      <c r="B1145" s="156">
        <f t="shared" si="143"/>
        <v>0</v>
      </c>
      <c r="C1145" s="156">
        <v>1000000</v>
      </c>
      <c r="D1145" s="156">
        <f>(A1145-A1142)/1000</f>
        <v>0</v>
      </c>
      <c r="E1145" s="157">
        <f>D1145-MOD(D1145,100)</f>
        <v>0</v>
      </c>
      <c r="F1145" s="149">
        <f>MOD(D1145,100)</f>
        <v>0</v>
      </c>
      <c r="G1145" s="149">
        <f>F1145-MOD(F1145,10)</f>
        <v>0</v>
      </c>
      <c r="H1145" s="149">
        <f>MOD(F1145,10)</f>
        <v>0</v>
      </c>
      <c r="K1145" s="160"/>
    </row>
    <row r="1146" spans="1:11">
      <c r="A1146" s="159">
        <f t="shared" si="142"/>
        <v>72</v>
      </c>
      <c r="B1146" s="156">
        <f t="shared" si="143"/>
        <v>0</v>
      </c>
      <c r="C1146" s="156">
        <v>10000000</v>
      </c>
      <c r="D1146" s="156"/>
      <c r="E1146" s="157" t="str">
        <f>_xlfn.IFNA(VLOOKUP(E1145,$O$3:$P$38,2,0),"")</f>
        <v/>
      </c>
      <c r="F1146" s="149" t="str">
        <f>IF(AND(F1145&gt;10,F1145&lt;20), VLOOKUP(F1145,$O$3:$P$38,2,0),"")</f>
        <v/>
      </c>
      <c r="G1146" s="149" t="str">
        <f>IF(AND(F1145&gt;10,F1145&lt;20),"", IF(G1145&gt;9, VLOOKUP(G1145,$O$3:$P$38,2,0),""))</f>
        <v/>
      </c>
      <c r="H1146" s="149" t="str">
        <f>IF(AND(F1145&gt;10,F1145&lt;20),"", IF(H1145&gt;0, VLOOKUP(H1145,$O$3:$P$38,2,0),""))</f>
        <v/>
      </c>
      <c r="I1146" s="149" t="str">
        <f>IF(D1145=0,"",IF(D1145=1,$Q$3,IF(AND(F1145&gt;10,F1145&lt;19),$Q$5,IF(AND(H1145&gt;1,H1145&lt;5),$Q$4,$Q$5))))</f>
        <v/>
      </c>
      <c r="J1146" s="149" t="str">
        <f>CONCATENATE(E1146,IF(AND(E1146&lt;&gt;"",F1146&lt;&gt;""),$M$3,""),F1146,IF(AND(E1146&amp;F1146&lt;&gt;"",G1146&lt;&gt;""),$M$3,""),G1146,IF(AND(E1146&amp;F1146&amp;G1146&lt;&gt;"",H1146&lt;&gt;""),$M$3,""),H1146,IF(E1146&amp;F1146&amp;G1146&amp;H1146&lt;&gt;"",$M$3,""),I1146)</f>
        <v/>
      </c>
      <c r="K1146" s="160"/>
    </row>
    <row r="1147" spans="1:11">
      <c r="A1147" s="159">
        <f t="shared" si="142"/>
        <v>72</v>
      </c>
      <c r="B1147" s="156">
        <f t="shared" si="143"/>
        <v>0</v>
      </c>
      <c r="C1147" s="156">
        <v>100000000</v>
      </c>
      <c r="D1147" s="156"/>
      <c r="E1147" s="157"/>
      <c r="K1147" s="160"/>
    </row>
    <row r="1148" spans="1:11">
      <c r="A1148" s="159">
        <f t="shared" si="142"/>
        <v>72</v>
      </c>
      <c r="B1148" s="155">
        <f t="shared" si="143"/>
        <v>0</v>
      </c>
      <c r="C1148" s="155">
        <v>1000000000</v>
      </c>
      <c r="D1148" s="156">
        <f>(A1148-A1145)/1000000</f>
        <v>0</v>
      </c>
      <c r="E1148" s="157">
        <f>D1148-MOD(D1148,100)</f>
        <v>0</v>
      </c>
      <c r="F1148" s="149">
        <f>MOD(D1148,100)</f>
        <v>0</v>
      </c>
      <c r="G1148" s="149">
        <f>F1148-MOD(F1148,10)</f>
        <v>0</v>
      </c>
      <c r="H1148" s="149">
        <f>MOD(F1148,10)</f>
        <v>0</v>
      </c>
      <c r="K1148" s="160"/>
    </row>
    <row r="1149" spans="1:11">
      <c r="A1149" s="159">
        <f t="shared" si="142"/>
        <v>72</v>
      </c>
      <c r="B1149" s="155">
        <f t="shared" si="143"/>
        <v>0</v>
      </c>
      <c r="C1149" s="155">
        <v>10000000000</v>
      </c>
      <c r="E1149" s="161" t="str">
        <f>_xlfn.IFNA(VLOOKUP(E1148,$O$3:$P$38,2,0),"")</f>
        <v/>
      </c>
      <c r="F1149" s="149" t="str">
        <f>IF(AND(F1148&gt;10,F1148&lt;20), VLOOKUP(F1148,$O$3:$P$38,2,0),"")</f>
        <v/>
      </c>
      <c r="G1149" s="149" t="str">
        <f>IF(AND(F1148&gt;10,F1148&lt;20),"", IF(G1148&gt;9, VLOOKUP(G1148,$O$3:$P$38,2,0),""))</f>
        <v/>
      </c>
      <c r="H1149" s="149" t="str">
        <f>IF(AND(F1148&gt;10,F1148&lt;20),"", IF(H1148&gt;0, VLOOKUP(H1148,$O$3:$P$38,2,0),""))</f>
        <v/>
      </c>
      <c r="I1149" s="149" t="str">
        <f>IF(D1148=0,"",IF(D1148=1,$R$3,IF(AND(F1148&gt;10,F1148&lt;19),$R$5,IF(AND(H1148&gt;1,H1148&lt;5),$R$4,$R$5))))</f>
        <v/>
      </c>
      <c r="J1149" s="149" t="str">
        <f>CONCATENATE(E1149,IF(AND(E1149&lt;&gt;"",F1149&lt;&gt;""),$M$3,""),F1149,IF(AND(E1149&amp;F1149&lt;&gt;"",G1149&lt;&gt;""),$M$3,""),G1149,IF(AND(E1149&amp;F1149&amp;G1149&lt;&gt;"",H1149&lt;&gt;""),$M$3,""),H1149,IF(E1149&amp;F1149&amp;G1149&amp;H1149&lt;&gt;"",$M$3,""),I1149)</f>
        <v/>
      </c>
      <c r="K1149" s="160"/>
    </row>
    <row r="1150" spans="1:11">
      <c r="A1150" s="159">
        <f t="shared" si="142"/>
        <v>72</v>
      </c>
      <c r="B1150" s="156">
        <f t="shared" si="143"/>
        <v>0</v>
      </c>
      <c r="C1150" s="156">
        <v>100000000000</v>
      </c>
      <c r="D1150" s="156"/>
      <c r="E1150" s="157"/>
      <c r="K1150" s="160"/>
    </row>
    <row r="1151" spans="1:11">
      <c r="A1151" s="159">
        <f t="shared" si="142"/>
        <v>72</v>
      </c>
      <c r="B1151" s="155">
        <f>A1151-A1148</f>
        <v>0</v>
      </c>
      <c r="C1151" s="155">
        <v>1000000000000</v>
      </c>
      <c r="D1151" s="156">
        <f>(A1151-A1148)/1000000000</f>
        <v>0</v>
      </c>
      <c r="E1151" s="157">
        <f>D1151-MOD(D1151,100)</f>
        <v>0</v>
      </c>
      <c r="F1151" s="149">
        <f>MOD(D1151,100)</f>
        <v>0</v>
      </c>
      <c r="G1151" s="149">
        <f>F1151-MOD(F1151,10)</f>
        <v>0</v>
      </c>
      <c r="H1151" s="149">
        <f>MOD(F1151,10)</f>
        <v>0</v>
      </c>
      <c r="K1151" s="160"/>
    </row>
    <row r="1152" spans="1:11" ht="15.75" thickBot="1">
      <c r="A1152" s="162"/>
      <c r="B1152" s="163"/>
      <c r="C1152" s="163"/>
      <c r="D1152" s="163"/>
      <c r="E1152" s="164" t="str">
        <f>_xlfn.IFNA(VLOOKUP(E1151,$O$3:$P$38,2,0),"")</f>
        <v/>
      </c>
      <c r="F1152" s="163" t="str">
        <f>IF(AND(F1151&gt;10,F1151&lt;20), VLOOKUP(F1151,$O$3:$P$38,2,0),"")</f>
        <v/>
      </c>
      <c r="G1152" s="163" t="str">
        <f>IF(AND(F1151&gt;10,F1151&lt;20),"", IF(G1151&gt;9, VLOOKUP(G1151,$O$3:$P$38,2,0),""))</f>
        <v/>
      </c>
      <c r="H1152" s="163" t="str">
        <f>IF(AND(F1151&gt;10,F1151&lt;20),"", IF(H1151&gt;0, VLOOKUP(H1151,$O$3:$P$38,2,0),""))</f>
        <v/>
      </c>
      <c r="I1152" s="163" t="str">
        <f>IF(D1151=0,"",IF(D1151=1,$S$3,IF(AND(F1151&gt;10,F1151&lt;19),$S$5,IF(AND(H1151&gt;1,H1151&lt;5),$S$4,$S$5))))</f>
        <v/>
      </c>
      <c r="J1152" s="163" t="str">
        <f>CONCATENATE(E1152,IF(AND(E1152&lt;&gt;"",F1152&lt;&gt;""),$M$3,""),F1152,IF(AND(E1152&amp;F1152&lt;&gt;"",G1152&lt;&gt;""),$M$3,""),G1152,IF(AND(E1152&amp;F1152&amp;G1152&lt;&gt;"",H1152&lt;&gt;""),$M$3,""),H1152,IF(E1152&amp;F1152&amp;G1152&amp;H1152&lt;&gt;"",$M$3,""),I1152)</f>
        <v/>
      </c>
      <c r="K1152" s="165"/>
    </row>
    <row r="1153" spans="1:11" ht="15.75" thickBot="1">
      <c r="A1153" s="150"/>
      <c r="B1153" s="150"/>
      <c r="C1153" s="150"/>
      <c r="D1153" s="150"/>
      <c r="E1153" s="166"/>
      <c r="F1153" s="150"/>
      <c r="G1153" s="150"/>
      <c r="H1153" s="150"/>
      <c r="I1153" s="150"/>
      <c r="J1153" s="150"/>
      <c r="K1153" s="150"/>
    </row>
    <row r="1154" spans="1:11" ht="15.75" thickBot="1">
      <c r="A1154" s="151">
        <v>73</v>
      </c>
      <c r="B1154" s="145" t="s">
        <v>152</v>
      </c>
      <c r="C1154" s="145" t="s">
        <v>153</v>
      </c>
      <c r="D1154" s="148"/>
      <c r="E1154" s="152" t="str">
        <f>CONCATENATE(J1168,IF(AND(D1167&lt;&gt;0,D1164&lt;&gt;0),$M$3,""),J1165,IF(AND(D1164&lt;&gt;0,D1161&lt;&gt;0),$M$3,""),J1162,IF(AND(D1161&lt;&gt;0,D1158&lt;&gt;0),$M$3,""),J1159,$N$3,$M$3,E1155,IF(D1155&lt;&gt;0,$M$3,""),$N$4)</f>
        <v>siedemdziesiąt trzy, 00/100</v>
      </c>
      <c r="F1154" s="148"/>
      <c r="G1154" s="148"/>
      <c r="H1154" s="148"/>
      <c r="I1154" s="148"/>
      <c r="J1154" s="148"/>
      <c r="K1154" s="153"/>
    </row>
    <row r="1155" spans="1:11" ht="15.75" thickBot="1">
      <c r="A1155" s="154">
        <f>TRUNC(A1154)</f>
        <v>73</v>
      </c>
      <c r="B1155" s="155">
        <f>A1154-A1155</f>
        <v>0</v>
      </c>
      <c r="C1155" s="155">
        <v>1</v>
      </c>
      <c r="D1155" s="156">
        <f>B1155</f>
        <v>0</v>
      </c>
      <c r="E1155" s="157" t="str">
        <f>CONCATENATE(TEXT(D1155*100,"## 00"),"/100")</f>
        <v>00/100</v>
      </c>
      <c r="K1155" s="158"/>
    </row>
    <row r="1156" spans="1:11">
      <c r="A1156" s="159">
        <f t="shared" ref="A1156:A1167" si="144">MOD($A$1155,$C1156)</f>
        <v>3</v>
      </c>
      <c r="B1156" s="156">
        <f>A1156</f>
        <v>3</v>
      </c>
      <c r="C1156" s="156">
        <v>10</v>
      </c>
      <c r="D1156" s="156"/>
      <c r="E1156" s="157"/>
      <c r="K1156" s="160"/>
    </row>
    <row r="1157" spans="1:11">
      <c r="A1157" s="159">
        <f t="shared" si="144"/>
        <v>73</v>
      </c>
      <c r="B1157" s="156">
        <f t="shared" ref="B1157:B1166" si="145">A1157-A1156</f>
        <v>70</v>
      </c>
      <c r="C1157" s="156">
        <v>100</v>
      </c>
      <c r="D1157" s="156"/>
      <c r="E1157" s="157"/>
      <c r="K1157" s="160"/>
    </row>
    <row r="1158" spans="1:11">
      <c r="A1158" s="159">
        <f t="shared" si="144"/>
        <v>73</v>
      </c>
      <c r="B1158" s="156">
        <f t="shared" si="145"/>
        <v>0</v>
      </c>
      <c r="C1158" s="156">
        <v>1000</v>
      </c>
      <c r="D1158" s="156">
        <f>A1158</f>
        <v>73</v>
      </c>
      <c r="E1158" s="157">
        <f>D1158-MOD(D1158,100)</f>
        <v>0</v>
      </c>
      <c r="F1158" s="149">
        <f>MOD(D1158,100)</f>
        <v>73</v>
      </c>
      <c r="G1158" s="149">
        <f>F1158-MOD(F1158,10)</f>
        <v>70</v>
      </c>
      <c r="H1158" s="149">
        <f>MOD(F1158,10)</f>
        <v>3</v>
      </c>
      <c r="K1158" s="160"/>
    </row>
    <row r="1159" spans="1:11">
      <c r="A1159" s="159">
        <f t="shared" si="144"/>
        <v>73</v>
      </c>
      <c r="B1159" s="156">
        <f t="shared" si="145"/>
        <v>0</v>
      </c>
      <c r="C1159" s="156">
        <v>10000</v>
      </c>
      <c r="D1159" s="156"/>
      <c r="E1159" s="157" t="str">
        <f>_xlfn.IFNA(VLOOKUP(E1158,$O$3:$P$38,2,0),"")</f>
        <v/>
      </c>
      <c r="F1159" s="149" t="str">
        <f>IF(AND(F1158&gt;10,F1158&lt;20), VLOOKUP(F1158,$O$3:$P$38,2,0),"")</f>
        <v/>
      </c>
      <c r="G1159" s="149" t="str">
        <f>IF(AND(F1158&gt;10,F1158&lt;20),"", IF(G1158&gt;9, VLOOKUP(G1158,$O$3:$P$38,2,0),""))</f>
        <v>siedemdziesiąt</v>
      </c>
      <c r="H1159" s="149" t="str">
        <f>IF(AND(F1158&gt;10,F1158&lt;20),"",IF(H1158&gt;0,VLOOKUP(H1158,$O$3:$P$39,2,0),IF(AND(H1158=0,A1155=0),"zero","")))</f>
        <v>trzy</v>
      </c>
      <c r="J1159" s="149" t="str">
        <f>CONCATENATE(E1159,IF(AND(E1159&lt;&gt;"",F1159&lt;&gt;""),$M$3,""),F1159,IF(AND(E1159&amp;F1159&lt;&gt;"",G1159&lt;&gt;""),$M$3,""),G1159,IF(AND(E1159&amp;F1159&amp;G1159&lt;&gt;"",H1159&lt;&gt;""),$M$3,""),H1159)</f>
        <v>siedemdziesiąt trzy</v>
      </c>
      <c r="K1159" s="160"/>
    </row>
    <row r="1160" spans="1:11">
      <c r="A1160" s="159">
        <f t="shared" si="144"/>
        <v>73</v>
      </c>
      <c r="B1160" s="156">
        <f t="shared" si="145"/>
        <v>0</v>
      </c>
      <c r="C1160" s="156">
        <v>100000</v>
      </c>
      <c r="D1160" s="156"/>
      <c r="E1160" s="157"/>
      <c r="K1160" s="160"/>
    </row>
    <row r="1161" spans="1:11">
      <c r="A1161" s="159">
        <f t="shared" si="144"/>
        <v>73</v>
      </c>
      <c r="B1161" s="156">
        <f t="shared" si="145"/>
        <v>0</v>
      </c>
      <c r="C1161" s="156">
        <v>1000000</v>
      </c>
      <c r="D1161" s="156">
        <f>(A1161-A1158)/1000</f>
        <v>0</v>
      </c>
      <c r="E1161" s="157">
        <f>D1161-MOD(D1161,100)</f>
        <v>0</v>
      </c>
      <c r="F1161" s="149">
        <f>MOD(D1161,100)</f>
        <v>0</v>
      </c>
      <c r="G1161" s="149">
        <f>F1161-MOD(F1161,10)</f>
        <v>0</v>
      </c>
      <c r="H1161" s="149">
        <f>MOD(F1161,10)</f>
        <v>0</v>
      </c>
      <c r="K1161" s="160"/>
    </row>
    <row r="1162" spans="1:11">
      <c r="A1162" s="159">
        <f t="shared" si="144"/>
        <v>73</v>
      </c>
      <c r="B1162" s="156">
        <f t="shared" si="145"/>
        <v>0</v>
      </c>
      <c r="C1162" s="156">
        <v>10000000</v>
      </c>
      <c r="D1162" s="156"/>
      <c r="E1162" s="157" t="str">
        <f>_xlfn.IFNA(VLOOKUP(E1161,$O$3:$P$38,2,0),"")</f>
        <v/>
      </c>
      <c r="F1162" s="149" t="str">
        <f>IF(AND(F1161&gt;10,F1161&lt;20), VLOOKUP(F1161,$O$3:$P$38,2,0),"")</f>
        <v/>
      </c>
      <c r="G1162" s="149" t="str">
        <f>IF(AND(F1161&gt;10,F1161&lt;20),"", IF(G1161&gt;9, VLOOKUP(G1161,$O$3:$P$38,2,0),""))</f>
        <v/>
      </c>
      <c r="H1162" s="149" t="str">
        <f>IF(AND(F1161&gt;10,F1161&lt;20),"", IF(H1161&gt;0, VLOOKUP(H1161,$O$3:$P$38,2,0),""))</f>
        <v/>
      </c>
      <c r="I1162" s="149" t="str">
        <f>IF(D1161=0,"",IF(D1161=1,$Q$3,IF(AND(F1161&gt;10,F1161&lt;19),$Q$5,IF(AND(H1161&gt;1,H1161&lt;5),$Q$4,$Q$5))))</f>
        <v/>
      </c>
      <c r="J1162" s="149" t="str">
        <f>CONCATENATE(E1162,IF(AND(E1162&lt;&gt;"",F1162&lt;&gt;""),$M$3,""),F1162,IF(AND(E1162&amp;F1162&lt;&gt;"",G1162&lt;&gt;""),$M$3,""),G1162,IF(AND(E1162&amp;F1162&amp;G1162&lt;&gt;"",H1162&lt;&gt;""),$M$3,""),H1162,IF(E1162&amp;F1162&amp;G1162&amp;H1162&lt;&gt;"",$M$3,""),I1162)</f>
        <v/>
      </c>
      <c r="K1162" s="160"/>
    </row>
    <row r="1163" spans="1:11">
      <c r="A1163" s="159">
        <f t="shared" si="144"/>
        <v>73</v>
      </c>
      <c r="B1163" s="156">
        <f t="shared" si="145"/>
        <v>0</v>
      </c>
      <c r="C1163" s="156">
        <v>100000000</v>
      </c>
      <c r="D1163" s="156"/>
      <c r="E1163" s="157"/>
      <c r="K1163" s="160"/>
    </row>
    <row r="1164" spans="1:11">
      <c r="A1164" s="159">
        <f t="shared" si="144"/>
        <v>73</v>
      </c>
      <c r="B1164" s="155">
        <f t="shared" si="145"/>
        <v>0</v>
      </c>
      <c r="C1164" s="155">
        <v>1000000000</v>
      </c>
      <c r="D1164" s="156">
        <f>(A1164-A1161)/1000000</f>
        <v>0</v>
      </c>
      <c r="E1164" s="157">
        <f>D1164-MOD(D1164,100)</f>
        <v>0</v>
      </c>
      <c r="F1164" s="149">
        <f>MOD(D1164,100)</f>
        <v>0</v>
      </c>
      <c r="G1164" s="149">
        <f>F1164-MOD(F1164,10)</f>
        <v>0</v>
      </c>
      <c r="H1164" s="149">
        <f>MOD(F1164,10)</f>
        <v>0</v>
      </c>
      <c r="K1164" s="160"/>
    </row>
    <row r="1165" spans="1:11">
      <c r="A1165" s="159">
        <f t="shared" si="144"/>
        <v>73</v>
      </c>
      <c r="B1165" s="155">
        <f t="shared" si="145"/>
        <v>0</v>
      </c>
      <c r="C1165" s="155">
        <v>10000000000</v>
      </c>
      <c r="E1165" s="161" t="str">
        <f>_xlfn.IFNA(VLOOKUP(E1164,$O$3:$P$38,2,0),"")</f>
        <v/>
      </c>
      <c r="F1165" s="149" t="str">
        <f>IF(AND(F1164&gt;10,F1164&lt;20), VLOOKUP(F1164,$O$3:$P$38,2,0),"")</f>
        <v/>
      </c>
      <c r="G1165" s="149" t="str">
        <f>IF(AND(F1164&gt;10,F1164&lt;20),"", IF(G1164&gt;9, VLOOKUP(G1164,$O$3:$P$38,2,0),""))</f>
        <v/>
      </c>
      <c r="H1165" s="149" t="str">
        <f>IF(AND(F1164&gt;10,F1164&lt;20),"", IF(H1164&gt;0, VLOOKUP(H1164,$O$3:$P$38,2,0),""))</f>
        <v/>
      </c>
      <c r="I1165" s="149" t="str">
        <f>IF(D1164=0,"",IF(D1164=1,$R$3,IF(AND(F1164&gt;10,F1164&lt;19),$R$5,IF(AND(H1164&gt;1,H1164&lt;5),$R$4,$R$5))))</f>
        <v/>
      </c>
      <c r="J1165" s="149" t="str">
        <f>CONCATENATE(E1165,IF(AND(E1165&lt;&gt;"",F1165&lt;&gt;""),$M$3,""),F1165,IF(AND(E1165&amp;F1165&lt;&gt;"",G1165&lt;&gt;""),$M$3,""),G1165,IF(AND(E1165&amp;F1165&amp;G1165&lt;&gt;"",H1165&lt;&gt;""),$M$3,""),H1165,IF(E1165&amp;F1165&amp;G1165&amp;H1165&lt;&gt;"",$M$3,""),I1165)</f>
        <v/>
      </c>
      <c r="K1165" s="160"/>
    </row>
    <row r="1166" spans="1:11">
      <c r="A1166" s="159">
        <f t="shared" si="144"/>
        <v>73</v>
      </c>
      <c r="B1166" s="156">
        <f t="shared" si="145"/>
        <v>0</v>
      </c>
      <c r="C1166" s="156">
        <v>100000000000</v>
      </c>
      <c r="D1166" s="156"/>
      <c r="E1166" s="157"/>
      <c r="K1166" s="160"/>
    </row>
    <row r="1167" spans="1:11">
      <c r="A1167" s="159">
        <f t="shared" si="144"/>
        <v>73</v>
      </c>
      <c r="B1167" s="155">
        <f>A1167-A1164</f>
        <v>0</v>
      </c>
      <c r="C1167" s="155">
        <v>1000000000000</v>
      </c>
      <c r="D1167" s="156">
        <f>(A1167-A1164)/1000000000</f>
        <v>0</v>
      </c>
      <c r="E1167" s="157">
        <f>D1167-MOD(D1167,100)</f>
        <v>0</v>
      </c>
      <c r="F1167" s="149">
        <f>MOD(D1167,100)</f>
        <v>0</v>
      </c>
      <c r="G1167" s="149">
        <f>F1167-MOD(F1167,10)</f>
        <v>0</v>
      </c>
      <c r="H1167" s="149">
        <f>MOD(F1167,10)</f>
        <v>0</v>
      </c>
      <c r="K1167" s="160"/>
    </row>
    <row r="1168" spans="1:11" ht="15.75" thickBot="1">
      <c r="A1168" s="162"/>
      <c r="B1168" s="163"/>
      <c r="C1168" s="163"/>
      <c r="D1168" s="163"/>
      <c r="E1168" s="164" t="str">
        <f>_xlfn.IFNA(VLOOKUP(E1167,$O$3:$P$38,2,0),"")</f>
        <v/>
      </c>
      <c r="F1168" s="163" t="str">
        <f>IF(AND(F1167&gt;10,F1167&lt;20), VLOOKUP(F1167,$O$3:$P$38,2,0),"")</f>
        <v/>
      </c>
      <c r="G1168" s="163" t="str">
        <f>IF(AND(F1167&gt;10,F1167&lt;20),"", IF(G1167&gt;9, VLOOKUP(G1167,$O$3:$P$38,2,0),""))</f>
        <v/>
      </c>
      <c r="H1168" s="163" t="str">
        <f>IF(AND(F1167&gt;10,F1167&lt;20),"", IF(H1167&gt;0, VLOOKUP(H1167,$O$3:$P$38,2,0),""))</f>
        <v/>
      </c>
      <c r="I1168" s="163" t="str">
        <f>IF(D1167=0,"",IF(D1167=1,$S$3,IF(AND(F1167&gt;10,F1167&lt;19),$S$5,IF(AND(H1167&gt;1,H1167&lt;5),$S$4,$S$5))))</f>
        <v/>
      </c>
      <c r="J1168" s="163" t="str">
        <f>CONCATENATE(E1168,IF(AND(E1168&lt;&gt;"",F1168&lt;&gt;""),$M$3,""),F1168,IF(AND(E1168&amp;F1168&lt;&gt;"",G1168&lt;&gt;""),$M$3,""),G1168,IF(AND(E1168&amp;F1168&amp;G1168&lt;&gt;"",H1168&lt;&gt;""),$M$3,""),H1168,IF(E1168&amp;F1168&amp;G1168&amp;H1168&lt;&gt;"",$M$3,""),I1168)</f>
        <v/>
      </c>
      <c r="K1168" s="165"/>
    </row>
    <row r="1169" spans="1:11" ht="15.75" thickBot="1">
      <c r="A1169" s="150"/>
      <c r="B1169" s="150"/>
      <c r="C1169" s="150"/>
      <c r="D1169" s="150"/>
      <c r="E1169" s="166"/>
      <c r="F1169" s="150"/>
      <c r="G1169" s="150"/>
      <c r="H1169" s="150"/>
      <c r="I1169" s="150"/>
      <c r="J1169" s="150"/>
      <c r="K1169" s="150"/>
    </row>
    <row r="1170" spans="1:11" ht="15.75" thickBot="1">
      <c r="A1170" s="151">
        <v>74</v>
      </c>
      <c r="B1170" s="145" t="s">
        <v>152</v>
      </c>
      <c r="C1170" s="145" t="s">
        <v>153</v>
      </c>
      <c r="D1170" s="148"/>
      <c r="E1170" s="152" t="str">
        <f>CONCATENATE(J1184,IF(AND(D1183&lt;&gt;0,D1180&lt;&gt;0),$M$3,""),J1181,IF(AND(D1180&lt;&gt;0,D1177&lt;&gt;0),$M$3,""),J1178,IF(AND(D1177&lt;&gt;0,D1174&lt;&gt;0),$M$3,""),J1175,$N$3,$M$3,E1171,IF(D1171&lt;&gt;0,$M$3,""),$N$4)</f>
        <v>siedemdziesiąt cztery, 00/100</v>
      </c>
      <c r="F1170" s="148"/>
      <c r="G1170" s="148"/>
      <c r="H1170" s="148"/>
      <c r="I1170" s="148"/>
      <c r="J1170" s="148"/>
      <c r="K1170" s="153"/>
    </row>
    <row r="1171" spans="1:11" ht="15.75" thickBot="1">
      <c r="A1171" s="154">
        <f>TRUNC(A1170)</f>
        <v>74</v>
      </c>
      <c r="B1171" s="155">
        <f>A1170-A1171</f>
        <v>0</v>
      </c>
      <c r="C1171" s="155">
        <v>1</v>
      </c>
      <c r="D1171" s="156">
        <f>B1171</f>
        <v>0</v>
      </c>
      <c r="E1171" s="157" t="str">
        <f>CONCATENATE(TEXT(D1171*100,"## 00"),"/100")</f>
        <v>00/100</v>
      </c>
      <c r="K1171" s="158"/>
    </row>
    <row r="1172" spans="1:11">
      <c r="A1172" s="159">
        <f t="shared" ref="A1172:A1183" si="146">MOD($A$1171,$C1172)</f>
        <v>4</v>
      </c>
      <c r="B1172" s="156">
        <f>A1172</f>
        <v>4</v>
      </c>
      <c r="C1172" s="156">
        <v>10</v>
      </c>
      <c r="D1172" s="156"/>
      <c r="E1172" s="157"/>
      <c r="K1172" s="160"/>
    </row>
    <row r="1173" spans="1:11">
      <c r="A1173" s="159">
        <f t="shared" si="146"/>
        <v>74</v>
      </c>
      <c r="B1173" s="156">
        <f t="shared" ref="B1173:B1182" si="147">A1173-A1172</f>
        <v>70</v>
      </c>
      <c r="C1173" s="156">
        <v>100</v>
      </c>
      <c r="D1173" s="156"/>
      <c r="E1173" s="157"/>
      <c r="K1173" s="160"/>
    </row>
    <row r="1174" spans="1:11">
      <c r="A1174" s="159">
        <f t="shared" si="146"/>
        <v>74</v>
      </c>
      <c r="B1174" s="156">
        <f t="shared" si="147"/>
        <v>0</v>
      </c>
      <c r="C1174" s="156">
        <v>1000</v>
      </c>
      <c r="D1174" s="156">
        <f>A1174</f>
        <v>74</v>
      </c>
      <c r="E1174" s="157">
        <f>D1174-MOD(D1174,100)</f>
        <v>0</v>
      </c>
      <c r="F1174" s="149">
        <f>MOD(D1174,100)</f>
        <v>74</v>
      </c>
      <c r="G1174" s="149">
        <f>F1174-MOD(F1174,10)</f>
        <v>70</v>
      </c>
      <c r="H1174" s="149">
        <f>MOD(F1174,10)</f>
        <v>4</v>
      </c>
      <c r="K1174" s="160"/>
    </row>
    <row r="1175" spans="1:11">
      <c r="A1175" s="159">
        <f t="shared" si="146"/>
        <v>74</v>
      </c>
      <c r="B1175" s="156">
        <f t="shared" si="147"/>
        <v>0</v>
      </c>
      <c r="C1175" s="156">
        <v>10000</v>
      </c>
      <c r="D1175" s="156"/>
      <c r="E1175" s="157" t="str">
        <f>_xlfn.IFNA(VLOOKUP(E1174,$O$3:$P$38,2,0),"")</f>
        <v/>
      </c>
      <c r="F1175" s="149" t="str">
        <f>IF(AND(F1174&gt;10,F1174&lt;20), VLOOKUP(F1174,$O$3:$P$38,2,0),"")</f>
        <v/>
      </c>
      <c r="G1175" s="149" t="str">
        <f>IF(AND(F1174&gt;10,F1174&lt;20),"", IF(G1174&gt;9, VLOOKUP(G1174,$O$3:$P$38,2,0),""))</f>
        <v>siedemdziesiąt</v>
      </c>
      <c r="H1175" s="149" t="str">
        <f>IF(AND(F1174&gt;10,F1174&lt;20),"",IF(H1174&gt;0,VLOOKUP(H1174,$O$3:$P$39,2,0),IF(AND(H1174=0,A1171=0),"zero","")))</f>
        <v>cztery</v>
      </c>
      <c r="J1175" s="149" t="str">
        <f>CONCATENATE(E1175,IF(AND(E1175&lt;&gt;"",F1175&lt;&gt;""),$M$3,""),F1175,IF(AND(E1175&amp;F1175&lt;&gt;"",G1175&lt;&gt;""),$M$3,""),G1175,IF(AND(E1175&amp;F1175&amp;G1175&lt;&gt;"",H1175&lt;&gt;""),$M$3,""),H1175)</f>
        <v>siedemdziesiąt cztery</v>
      </c>
      <c r="K1175" s="160"/>
    </row>
    <row r="1176" spans="1:11">
      <c r="A1176" s="159">
        <f t="shared" si="146"/>
        <v>74</v>
      </c>
      <c r="B1176" s="156">
        <f t="shared" si="147"/>
        <v>0</v>
      </c>
      <c r="C1176" s="156">
        <v>100000</v>
      </c>
      <c r="D1176" s="156"/>
      <c r="E1176" s="157"/>
      <c r="K1176" s="160"/>
    </row>
    <row r="1177" spans="1:11">
      <c r="A1177" s="159">
        <f t="shared" si="146"/>
        <v>74</v>
      </c>
      <c r="B1177" s="156">
        <f t="shared" si="147"/>
        <v>0</v>
      </c>
      <c r="C1177" s="156">
        <v>1000000</v>
      </c>
      <c r="D1177" s="156">
        <f>(A1177-A1174)/1000</f>
        <v>0</v>
      </c>
      <c r="E1177" s="157">
        <f>D1177-MOD(D1177,100)</f>
        <v>0</v>
      </c>
      <c r="F1177" s="149">
        <f>MOD(D1177,100)</f>
        <v>0</v>
      </c>
      <c r="G1177" s="149">
        <f>F1177-MOD(F1177,10)</f>
        <v>0</v>
      </c>
      <c r="H1177" s="149">
        <f>MOD(F1177,10)</f>
        <v>0</v>
      </c>
      <c r="K1177" s="160"/>
    </row>
    <row r="1178" spans="1:11">
      <c r="A1178" s="159">
        <f t="shared" si="146"/>
        <v>74</v>
      </c>
      <c r="B1178" s="156">
        <f t="shared" si="147"/>
        <v>0</v>
      </c>
      <c r="C1178" s="156">
        <v>10000000</v>
      </c>
      <c r="D1178" s="156"/>
      <c r="E1178" s="157" t="str">
        <f>_xlfn.IFNA(VLOOKUP(E1177,$O$3:$P$38,2,0),"")</f>
        <v/>
      </c>
      <c r="F1178" s="149" t="str">
        <f>IF(AND(F1177&gt;10,F1177&lt;20), VLOOKUP(F1177,$O$3:$P$38,2,0),"")</f>
        <v/>
      </c>
      <c r="G1178" s="149" t="str">
        <f>IF(AND(F1177&gt;10,F1177&lt;20),"", IF(G1177&gt;9, VLOOKUP(G1177,$O$3:$P$38,2,0),""))</f>
        <v/>
      </c>
      <c r="H1178" s="149" t="str">
        <f>IF(AND(F1177&gt;10,F1177&lt;20),"", IF(H1177&gt;0, VLOOKUP(H1177,$O$3:$P$38,2,0),""))</f>
        <v/>
      </c>
      <c r="I1178" s="149" t="str">
        <f>IF(D1177=0,"",IF(D1177=1,$Q$3,IF(AND(F1177&gt;10,F1177&lt;19),$Q$5,IF(AND(H1177&gt;1,H1177&lt;5),$Q$4,$Q$5))))</f>
        <v/>
      </c>
      <c r="J1178" s="149" t="str">
        <f>CONCATENATE(E1178,IF(AND(E1178&lt;&gt;"",F1178&lt;&gt;""),$M$3,""),F1178,IF(AND(E1178&amp;F1178&lt;&gt;"",G1178&lt;&gt;""),$M$3,""),G1178,IF(AND(E1178&amp;F1178&amp;G1178&lt;&gt;"",H1178&lt;&gt;""),$M$3,""),H1178,IF(E1178&amp;F1178&amp;G1178&amp;H1178&lt;&gt;"",$M$3,""),I1178)</f>
        <v/>
      </c>
      <c r="K1178" s="160"/>
    </row>
    <row r="1179" spans="1:11">
      <c r="A1179" s="159">
        <f t="shared" si="146"/>
        <v>74</v>
      </c>
      <c r="B1179" s="156">
        <f t="shared" si="147"/>
        <v>0</v>
      </c>
      <c r="C1179" s="156">
        <v>100000000</v>
      </c>
      <c r="D1179" s="156"/>
      <c r="E1179" s="157"/>
      <c r="K1179" s="160"/>
    </row>
    <row r="1180" spans="1:11">
      <c r="A1180" s="159">
        <f t="shared" si="146"/>
        <v>74</v>
      </c>
      <c r="B1180" s="155">
        <f t="shared" si="147"/>
        <v>0</v>
      </c>
      <c r="C1180" s="155">
        <v>1000000000</v>
      </c>
      <c r="D1180" s="156">
        <f>(A1180-A1177)/1000000</f>
        <v>0</v>
      </c>
      <c r="E1180" s="157">
        <f>D1180-MOD(D1180,100)</f>
        <v>0</v>
      </c>
      <c r="F1180" s="149">
        <f>MOD(D1180,100)</f>
        <v>0</v>
      </c>
      <c r="G1180" s="149">
        <f>F1180-MOD(F1180,10)</f>
        <v>0</v>
      </c>
      <c r="H1180" s="149">
        <f>MOD(F1180,10)</f>
        <v>0</v>
      </c>
      <c r="K1180" s="160"/>
    </row>
    <row r="1181" spans="1:11">
      <c r="A1181" s="159">
        <f t="shared" si="146"/>
        <v>74</v>
      </c>
      <c r="B1181" s="155">
        <f t="shared" si="147"/>
        <v>0</v>
      </c>
      <c r="C1181" s="155">
        <v>10000000000</v>
      </c>
      <c r="E1181" s="161" t="str">
        <f>_xlfn.IFNA(VLOOKUP(E1180,$O$3:$P$38,2,0),"")</f>
        <v/>
      </c>
      <c r="F1181" s="149" t="str">
        <f>IF(AND(F1180&gt;10,F1180&lt;20), VLOOKUP(F1180,$O$3:$P$38,2,0),"")</f>
        <v/>
      </c>
      <c r="G1181" s="149" t="str">
        <f>IF(AND(F1180&gt;10,F1180&lt;20),"", IF(G1180&gt;9, VLOOKUP(G1180,$O$3:$P$38,2,0),""))</f>
        <v/>
      </c>
      <c r="H1181" s="149" t="str">
        <f>IF(AND(F1180&gt;10,F1180&lt;20),"", IF(H1180&gt;0, VLOOKUP(H1180,$O$3:$P$38,2,0),""))</f>
        <v/>
      </c>
      <c r="I1181" s="149" t="str">
        <f>IF(D1180=0,"",IF(D1180=1,$R$3,IF(AND(F1180&gt;10,F1180&lt;19),$R$5,IF(AND(H1180&gt;1,H1180&lt;5),$R$4,$R$5))))</f>
        <v/>
      </c>
      <c r="J1181" s="149" t="str">
        <f>CONCATENATE(E1181,IF(AND(E1181&lt;&gt;"",F1181&lt;&gt;""),$M$3,""),F1181,IF(AND(E1181&amp;F1181&lt;&gt;"",G1181&lt;&gt;""),$M$3,""),G1181,IF(AND(E1181&amp;F1181&amp;G1181&lt;&gt;"",H1181&lt;&gt;""),$M$3,""),H1181,IF(E1181&amp;F1181&amp;G1181&amp;H1181&lt;&gt;"",$M$3,""),I1181)</f>
        <v/>
      </c>
      <c r="K1181" s="160"/>
    </row>
    <row r="1182" spans="1:11">
      <c r="A1182" s="159">
        <f t="shared" si="146"/>
        <v>74</v>
      </c>
      <c r="B1182" s="156">
        <f t="shared" si="147"/>
        <v>0</v>
      </c>
      <c r="C1182" s="156">
        <v>100000000000</v>
      </c>
      <c r="D1182" s="156"/>
      <c r="E1182" s="157"/>
      <c r="K1182" s="160"/>
    </row>
    <row r="1183" spans="1:11">
      <c r="A1183" s="159">
        <f t="shared" si="146"/>
        <v>74</v>
      </c>
      <c r="B1183" s="155">
        <f>A1183-A1180</f>
        <v>0</v>
      </c>
      <c r="C1183" s="155">
        <v>1000000000000</v>
      </c>
      <c r="D1183" s="156">
        <f>(A1183-A1180)/1000000000</f>
        <v>0</v>
      </c>
      <c r="E1183" s="157">
        <f>D1183-MOD(D1183,100)</f>
        <v>0</v>
      </c>
      <c r="F1183" s="149">
        <f>MOD(D1183,100)</f>
        <v>0</v>
      </c>
      <c r="G1183" s="149">
        <f>F1183-MOD(F1183,10)</f>
        <v>0</v>
      </c>
      <c r="H1183" s="149">
        <f>MOD(F1183,10)</f>
        <v>0</v>
      </c>
      <c r="K1183" s="160"/>
    </row>
    <row r="1184" spans="1:11" ht="15.75" thickBot="1">
      <c r="A1184" s="162"/>
      <c r="B1184" s="163"/>
      <c r="C1184" s="163"/>
      <c r="D1184" s="163"/>
      <c r="E1184" s="164" t="str">
        <f>_xlfn.IFNA(VLOOKUP(E1183,$O$3:$P$38,2,0),"")</f>
        <v/>
      </c>
      <c r="F1184" s="163" t="str">
        <f>IF(AND(F1183&gt;10,F1183&lt;20), VLOOKUP(F1183,$O$3:$P$38,2,0),"")</f>
        <v/>
      </c>
      <c r="G1184" s="163" t="str">
        <f>IF(AND(F1183&gt;10,F1183&lt;20),"", IF(G1183&gt;9, VLOOKUP(G1183,$O$3:$P$38,2,0),""))</f>
        <v/>
      </c>
      <c r="H1184" s="163" t="str">
        <f>IF(AND(F1183&gt;10,F1183&lt;20),"", IF(H1183&gt;0, VLOOKUP(H1183,$O$3:$P$38,2,0),""))</f>
        <v/>
      </c>
      <c r="I1184" s="163" t="str">
        <f>IF(D1183=0,"",IF(D1183=1,$S$3,IF(AND(F1183&gt;10,F1183&lt;19),$S$5,IF(AND(H1183&gt;1,H1183&lt;5),$S$4,$S$5))))</f>
        <v/>
      </c>
      <c r="J1184" s="163" t="str">
        <f>CONCATENATE(E1184,IF(AND(E1184&lt;&gt;"",F1184&lt;&gt;""),$M$3,""),F1184,IF(AND(E1184&amp;F1184&lt;&gt;"",G1184&lt;&gt;""),$M$3,""),G1184,IF(AND(E1184&amp;F1184&amp;G1184&lt;&gt;"",H1184&lt;&gt;""),$M$3,""),H1184,IF(E1184&amp;F1184&amp;G1184&amp;H1184&lt;&gt;"",$M$3,""),I1184)</f>
        <v/>
      </c>
      <c r="K1184" s="165"/>
    </row>
    <row r="1185" spans="1:11" ht="15.75" thickBot="1">
      <c r="A1185" s="150"/>
      <c r="B1185" s="150"/>
      <c r="C1185" s="150"/>
      <c r="D1185" s="150"/>
      <c r="E1185" s="166"/>
      <c r="F1185" s="150"/>
      <c r="G1185" s="150"/>
      <c r="H1185" s="150"/>
      <c r="I1185" s="150"/>
      <c r="J1185" s="150"/>
      <c r="K1185" s="150"/>
    </row>
    <row r="1186" spans="1:11" ht="15.75" thickBot="1">
      <c r="A1186" s="151">
        <v>75</v>
      </c>
      <c r="B1186" s="145" t="s">
        <v>152</v>
      </c>
      <c r="C1186" s="145" t="s">
        <v>153</v>
      </c>
      <c r="D1186" s="148"/>
      <c r="E1186" s="152" t="str">
        <f>CONCATENATE(J1200,IF(AND(D1199&lt;&gt;0,D1196&lt;&gt;0),$M$3,""),J1197,IF(AND(D1196&lt;&gt;0,D1193&lt;&gt;0),$M$3,""),J1194,IF(AND(D1193&lt;&gt;0,D1190&lt;&gt;0),$M$3,""),J1191,$N$3,$M$3,E1187,IF(D1187&lt;&gt;0,$M$3,""),$N$4)</f>
        <v>siedemdziesiąt pięć, 00/100</v>
      </c>
      <c r="F1186" s="148"/>
      <c r="G1186" s="148"/>
      <c r="H1186" s="148"/>
      <c r="I1186" s="148"/>
      <c r="J1186" s="148"/>
      <c r="K1186" s="153"/>
    </row>
    <row r="1187" spans="1:11" ht="15.75" thickBot="1">
      <c r="A1187" s="154">
        <f>TRUNC(A1186)</f>
        <v>75</v>
      </c>
      <c r="B1187" s="155">
        <f>A1186-A1187</f>
        <v>0</v>
      </c>
      <c r="C1187" s="155">
        <v>1</v>
      </c>
      <c r="D1187" s="156">
        <f>B1187</f>
        <v>0</v>
      </c>
      <c r="E1187" s="157" t="str">
        <f>CONCATENATE(TEXT(D1187*100,"## 00"),"/100")</f>
        <v>00/100</v>
      </c>
      <c r="K1187" s="158"/>
    </row>
    <row r="1188" spans="1:11">
      <c r="A1188" s="159">
        <f t="shared" ref="A1188:A1199" si="148">MOD($A$1187,$C1188)</f>
        <v>5</v>
      </c>
      <c r="B1188" s="156">
        <f>A1188</f>
        <v>5</v>
      </c>
      <c r="C1188" s="156">
        <v>10</v>
      </c>
      <c r="D1188" s="156"/>
      <c r="E1188" s="157"/>
      <c r="K1188" s="160"/>
    </row>
    <row r="1189" spans="1:11">
      <c r="A1189" s="159">
        <f t="shared" si="148"/>
        <v>75</v>
      </c>
      <c r="B1189" s="156">
        <f t="shared" ref="B1189:B1198" si="149">A1189-A1188</f>
        <v>70</v>
      </c>
      <c r="C1189" s="156">
        <v>100</v>
      </c>
      <c r="D1189" s="156"/>
      <c r="E1189" s="157"/>
      <c r="K1189" s="160"/>
    </row>
    <row r="1190" spans="1:11">
      <c r="A1190" s="159">
        <f t="shared" si="148"/>
        <v>75</v>
      </c>
      <c r="B1190" s="156">
        <f t="shared" si="149"/>
        <v>0</v>
      </c>
      <c r="C1190" s="156">
        <v>1000</v>
      </c>
      <c r="D1190" s="156">
        <f>A1190</f>
        <v>75</v>
      </c>
      <c r="E1190" s="157">
        <f>D1190-MOD(D1190,100)</f>
        <v>0</v>
      </c>
      <c r="F1190" s="149">
        <f>MOD(D1190,100)</f>
        <v>75</v>
      </c>
      <c r="G1190" s="149">
        <f>F1190-MOD(F1190,10)</f>
        <v>70</v>
      </c>
      <c r="H1190" s="149">
        <f>MOD(F1190,10)</f>
        <v>5</v>
      </c>
      <c r="K1190" s="160"/>
    </row>
    <row r="1191" spans="1:11">
      <c r="A1191" s="159">
        <f t="shared" si="148"/>
        <v>75</v>
      </c>
      <c r="B1191" s="156">
        <f t="shared" si="149"/>
        <v>0</v>
      </c>
      <c r="C1191" s="156">
        <v>10000</v>
      </c>
      <c r="D1191" s="156"/>
      <c r="E1191" s="157" t="str">
        <f>_xlfn.IFNA(VLOOKUP(E1190,$O$3:$P$38,2,0),"")</f>
        <v/>
      </c>
      <c r="F1191" s="149" t="str">
        <f>IF(AND(F1190&gt;10,F1190&lt;20), VLOOKUP(F1190,$O$3:$P$38,2,0),"")</f>
        <v/>
      </c>
      <c r="G1191" s="149" t="str">
        <f>IF(AND(F1190&gt;10,F1190&lt;20),"", IF(G1190&gt;9, VLOOKUP(G1190,$O$3:$P$38,2,0),""))</f>
        <v>siedemdziesiąt</v>
      </c>
      <c r="H1191" s="149" t="str">
        <f>IF(AND(F1190&gt;10,F1190&lt;20),"",IF(H1190&gt;0,VLOOKUP(H1190,$O$3:$P$39,2,0),IF(AND(H1190=0,A1187=0),"zero","")))</f>
        <v>pięć</v>
      </c>
      <c r="J1191" s="149" t="str">
        <f>CONCATENATE(E1191,IF(AND(E1191&lt;&gt;"",F1191&lt;&gt;""),$M$3,""),F1191,IF(AND(E1191&amp;F1191&lt;&gt;"",G1191&lt;&gt;""),$M$3,""),G1191,IF(AND(E1191&amp;F1191&amp;G1191&lt;&gt;"",H1191&lt;&gt;""),$M$3,""),H1191)</f>
        <v>siedemdziesiąt pięć</v>
      </c>
      <c r="K1191" s="160"/>
    </row>
    <row r="1192" spans="1:11">
      <c r="A1192" s="159">
        <f t="shared" si="148"/>
        <v>75</v>
      </c>
      <c r="B1192" s="156">
        <f t="shared" si="149"/>
        <v>0</v>
      </c>
      <c r="C1192" s="156">
        <v>100000</v>
      </c>
      <c r="D1192" s="156"/>
      <c r="E1192" s="157"/>
      <c r="K1192" s="160"/>
    </row>
    <row r="1193" spans="1:11">
      <c r="A1193" s="159">
        <f t="shared" si="148"/>
        <v>75</v>
      </c>
      <c r="B1193" s="156">
        <f t="shared" si="149"/>
        <v>0</v>
      </c>
      <c r="C1193" s="156">
        <v>1000000</v>
      </c>
      <c r="D1193" s="156">
        <f>(A1193-A1190)/1000</f>
        <v>0</v>
      </c>
      <c r="E1193" s="157">
        <f>D1193-MOD(D1193,100)</f>
        <v>0</v>
      </c>
      <c r="F1193" s="149">
        <f>MOD(D1193,100)</f>
        <v>0</v>
      </c>
      <c r="G1193" s="149">
        <f>F1193-MOD(F1193,10)</f>
        <v>0</v>
      </c>
      <c r="H1193" s="149">
        <f>MOD(F1193,10)</f>
        <v>0</v>
      </c>
      <c r="K1193" s="160"/>
    </row>
    <row r="1194" spans="1:11">
      <c r="A1194" s="159">
        <f t="shared" si="148"/>
        <v>75</v>
      </c>
      <c r="B1194" s="156">
        <f t="shared" si="149"/>
        <v>0</v>
      </c>
      <c r="C1194" s="156">
        <v>10000000</v>
      </c>
      <c r="D1194" s="156"/>
      <c r="E1194" s="157" t="str">
        <f>_xlfn.IFNA(VLOOKUP(E1193,$O$3:$P$38,2,0),"")</f>
        <v/>
      </c>
      <c r="F1194" s="149" t="str">
        <f>IF(AND(F1193&gt;10,F1193&lt;20), VLOOKUP(F1193,$O$3:$P$38,2,0),"")</f>
        <v/>
      </c>
      <c r="G1194" s="149" t="str">
        <f>IF(AND(F1193&gt;10,F1193&lt;20),"", IF(G1193&gt;9, VLOOKUP(G1193,$O$3:$P$38,2,0),""))</f>
        <v/>
      </c>
      <c r="H1194" s="149" t="str">
        <f>IF(AND(F1193&gt;10,F1193&lt;20),"", IF(H1193&gt;0, VLOOKUP(H1193,$O$3:$P$38,2,0),""))</f>
        <v/>
      </c>
      <c r="I1194" s="149" t="str">
        <f>IF(D1193=0,"",IF(D1193=1,$Q$3,IF(AND(F1193&gt;10,F1193&lt;19),$Q$5,IF(AND(H1193&gt;1,H1193&lt;5),$Q$4,$Q$5))))</f>
        <v/>
      </c>
      <c r="J1194" s="149" t="str">
        <f>CONCATENATE(E1194,IF(AND(E1194&lt;&gt;"",F1194&lt;&gt;""),$M$3,""),F1194,IF(AND(E1194&amp;F1194&lt;&gt;"",G1194&lt;&gt;""),$M$3,""),G1194,IF(AND(E1194&amp;F1194&amp;G1194&lt;&gt;"",H1194&lt;&gt;""),$M$3,""),H1194,IF(E1194&amp;F1194&amp;G1194&amp;H1194&lt;&gt;"",$M$3,""),I1194)</f>
        <v/>
      </c>
      <c r="K1194" s="160"/>
    </row>
    <row r="1195" spans="1:11">
      <c r="A1195" s="159">
        <f t="shared" si="148"/>
        <v>75</v>
      </c>
      <c r="B1195" s="156">
        <f t="shared" si="149"/>
        <v>0</v>
      </c>
      <c r="C1195" s="156">
        <v>100000000</v>
      </c>
      <c r="D1195" s="156"/>
      <c r="E1195" s="157"/>
      <c r="K1195" s="160"/>
    </row>
    <row r="1196" spans="1:11">
      <c r="A1196" s="159">
        <f t="shared" si="148"/>
        <v>75</v>
      </c>
      <c r="B1196" s="155">
        <f t="shared" si="149"/>
        <v>0</v>
      </c>
      <c r="C1196" s="155">
        <v>1000000000</v>
      </c>
      <c r="D1196" s="156">
        <f>(A1196-A1193)/1000000</f>
        <v>0</v>
      </c>
      <c r="E1196" s="157">
        <f>D1196-MOD(D1196,100)</f>
        <v>0</v>
      </c>
      <c r="F1196" s="149">
        <f>MOD(D1196,100)</f>
        <v>0</v>
      </c>
      <c r="G1196" s="149">
        <f>F1196-MOD(F1196,10)</f>
        <v>0</v>
      </c>
      <c r="H1196" s="149">
        <f>MOD(F1196,10)</f>
        <v>0</v>
      </c>
      <c r="K1196" s="160"/>
    </row>
    <row r="1197" spans="1:11">
      <c r="A1197" s="159">
        <f t="shared" si="148"/>
        <v>75</v>
      </c>
      <c r="B1197" s="155">
        <f t="shared" si="149"/>
        <v>0</v>
      </c>
      <c r="C1197" s="155">
        <v>10000000000</v>
      </c>
      <c r="E1197" s="161" t="str">
        <f>_xlfn.IFNA(VLOOKUP(E1196,$O$3:$P$38,2,0),"")</f>
        <v/>
      </c>
      <c r="F1197" s="149" t="str">
        <f>IF(AND(F1196&gt;10,F1196&lt;20), VLOOKUP(F1196,$O$3:$P$38,2,0),"")</f>
        <v/>
      </c>
      <c r="G1197" s="149" t="str">
        <f>IF(AND(F1196&gt;10,F1196&lt;20),"", IF(G1196&gt;9, VLOOKUP(G1196,$O$3:$P$38,2,0),""))</f>
        <v/>
      </c>
      <c r="H1197" s="149" t="str">
        <f>IF(AND(F1196&gt;10,F1196&lt;20),"", IF(H1196&gt;0, VLOOKUP(H1196,$O$3:$P$38,2,0),""))</f>
        <v/>
      </c>
      <c r="I1197" s="149" t="str">
        <f>IF(D1196=0,"",IF(D1196=1,$R$3,IF(AND(F1196&gt;10,F1196&lt;19),$R$5,IF(AND(H1196&gt;1,H1196&lt;5),$R$4,$R$5))))</f>
        <v/>
      </c>
      <c r="J1197" s="149" t="str">
        <f>CONCATENATE(E1197,IF(AND(E1197&lt;&gt;"",F1197&lt;&gt;""),$M$3,""),F1197,IF(AND(E1197&amp;F1197&lt;&gt;"",G1197&lt;&gt;""),$M$3,""),G1197,IF(AND(E1197&amp;F1197&amp;G1197&lt;&gt;"",H1197&lt;&gt;""),$M$3,""),H1197,IF(E1197&amp;F1197&amp;G1197&amp;H1197&lt;&gt;"",$M$3,""),I1197)</f>
        <v/>
      </c>
      <c r="K1197" s="160"/>
    </row>
    <row r="1198" spans="1:11">
      <c r="A1198" s="159">
        <f t="shared" si="148"/>
        <v>75</v>
      </c>
      <c r="B1198" s="156">
        <f t="shared" si="149"/>
        <v>0</v>
      </c>
      <c r="C1198" s="156">
        <v>100000000000</v>
      </c>
      <c r="D1198" s="156"/>
      <c r="E1198" s="157"/>
      <c r="K1198" s="160"/>
    </row>
    <row r="1199" spans="1:11">
      <c r="A1199" s="159">
        <f t="shared" si="148"/>
        <v>75</v>
      </c>
      <c r="B1199" s="155">
        <f>A1199-A1196</f>
        <v>0</v>
      </c>
      <c r="C1199" s="155">
        <v>1000000000000</v>
      </c>
      <c r="D1199" s="156">
        <f>(A1199-A1196)/1000000000</f>
        <v>0</v>
      </c>
      <c r="E1199" s="157">
        <f>D1199-MOD(D1199,100)</f>
        <v>0</v>
      </c>
      <c r="F1199" s="149">
        <f>MOD(D1199,100)</f>
        <v>0</v>
      </c>
      <c r="G1199" s="149">
        <f>F1199-MOD(F1199,10)</f>
        <v>0</v>
      </c>
      <c r="H1199" s="149">
        <f>MOD(F1199,10)</f>
        <v>0</v>
      </c>
      <c r="K1199" s="160"/>
    </row>
    <row r="1200" spans="1:11" ht="15.75" thickBot="1">
      <c r="A1200" s="162"/>
      <c r="B1200" s="163"/>
      <c r="C1200" s="163"/>
      <c r="D1200" s="163"/>
      <c r="E1200" s="164" t="str">
        <f>_xlfn.IFNA(VLOOKUP(E1199,$O$3:$P$38,2,0),"")</f>
        <v/>
      </c>
      <c r="F1200" s="163" t="str">
        <f>IF(AND(F1199&gt;10,F1199&lt;20), VLOOKUP(F1199,$O$3:$P$38,2,0),"")</f>
        <v/>
      </c>
      <c r="G1200" s="163" t="str">
        <f>IF(AND(F1199&gt;10,F1199&lt;20),"", IF(G1199&gt;9, VLOOKUP(G1199,$O$3:$P$38,2,0),""))</f>
        <v/>
      </c>
      <c r="H1200" s="163" t="str">
        <f>IF(AND(F1199&gt;10,F1199&lt;20),"", IF(H1199&gt;0, VLOOKUP(H1199,$O$3:$P$38,2,0),""))</f>
        <v/>
      </c>
      <c r="I1200" s="163" t="str">
        <f>IF(D1199=0,"",IF(D1199=1,$S$3,IF(AND(F1199&gt;10,F1199&lt;19),$S$5,IF(AND(H1199&gt;1,H1199&lt;5),$S$4,$S$5))))</f>
        <v/>
      </c>
      <c r="J1200" s="163" t="str">
        <f>CONCATENATE(E1200,IF(AND(E1200&lt;&gt;"",F1200&lt;&gt;""),$M$3,""),F1200,IF(AND(E1200&amp;F1200&lt;&gt;"",G1200&lt;&gt;""),$M$3,""),G1200,IF(AND(E1200&amp;F1200&amp;G1200&lt;&gt;"",H1200&lt;&gt;""),$M$3,""),H1200,IF(E1200&amp;F1200&amp;G1200&amp;H1200&lt;&gt;"",$M$3,""),I1200)</f>
        <v/>
      </c>
      <c r="K1200" s="165"/>
    </row>
    <row r="1201" spans="1:11" ht="15.75" thickBot="1">
      <c r="A1201" s="150"/>
      <c r="B1201" s="150"/>
      <c r="C1201" s="150"/>
      <c r="D1201" s="150"/>
      <c r="E1201" s="166"/>
      <c r="F1201" s="150"/>
      <c r="G1201" s="150"/>
      <c r="H1201" s="150"/>
      <c r="I1201" s="150"/>
      <c r="J1201" s="150"/>
      <c r="K1201" s="150"/>
    </row>
    <row r="1202" spans="1:11" ht="15.75" thickBot="1">
      <c r="A1202" s="151">
        <v>76</v>
      </c>
      <c r="B1202" s="145" t="s">
        <v>152</v>
      </c>
      <c r="C1202" s="145" t="s">
        <v>153</v>
      </c>
      <c r="D1202" s="148"/>
      <c r="E1202" s="152" t="str">
        <f>CONCATENATE(J1216,IF(AND(D1215&lt;&gt;0,D1212&lt;&gt;0),$M$3,""),J1213,IF(AND(D1212&lt;&gt;0,D1209&lt;&gt;0),$M$3,""),J1210,IF(AND(D1209&lt;&gt;0,D1206&lt;&gt;0),$M$3,""),J1207,$N$3,$M$3,E1203,IF(D1203&lt;&gt;0,$M$3,""),$N$4)</f>
        <v>siedemdziesiąt sześć, 00/100</v>
      </c>
      <c r="F1202" s="148"/>
      <c r="G1202" s="148"/>
      <c r="H1202" s="148"/>
      <c r="I1202" s="148"/>
      <c r="J1202" s="148"/>
      <c r="K1202" s="153"/>
    </row>
    <row r="1203" spans="1:11" ht="15.75" thickBot="1">
      <c r="A1203" s="154">
        <f>TRUNC(A1202)</f>
        <v>76</v>
      </c>
      <c r="B1203" s="155">
        <f>A1202-A1203</f>
        <v>0</v>
      </c>
      <c r="C1203" s="155">
        <v>1</v>
      </c>
      <c r="D1203" s="156">
        <f>B1203</f>
        <v>0</v>
      </c>
      <c r="E1203" s="157" t="str">
        <f>CONCATENATE(TEXT(D1203*100,"## 00"),"/100")</f>
        <v>00/100</v>
      </c>
      <c r="K1203" s="158"/>
    </row>
    <row r="1204" spans="1:11">
      <c r="A1204" s="159">
        <f t="shared" ref="A1204:A1215" si="150">MOD($A$1203,$C1204)</f>
        <v>6</v>
      </c>
      <c r="B1204" s="156">
        <f>A1204</f>
        <v>6</v>
      </c>
      <c r="C1204" s="156">
        <v>10</v>
      </c>
      <c r="D1204" s="156"/>
      <c r="E1204" s="157"/>
      <c r="K1204" s="160"/>
    </row>
    <row r="1205" spans="1:11">
      <c r="A1205" s="159">
        <f t="shared" si="150"/>
        <v>76</v>
      </c>
      <c r="B1205" s="156">
        <f t="shared" ref="B1205:B1214" si="151">A1205-A1204</f>
        <v>70</v>
      </c>
      <c r="C1205" s="156">
        <v>100</v>
      </c>
      <c r="D1205" s="156"/>
      <c r="E1205" s="157"/>
      <c r="K1205" s="160"/>
    </row>
    <row r="1206" spans="1:11">
      <c r="A1206" s="159">
        <f t="shared" si="150"/>
        <v>76</v>
      </c>
      <c r="B1206" s="156">
        <f t="shared" si="151"/>
        <v>0</v>
      </c>
      <c r="C1206" s="156">
        <v>1000</v>
      </c>
      <c r="D1206" s="156">
        <f>A1206</f>
        <v>76</v>
      </c>
      <c r="E1206" s="157">
        <f>D1206-MOD(D1206,100)</f>
        <v>0</v>
      </c>
      <c r="F1206" s="149">
        <f>MOD(D1206,100)</f>
        <v>76</v>
      </c>
      <c r="G1206" s="149">
        <f>F1206-MOD(F1206,10)</f>
        <v>70</v>
      </c>
      <c r="H1206" s="149">
        <f>MOD(F1206,10)</f>
        <v>6</v>
      </c>
      <c r="K1206" s="160"/>
    </row>
    <row r="1207" spans="1:11">
      <c r="A1207" s="159">
        <f t="shared" si="150"/>
        <v>76</v>
      </c>
      <c r="B1207" s="156">
        <f t="shared" si="151"/>
        <v>0</v>
      </c>
      <c r="C1207" s="156">
        <v>10000</v>
      </c>
      <c r="D1207" s="156"/>
      <c r="E1207" s="157" t="str">
        <f>_xlfn.IFNA(VLOOKUP(E1206,$O$3:$P$38,2,0),"")</f>
        <v/>
      </c>
      <c r="F1207" s="149" t="str">
        <f>IF(AND(F1206&gt;10,F1206&lt;20), VLOOKUP(F1206,$O$3:$P$38,2,0),"")</f>
        <v/>
      </c>
      <c r="G1207" s="149" t="str">
        <f>IF(AND(F1206&gt;10,F1206&lt;20),"", IF(G1206&gt;9, VLOOKUP(G1206,$O$3:$P$38,2,0),""))</f>
        <v>siedemdziesiąt</v>
      </c>
      <c r="H1207" s="149" t="str">
        <f>IF(AND(F1206&gt;10,F1206&lt;20),"",IF(H1206&gt;0,VLOOKUP(H1206,$O$3:$P$39,2,0),IF(AND(H1206=0,A1203=0),"zero","")))</f>
        <v>sześć</v>
      </c>
      <c r="J1207" s="149" t="str">
        <f>CONCATENATE(E1207,IF(AND(E1207&lt;&gt;"",F1207&lt;&gt;""),$M$3,""),F1207,IF(AND(E1207&amp;F1207&lt;&gt;"",G1207&lt;&gt;""),$M$3,""),G1207,IF(AND(E1207&amp;F1207&amp;G1207&lt;&gt;"",H1207&lt;&gt;""),$M$3,""),H1207)</f>
        <v>siedemdziesiąt sześć</v>
      </c>
      <c r="K1207" s="160"/>
    </row>
    <row r="1208" spans="1:11">
      <c r="A1208" s="159">
        <f t="shared" si="150"/>
        <v>76</v>
      </c>
      <c r="B1208" s="156">
        <f t="shared" si="151"/>
        <v>0</v>
      </c>
      <c r="C1208" s="156">
        <v>100000</v>
      </c>
      <c r="D1208" s="156"/>
      <c r="E1208" s="157"/>
      <c r="K1208" s="160"/>
    </row>
    <row r="1209" spans="1:11">
      <c r="A1209" s="159">
        <f t="shared" si="150"/>
        <v>76</v>
      </c>
      <c r="B1209" s="156">
        <f t="shared" si="151"/>
        <v>0</v>
      </c>
      <c r="C1209" s="156">
        <v>1000000</v>
      </c>
      <c r="D1209" s="156">
        <f>(A1209-A1206)/1000</f>
        <v>0</v>
      </c>
      <c r="E1209" s="157">
        <f>D1209-MOD(D1209,100)</f>
        <v>0</v>
      </c>
      <c r="F1209" s="149">
        <f>MOD(D1209,100)</f>
        <v>0</v>
      </c>
      <c r="G1209" s="149">
        <f>F1209-MOD(F1209,10)</f>
        <v>0</v>
      </c>
      <c r="H1209" s="149">
        <f>MOD(F1209,10)</f>
        <v>0</v>
      </c>
      <c r="K1209" s="160"/>
    </row>
    <row r="1210" spans="1:11">
      <c r="A1210" s="159">
        <f t="shared" si="150"/>
        <v>76</v>
      </c>
      <c r="B1210" s="156">
        <f t="shared" si="151"/>
        <v>0</v>
      </c>
      <c r="C1210" s="156">
        <v>10000000</v>
      </c>
      <c r="D1210" s="156"/>
      <c r="E1210" s="157" t="str">
        <f>_xlfn.IFNA(VLOOKUP(E1209,$O$3:$P$38,2,0),"")</f>
        <v/>
      </c>
      <c r="F1210" s="149" t="str">
        <f>IF(AND(F1209&gt;10,F1209&lt;20), VLOOKUP(F1209,$O$3:$P$38,2,0),"")</f>
        <v/>
      </c>
      <c r="G1210" s="149" t="str">
        <f>IF(AND(F1209&gt;10,F1209&lt;20),"", IF(G1209&gt;9, VLOOKUP(G1209,$O$3:$P$38,2,0),""))</f>
        <v/>
      </c>
      <c r="H1210" s="149" t="str">
        <f>IF(AND(F1209&gt;10,F1209&lt;20),"", IF(H1209&gt;0, VLOOKUP(H1209,$O$3:$P$38,2,0),""))</f>
        <v/>
      </c>
      <c r="I1210" s="149" t="str">
        <f>IF(D1209=0,"",IF(D1209=1,$Q$3,IF(AND(F1209&gt;10,F1209&lt;19),$Q$5,IF(AND(H1209&gt;1,H1209&lt;5),$Q$4,$Q$5))))</f>
        <v/>
      </c>
      <c r="J1210" s="149" t="str">
        <f>CONCATENATE(E1210,IF(AND(E1210&lt;&gt;"",F1210&lt;&gt;""),$M$3,""),F1210,IF(AND(E1210&amp;F1210&lt;&gt;"",G1210&lt;&gt;""),$M$3,""),G1210,IF(AND(E1210&amp;F1210&amp;G1210&lt;&gt;"",H1210&lt;&gt;""),$M$3,""),H1210,IF(E1210&amp;F1210&amp;G1210&amp;H1210&lt;&gt;"",$M$3,""),I1210)</f>
        <v/>
      </c>
      <c r="K1210" s="160"/>
    </row>
    <row r="1211" spans="1:11">
      <c r="A1211" s="159">
        <f t="shared" si="150"/>
        <v>76</v>
      </c>
      <c r="B1211" s="156">
        <f t="shared" si="151"/>
        <v>0</v>
      </c>
      <c r="C1211" s="156">
        <v>100000000</v>
      </c>
      <c r="D1211" s="156"/>
      <c r="E1211" s="157"/>
      <c r="K1211" s="160"/>
    </row>
    <row r="1212" spans="1:11">
      <c r="A1212" s="159">
        <f t="shared" si="150"/>
        <v>76</v>
      </c>
      <c r="B1212" s="155">
        <f t="shared" si="151"/>
        <v>0</v>
      </c>
      <c r="C1212" s="155">
        <v>1000000000</v>
      </c>
      <c r="D1212" s="156">
        <f>(A1212-A1209)/1000000</f>
        <v>0</v>
      </c>
      <c r="E1212" s="157">
        <f>D1212-MOD(D1212,100)</f>
        <v>0</v>
      </c>
      <c r="F1212" s="149">
        <f>MOD(D1212,100)</f>
        <v>0</v>
      </c>
      <c r="G1212" s="149">
        <f>F1212-MOD(F1212,10)</f>
        <v>0</v>
      </c>
      <c r="H1212" s="149">
        <f>MOD(F1212,10)</f>
        <v>0</v>
      </c>
      <c r="K1212" s="160"/>
    </row>
    <row r="1213" spans="1:11">
      <c r="A1213" s="159">
        <f t="shared" si="150"/>
        <v>76</v>
      </c>
      <c r="B1213" s="155">
        <f t="shared" si="151"/>
        <v>0</v>
      </c>
      <c r="C1213" s="155">
        <v>10000000000</v>
      </c>
      <c r="E1213" s="161" t="str">
        <f>_xlfn.IFNA(VLOOKUP(E1212,$O$3:$P$38,2,0),"")</f>
        <v/>
      </c>
      <c r="F1213" s="149" t="str">
        <f>IF(AND(F1212&gt;10,F1212&lt;20), VLOOKUP(F1212,$O$3:$P$38,2,0),"")</f>
        <v/>
      </c>
      <c r="G1213" s="149" t="str">
        <f>IF(AND(F1212&gt;10,F1212&lt;20),"", IF(G1212&gt;9, VLOOKUP(G1212,$O$3:$P$38,2,0),""))</f>
        <v/>
      </c>
      <c r="H1213" s="149" t="str">
        <f>IF(AND(F1212&gt;10,F1212&lt;20),"", IF(H1212&gt;0, VLOOKUP(H1212,$O$3:$P$38,2,0),""))</f>
        <v/>
      </c>
      <c r="I1213" s="149" t="str">
        <f>IF(D1212=0,"",IF(D1212=1,$R$3,IF(AND(F1212&gt;10,F1212&lt;19),$R$5,IF(AND(H1212&gt;1,H1212&lt;5),$R$4,$R$5))))</f>
        <v/>
      </c>
      <c r="J1213" s="149" t="str">
        <f>CONCATENATE(E1213,IF(AND(E1213&lt;&gt;"",F1213&lt;&gt;""),$M$3,""),F1213,IF(AND(E1213&amp;F1213&lt;&gt;"",G1213&lt;&gt;""),$M$3,""),G1213,IF(AND(E1213&amp;F1213&amp;G1213&lt;&gt;"",H1213&lt;&gt;""),$M$3,""),H1213,IF(E1213&amp;F1213&amp;G1213&amp;H1213&lt;&gt;"",$M$3,""),I1213)</f>
        <v/>
      </c>
      <c r="K1213" s="160"/>
    </row>
    <row r="1214" spans="1:11">
      <c r="A1214" s="159">
        <f t="shared" si="150"/>
        <v>76</v>
      </c>
      <c r="B1214" s="156">
        <f t="shared" si="151"/>
        <v>0</v>
      </c>
      <c r="C1214" s="156">
        <v>100000000000</v>
      </c>
      <c r="D1214" s="156"/>
      <c r="E1214" s="157"/>
      <c r="K1214" s="160"/>
    </row>
    <row r="1215" spans="1:11">
      <c r="A1215" s="159">
        <f t="shared" si="150"/>
        <v>76</v>
      </c>
      <c r="B1215" s="155">
        <f>A1215-A1212</f>
        <v>0</v>
      </c>
      <c r="C1215" s="155">
        <v>1000000000000</v>
      </c>
      <c r="D1215" s="156">
        <f>(A1215-A1212)/1000000000</f>
        <v>0</v>
      </c>
      <c r="E1215" s="157">
        <f>D1215-MOD(D1215,100)</f>
        <v>0</v>
      </c>
      <c r="F1215" s="149">
        <f>MOD(D1215,100)</f>
        <v>0</v>
      </c>
      <c r="G1215" s="149">
        <f>F1215-MOD(F1215,10)</f>
        <v>0</v>
      </c>
      <c r="H1215" s="149">
        <f>MOD(F1215,10)</f>
        <v>0</v>
      </c>
      <c r="K1215" s="160"/>
    </row>
    <row r="1216" spans="1:11" ht="15.75" thickBot="1">
      <c r="A1216" s="162"/>
      <c r="B1216" s="163"/>
      <c r="C1216" s="163"/>
      <c r="D1216" s="163"/>
      <c r="E1216" s="164" t="str">
        <f>_xlfn.IFNA(VLOOKUP(E1215,$O$3:$P$38,2,0),"")</f>
        <v/>
      </c>
      <c r="F1216" s="163" t="str">
        <f>IF(AND(F1215&gt;10,F1215&lt;20), VLOOKUP(F1215,$O$3:$P$38,2,0),"")</f>
        <v/>
      </c>
      <c r="G1216" s="163" t="str">
        <f>IF(AND(F1215&gt;10,F1215&lt;20),"", IF(G1215&gt;9, VLOOKUP(G1215,$O$3:$P$38,2,0),""))</f>
        <v/>
      </c>
      <c r="H1216" s="163" t="str">
        <f>IF(AND(F1215&gt;10,F1215&lt;20),"", IF(H1215&gt;0, VLOOKUP(H1215,$O$3:$P$38,2,0),""))</f>
        <v/>
      </c>
      <c r="I1216" s="163" t="str">
        <f>IF(D1215=0,"",IF(D1215=1,$S$3,IF(AND(F1215&gt;10,F1215&lt;19),$S$5,IF(AND(H1215&gt;1,H1215&lt;5),$S$4,$S$5))))</f>
        <v/>
      </c>
      <c r="J1216" s="163" t="str">
        <f>CONCATENATE(E1216,IF(AND(E1216&lt;&gt;"",F1216&lt;&gt;""),$M$3,""),F1216,IF(AND(E1216&amp;F1216&lt;&gt;"",G1216&lt;&gt;""),$M$3,""),G1216,IF(AND(E1216&amp;F1216&amp;G1216&lt;&gt;"",H1216&lt;&gt;""),$M$3,""),H1216,IF(E1216&amp;F1216&amp;G1216&amp;H1216&lt;&gt;"",$M$3,""),I1216)</f>
        <v/>
      </c>
      <c r="K1216" s="165"/>
    </row>
    <row r="1217" spans="1:11" ht="15.75" thickBot="1">
      <c r="A1217" s="150"/>
      <c r="B1217" s="150"/>
      <c r="C1217" s="150"/>
      <c r="D1217" s="150"/>
      <c r="E1217" s="166"/>
      <c r="F1217" s="150"/>
      <c r="G1217" s="150"/>
      <c r="H1217" s="150"/>
      <c r="I1217" s="150"/>
      <c r="J1217" s="150"/>
      <c r="K1217" s="150"/>
    </row>
    <row r="1218" spans="1:11" ht="15.75" thickBot="1">
      <c r="A1218" s="151">
        <v>77</v>
      </c>
      <c r="B1218" s="145" t="s">
        <v>152</v>
      </c>
      <c r="C1218" s="145" t="s">
        <v>153</v>
      </c>
      <c r="D1218" s="148"/>
      <c r="E1218" s="152" t="str">
        <f>CONCATENATE(J1232,IF(AND(D1231&lt;&gt;0,D1228&lt;&gt;0),$M$3,""),J1229,IF(AND(D1228&lt;&gt;0,D1225&lt;&gt;0),$M$3,""),J1226,IF(AND(D1225&lt;&gt;0,D1222&lt;&gt;0),$M$3,""),J1223,$N$3,$M$3,E1219,IF(D1219&lt;&gt;0,$M$3,""),$N$4)</f>
        <v>siedemdziesiąt siedem, 00/100</v>
      </c>
      <c r="F1218" s="148"/>
      <c r="G1218" s="148"/>
      <c r="H1218" s="148"/>
      <c r="I1218" s="148"/>
      <c r="J1218" s="148"/>
      <c r="K1218" s="153"/>
    </row>
    <row r="1219" spans="1:11" ht="15.75" thickBot="1">
      <c r="A1219" s="154">
        <f>TRUNC(A1218)</f>
        <v>77</v>
      </c>
      <c r="B1219" s="155">
        <f>A1218-A1219</f>
        <v>0</v>
      </c>
      <c r="C1219" s="155">
        <v>1</v>
      </c>
      <c r="D1219" s="156">
        <f>B1219</f>
        <v>0</v>
      </c>
      <c r="E1219" s="157" t="str">
        <f>CONCATENATE(TEXT(D1219*100,"## 00"),"/100")</f>
        <v>00/100</v>
      </c>
      <c r="K1219" s="158"/>
    </row>
    <row r="1220" spans="1:11">
      <c r="A1220" s="159">
        <f t="shared" ref="A1220:A1231" si="152">MOD($A$1219,$C1220)</f>
        <v>7</v>
      </c>
      <c r="B1220" s="156">
        <f>A1220</f>
        <v>7</v>
      </c>
      <c r="C1220" s="156">
        <v>10</v>
      </c>
      <c r="D1220" s="156"/>
      <c r="E1220" s="157"/>
      <c r="K1220" s="160"/>
    </row>
    <row r="1221" spans="1:11">
      <c r="A1221" s="159">
        <f t="shared" si="152"/>
        <v>77</v>
      </c>
      <c r="B1221" s="156">
        <f t="shared" ref="B1221:B1230" si="153">A1221-A1220</f>
        <v>70</v>
      </c>
      <c r="C1221" s="156">
        <v>100</v>
      </c>
      <c r="D1221" s="156"/>
      <c r="E1221" s="157"/>
      <c r="K1221" s="160"/>
    </row>
    <row r="1222" spans="1:11">
      <c r="A1222" s="159">
        <f t="shared" si="152"/>
        <v>77</v>
      </c>
      <c r="B1222" s="156">
        <f t="shared" si="153"/>
        <v>0</v>
      </c>
      <c r="C1222" s="156">
        <v>1000</v>
      </c>
      <c r="D1222" s="156">
        <f>A1222</f>
        <v>77</v>
      </c>
      <c r="E1222" s="157">
        <f>D1222-MOD(D1222,100)</f>
        <v>0</v>
      </c>
      <c r="F1222" s="149">
        <f>MOD(D1222,100)</f>
        <v>77</v>
      </c>
      <c r="G1222" s="149">
        <f>F1222-MOD(F1222,10)</f>
        <v>70</v>
      </c>
      <c r="H1222" s="149">
        <f>MOD(F1222,10)</f>
        <v>7</v>
      </c>
      <c r="K1222" s="160"/>
    </row>
    <row r="1223" spans="1:11">
      <c r="A1223" s="159">
        <f t="shared" si="152"/>
        <v>77</v>
      </c>
      <c r="B1223" s="156">
        <f t="shared" si="153"/>
        <v>0</v>
      </c>
      <c r="C1223" s="156">
        <v>10000</v>
      </c>
      <c r="D1223" s="156"/>
      <c r="E1223" s="157" t="str">
        <f>_xlfn.IFNA(VLOOKUP(E1222,$O$3:$P$38,2,0),"")</f>
        <v/>
      </c>
      <c r="F1223" s="149" t="str">
        <f>IF(AND(F1222&gt;10,F1222&lt;20), VLOOKUP(F1222,$O$3:$P$38,2,0),"")</f>
        <v/>
      </c>
      <c r="G1223" s="149" t="str">
        <f>IF(AND(F1222&gt;10,F1222&lt;20),"", IF(G1222&gt;9, VLOOKUP(G1222,$O$3:$P$38,2,0),""))</f>
        <v>siedemdziesiąt</v>
      </c>
      <c r="H1223" s="149" t="str">
        <f>IF(AND(F1222&gt;10,F1222&lt;20),"",IF(H1222&gt;0,VLOOKUP(H1222,$O$3:$P$39,2,0),IF(AND(H1222=0,A1219=0),"zero","")))</f>
        <v>siedem</v>
      </c>
      <c r="J1223" s="149" t="str">
        <f>CONCATENATE(E1223,IF(AND(E1223&lt;&gt;"",F1223&lt;&gt;""),$M$3,""),F1223,IF(AND(E1223&amp;F1223&lt;&gt;"",G1223&lt;&gt;""),$M$3,""),G1223,IF(AND(E1223&amp;F1223&amp;G1223&lt;&gt;"",H1223&lt;&gt;""),$M$3,""),H1223)</f>
        <v>siedemdziesiąt siedem</v>
      </c>
      <c r="K1223" s="160"/>
    </row>
    <row r="1224" spans="1:11">
      <c r="A1224" s="159">
        <f t="shared" si="152"/>
        <v>77</v>
      </c>
      <c r="B1224" s="156">
        <f t="shared" si="153"/>
        <v>0</v>
      </c>
      <c r="C1224" s="156">
        <v>100000</v>
      </c>
      <c r="D1224" s="156"/>
      <c r="E1224" s="157"/>
      <c r="K1224" s="160"/>
    </row>
    <row r="1225" spans="1:11">
      <c r="A1225" s="159">
        <f t="shared" si="152"/>
        <v>77</v>
      </c>
      <c r="B1225" s="156">
        <f t="shared" si="153"/>
        <v>0</v>
      </c>
      <c r="C1225" s="156">
        <v>1000000</v>
      </c>
      <c r="D1225" s="156">
        <f>(A1225-A1222)/1000</f>
        <v>0</v>
      </c>
      <c r="E1225" s="157">
        <f>D1225-MOD(D1225,100)</f>
        <v>0</v>
      </c>
      <c r="F1225" s="149">
        <f>MOD(D1225,100)</f>
        <v>0</v>
      </c>
      <c r="G1225" s="149">
        <f>F1225-MOD(F1225,10)</f>
        <v>0</v>
      </c>
      <c r="H1225" s="149">
        <f>MOD(F1225,10)</f>
        <v>0</v>
      </c>
      <c r="K1225" s="160"/>
    </row>
    <row r="1226" spans="1:11">
      <c r="A1226" s="159">
        <f t="shared" si="152"/>
        <v>77</v>
      </c>
      <c r="B1226" s="156">
        <f t="shared" si="153"/>
        <v>0</v>
      </c>
      <c r="C1226" s="156">
        <v>10000000</v>
      </c>
      <c r="D1226" s="156"/>
      <c r="E1226" s="157" t="str">
        <f>_xlfn.IFNA(VLOOKUP(E1225,$O$3:$P$38,2,0),"")</f>
        <v/>
      </c>
      <c r="F1226" s="149" t="str">
        <f>IF(AND(F1225&gt;10,F1225&lt;20), VLOOKUP(F1225,$O$3:$P$38,2,0),"")</f>
        <v/>
      </c>
      <c r="G1226" s="149" t="str">
        <f>IF(AND(F1225&gt;10,F1225&lt;20),"", IF(G1225&gt;9, VLOOKUP(G1225,$O$3:$P$38,2,0),""))</f>
        <v/>
      </c>
      <c r="H1226" s="149" t="str">
        <f>IF(AND(F1225&gt;10,F1225&lt;20),"", IF(H1225&gt;0, VLOOKUP(H1225,$O$3:$P$38,2,0),""))</f>
        <v/>
      </c>
      <c r="I1226" s="149" t="str">
        <f>IF(D1225=0,"",IF(D1225=1,$Q$3,IF(AND(F1225&gt;10,F1225&lt;19),$Q$5,IF(AND(H1225&gt;1,H1225&lt;5),$Q$4,$Q$5))))</f>
        <v/>
      </c>
      <c r="J1226" s="149" t="str">
        <f>CONCATENATE(E1226,IF(AND(E1226&lt;&gt;"",F1226&lt;&gt;""),$M$3,""),F1226,IF(AND(E1226&amp;F1226&lt;&gt;"",G1226&lt;&gt;""),$M$3,""),G1226,IF(AND(E1226&amp;F1226&amp;G1226&lt;&gt;"",H1226&lt;&gt;""),$M$3,""),H1226,IF(E1226&amp;F1226&amp;G1226&amp;H1226&lt;&gt;"",$M$3,""),I1226)</f>
        <v/>
      </c>
      <c r="K1226" s="160"/>
    </row>
    <row r="1227" spans="1:11">
      <c r="A1227" s="159">
        <f t="shared" si="152"/>
        <v>77</v>
      </c>
      <c r="B1227" s="156">
        <f t="shared" si="153"/>
        <v>0</v>
      </c>
      <c r="C1227" s="156">
        <v>100000000</v>
      </c>
      <c r="D1227" s="156"/>
      <c r="E1227" s="157"/>
      <c r="K1227" s="160"/>
    </row>
    <row r="1228" spans="1:11">
      <c r="A1228" s="159">
        <f t="shared" si="152"/>
        <v>77</v>
      </c>
      <c r="B1228" s="155">
        <f t="shared" si="153"/>
        <v>0</v>
      </c>
      <c r="C1228" s="155">
        <v>1000000000</v>
      </c>
      <c r="D1228" s="156">
        <f>(A1228-A1225)/1000000</f>
        <v>0</v>
      </c>
      <c r="E1228" s="157">
        <f>D1228-MOD(D1228,100)</f>
        <v>0</v>
      </c>
      <c r="F1228" s="149">
        <f>MOD(D1228,100)</f>
        <v>0</v>
      </c>
      <c r="G1228" s="149">
        <f>F1228-MOD(F1228,10)</f>
        <v>0</v>
      </c>
      <c r="H1228" s="149">
        <f>MOD(F1228,10)</f>
        <v>0</v>
      </c>
      <c r="K1228" s="160"/>
    </row>
    <row r="1229" spans="1:11">
      <c r="A1229" s="159">
        <f t="shared" si="152"/>
        <v>77</v>
      </c>
      <c r="B1229" s="155">
        <f t="shared" si="153"/>
        <v>0</v>
      </c>
      <c r="C1229" s="155">
        <v>10000000000</v>
      </c>
      <c r="E1229" s="161" t="str">
        <f>_xlfn.IFNA(VLOOKUP(E1228,$O$3:$P$38,2,0),"")</f>
        <v/>
      </c>
      <c r="F1229" s="149" t="str">
        <f>IF(AND(F1228&gt;10,F1228&lt;20), VLOOKUP(F1228,$O$3:$P$38,2,0),"")</f>
        <v/>
      </c>
      <c r="G1229" s="149" t="str">
        <f>IF(AND(F1228&gt;10,F1228&lt;20),"", IF(G1228&gt;9, VLOOKUP(G1228,$O$3:$P$38,2,0),""))</f>
        <v/>
      </c>
      <c r="H1229" s="149" t="str">
        <f>IF(AND(F1228&gt;10,F1228&lt;20),"", IF(H1228&gt;0, VLOOKUP(H1228,$O$3:$P$38,2,0),""))</f>
        <v/>
      </c>
      <c r="I1229" s="149" t="str">
        <f>IF(D1228=0,"",IF(D1228=1,$R$3,IF(AND(F1228&gt;10,F1228&lt;19),$R$5,IF(AND(H1228&gt;1,H1228&lt;5),$R$4,$R$5))))</f>
        <v/>
      </c>
      <c r="J1229" s="149" t="str">
        <f>CONCATENATE(E1229,IF(AND(E1229&lt;&gt;"",F1229&lt;&gt;""),$M$3,""),F1229,IF(AND(E1229&amp;F1229&lt;&gt;"",G1229&lt;&gt;""),$M$3,""),G1229,IF(AND(E1229&amp;F1229&amp;G1229&lt;&gt;"",H1229&lt;&gt;""),$M$3,""),H1229,IF(E1229&amp;F1229&amp;G1229&amp;H1229&lt;&gt;"",$M$3,""),I1229)</f>
        <v/>
      </c>
      <c r="K1229" s="160"/>
    </row>
    <row r="1230" spans="1:11">
      <c r="A1230" s="159">
        <f t="shared" si="152"/>
        <v>77</v>
      </c>
      <c r="B1230" s="156">
        <f t="shared" si="153"/>
        <v>0</v>
      </c>
      <c r="C1230" s="156">
        <v>100000000000</v>
      </c>
      <c r="D1230" s="156"/>
      <c r="E1230" s="157"/>
      <c r="K1230" s="160"/>
    </row>
    <row r="1231" spans="1:11">
      <c r="A1231" s="159">
        <f t="shared" si="152"/>
        <v>77</v>
      </c>
      <c r="B1231" s="155">
        <f>A1231-A1228</f>
        <v>0</v>
      </c>
      <c r="C1231" s="155">
        <v>1000000000000</v>
      </c>
      <c r="D1231" s="156">
        <f>(A1231-A1228)/1000000000</f>
        <v>0</v>
      </c>
      <c r="E1231" s="157">
        <f>D1231-MOD(D1231,100)</f>
        <v>0</v>
      </c>
      <c r="F1231" s="149">
        <f>MOD(D1231,100)</f>
        <v>0</v>
      </c>
      <c r="G1231" s="149">
        <f>F1231-MOD(F1231,10)</f>
        <v>0</v>
      </c>
      <c r="H1231" s="149">
        <f>MOD(F1231,10)</f>
        <v>0</v>
      </c>
      <c r="K1231" s="160"/>
    </row>
    <row r="1232" spans="1:11" ht="15.75" thickBot="1">
      <c r="A1232" s="162"/>
      <c r="B1232" s="163"/>
      <c r="C1232" s="163"/>
      <c r="D1232" s="163"/>
      <c r="E1232" s="164" t="str">
        <f>_xlfn.IFNA(VLOOKUP(E1231,$O$3:$P$38,2,0),"")</f>
        <v/>
      </c>
      <c r="F1232" s="163" t="str">
        <f>IF(AND(F1231&gt;10,F1231&lt;20), VLOOKUP(F1231,$O$3:$P$38,2,0),"")</f>
        <v/>
      </c>
      <c r="G1232" s="163" t="str">
        <f>IF(AND(F1231&gt;10,F1231&lt;20),"", IF(G1231&gt;9, VLOOKUP(G1231,$O$3:$P$38,2,0),""))</f>
        <v/>
      </c>
      <c r="H1232" s="163" t="str">
        <f>IF(AND(F1231&gt;10,F1231&lt;20),"", IF(H1231&gt;0, VLOOKUP(H1231,$O$3:$P$38,2,0),""))</f>
        <v/>
      </c>
      <c r="I1232" s="163" t="str">
        <f>IF(D1231=0,"",IF(D1231=1,$S$3,IF(AND(F1231&gt;10,F1231&lt;19),$S$5,IF(AND(H1231&gt;1,H1231&lt;5),$S$4,$S$5))))</f>
        <v/>
      </c>
      <c r="J1232" s="163" t="str">
        <f>CONCATENATE(E1232,IF(AND(E1232&lt;&gt;"",F1232&lt;&gt;""),$M$3,""),F1232,IF(AND(E1232&amp;F1232&lt;&gt;"",G1232&lt;&gt;""),$M$3,""),G1232,IF(AND(E1232&amp;F1232&amp;G1232&lt;&gt;"",H1232&lt;&gt;""),$M$3,""),H1232,IF(E1232&amp;F1232&amp;G1232&amp;H1232&lt;&gt;"",$M$3,""),I1232)</f>
        <v/>
      </c>
      <c r="K1232" s="165"/>
    </row>
    <row r="1233" spans="1:11" ht="15.75" thickBot="1">
      <c r="A1233" s="150"/>
      <c r="B1233" s="150"/>
      <c r="C1233" s="150"/>
      <c r="D1233" s="150"/>
      <c r="E1233" s="166"/>
      <c r="F1233" s="150"/>
      <c r="G1233" s="150"/>
      <c r="H1233" s="150"/>
      <c r="I1233" s="150"/>
      <c r="J1233" s="150"/>
      <c r="K1233" s="150"/>
    </row>
    <row r="1234" spans="1:11" ht="15.75" thickBot="1">
      <c r="A1234" s="151">
        <v>78</v>
      </c>
      <c r="B1234" s="145" t="s">
        <v>152</v>
      </c>
      <c r="C1234" s="145" t="s">
        <v>153</v>
      </c>
      <c r="D1234" s="148"/>
      <c r="E1234" s="152" t="str">
        <f>CONCATENATE(J1248,IF(AND(D1247&lt;&gt;0,D1244&lt;&gt;0),$M$3,""),J1245,IF(AND(D1244&lt;&gt;0,D1241&lt;&gt;0),$M$3,""),J1242,IF(AND(D1241&lt;&gt;0,D1238&lt;&gt;0),$M$3,""),J1239,$N$3,$M$3,E1235,IF(D1235&lt;&gt;0,$M$3,""),$N$4)</f>
        <v>siedemdziesiąt osiem, 00/100</v>
      </c>
      <c r="F1234" s="148"/>
      <c r="G1234" s="148"/>
      <c r="H1234" s="148"/>
      <c r="I1234" s="148"/>
      <c r="J1234" s="148"/>
      <c r="K1234" s="153"/>
    </row>
    <row r="1235" spans="1:11" ht="15.75" thickBot="1">
      <c r="A1235" s="154">
        <f>TRUNC(A1234)</f>
        <v>78</v>
      </c>
      <c r="B1235" s="155">
        <f>A1234-A1235</f>
        <v>0</v>
      </c>
      <c r="C1235" s="155">
        <v>1</v>
      </c>
      <c r="D1235" s="156">
        <f>B1235</f>
        <v>0</v>
      </c>
      <c r="E1235" s="157" t="str">
        <f>CONCATENATE(TEXT(D1235*100,"## 00"),"/100")</f>
        <v>00/100</v>
      </c>
      <c r="K1235" s="158"/>
    </row>
    <row r="1236" spans="1:11">
      <c r="A1236" s="159">
        <f t="shared" ref="A1236:A1247" si="154">MOD($A$1235,$C1236)</f>
        <v>8</v>
      </c>
      <c r="B1236" s="156">
        <f>A1236</f>
        <v>8</v>
      </c>
      <c r="C1236" s="156">
        <v>10</v>
      </c>
      <c r="D1236" s="156"/>
      <c r="E1236" s="157"/>
      <c r="K1236" s="160"/>
    </row>
    <row r="1237" spans="1:11">
      <c r="A1237" s="159">
        <f t="shared" si="154"/>
        <v>78</v>
      </c>
      <c r="B1237" s="156">
        <f t="shared" ref="B1237:B1246" si="155">A1237-A1236</f>
        <v>70</v>
      </c>
      <c r="C1237" s="156">
        <v>100</v>
      </c>
      <c r="D1237" s="156"/>
      <c r="E1237" s="157"/>
      <c r="K1237" s="160"/>
    </row>
    <row r="1238" spans="1:11">
      <c r="A1238" s="159">
        <f t="shared" si="154"/>
        <v>78</v>
      </c>
      <c r="B1238" s="156">
        <f t="shared" si="155"/>
        <v>0</v>
      </c>
      <c r="C1238" s="156">
        <v>1000</v>
      </c>
      <c r="D1238" s="156">
        <f>A1238</f>
        <v>78</v>
      </c>
      <c r="E1238" s="157">
        <f>D1238-MOD(D1238,100)</f>
        <v>0</v>
      </c>
      <c r="F1238" s="149">
        <f>MOD(D1238,100)</f>
        <v>78</v>
      </c>
      <c r="G1238" s="149">
        <f>F1238-MOD(F1238,10)</f>
        <v>70</v>
      </c>
      <c r="H1238" s="149">
        <f>MOD(F1238,10)</f>
        <v>8</v>
      </c>
      <c r="K1238" s="160"/>
    </row>
    <row r="1239" spans="1:11">
      <c r="A1239" s="159">
        <f t="shared" si="154"/>
        <v>78</v>
      </c>
      <c r="B1239" s="156">
        <f t="shared" si="155"/>
        <v>0</v>
      </c>
      <c r="C1239" s="156">
        <v>10000</v>
      </c>
      <c r="D1239" s="156"/>
      <c r="E1239" s="157" t="str">
        <f>_xlfn.IFNA(VLOOKUP(E1238,$O$3:$P$38,2,0),"")</f>
        <v/>
      </c>
      <c r="F1239" s="149" t="str">
        <f>IF(AND(F1238&gt;10,F1238&lt;20), VLOOKUP(F1238,$O$3:$P$38,2,0),"")</f>
        <v/>
      </c>
      <c r="G1239" s="149" t="str">
        <f>IF(AND(F1238&gt;10,F1238&lt;20),"", IF(G1238&gt;9, VLOOKUP(G1238,$O$3:$P$38,2,0),""))</f>
        <v>siedemdziesiąt</v>
      </c>
      <c r="H1239" s="149" t="str">
        <f>IF(AND(F1238&gt;10,F1238&lt;20),"",IF(H1238&gt;0,VLOOKUP(H1238,$O$3:$P$39,2,0),IF(AND(H1238=0,A1235=0),"zero","")))</f>
        <v>osiem</v>
      </c>
      <c r="J1239" s="149" t="str">
        <f>CONCATENATE(E1239,IF(AND(E1239&lt;&gt;"",F1239&lt;&gt;""),$M$3,""),F1239,IF(AND(E1239&amp;F1239&lt;&gt;"",G1239&lt;&gt;""),$M$3,""),G1239,IF(AND(E1239&amp;F1239&amp;G1239&lt;&gt;"",H1239&lt;&gt;""),$M$3,""),H1239)</f>
        <v>siedemdziesiąt osiem</v>
      </c>
      <c r="K1239" s="160"/>
    </row>
    <row r="1240" spans="1:11">
      <c r="A1240" s="159">
        <f t="shared" si="154"/>
        <v>78</v>
      </c>
      <c r="B1240" s="156">
        <f t="shared" si="155"/>
        <v>0</v>
      </c>
      <c r="C1240" s="156">
        <v>100000</v>
      </c>
      <c r="D1240" s="156"/>
      <c r="E1240" s="157"/>
      <c r="K1240" s="160"/>
    </row>
    <row r="1241" spans="1:11">
      <c r="A1241" s="159">
        <f t="shared" si="154"/>
        <v>78</v>
      </c>
      <c r="B1241" s="156">
        <f t="shared" si="155"/>
        <v>0</v>
      </c>
      <c r="C1241" s="156">
        <v>1000000</v>
      </c>
      <c r="D1241" s="156">
        <f>(A1241-A1238)/1000</f>
        <v>0</v>
      </c>
      <c r="E1241" s="157">
        <f>D1241-MOD(D1241,100)</f>
        <v>0</v>
      </c>
      <c r="F1241" s="149">
        <f>MOD(D1241,100)</f>
        <v>0</v>
      </c>
      <c r="G1241" s="149">
        <f>F1241-MOD(F1241,10)</f>
        <v>0</v>
      </c>
      <c r="H1241" s="149">
        <f>MOD(F1241,10)</f>
        <v>0</v>
      </c>
      <c r="K1241" s="160"/>
    </row>
    <row r="1242" spans="1:11">
      <c r="A1242" s="159">
        <f t="shared" si="154"/>
        <v>78</v>
      </c>
      <c r="B1242" s="156">
        <f t="shared" si="155"/>
        <v>0</v>
      </c>
      <c r="C1242" s="156">
        <v>10000000</v>
      </c>
      <c r="D1242" s="156"/>
      <c r="E1242" s="157" t="str">
        <f>_xlfn.IFNA(VLOOKUP(E1241,$O$3:$P$38,2,0),"")</f>
        <v/>
      </c>
      <c r="F1242" s="149" t="str">
        <f>IF(AND(F1241&gt;10,F1241&lt;20), VLOOKUP(F1241,$O$3:$P$38,2,0),"")</f>
        <v/>
      </c>
      <c r="G1242" s="149" t="str">
        <f>IF(AND(F1241&gt;10,F1241&lt;20),"", IF(G1241&gt;9, VLOOKUP(G1241,$O$3:$P$38,2,0),""))</f>
        <v/>
      </c>
      <c r="H1242" s="149" t="str">
        <f>IF(AND(F1241&gt;10,F1241&lt;20),"", IF(H1241&gt;0, VLOOKUP(H1241,$O$3:$P$38,2,0),""))</f>
        <v/>
      </c>
      <c r="I1242" s="149" t="str">
        <f>IF(D1241=0,"",IF(D1241=1,$Q$3,IF(AND(F1241&gt;10,F1241&lt;19),$Q$5,IF(AND(H1241&gt;1,H1241&lt;5),$Q$4,$Q$5))))</f>
        <v/>
      </c>
      <c r="J1242" s="149" t="str">
        <f>CONCATENATE(E1242,IF(AND(E1242&lt;&gt;"",F1242&lt;&gt;""),$M$3,""),F1242,IF(AND(E1242&amp;F1242&lt;&gt;"",G1242&lt;&gt;""),$M$3,""),G1242,IF(AND(E1242&amp;F1242&amp;G1242&lt;&gt;"",H1242&lt;&gt;""),$M$3,""),H1242,IF(E1242&amp;F1242&amp;G1242&amp;H1242&lt;&gt;"",$M$3,""),I1242)</f>
        <v/>
      </c>
      <c r="K1242" s="160"/>
    </row>
    <row r="1243" spans="1:11">
      <c r="A1243" s="159">
        <f t="shared" si="154"/>
        <v>78</v>
      </c>
      <c r="B1243" s="156">
        <f t="shared" si="155"/>
        <v>0</v>
      </c>
      <c r="C1243" s="156">
        <v>100000000</v>
      </c>
      <c r="D1243" s="156"/>
      <c r="E1243" s="157"/>
      <c r="K1243" s="160"/>
    </row>
    <row r="1244" spans="1:11">
      <c r="A1244" s="159">
        <f t="shared" si="154"/>
        <v>78</v>
      </c>
      <c r="B1244" s="155">
        <f t="shared" si="155"/>
        <v>0</v>
      </c>
      <c r="C1244" s="155">
        <v>1000000000</v>
      </c>
      <c r="D1244" s="156">
        <f>(A1244-A1241)/1000000</f>
        <v>0</v>
      </c>
      <c r="E1244" s="157">
        <f>D1244-MOD(D1244,100)</f>
        <v>0</v>
      </c>
      <c r="F1244" s="149">
        <f>MOD(D1244,100)</f>
        <v>0</v>
      </c>
      <c r="G1244" s="149">
        <f>F1244-MOD(F1244,10)</f>
        <v>0</v>
      </c>
      <c r="H1244" s="149">
        <f>MOD(F1244,10)</f>
        <v>0</v>
      </c>
      <c r="K1244" s="160"/>
    </row>
    <row r="1245" spans="1:11">
      <c r="A1245" s="159">
        <f t="shared" si="154"/>
        <v>78</v>
      </c>
      <c r="B1245" s="155">
        <f t="shared" si="155"/>
        <v>0</v>
      </c>
      <c r="C1245" s="155">
        <v>10000000000</v>
      </c>
      <c r="E1245" s="161" t="str">
        <f>_xlfn.IFNA(VLOOKUP(E1244,$O$3:$P$38,2,0),"")</f>
        <v/>
      </c>
      <c r="F1245" s="149" t="str">
        <f>IF(AND(F1244&gt;10,F1244&lt;20), VLOOKUP(F1244,$O$3:$P$38,2,0),"")</f>
        <v/>
      </c>
      <c r="G1245" s="149" t="str">
        <f>IF(AND(F1244&gt;10,F1244&lt;20),"", IF(G1244&gt;9, VLOOKUP(G1244,$O$3:$P$38,2,0),""))</f>
        <v/>
      </c>
      <c r="H1245" s="149" t="str">
        <f>IF(AND(F1244&gt;10,F1244&lt;20),"", IF(H1244&gt;0, VLOOKUP(H1244,$O$3:$P$38,2,0),""))</f>
        <v/>
      </c>
      <c r="I1245" s="149" t="str">
        <f>IF(D1244=0,"",IF(D1244=1,$R$3,IF(AND(F1244&gt;10,F1244&lt;19),$R$5,IF(AND(H1244&gt;1,H1244&lt;5),$R$4,$R$5))))</f>
        <v/>
      </c>
      <c r="J1245" s="149" t="str">
        <f>CONCATENATE(E1245,IF(AND(E1245&lt;&gt;"",F1245&lt;&gt;""),$M$3,""),F1245,IF(AND(E1245&amp;F1245&lt;&gt;"",G1245&lt;&gt;""),$M$3,""),G1245,IF(AND(E1245&amp;F1245&amp;G1245&lt;&gt;"",H1245&lt;&gt;""),$M$3,""),H1245,IF(E1245&amp;F1245&amp;G1245&amp;H1245&lt;&gt;"",$M$3,""),I1245)</f>
        <v/>
      </c>
      <c r="K1245" s="160"/>
    </row>
    <row r="1246" spans="1:11">
      <c r="A1246" s="159">
        <f t="shared" si="154"/>
        <v>78</v>
      </c>
      <c r="B1246" s="156">
        <f t="shared" si="155"/>
        <v>0</v>
      </c>
      <c r="C1246" s="156">
        <v>100000000000</v>
      </c>
      <c r="D1246" s="156"/>
      <c r="E1246" s="157"/>
      <c r="K1246" s="160"/>
    </row>
    <row r="1247" spans="1:11">
      <c r="A1247" s="159">
        <f t="shared" si="154"/>
        <v>78</v>
      </c>
      <c r="B1247" s="155">
        <f>A1247-A1244</f>
        <v>0</v>
      </c>
      <c r="C1247" s="155">
        <v>1000000000000</v>
      </c>
      <c r="D1247" s="156">
        <f>(A1247-A1244)/1000000000</f>
        <v>0</v>
      </c>
      <c r="E1247" s="157">
        <f>D1247-MOD(D1247,100)</f>
        <v>0</v>
      </c>
      <c r="F1247" s="149">
        <f>MOD(D1247,100)</f>
        <v>0</v>
      </c>
      <c r="G1247" s="149">
        <f>F1247-MOD(F1247,10)</f>
        <v>0</v>
      </c>
      <c r="H1247" s="149">
        <f>MOD(F1247,10)</f>
        <v>0</v>
      </c>
      <c r="K1247" s="160"/>
    </row>
    <row r="1248" spans="1:11" ht="15.75" thickBot="1">
      <c r="A1248" s="162"/>
      <c r="B1248" s="163"/>
      <c r="C1248" s="163"/>
      <c r="D1248" s="163"/>
      <c r="E1248" s="164" t="str">
        <f>_xlfn.IFNA(VLOOKUP(E1247,$O$3:$P$38,2,0),"")</f>
        <v/>
      </c>
      <c r="F1248" s="163" t="str">
        <f>IF(AND(F1247&gt;10,F1247&lt;20), VLOOKUP(F1247,$O$3:$P$38,2,0),"")</f>
        <v/>
      </c>
      <c r="G1248" s="163" t="str">
        <f>IF(AND(F1247&gt;10,F1247&lt;20),"", IF(G1247&gt;9, VLOOKUP(G1247,$O$3:$P$38,2,0),""))</f>
        <v/>
      </c>
      <c r="H1248" s="163" t="str">
        <f>IF(AND(F1247&gt;10,F1247&lt;20),"", IF(H1247&gt;0, VLOOKUP(H1247,$O$3:$P$38,2,0),""))</f>
        <v/>
      </c>
      <c r="I1248" s="163" t="str">
        <f>IF(D1247=0,"",IF(D1247=1,$S$3,IF(AND(F1247&gt;10,F1247&lt;19),$S$5,IF(AND(H1247&gt;1,H1247&lt;5),$S$4,$S$5))))</f>
        <v/>
      </c>
      <c r="J1248" s="163" t="str">
        <f>CONCATENATE(E1248,IF(AND(E1248&lt;&gt;"",F1248&lt;&gt;""),$M$3,""),F1248,IF(AND(E1248&amp;F1248&lt;&gt;"",G1248&lt;&gt;""),$M$3,""),G1248,IF(AND(E1248&amp;F1248&amp;G1248&lt;&gt;"",H1248&lt;&gt;""),$M$3,""),H1248,IF(E1248&amp;F1248&amp;G1248&amp;H1248&lt;&gt;"",$M$3,""),I1248)</f>
        <v/>
      </c>
      <c r="K1248" s="165"/>
    </row>
    <row r="1249" spans="1:11" ht="15.75" thickBot="1">
      <c r="A1249" s="150"/>
      <c r="B1249" s="150"/>
      <c r="C1249" s="150"/>
      <c r="D1249" s="150"/>
      <c r="E1249" s="166"/>
      <c r="F1249" s="150"/>
      <c r="G1249" s="150"/>
      <c r="H1249" s="150"/>
      <c r="I1249" s="150"/>
      <c r="J1249" s="150"/>
      <c r="K1249" s="150"/>
    </row>
    <row r="1250" spans="1:11" ht="15.75" thickBot="1">
      <c r="A1250" s="151">
        <v>79</v>
      </c>
      <c r="B1250" s="145" t="s">
        <v>152</v>
      </c>
      <c r="C1250" s="145" t="s">
        <v>153</v>
      </c>
      <c r="D1250" s="148"/>
      <c r="E1250" s="152" t="str">
        <f>CONCATENATE(J1264,IF(AND(D1263&lt;&gt;0,D1260&lt;&gt;0),$M$3,""),J1261,IF(AND(D1260&lt;&gt;0,D1257&lt;&gt;0),$M$3,""),J1258,IF(AND(D1257&lt;&gt;0,D1254&lt;&gt;0),$M$3,""),J1255,$N$3,$M$3,E1251,IF(D1251&lt;&gt;0,$M$3,""),$N$4)</f>
        <v>siedemdziesiąt dziewięć, 00/100</v>
      </c>
      <c r="F1250" s="148"/>
      <c r="G1250" s="148"/>
      <c r="H1250" s="148"/>
      <c r="I1250" s="148"/>
      <c r="J1250" s="148"/>
      <c r="K1250" s="153"/>
    </row>
    <row r="1251" spans="1:11" ht="15.75" thickBot="1">
      <c r="A1251" s="154">
        <f>TRUNC(A1250)</f>
        <v>79</v>
      </c>
      <c r="B1251" s="155">
        <f>A1250-A1251</f>
        <v>0</v>
      </c>
      <c r="C1251" s="155">
        <v>1</v>
      </c>
      <c r="D1251" s="156">
        <f>B1251</f>
        <v>0</v>
      </c>
      <c r="E1251" s="157" t="str">
        <f>CONCATENATE(TEXT(D1251*100,"## 00"),"/100")</f>
        <v>00/100</v>
      </c>
      <c r="K1251" s="158"/>
    </row>
    <row r="1252" spans="1:11">
      <c r="A1252" s="159">
        <f t="shared" ref="A1252:A1263" si="156">MOD($A$1251,$C1252)</f>
        <v>9</v>
      </c>
      <c r="B1252" s="156">
        <f>A1252</f>
        <v>9</v>
      </c>
      <c r="C1252" s="156">
        <v>10</v>
      </c>
      <c r="D1252" s="156"/>
      <c r="E1252" s="157"/>
      <c r="K1252" s="160"/>
    </row>
    <row r="1253" spans="1:11">
      <c r="A1253" s="159">
        <f t="shared" si="156"/>
        <v>79</v>
      </c>
      <c r="B1253" s="156">
        <f t="shared" ref="B1253:B1262" si="157">A1253-A1252</f>
        <v>70</v>
      </c>
      <c r="C1253" s="156">
        <v>100</v>
      </c>
      <c r="D1253" s="156"/>
      <c r="E1253" s="157"/>
      <c r="K1253" s="160"/>
    </row>
    <row r="1254" spans="1:11">
      <c r="A1254" s="159">
        <f t="shared" si="156"/>
        <v>79</v>
      </c>
      <c r="B1254" s="156">
        <f t="shared" si="157"/>
        <v>0</v>
      </c>
      <c r="C1254" s="156">
        <v>1000</v>
      </c>
      <c r="D1254" s="156">
        <f>A1254</f>
        <v>79</v>
      </c>
      <c r="E1254" s="157">
        <f>D1254-MOD(D1254,100)</f>
        <v>0</v>
      </c>
      <c r="F1254" s="149">
        <f>MOD(D1254,100)</f>
        <v>79</v>
      </c>
      <c r="G1254" s="149">
        <f>F1254-MOD(F1254,10)</f>
        <v>70</v>
      </c>
      <c r="H1254" s="149">
        <f>MOD(F1254,10)</f>
        <v>9</v>
      </c>
      <c r="K1254" s="160"/>
    </row>
    <row r="1255" spans="1:11">
      <c r="A1255" s="159">
        <f t="shared" si="156"/>
        <v>79</v>
      </c>
      <c r="B1255" s="156">
        <f t="shared" si="157"/>
        <v>0</v>
      </c>
      <c r="C1255" s="156">
        <v>10000</v>
      </c>
      <c r="D1255" s="156"/>
      <c r="E1255" s="157" t="str">
        <f>_xlfn.IFNA(VLOOKUP(E1254,$O$3:$P$38,2,0),"")</f>
        <v/>
      </c>
      <c r="F1255" s="149" t="str">
        <f>IF(AND(F1254&gt;10,F1254&lt;20), VLOOKUP(F1254,$O$3:$P$38,2,0),"")</f>
        <v/>
      </c>
      <c r="G1255" s="149" t="str">
        <f>IF(AND(F1254&gt;10,F1254&lt;20),"", IF(G1254&gt;9, VLOOKUP(G1254,$O$3:$P$38,2,0),""))</f>
        <v>siedemdziesiąt</v>
      </c>
      <c r="H1255" s="149" t="str">
        <f>IF(AND(F1254&gt;10,F1254&lt;20),"",IF(H1254&gt;0,VLOOKUP(H1254,$O$3:$P$39,2,0),IF(AND(H1254=0,A1251=0),"zero","")))</f>
        <v>dziewięć</v>
      </c>
      <c r="J1255" s="149" t="str">
        <f>CONCATENATE(E1255,IF(AND(E1255&lt;&gt;"",F1255&lt;&gt;""),$M$3,""),F1255,IF(AND(E1255&amp;F1255&lt;&gt;"",G1255&lt;&gt;""),$M$3,""),G1255,IF(AND(E1255&amp;F1255&amp;G1255&lt;&gt;"",H1255&lt;&gt;""),$M$3,""),H1255)</f>
        <v>siedemdziesiąt dziewięć</v>
      </c>
      <c r="K1255" s="160"/>
    </row>
    <row r="1256" spans="1:11">
      <c r="A1256" s="159">
        <f t="shared" si="156"/>
        <v>79</v>
      </c>
      <c r="B1256" s="156">
        <f t="shared" si="157"/>
        <v>0</v>
      </c>
      <c r="C1256" s="156">
        <v>100000</v>
      </c>
      <c r="D1256" s="156"/>
      <c r="E1256" s="157"/>
      <c r="K1256" s="160"/>
    </row>
    <row r="1257" spans="1:11">
      <c r="A1257" s="159">
        <f t="shared" si="156"/>
        <v>79</v>
      </c>
      <c r="B1257" s="156">
        <f t="shared" si="157"/>
        <v>0</v>
      </c>
      <c r="C1257" s="156">
        <v>1000000</v>
      </c>
      <c r="D1257" s="156">
        <f>(A1257-A1254)/1000</f>
        <v>0</v>
      </c>
      <c r="E1257" s="157">
        <f>D1257-MOD(D1257,100)</f>
        <v>0</v>
      </c>
      <c r="F1257" s="149">
        <f>MOD(D1257,100)</f>
        <v>0</v>
      </c>
      <c r="G1257" s="149">
        <f>F1257-MOD(F1257,10)</f>
        <v>0</v>
      </c>
      <c r="H1257" s="149">
        <f>MOD(F1257,10)</f>
        <v>0</v>
      </c>
      <c r="K1257" s="160"/>
    </row>
    <row r="1258" spans="1:11">
      <c r="A1258" s="159">
        <f t="shared" si="156"/>
        <v>79</v>
      </c>
      <c r="B1258" s="156">
        <f t="shared" si="157"/>
        <v>0</v>
      </c>
      <c r="C1258" s="156">
        <v>10000000</v>
      </c>
      <c r="D1258" s="156"/>
      <c r="E1258" s="157" t="str">
        <f>_xlfn.IFNA(VLOOKUP(E1257,$O$3:$P$38,2,0),"")</f>
        <v/>
      </c>
      <c r="F1258" s="149" t="str">
        <f>IF(AND(F1257&gt;10,F1257&lt;20), VLOOKUP(F1257,$O$3:$P$38,2,0),"")</f>
        <v/>
      </c>
      <c r="G1258" s="149" t="str">
        <f>IF(AND(F1257&gt;10,F1257&lt;20),"", IF(G1257&gt;9, VLOOKUP(G1257,$O$3:$P$38,2,0),""))</f>
        <v/>
      </c>
      <c r="H1258" s="149" t="str">
        <f>IF(AND(F1257&gt;10,F1257&lt;20),"", IF(H1257&gt;0, VLOOKUP(H1257,$O$3:$P$38,2,0),""))</f>
        <v/>
      </c>
      <c r="I1258" s="149" t="str">
        <f>IF(D1257=0,"",IF(D1257=1,$Q$3,IF(AND(F1257&gt;10,F1257&lt;19),$Q$5,IF(AND(H1257&gt;1,H1257&lt;5),$Q$4,$Q$5))))</f>
        <v/>
      </c>
      <c r="J1258" s="149" t="str">
        <f>CONCATENATE(E1258,IF(AND(E1258&lt;&gt;"",F1258&lt;&gt;""),$M$3,""),F1258,IF(AND(E1258&amp;F1258&lt;&gt;"",G1258&lt;&gt;""),$M$3,""),G1258,IF(AND(E1258&amp;F1258&amp;G1258&lt;&gt;"",H1258&lt;&gt;""),$M$3,""),H1258,IF(E1258&amp;F1258&amp;G1258&amp;H1258&lt;&gt;"",$M$3,""),I1258)</f>
        <v/>
      </c>
      <c r="K1258" s="160"/>
    </row>
    <row r="1259" spans="1:11">
      <c r="A1259" s="159">
        <f t="shared" si="156"/>
        <v>79</v>
      </c>
      <c r="B1259" s="156">
        <f t="shared" si="157"/>
        <v>0</v>
      </c>
      <c r="C1259" s="156">
        <v>100000000</v>
      </c>
      <c r="D1259" s="156"/>
      <c r="E1259" s="157"/>
      <c r="K1259" s="160"/>
    </row>
    <row r="1260" spans="1:11">
      <c r="A1260" s="159">
        <f t="shared" si="156"/>
        <v>79</v>
      </c>
      <c r="B1260" s="155">
        <f t="shared" si="157"/>
        <v>0</v>
      </c>
      <c r="C1260" s="155">
        <v>1000000000</v>
      </c>
      <c r="D1260" s="156">
        <f>(A1260-A1257)/1000000</f>
        <v>0</v>
      </c>
      <c r="E1260" s="157">
        <f>D1260-MOD(D1260,100)</f>
        <v>0</v>
      </c>
      <c r="F1260" s="149">
        <f>MOD(D1260,100)</f>
        <v>0</v>
      </c>
      <c r="G1260" s="149">
        <f>F1260-MOD(F1260,10)</f>
        <v>0</v>
      </c>
      <c r="H1260" s="149">
        <f>MOD(F1260,10)</f>
        <v>0</v>
      </c>
      <c r="K1260" s="160"/>
    </row>
    <row r="1261" spans="1:11">
      <c r="A1261" s="159">
        <f t="shared" si="156"/>
        <v>79</v>
      </c>
      <c r="B1261" s="155">
        <f t="shared" si="157"/>
        <v>0</v>
      </c>
      <c r="C1261" s="155">
        <v>10000000000</v>
      </c>
      <c r="E1261" s="161" t="str">
        <f>_xlfn.IFNA(VLOOKUP(E1260,$O$3:$P$38,2,0),"")</f>
        <v/>
      </c>
      <c r="F1261" s="149" t="str">
        <f>IF(AND(F1260&gt;10,F1260&lt;20), VLOOKUP(F1260,$O$3:$P$38,2,0),"")</f>
        <v/>
      </c>
      <c r="G1261" s="149" t="str">
        <f>IF(AND(F1260&gt;10,F1260&lt;20),"", IF(G1260&gt;9, VLOOKUP(G1260,$O$3:$P$38,2,0),""))</f>
        <v/>
      </c>
      <c r="H1261" s="149" t="str">
        <f>IF(AND(F1260&gt;10,F1260&lt;20),"", IF(H1260&gt;0, VLOOKUP(H1260,$O$3:$P$38,2,0),""))</f>
        <v/>
      </c>
      <c r="I1261" s="149" t="str">
        <f>IF(D1260=0,"",IF(D1260=1,$R$3,IF(AND(F1260&gt;10,F1260&lt;19),$R$5,IF(AND(H1260&gt;1,H1260&lt;5),$R$4,$R$5))))</f>
        <v/>
      </c>
      <c r="J1261" s="149" t="str">
        <f>CONCATENATE(E1261,IF(AND(E1261&lt;&gt;"",F1261&lt;&gt;""),$M$3,""),F1261,IF(AND(E1261&amp;F1261&lt;&gt;"",G1261&lt;&gt;""),$M$3,""),G1261,IF(AND(E1261&amp;F1261&amp;G1261&lt;&gt;"",H1261&lt;&gt;""),$M$3,""),H1261,IF(E1261&amp;F1261&amp;G1261&amp;H1261&lt;&gt;"",$M$3,""),I1261)</f>
        <v/>
      </c>
      <c r="K1261" s="160"/>
    </row>
    <row r="1262" spans="1:11">
      <c r="A1262" s="159">
        <f t="shared" si="156"/>
        <v>79</v>
      </c>
      <c r="B1262" s="156">
        <f t="shared" si="157"/>
        <v>0</v>
      </c>
      <c r="C1262" s="156">
        <v>100000000000</v>
      </c>
      <c r="D1262" s="156"/>
      <c r="E1262" s="157"/>
      <c r="K1262" s="160"/>
    </row>
    <row r="1263" spans="1:11">
      <c r="A1263" s="159">
        <f t="shared" si="156"/>
        <v>79</v>
      </c>
      <c r="B1263" s="155">
        <f>A1263-A1260</f>
        <v>0</v>
      </c>
      <c r="C1263" s="155">
        <v>1000000000000</v>
      </c>
      <c r="D1263" s="156">
        <f>(A1263-A1260)/1000000000</f>
        <v>0</v>
      </c>
      <c r="E1263" s="157">
        <f>D1263-MOD(D1263,100)</f>
        <v>0</v>
      </c>
      <c r="F1263" s="149">
        <f>MOD(D1263,100)</f>
        <v>0</v>
      </c>
      <c r="G1263" s="149">
        <f>F1263-MOD(F1263,10)</f>
        <v>0</v>
      </c>
      <c r="H1263" s="149">
        <f>MOD(F1263,10)</f>
        <v>0</v>
      </c>
      <c r="K1263" s="160"/>
    </row>
    <row r="1264" spans="1:11" ht="15.75" thickBot="1">
      <c r="A1264" s="162"/>
      <c r="B1264" s="163"/>
      <c r="C1264" s="163"/>
      <c r="D1264" s="163"/>
      <c r="E1264" s="164" t="str">
        <f>_xlfn.IFNA(VLOOKUP(E1263,$O$3:$P$38,2,0),"")</f>
        <v/>
      </c>
      <c r="F1264" s="163" t="str">
        <f>IF(AND(F1263&gt;10,F1263&lt;20), VLOOKUP(F1263,$O$3:$P$38,2,0),"")</f>
        <v/>
      </c>
      <c r="G1264" s="163" t="str">
        <f>IF(AND(F1263&gt;10,F1263&lt;20),"", IF(G1263&gt;9, VLOOKUP(G1263,$O$3:$P$38,2,0),""))</f>
        <v/>
      </c>
      <c r="H1264" s="163" t="str">
        <f>IF(AND(F1263&gt;10,F1263&lt;20),"", IF(H1263&gt;0, VLOOKUP(H1263,$O$3:$P$38,2,0),""))</f>
        <v/>
      </c>
      <c r="I1264" s="163" t="str">
        <f>IF(D1263=0,"",IF(D1263=1,$S$3,IF(AND(F1263&gt;10,F1263&lt;19),$S$5,IF(AND(H1263&gt;1,H1263&lt;5),$S$4,$S$5))))</f>
        <v/>
      </c>
      <c r="J1264" s="163" t="str">
        <f>CONCATENATE(E1264,IF(AND(E1264&lt;&gt;"",F1264&lt;&gt;""),$M$3,""),F1264,IF(AND(E1264&amp;F1264&lt;&gt;"",G1264&lt;&gt;""),$M$3,""),G1264,IF(AND(E1264&amp;F1264&amp;G1264&lt;&gt;"",H1264&lt;&gt;""),$M$3,""),H1264,IF(E1264&amp;F1264&amp;G1264&amp;H1264&lt;&gt;"",$M$3,""),I1264)</f>
        <v/>
      </c>
      <c r="K1264" s="165"/>
    </row>
    <row r="1265" spans="1:11" ht="15.75" thickBot="1">
      <c r="A1265" s="150"/>
      <c r="B1265" s="150"/>
      <c r="C1265" s="150"/>
      <c r="D1265" s="150"/>
      <c r="E1265" s="166"/>
      <c r="F1265" s="150"/>
      <c r="G1265" s="150"/>
      <c r="H1265" s="150"/>
      <c r="I1265" s="150"/>
      <c r="J1265" s="150"/>
      <c r="K1265" s="150"/>
    </row>
    <row r="1266" spans="1:11" ht="15.75" thickBot="1">
      <c r="A1266" s="151">
        <v>80</v>
      </c>
      <c r="B1266" s="145" t="s">
        <v>152</v>
      </c>
      <c r="C1266" s="145" t="s">
        <v>153</v>
      </c>
      <c r="D1266" s="148"/>
      <c r="E1266" s="152" t="str">
        <f>CONCATENATE(J1280,IF(AND(D1279&lt;&gt;0,D1276&lt;&gt;0),$M$3,""),J1277,IF(AND(D1276&lt;&gt;0,D1273&lt;&gt;0),$M$3,""),J1274,IF(AND(D1273&lt;&gt;0,D1270&lt;&gt;0),$M$3,""),J1271,$N$3,$M$3,E1267,IF(D1267&lt;&gt;0,$M$3,""),$N$4)</f>
        <v>osiemdziesiąt, 00/100</v>
      </c>
      <c r="F1266" s="148"/>
      <c r="G1266" s="148"/>
      <c r="H1266" s="148"/>
      <c r="I1266" s="148"/>
      <c r="J1266" s="148"/>
      <c r="K1266" s="153"/>
    </row>
    <row r="1267" spans="1:11" ht="15.75" thickBot="1">
      <c r="A1267" s="154">
        <f>TRUNC(A1266)</f>
        <v>80</v>
      </c>
      <c r="B1267" s="155">
        <f>A1266-A1267</f>
        <v>0</v>
      </c>
      <c r="C1267" s="155">
        <v>1</v>
      </c>
      <c r="D1267" s="156">
        <f>B1267</f>
        <v>0</v>
      </c>
      <c r="E1267" s="157" t="str">
        <f>CONCATENATE(TEXT(D1267*100,"## 00"),"/100")</f>
        <v>00/100</v>
      </c>
      <c r="K1267" s="158"/>
    </row>
    <row r="1268" spans="1:11">
      <c r="A1268" s="159">
        <f t="shared" ref="A1268:A1279" si="158">MOD($A$1267,$C1268)</f>
        <v>0</v>
      </c>
      <c r="B1268" s="156">
        <f>A1268</f>
        <v>0</v>
      </c>
      <c r="C1268" s="156">
        <v>10</v>
      </c>
      <c r="D1268" s="156"/>
      <c r="E1268" s="157"/>
      <c r="K1268" s="160"/>
    </row>
    <row r="1269" spans="1:11">
      <c r="A1269" s="159">
        <f t="shared" si="158"/>
        <v>80</v>
      </c>
      <c r="B1269" s="156">
        <f t="shared" ref="B1269:B1278" si="159">A1269-A1268</f>
        <v>80</v>
      </c>
      <c r="C1269" s="156">
        <v>100</v>
      </c>
      <c r="D1269" s="156"/>
      <c r="E1269" s="157"/>
      <c r="K1269" s="160"/>
    </row>
    <row r="1270" spans="1:11">
      <c r="A1270" s="159">
        <f t="shared" si="158"/>
        <v>80</v>
      </c>
      <c r="B1270" s="156">
        <f t="shared" si="159"/>
        <v>0</v>
      </c>
      <c r="C1270" s="156">
        <v>1000</v>
      </c>
      <c r="D1270" s="156">
        <f>A1270</f>
        <v>80</v>
      </c>
      <c r="E1270" s="157">
        <f>D1270-MOD(D1270,100)</f>
        <v>0</v>
      </c>
      <c r="F1270" s="149">
        <f>MOD(D1270,100)</f>
        <v>80</v>
      </c>
      <c r="G1270" s="149">
        <f>F1270-MOD(F1270,10)</f>
        <v>80</v>
      </c>
      <c r="H1270" s="149">
        <f>MOD(F1270,10)</f>
        <v>0</v>
      </c>
      <c r="K1270" s="160"/>
    </row>
    <row r="1271" spans="1:11">
      <c r="A1271" s="159">
        <f t="shared" si="158"/>
        <v>80</v>
      </c>
      <c r="B1271" s="156">
        <f t="shared" si="159"/>
        <v>0</v>
      </c>
      <c r="C1271" s="156">
        <v>10000</v>
      </c>
      <c r="D1271" s="156"/>
      <c r="E1271" s="157" t="str">
        <f>_xlfn.IFNA(VLOOKUP(E1270,$O$3:$P$38,2,0),"")</f>
        <v/>
      </c>
      <c r="F1271" s="149" t="str">
        <f>IF(AND(F1270&gt;10,F1270&lt;20), VLOOKUP(F1270,$O$3:$P$38,2,0),"")</f>
        <v/>
      </c>
      <c r="G1271" s="149" t="str">
        <f>IF(AND(F1270&gt;10,F1270&lt;20),"", IF(G1270&gt;9, VLOOKUP(G1270,$O$3:$P$38,2,0),""))</f>
        <v>osiemdziesiąt</v>
      </c>
      <c r="H1271" s="149" t="str">
        <f>IF(AND(F1270&gt;10,F1270&lt;20),"",IF(H1270&gt;0,VLOOKUP(H1270,$O$3:$P$39,2,0),IF(AND(H1270=0,A1267=0),"zero","")))</f>
        <v/>
      </c>
      <c r="J1271" s="149" t="str">
        <f>CONCATENATE(E1271,IF(AND(E1271&lt;&gt;"",F1271&lt;&gt;""),$M$3,""),F1271,IF(AND(E1271&amp;F1271&lt;&gt;"",G1271&lt;&gt;""),$M$3,""),G1271,IF(AND(E1271&amp;F1271&amp;G1271&lt;&gt;"",H1271&lt;&gt;""),$M$3,""),H1271)</f>
        <v>osiemdziesiąt</v>
      </c>
      <c r="K1271" s="160"/>
    </row>
    <row r="1272" spans="1:11">
      <c r="A1272" s="159">
        <f t="shared" si="158"/>
        <v>80</v>
      </c>
      <c r="B1272" s="156">
        <f t="shared" si="159"/>
        <v>0</v>
      </c>
      <c r="C1272" s="156">
        <v>100000</v>
      </c>
      <c r="D1272" s="156"/>
      <c r="E1272" s="157"/>
      <c r="K1272" s="160"/>
    </row>
    <row r="1273" spans="1:11">
      <c r="A1273" s="159">
        <f t="shared" si="158"/>
        <v>80</v>
      </c>
      <c r="B1273" s="156">
        <f t="shared" si="159"/>
        <v>0</v>
      </c>
      <c r="C1273" s="156">
        <v>1000000</v>
      </c>
      <c r="D1273" s="156">
        <f>(A1273-A1270)/1000</f>
        <v>0</v>
      </c>
      <c r="E1273" s="157">
        <f>D1273-MOD(D1273,100)</f>
        <v>0</v>
      </c>
      <c r="F1273" s="149">
        <f>MOD(D1273,100)</f>
        <v>0</v>
      </c>
      <c r="G1273" s="149">
        <f>F1273-MOD(F1273,10)</f>
        <v>0</v>
      </c>
      <c r="H1273" s="149">
        <f>MOD(F1273,10)</f>
        <v>0</v>
      </c>
      <c r="K1273" s="160"/>
    </row>
    <row r="1274" spans="1:11">
      <c r="A1274" s="159">
        <f t="shared" si="158"/>
        <v>80</v>
      </c>
      <c r="B1274" s="156">
        <f t="shared" si="159"/>
        <v>0</v>
      </c>
      <c r="C1274" s="156">
        <v>10000000</v>
      </c>
      <c r="D1274" s="156"/>
      <c r="E1274" s="157" t="str">
        <f>_xlfn.IFNA(VLOOKUP(E1273,$O$3:$P$38,2,0),"")</f>
        <v/>
      </c>
      <c r="F1274" s="149" t="str">
        <f>IF(AND(F1273&gt;10,F1273&lt;20), VLOOKUP(F1273,$O$3:$P$38,2,0),"")</f>
        <v/>
      </c>
      <c r="G1274" s="149" t="str">
        <f>IF(AND(F1273&gt;10,F1273&lt;20),"", IF(G1273&gt;9, VLOOKUP(G1273,$O$3:$P$38,2,0),""))</f>
        <v/>
      </c>
      <c r="H1274" s="149" t="str">
        <f>IF(AND(F1273&gt;10,F1273&lt;20),"", IF(H1273&gt;0, VLOOKUP(H1273,$O$3:$P$38,2,0),""))</f>
        <v/>
      </c>
      <c r="I1274" s="149" t="str">
        <f>IF(D1273=0,"",IF(D1273=1,$Q$3,IF(AND(F1273&gt;10,F1273&lt;19),$Q$5,IF(AND(H1273&gt;1,H1273&lt;5),$Q$4,$Q$5))))</f>
        <v/>
      </c>
      <c r="J1274" s="149" t="str">
        <f>CONCATENATE(E1274,IF(AND(E1274&lt;&gt;"",F1274&lt;&gt;""),$M$3,""),F1274,IF(AND(E1274&amp;F1274&lt;&gt;"",G1274&lt;&gt;""),$M$3,""),G1274,IF(AND(E1274&amp;F1274&amp;G1274&lt;&gt;"",H1274&lt;&gt;""),$M$3,""),H1274,IF(E1274&amp;F1274&amp;G1274&amp;H1274&lt;&gt;"",$M$3,""),I1274)</f>
        <v/>
      </c>
      <c r="K1274" s="160"/>
    </row>
    <row r="1275" spans="1:11">
      <c r="A1275" s="159">
        <f t="shared" si="158"/>
        <v>80</v>
      </c>
      <c r="B1275" s="156">
        <f t="shared" si="159"/>
        <v>0</v>
      </c>
      <c r="C1275" s="156">
        <v>100000000</v>
      </c>
      <c r="D1275" s="156"/>
      <c r="E1275" s="157"/>
      <c r="K1275" s="160"/>
    </row>
    <row r="1276" spans="1:11">
      <c r="A1276" s="159">
        <f t="shared" si="158"/>
        <v>80</v>
      </c>
      <c r="B1276" s="155">
        <f t="shared" si="159"/>
        <v>0</v>
      </c>
      <c r="C1276" s="155">
        <v>1000000000</v>
      </c>
      <c r="D1276" s="156">
        <f>(A1276-A1273)/1000000</f>
        <v>0</v>
      </c>
      <c r="E1276" s="157">
        <f>D1276-MOD(D1276,100)</f>
        <v>0</v>
      </c>
      <c r="F1276" s="149">
        <f>MOD(D1276,100)</f>
        <v>0</v>
      </c>
      <c r="G1276" s="149">
        <f>F1276-MOD(F1276,10)</f>
        <v>0</v>
      </c>
      <c r="H1276" s="149">
        <f>MOD(F1276,10)</f>
        <v>0</v>
      </c>
      <c r="K1276" s="160"/>
    </row>
    <row r="1277" spans="1:11">
      <c r="A1277" s="159">
        <f t="shared" si="158"/>
        <v>80</v>
      </c>
      <c r="B1277" s="155">
        <f t="shared" si="159"/>
        <v>0</v>
      </c>
      <c r="C1277" s="155">
        <v>10000000000</v>
      </c>
      <c r="E1277" s="161" t="str">
        <f>_xlfn.IFNA(VLOOKUP(E1276,$O$3:$P$38,2,0),"")</f>
        <v/>
      </c>
      <c r="F1277" s="149" t="str">
        <f>IF(AND(F1276&gt;10,F1276&lt;20), VLOOKUP(F1276,$O$3:$P$38,2,0),"")</f>
        <v/>
      </c>
      <c r="G1277" s="149" t="str">
        <f>IF(AND(F1276&gt;10,F1276&lt;20),"", IF(G1276&gt;9, VLOOKUP(G1276,$O$3:$P$38,2,0),""))</f>
        <v/>
      </c>
      <c r="H1277" s="149" t="str">
        <f>IF(AND(F1276&gt;10,F1276&lt;20),"", IF(H1276&gt;0, VLOOKUP(H1276,$O$3:$P$38,2,0),""))</f>
        <v/>
      </c>
      <c r="I1277" s="149" t="str">
        <f>IF(D1276=0,"",IF(D1276=1,$R$3,IF(AND(F1276&gt;10,F1276&lt;19),$R$5,IF(AND(H1276&gt;1,H1276&lt;5),$R$4,$R$5))))</f>
        <v/>
      </c>
      <c r="J1277" s="149" t="str">
        <f>CONCATENATE(E1277,IF(AND(E1277&lt;&gt;"",F1277&lt;&gt;""),$M$3,""),F1277,IF(AND(E1277&amp;F1277&lt;&gt;"",G1277&lt;&gt;""),$M$3,""),G1277,IF(AND(E1277&amp;F1277&amp;G1277&lt;&gt;"",H1277&lt;&gt;""),$M$3,""),H1277,IF(E1277&amp;F1277&amp;G1277&amp;H1277&lt;&gt;"",$M$3,""),I1277)</f>
        <v/>
      </c>
      <c r="K1277" s="160"/>
    </row>
    <row r="1278" spans="1:11">
      <c r="A1278" s="159">
        <f t="shared" si="158"/>
        <v>80</v>
      </c>
      <c r="B1278" s="156">
        <f t="shared" si="159"/>
        <v>0</v>
      </c>
      <c r="C1278" s="156">
        <v>100000000000</v>
      </c>
      <c r="D1278" s="156"/>
      <c r="E1278" s="157"/>
      <c r="K1278" s="160"/>
    </row>
    <row r="1279" spans="1:11">
      <c r="A1279" s="159">
        <f t="shared" si="158"/>
        <v>80</v>
      </c>
      <c r="B1279" s="155">
        <f>A1279-A1276</f>
        <v>0</v>
      </c>
      <c r="C1279" s="155">
        <v>1000000000000</v>
      </c>
      <c r="D1279" s="156">
        <f>(A1279-A1276)/1000000000</f>
        <v>0</v>
      </c>
      <c r="E1279" s="157">
        <f>D1279-MOD(D1279,100)</f>
        <v>0</v>
      </c>
      <c r="F1279" s="149">
        <f>MOD(D1279,100)</f>
        <v>0</v>
      </c>
      <c r="G1279" s="149">
        <f>F1279-MOD(F1279,10)</f>
        <v>0</v>
      </c>
      <c r="H1279" s="149">
        <f>MOD(F1279,10)</f>
        <v>0</v>
      </c>
      <c r="K1279" s="160"/>
    </row>
    <row r="1280" spans="1:11" ht="15.75" thickBot="1">
      <c r="A1280" s="162"/>
      <c r="B1280" s="163"/>
      <c r="C1280" s="163"/>
      <c r="D1280" s="163"/>
      <c r="E1280" s="164" t="str">
        <f>_xlfn.IFNA(VLOOKUP(E1279,$O$3:$P$38,2,0),"")</f>
        <v/>
      </c>
      <c r="F1280" s="163" t="str">
        <f>IF(AND(F1279&gt;10,F1279&lt;20), VLOOKUP(F1279,$O$3:$P$38,2,0),"")</f>
        <v/>
      </c>
      <c r="G1280" s="163" t="str">
        <f>IF(AND(F1279&gt;10,F1279&lt;20),"", IF(G1279&gt;9, VLOOKUP(G1279,$O$3:$P$38,2,0),""))</f>
        <v/>
      </c>
      <c r="H1280" s="163" t="str">
        <f>IF(AND(F1279&gt;10,F1279&lt;20),"", IF(H1279&gt;0, VLOOKUP(H1279,$O$3:$P$38,2,0),""))</f>
        <v/>
      </c>
      <c r="I1280" s="163" t="str">
        <f>IF(D1279=0,"",IF(D1279=1,$S$3,IF(AND(F1279&gt;10,F1279&lt;19),$S$5,IF(AND(H1279&gt;1,H1279&lt;5),$S$4,$S$5))))</f>
        <v/>
      </c>
      <c r="J1280" s="163" t="str">
        <f>CONCATENATE(E1280,IF(AND(E1280&lt;&gt;"",F1280&lt;&gt;""),$M$3,""),F1280,IF(AND(E1280&amp;F1280&lt;&gt;"",G1280&lt;&gt;""),$M$3,""),G1280,IF(AND(E1280&amp;F1280&amp;G1280&lt;&gt;"",H1280&lt;&gt;""),$M$3,""),H1280,IF(E1280&amp;F1280&amp;G1280&amp;H1280&lt;&gt;"",$M$3,""),I1280)</f>
        <v/>
      </c>
      <c r="K1280" s="165"/>
    </row>
    <row r="1281" spans="1:11" ht="15.75" thickBot="1">
      <c r="A1281" s="150"/>
      <c r="B1281" s="150"/>
      <c r="C1281" s="150"/>
      <c r="D1281" s="150"/>
      <c r="E1281" s="166"/>
      <c r="F1281" s="150"/>
      <c r="G1281" s="150"/>
      <c r="H1281" s="150"/>
      <c r="I1281" s="150"/>
      <c r="J1281" s="150"/>
      <c r="K1281" s="150"/>
    </row>
    <row r="1282" spans="1:11" ht="15.75" thickBot="1">
      <c r="A1282" s="151">
        <v>81</v>
      </c>
      <c r="B1282" s="145" t="s">
        <v>152</v>
      </c>
      <c r="C1282" s="145" t="s">
        <v>153</v>
      </c>
      <c r="D1282" s="148"/>
      <c r="E1282" s="152" t="str">
        <f>CONCATENATE(J1296,IF(AND(D1295&lt;&gt;0,D1292&lt;&gt;0),$M$3,""),J1293,IF(AND(D1292&lt;&gt;0,D1289&lt;&gt;0),$M$3,""),J1290,IF(AND(D1289&lt;&gt;0,D1286&lt;&gt;0),$M$3,""),J1287,$N$3,$M$3,E1283,IF(D1283&lt;&gt;0,$M$3,""),$N$4)</f>
        <v>osiemdziesiąt jeden, 00/100</v>
      </c>
      <c r="F1282" s="148"/>
      <c r="G1282" s="148"/>
      <c r="H1282" s="148"/>
      <c r="I1282" s="148"/>
      <c r="J1282" s="148"/>
      <c r="K1282" s="153"/>
    </row>
    <row r="1283" spans="1:11" ht="15.75" thickBot="1">
      <c r="A1283" s="154">
        <f>TRUNC(A1282)</f>
        <v>81</v>
      </c>
      <c r="B1283" s="155">
        <f>A1282-A1283</f>
        <v>0</v>
      </c>
      <c r="C1283" s="155">
        <v>1</v>
      </c>
      <c r="D1283" s="156">
        <f>B1283</f>
        <v>0</v>
      </c>
      <c r="E1283" s="157" t="str">
        <f>CONCATENATE(TEXT(D1283*100,"## 00"),"/100")</f>
        <v>00/100</v>
      </c>
      <c r="K1283" s="158"/>
    </row>
    <row r="1284" spans="1:11">
      <c r="A1284" s="159">
        <f t="shared" ref="A1284:A1295" si="160">MOD($A$1283,$C1284)</f>
        <v>1</v>
      </c>
      <c r="B1284" s="156">
        <f>A1284</f>
        <v>1</v>
      </c>
      <c r="C1284" s="156">
        <v>10</v>
      </c>
      <c r="D1284" s="156"/>
      <c r="E1284" s="157"/>
      <c r="K1284" s="160"/>
    </row>
    <row r="1285" spans="1:11">
      <c r="A1285" s="159">
        <f t="shared" si="160"/>
        <v>81</v>
      </c>
      <c r="B1285" s="156">
        <f t="shared" ref="B1285:B1294" si="161">A1285-A1284</f>
        <v>80</v>
      </c>
      <c r="C1285" s="156">
        <v>100</v>
      </c>
      <c r="D1285" s="156"/>
      <c r="E1285" s="157"/>
      <c r="K1285" s="160"/>
    </row>
    <row r="1286" spans="1:11">
      <c r="A1286" s="159">
        <f t="shared" si="160"/>
        <v>81</v>
      </c>
      <c r="B1286" s="156">
        <f t="shared" si="161"/>
        <v>0</v>
      </c>
      <c r="C1286" s="156">
        <v>1000</v>
      </c>
      <c r="D1286" s="156">
        <f>A1286</f>
        <v>81</v>
      </c>
      <c r="E1286" s="157">
        <f>D1286-MOD(D1286,100)</f>
        <v>0</v>
      </c>
      <c r="F1286" s="149">
        <f>MOD(D1286,100)</f>
        <v>81</v>
      </c>
      <c r="G1286" s="149">
        <f>F1286-MOD(F1286,10)</f>
        <v>80</v>
      </c>
      <c r="H1286" s="149">
        <f>MOD(F1286,10)</f>
        <v>1</v>
      </c>
      <c r="K1286" s="160"/>
    </row>
    <row r="1287" spans="1:11">
      <c r="A1287" s="159">
        <f t="shared" si="160"/>
        <v>81</v>
      </c>
      <c r="B1287" s="156">
        <f t="shared" si="161"/>
        <v>0</v>
      </c>
      <c r="C1287" s="156">
        <v>10000</v>
      </c>
      <c r="D1287" s="156"/>
      <c r="E1287" s="157" t="str">
        <f>_xlfn.IFNA(VLOOKUP(E1286,$O$3:$P$38,2,0),"")</f>
        <v/>
      </c>
      <c r="F1287" s="149" t="str">
        <f>IF(AND(F1286&gt;10,F1286&lt;20), VLOOKUP(F1286,$O$3:$P$38,2,0),"")</f>
        <v/>
      </c>
      <c r="G1287" s="149" t="str">
        <f>IF(AND(F1286&gt;10,F1286&lt;20),"", IF(G1286&gt;9, VLOOKUP(G1286,$O$3:$P$38,2,0),""))</f>
        <v>osiemdziesiąt</v>
      </c>
      <c r="H1287" s="149" t="str">
        <f>IF(AND(F1286&gt;10,F1286&lt;20),"",IF(H1286&gt;0,VLOOKUP(H1286,$O$3:$P$39,2,0),IF(AND(H1286=0,A1283=0),"zero","")))</f>
        <v>jeden</v>
      </c>
      <c r="J1287" s="149" t="str">
        <f>CONCATENATE(E1287,IF(AND(E1287&lt;&gt;"",F1287&lt;&gt;""),$M$3,""),F1287,IF(AND(E1287&amp;F1287&lt;&gt;"",G1287&lt;&gt;""),$M$3,""),G1287,IF(AND(E1287&amp;F1287&amp;G1287&lt;&gt;"",H1287&lt;&gt;""),$M$3,""),H1287)</f>
        <v>osiemdziesiąt jeden</v>
      </c>
      <c r="K1287" s="160"/>
    </row>
    <row r="1288" spans="1:11">
      <c r="A1288" s="159">
        <f t="shared" si="160"/>
        <v>81</v>
      </c>
      <c r="B1288" s="156">
        <f t="shared" si="161"/>
        <v>0</v>
      </c>
      <c r="C1288" s="156">
        <v>100000</v>
      </c>
      <c r="D1288" s="156"/>
      <c r="E1288" s="157"/>
      <c r="K1288" s="160"/>
    </row>
    <row r="1289" spans="1:11">
      <c r="A1289" s="159">
        <f t="shared" si="160"/>
        <v>81</v>
      </c>
      <c r="B1289" s="156">
        <f t="shared" si="161"/>
        <v>0</v>
      </c>
      <c r="C1289" s="156">
        <v>1000000</v>
      </c>
      <c r="D1289" s="156">
        <f>(A1289-A1286)/1000</f>
        <v>0</v>
      </c>
      <c r="E1289" s="157">
        <f>D1289-MOD(D1289,100)</f>
        <v>0</v>
      </c>
      <c r="F1289" s="149">
        <f>MOD(D1289,100)</f>
        <v>0</v>
      </c>
      <c r="G1289" s="149">
        <f>F1289-MOD(F1289,10)</f>
        <v>0</v>
      </c>
      <c r="H1289" s="149">
        <f>MOD(F1289,10)</f>
        <v>0</v>
      </c>
      <c r="K1289" s="160"/>
    </row>
    <row r="1290" spans="1:11">
      <c r="A1290" s="159">
        <f t="shared" si="160"/>
        <v>81</v>
      </c>
      <c r="B1290" s="156">
        <f t="shared" si="161"/>
        <v>0</v>
      </c>
      <c r="C1290" s="156">
        <v>10000000</v>
      </c>
      <c r="D1290" s="156"/>
      <c r="E1290" s="157" t="str">
        <f>_xlfn.IFNA(VLOOKUP(E1289,$O$3:$P$38,2,0),"")</f>
        <v/>
      </c>
      <c r="F1290" s="149" t="str">
        <f>IF(AND(F1289&gt;10,F1289&lt;20), VLOOKUP(F1289,$O$3:$P$38,2,0),"")</f>
        <v/>
      </c>
      <c r="G1290" s="149" t="str">
        <f>IF(AND(F1289&gt;10,F1289&lt;20),"", IF(G1289&gt;9, VLOOKUP(G1289,$O$3:$P$38,2,0),""))</f>
        <v/>
      </c>
      <c r="H1290" s="149" t="str">
        <f>IF(AND(F1289&gt;10,F1289&lt;20),"", IF(H1289&gt;0, VLOOKUP(H1289,$O$3:$P$38,2,0),""))</f>
        <v/>
      </c>
      <c r="I1290" s="149" t="str">
        <f>IF(D1289=0,"",IF(D1289=1,$Q$3,IF(AND(F1289&gt;10,F1289&lt;19),$Q$5,IF(AND(H1289&gt;1,H1289&lt;5),$Q$4,$Q$5))))</f>
        <v/>
      </c>
      <c r="J1290" s="149" t="str">
        <f>CONCATENATE(E1290,IF(AND(E1290&lt;&gt;"",F1290&lt;&gt;""),$M$3,""),F1290,IF(AND(E1290&amp;F1290&lt;&gt;"",G1290&lt;&gt;""),$M$3,""),G1290,IF(AND(E1290&amp;F1290&amp;G1290&lt;&gt;"",H1290&lt;&gt;""),$M$3,""),H1290,IF(E1290&amp;F1290&amp;G1290&amp;H1290&lt;&gt;"",$M$3,""),I1290)</f>
        <v/>
      </c>
      <c r="K1290" s="160"/>
    </row>
    <row r="1291" spans="1:11">
      <c r="A1291" s="159">
        <f t="shared" si="160"/>
        <v>81</v>
      </c>
      <c r="B1291" s="156">
        <f t="shared" si="161"/>
        <v>0</v>
      </c>
      <c r="C1291" s="156">
        <v>100000000</v>
      </c>
      <c r="D1291" s="156"/>
      <c r="E1291" s="157"/>
      <c r="K1291" s="160"/>
    </row>
    <row r="1292" spans="1:11">
      <c r="A1292" s="159">
        <f t="shared" si="160"/>
        <v>81</v>
      </c>
      <c r="B1292" s="155">
        <f t="shared" si="161"/>
        <v>0</v>
      </c>
      <c r="C1292" s="155">
        <v>1000000000</v>
      </c>
      <c r="D1292" s="156">
        <f>(A1292-A1289)/1000000</f>
        <v>0</v>
      </c>
      <c r="E1292" s="157">
        <f>D1292-MOD(D1292,100)</f>
        <v>0</v>
      </c>
      <c r="F1292" s="149">
        <f>MOD(D1292,100)</f>
        <v>0</v>
      </c>
      <c r="G1292" s="149">
        <f>F1292-MOD(F1292,10)</f>
        <v>0</v>
      </c>
      <c r="H1292" s="149">
        <f>MOD(F1292,10)</f>
        <v>0</v>
      </c>
      <c r="K1292" s="160"/>
    </row>
    <row r="1293" spans="1:11">
      <c r="A1293" s="159">
        <f t="shared" si="160"/>
        <v>81</v>
      </c>
      <c r="B1293" s="155">
        <f t="shared" si="161"/>
        <v>0</v>
      </c>
      <c r="C1293" s="155">
        <v>10000000000</v>
      </c>
      <c r="E1293" s="161" t="str">
        <f>_xlfn.IFNA(VLOOKUP(E1292,$O$3:$P$38,2,0),"")</f>
        <v/>
      </c>
      <c r="F1293" s="149" t="str">
        <f>IF(AND(F1292&gt;10,F1292&lt;20), VLOOKUP(F1292,$O$3:$P$38,2,0),"")</f>
        <v/>
      </c>
      <c r="G1293" s="149" t="str">
        <f>IF(AND(F1292&gt;10,F1292&lt;20),"", IF(G1292&gt;9, VLOOKUP(G1292,$O$3:$P$38,2,0),""))</f>
        <v/>
      </c>
      <c r="H1293" s="149" t="str">
        <f>IF(AND(F1292&gt;10,F1292&lt;20),"", IF(H1292&gt;0, VLOOKUP(H1292,$O$3:$P$38,2,0),""))</f>
        <v/>
      </c>
      <c r="I1293" s="149" t="str">
        <f>IF(D1292=0,"",IF(D1292=1,$R$3,IF(AND(F1292&gt;10,F1292&lt;19),$R$5,IF(AND(H1292&gt;1,H1292&lt;5),$R$4,$R$5))))</f>
        <v/>
      </c>
      <c r="J1293" s="149" t="str">
        <f>CONCATENATE(E1293,IF(AND(E1293&lt;&gt;"",F1293&lt;&gt;""),$M$3,""),F1293,IF(AND(E1293&amp;F1293&lt;&gt;"",G1293&lt;&gt;""),$M$3,""),G1293,IF(AND(E1293&amp;F1293&amp;G1293&lt;&gt;"",H1293&lt;&gt;""),$M$3,""),H1293,IF(E1293&amp;F1293&amp;G1293&amp;H1293&lt;&gt;"",$M$3,""),I1293)</f>
        <v/>
      </c>
      <c r="K1293" s="160"/>
    </row>
    <row r="1294" spans="1:11">
      <c r="A1294" s="159">
        <f t="shared" si="160"/>
        <v>81</v>
      </c>
      <c r="B1294" s="156">
        <f t="shared" si="161"/>
        <v>0</v>
      </c>
      <c r="C1294" s="156">
        <v>100000000000</v>
      </c>
      <c r="D1294" s="156"/>
      <c r="E1294" s="157"/>
      <c r="K1294" s="160"/>
    </row>
    <row r="1295" spans="1:11">
      <c r="A1295" s="159">
        <f t="shared" si="160"/>
        <v>81</v>
      </c>
      <c r="B1295" s="155">
        <f>A1295-A1292</f>
        <v>0</v>
      </c>
      <c r="C1295" s="155">
        <v>1000000000000</v>
      </c>
      <c r="D1295" s="156">
        <f>(A1295-A1292)/1000000000</f>
        <v>0</v>
      </c>
      <c r="E1295" s="157">
        <f>D1295-MOD(D1295,100)</f>
        <v>0</v>
      </c>
      <c r="F1295" s="149">
        <f>MOD(D1295,100)</f>
        <v>0</v>
      </c>
      <c r="G1295" s="149">
        <f>F1295-MOD(F1295,10)</f>
        <v>0</v>
      </c>
      <c r="H1295" s="149">
        <f>MOD(F1295,10)</f>
        <v>0</v>
      </c>
      <c r="K1295" s="160"/>
    </row>
    <row r="1296" spans="1:11" ht="15.75" thickBot="1">
      <c r="A1296" s="162"/>
      <c r="B1296" s="163"/>
      <c r="C1296" s="163"/>
      <c r="D1296" s="163"/>
      <c r="E1296" s="164" t="str">
        <f>_xlfn.IFNA(VLOOKUP(E1295,$O$3:$P$38,2,0),"")</f>
        <v/>
      </c>
      <c r="F1296" s="163" t="str">
        <f>IF(AND(F1295&gt;10,F1295&lt;20), VLOOKUP(F1295,$O$3:$P$38,2,0),"")</f>
        <v/>
      </c>
      <c r="G1296" s="163" t="str">
        <f>IF(AND(F1295&gt;10,F1295&lt;20),"", IF(G1295&gt;9, VLOOKUP(G1295,$O$3:$P$38,2,0),""))</f>
        <v/>
      </c>
      <c r="H1296" s="163" t="str">
        <f>IF(AND(F1295&gt;10,F1295&lt;20),"", IF(H1295&gt;0, VLOOKUP(H1295,$O$3:$P$38,2,0),""))</f>
        <v/>
      </c>
      <c r="I1296" s="163" t="str">
        <f>IF(D1295=0,"",IF(D1295=1,$S$3,IF(AND(F1295&gt;10,F1295&lt;19),$S$5,IF(AND(H1295&gt;1,H1295&lt;5),$S$4,$S$5))))</f>
        <v/>
      </c>
      <c r="J1296" s="163" t="str">
        <f>CONCATENATE(E1296,IF(AND(E1296&lt;&gt;"",F1296&lt;&gt;""),$M$3,""),F1296,IF(AND(E1296&amp;F1296&lt;&gt;"",G1296&lt;&gt;""),$M$3,""),G1296,IF(AND(E1296&amp;F1296&amp;G1296&lt;&gt;"",H1296&lt;&gt;""),$M$3,""),H1296,IF(E1296&amp;F1296&amp;G1296&amp;H1296&lt;&gt;"",$M$3,""),I1296)</f>
        <v/>
      </c>
      <c r="K1296" s="165"/>
    </row>
    <row r="1297" spans="1:11" ht="15.75" thickBot="1">
      <c r="A1297" s="150"/>
      <c r="B1297" s="150"/>
      <c r="C1297" s="150"/>
      <c r="D1297" s="150"/>
      <c r="E1297" s="166"/>
      <c r="F1297" s="150"/>
      <c r="G1297" s="150"/>
      <c r="H1297" s="150"/>
      <c r="I1297" s="150"/>
      <c r="J1297" s="150"/>
      <c r="K1297" s="150"/>
    </row>
    <row r="1298" spans="1:11" ht="15.75" thickBot="1">
      <c r="A1298" s="151">
        <v>82</v>
      </c>
      <c r="B1298" s="145" t="s">
        <v>152</v>
      </c>
      <c r="C1298" s="145" t="s">
        <v>153</v>
      </c>
      <c r="D1298" s="148"/>
      <c r="E1298" s="152" t="str">
        <f>CONCATENATE(J1312,IF(AND(D1311&lt;&gt;0,D1308&lt;&gt;0),$M$3,""),J1309,IF(AND(D1308&lt;&gt;0,D1305&lt;&gt;0),$M$3,""),J1306,IF(AND(D1305&lt;&gt;0,D1302&lt;&gt;0),$M$3,""),J1303,$N$3,$M$3,E1299,IF(D1299&lt;&gt;0,$M$3,""),$N$4)</f>
        <v>osiemdziesiąt dwa, 00/100</v>
      </c>
      <c r="F1298" s="148"/>
      <c r="G1298" s="148"/>
      <c r="H1298" s="148"/>
      <c r="I1298" s="148"/>
      <c r="J1298" s="148"/>
      <c r="K1298" s="153"/>
    </row>
    <row r="1299" spans="1:11" ht="15.75" thickBot="1">
      <c r="A1299" s="154">
        <f>TRUNC(A1298)</f>
        <v>82</v>
      </c>
      <c r="B1299" s="155">
        <f>A1298-A1299</f>
        <v>0</v>
      </c>
      <c r="C1299" s="155">
        <v>1</v>
      </c>
      <c r="D1299" s="156">
        <f>B1299</f>
        <v>0</v>
      </c>
      <c r="E1299" s="157" t="str">
        <f>CONCATENATE(TEXT(D1299*100,"## 00"),"/100")</f>
        <v>00/100</v>
      </c>
      <c r="K1299" s="158"/>
    </row>
    <row r="1300" spans="1:11">
      <c r="A1300" s="159">
        <f t="shared" ref="A1300:A1311" si="162">MOD($A$1299,$C1300)</f>
        <v>2</v>
      </c>
      <c r="B1300" s="156">
        <f>A1300</f>
        <v>2</v>
      </c>
      <c r="C1300" s="156">
        <v>10</v>
      </c>
      <c r="D1300" s="156"/>
      <c r="E1300" s="157"/>
      <c r="K1300" s="160"/>
    </row>
    <row r="1301" spans="1:11">
      <c r="A1301" s="159">
        <f t="shared" si="162"/>
        <v>82</v>
      </c>
      <c r="B1301" s="156">
        <f t="shared" ref="B1301:B1310" si="163">A1301-A1300</f>
        <v>80</v>
      </c>
      <c r="C1301" s="156">
        <v>100</v>
      </c>
      <c r="D1301" s="156"/>
      <c r="E1301" s="157"/>
      <c r="K1301" s="160"/>
    </row>
    <row r="1302" spans="1:11">
      <c r="A1302" s="159">
        <f t="shared" si="162"/>
        <v>82</v>
      </c>
      <c r="B1302" s="156">
        <f t="shared" si="163"/>
        <v>0</v>
      </c>
      <c r="C1302" s="156">
        <v>1000</v>
      </c>
      <c r="D1302" s="156">
        <f>A1302</f>
        <v>82</v>
      </c>
      <c r="E1302" s="157">
        <f>D1302-MOD(D1302,100)</f>
        <v>0</v>
      </c>
      <c r="F1302" s="149">
        <f>MOD(D1302,100)</f>
        <v>82</v>
      </c>
      <c r="G1302" s="149">
        <f>F1302-MOD(F1302,10)</f>
        <v>80</v>
      </c>
      <c r="H1302" s="149">
        <f>MOD(F1302,10)</f>
        <v>2</v>
      </c>
      <c r="K1302" s="160"/>
    </row>
    <row r="1303" spans="1:11">
      <c r="A1303" s="159">
        <f t="shared" si="162"/>
        <v>82</v>
      </c>
      <c r="B1303" s="156">
        <f t="shared" si="163"/>
        <v>0</v>
      </c>
      <c r="C1303" s="156">
        <v>10000</v>
      </c>
      <c r="D1303" s="156"/>
      <c r="E1303" s="157" t="str">
        <f>_xlfn.IFNA(VLOOKUP(E1302,$O$3:$P$38,2,0),"")</f>
        <v/>
      </c>
      <c r="F1303" s="149" t="str">
        <f>IF(AND(F1302&gt;10,F1302&lt;20), VLOOKUP(F1302,$O$3:$P$38,2,0),"")</f>
        <v/>
      </c>
      <c r="G1303" s="149" t="str">
        <f>IF(AND(F1302&gt;10,F1302&lt;20),"", IF(G1302&gt;9, VLOOKUP(G1302,$O$3:$P$38,2,0),""))</f>
        <v>osiemdziesiąt</v>
      </c>
      <c r="H1303" s="149" t="str">
        <f>IF(AND(F1302&gt;10,F1302&lt;20),"",IF(H1302&gt;0,VLOOKUP(H1302,$O$3:$P$39,2,0),IF(AND(H1302=0,A1299=0),"zero","")))</f>
        <v>dwa</v>
      </c>
      <c r="J1303" s="149" t="str">
        <f>CONCATENATE(E1303,IF(AND(E1303&lt;&gt;"",F1303&lt;&gt;""),$M$3,""),F1303,IF(AND(E1303&amp;F1303&lt;&gt;"",G1303&lt;&gt;""),$M$3,""),G1303,IF(AND(E1303&amp;F1303&amp;G1303&lt;&gt;"",H1303&lt;&gt;""),$M$3,""),H1303)</f>
        <v>osiemdziesiąt dwa</v>
      </c>
      <c r="K1303" s="160"/>
    </row>
    <row r="1304" spans="1:11">
      <c r="A1304" s="159">
        <f t="shared" si="162"/>
        <v>82</v>
      </c>
      <c r="B1304" s="156">
        <f t="shared" si="163"/>
        <v>0</v>
      </c>
      <c r="C1304" s="156">
        <v>100000</v>
      </c>
      <c r="D1304" s="156"/>
      <c r="E1304" s="157"/>
      <c r="K1304" s="160"/>
    </row>
    <row r="1305" spans="1:11">
      <c r="A1305" s="159">
        <f t="shared" si="162"/>
        <v>82</v>
      </c>
      <c r="B1305" s="156">
        <f t="shared" si="163"/>
        <v>0</v>
      </c>
      <c r="C1305" s="156">
        <v>1000000</v>
      </c>
      <c r="D1305" s="156">
        <f>(A1305-A1302)/1000</f>
        <v>0</v>
      </c>
      <c r="E1305" s="157">
        <f>D1305-MOD(D1305,100)</f>
        <v>0</v>
      </c>
      <c r="F1305" s="149">
        <f>MOD(D1305,100)</f>
        <v>0</v>
      </c>
      <c r="G1305" s="149">
        <f>F1305-MOD(F1305,10)</f>
        <v>0</v>
      </c>
      <c r="H1305" s="149">
        <f>MOD(F1305,10)</f>
        <v>0</v>
      </c>
      <c r="K1305" s="160"/>
    </row>
    <row r="1306" spans="1:11">
      <c r="A1306" s="159">
        <f t="shared" si="162"/>
        <v>82</v>
      </c>
      <c r="B1306" s="156">
        <f t="shared" si="163"/>
        <v>0</v>
      </c>
      <c r="C1306" s="156">
        <v>10000000</v>
      </c>
      <c r="D1306" s="156"/>
      <c r="E1306" s="157" t="str">
        <f>_xlfn.IFNA(VLOOKUP(E1305,$O$3:$P$38,2,0),"")</f>
        <v/>
      </c>
      <c r="F1306" s="149" t="str">
        <f>IF(AND(F1305&gt;10,F1305&lt;20), VLOOKUP(F1305,$O$3:$P$38,2,0),"")</f>
        <v/>
      </c>
      <c r="G1306" s="149" t="str">
        <f>IF(AND(F1305&gt;10,F1305&lt;20),"", IF(G1305&gt;9, VLOOKUP(G1305,$O$3:$P$38,2,0),""))</f>
        <v/>
      </c>
      <c r="H1306" s="149" t="str">
        <f>IF(AND(F1305&gt;10,F1305&lt;20),"", IF(H1305&gt;0, VLOOKUP(H1305,$O$3:$P$38,2,0),""))</f>
        <v/>
      </c>
      <c r="I1306" s="149" t="str">
        <f>IF(D1305=0,"",IF(D1305=1,$Q$3,IF(AND(F1305&gt;10,F1305&lt;19),$Q$5,IF(AND(H1305&gt;1,H1305&lt;5),$Q$4,$Q$5))))</f>
        <v/>
      </c>
      <c r="J1306" s="149" t="str">
        <f>CONCATENATE(E1306,IF(AND(E1306&lt;&gt;"",F1306&lt;&gt;""),$M$3,""),F1306,IF(AND(E1306&amp;F1306&lt;&gt;"",G1306&lt;&gt;""),$M$3,""),G1306,IF(AND(E1306&amp;F1306&amp;G1306&lt;&gt;"",H1306&lt;&gt;""),$M$3,""),H1306,IF(E1306&amp;F1306&amp;G1306&amp;H1306&lt;&gt;"",$M$3,""),I1306)</f>
        <v/>
      </c>
      <c r="K1306" s="160"/>
    </row>
    <row r="1307" spans="1:11">
      <c r="A1307" s="159">
        <f t="shared" si="162"/>
        <v>82</v>
      </c>
      <c r="B1307" s="156">
        <f t="shared" si="163"/>
        <v>0</v>
      </c>
      <c r="C1307" s="156">
        <v>100000000</v>
      </c>
      <c r="D1307" s="156"/>
      <c r="E1307" s="157"/>
      <c r="K1307" s="160"/>
    </row>
    <row r="1308" spans="1:11">
      <c r="A1308" s="159">
        <f t="shared" si="162"/>
        <v>82</v>
      </c>
      <c r="B1308" s="155">
        <f t="shared" si="163"/>
        <v>0</v>
      </c>
      <c r="C1308" s="155">
        <v>1000000000</v>
      </c>
      <c r="D1308" s="156">
        <f>(A1308-A1305)/1000000</f>
        <v>0</v>
      </c>
      <c r="E1308" s="157">
        <f>D1308-MOD(D1308,100)</f>
        <v>0</v>
      </c>
      <c r="F1308" s="149">
        <f>MOD(D1308,100)</f>
        <v>0</v>
      </c>
      <c r="G1308" s="149">
        <f>F1308-MOD(F1308,10)</f>
        <v>0</v>
      </c>
      <c r="H1308" s="149">
        <f>MOD(F1308,10)</f>
        <v>0</v>
      </c>
      <c r="K1308" s="160"/>
    </row>
    <row r="1309" spans="1:11">
      <c r="A1309" s="159">
        <f t="shared" si="162"/>
        <v>82</v>
      </c>
      <c r="B1309" s="155">
        <f t="shared" si="163"/>
        <v>0</v>
      </c>
      <c r="C1309" s="155">
        <v>10000000000</v>
      </c>
      <c r="E1309" s="161" t="str">
        <f>_xlfn.IFNA(VLOOKUP(E1308,$O$3:$P$38,2,0),"")</f>
        <v/>
      </c>
      <c r="F1309" s="149" t="str">
        <f>IF(AND(F1308&gt;10,F1308&lt;20), VLOOKUP(F1308,$O$3:$P$38,2,0),"")</f>
        <v/>
      </c>
      <c r="G1309" s="149" t="str">
        <f>IF(AND(F1308&gt;10,F1308&lt;20),"", IF(G1308&gt;9, VLOOKUP(G1308,$O$3:$P$38,2,0),""))</f>
        <v/>
      </c>
      <c r="H1309" s="149" t="str">
        <f>IF(AND(F1308&gt;10,F1308&lt;20),"", IF(H1308&gt;0, VLOOKUP(H1308,$O$3:$P$38,2,0),""))</f>
        <v/>
      </c>
      <c r="I1309" s="149" t="str">
        <f>IF(D1308=0,"",IF(D1308=1,$R$3,IF(AND(F1308&gt;10,F1308&lt;19),$R$5,IF(AND(H1308&gt;1,H1308&lt;5),$R$4,$R$5))))</f>
        <v/>
      </c>
      <c r="J1309" s="149" t="str">
        <f>CONCATENATE(E1309,IF(AND(E1309&lt;&gt;"",F1309&lt;&gt;""),$M$3,""),F1309,IF(AND(E1309&amp;F1309&lt;&gt;"",G1309&lt;&gt;""),$M$3,""),G1309,IF(AND(E1309&amp;F1309&amp;G1309&lt;&gt;"",H1309&lt;&gt;""),$M$3,""),H1309,IF(E1309&amp;F1309&amp;G1309&amp;H1309&lt;&gt;"",$M$3,""),I1309)</f>
        <v/>
      </c>
      <c r="K1309" s="160"/>
    </row>
    <row r="1310" spans="1:11">
      <c r="A1310" s="159">
        <f t="shared" si="162"/>
        <v>82</v>
      </c>
      <c r="B1310" s="156">
        <f t="shared" si="163"/>
        <v>0</v>
      </c>
      <c r="C1310" s="156">
        <v>100000000000</v>
      </c>
      <c r="D1310" s="156"/>
      <c r="E1310" s="157"/>
      <c r="K1310" s="160"/>
    </row>
    <row r="1311" spans="1:11">
      <c r="A1311" s="159">
        <f t="shared" si="162"/>
        <v>82</v>
      </c>
      <c r="B1311" s="155">
        <f>A1311-A1308</f>
        <v>0</v>
      </c>
      <c r="C1311" s="155">
        <v>1000000000000</v>
      </c>
      <c r="D1311" s="156">
        <f>(A1311-A1308)/1000000000</f>
        <v>0</v>
      </c>
      <c r="E1311" s="157">
        <f>D1311-MOD(D1311,100)</f>
        <v>0</v>
      </c>
      <c r="F1311" s="149">
        <f>MOD(D1311,100)</f>
        <v>0</v>
      </c>
      <c r="G1311" s="149">
        <f>F1311-MOD(F1311,10)</f>
        <v>0</v>
      </c>
      <c r="H1311" s="149">
        <f>MOD(F1311,10)</f>
        <v>0</v>
      </c>
      <c r="K1311" s="160"/>
    </row>
    <row r="1312" spans="1:11" ht="15.75" thickBot="1">
      <c r="A1312" s="162"/>
      <c r="B1312" s="163"/>
      <c r="C1312" s="163"/>
      <c r="D1312" s="163"/>
      <c r="E1312" s="164" t="str">
        <f>_xlfn.IFNA(VLOOKUP(E1311,$O$3:$P$38,2,0),"")</f>
        <v/>
      </c>
      <c r="F1312" s="163" t="str">
        <f>IF(AND(F1311&gt;10,F1311&lt;20), VLOOKUP(F1311,$O$3:$P$38,2,0),"")</f>
        <v/>
      </c>
      <c r="G1312" s="163" t="str">
        <f>IF(AND(F1311&gt;10,F1311&lt;20),"", IF(G1311&gt;9, VLOOKUP(G1311,$O$3:$P$38,2,0),""))</f>
        <v/>
      </c>
      <c r="H1312" s="163" t="str">
        <f>IF(AND(F1311&gt;10,F1311&lt;20),"", IF(H1311&gt;0, VLOOKUP(H1311,$O$3:$P$38,2,0),""))</f>
        <v/>
      </c>
      <c r="I1312" s="163" t="str">
        <f>IF(D1311=0,"",IF(D1311=1,$S$3,IF(AND(F1311&gt;10,F1311&lt;19),$S$5,IF(AND(H1311&gt;1,H1311&lt;5),$S$4,$S$5))))</f>
        <v/>
      </c>
      <c r="J1312" s="163" t="str">
        <f>CONCATENATE(E1312,IF(AND(E1312&lt;&gt;"",F1312&lt;&gt;""),$M$3,""),F1312,IF(AND(E1312&amp;F1312&lt;&gt;"",G1312&lt;&gt;""),$M$3,""),G1312,IF(AND(E1312&amp;F1312&amp;G1312&lt;&gt;"",H1312&lt;&gt;""),$M$3,""),H1312,IF(E1312&amp;F1312&amp;G1312&amp;H1312&lt;&gt;"",$M$3,""),I1312)</f>
        <v/>
      </c>
      <c r="K1312" s="165"/>
    </row>
    <row r="1313" spans="1:11" ht="15.75" thickBot="1">
      <c r="A1313" s="150"/>
      <c r="B1313" s="150"/>
      <c r="C1313" s="150"/>
      <c r="D1313" s="150"/>
      <c r="E1313" s="166"/>
      <c r="F1313" s="150"/>
      <c r="G1313" s="150"/>
      <c r="H1313" s="150"/>
      <c r="I1313" s="150"/>
      <c r="J1313" s="150"/>
      <c r="K1313" s="150"/>
    </row>
    <row r="1314" spans="1:11" ht="15.75" thickBot="1">
      <c r="A1314" s="151">
        <v>83</v>
      </c>
      <c r="B1314" s="145" t="s">
        <v>152</v>
      </c>
      <c r="C1314" s="145" t="s">
        <v>153</v>
      </c>
      <c r="D1314" s="148"/>
      <c r="E1314" s="152" t="str">
        <f>CONCATENATE(J1328,IF(AND(D1327&lt;&gt;0,D1324&lt;&gt;0),$M$3,""),J1325,IF(AND(D1324&lt;&gt;0,D1321&lt;&gt;0),$M$3,""),J1322,IF(AND(D1321&lt;&gt;0,D1318&lt;&gt;0),$M$3,""),J1319,$N$3,$M$3,E1315,IF(D1315&lt;&gt;0,$M$3,""),$N$4)</f>
        <v>osiemdziesiąt trzy, 00/100</v>
      </c>
      <c r="F1314" s="148"/>
      <c r="G1314" s="148"/>
      <c r="H1314" s="148"/>
      <c r="I1314" s="148"/>
      <c r="J1314" s="148"/>
      <c r="K1314" s="153"/>
    </row>
    <row r="1315" spans="1:11" ht="15.75" thickBot="1">
      <c r="A1315" s="154">
        <f>TRUNC(A1314)</f>
        <v>83</v>
      </c>
      <c r="B1315" s="155">
        <f>A1314-A1315</f>
        <v>0</v>
      </c>
      <c r="C1315" s="155">
        <v>1</v>
      </c>
      <c r="D1315" s="156">
        <f>B1315</f>
        <v>0</v>
      </c>
      <c r="E1315" s="157" t="str">
        <f>CONCATENATE(TEXT(D1315*100,"## 00"),"/100")</f>
        <v>00/100</v>
      </c>
      <c r="K1315" s="158"/>
    </row>
    <row r="1316" spans="1:11">
      <c r="A1316" s="159">
        <f t="shared" ref="A1316:A1327" si="164">MOD($A$1315,$C1316)</f>
        <v>3</v>
      </c>
      <c r="B1316" s="156">
        <f>A1316</f>
        <v>3</v>
      </c>
      <c r="C1316" s="156">
        <v>10</v>
      </c>
      <c r="D1316" s="156"/>
      <c r="E1316" s="157"/>
      <c r="K1316" s="160"/>
    </row>
    <row r="1317" spans="1:11">
      <c r="A1317" s="159">
        <f t="shared" si="164"/>
        <v>83</v>
      </c>
      <c r="B1317" s="156">
        <f t="shared" ref="B1317:B1326" si="165">A1317-A1316</f>
        <v>80</v>
      </c>
      <c r="C1317" s="156">
        <v>100</v>
      </c>
      <c r="D1317" s="156"/>
      <c r="E1317" s="157"/>
      <c r="K1317" s="160"/>
    </row>
    <row r="1318" spans="1:11">
      <c r="A1318" s="159">
        <f t="shared" si="164"/>
        <v>83</v>
      </c>
      <c r="B1318" s="156">
        <f t="shared" si="165"/>
        <v>0</v>
      </c>
      <c r="C1318" s="156">
        <v>1000</v>
      </c>
      <c r="D1318" s="156">
        <f>A1318</f>
        <v>83</v>
      </c>
      <c r="E1318" s="157">
        <f>D1318-MOD(D1318,100)</f>
        <v>0</v>
      </c>
      <c r="F1318" s="149">
        <f>MOD(D1318,100)</f>
        <v>83</v>
      </c>
      <c r="G1318" s="149">
        <f>F1318-MOD(F1318,10)</f>
        <v>80</v>
      </c>
      <c r="H1318" s="149">
        <f>MOD(F1318,10)</f>
        <v>3</v>
      </c>
      <c r="K1318" s="160"/>
    </row>
    <row r="1319" spans="1:11">
      <c r="A1319" s="159">
        <f t="shared" si="164"/>
        <v>83</v>
      </c>
      <c r="B1319" s="156">
        <f t="shared" si="165"/>
        <v>0</v>
      </c>
      <c r="C1319" s="156">
        <v>10000</v>
      </c>
      <c r="D1319" s="156"/>
      <c r="E1319" s="157" t="str">
        <f>_xlfn.IFNA(VLOOKUP(E1318,$O$3:$P$38,2,0),"")</f>
        <v/>
      </c>
      <c r="F1319" s="149" t="str">
        <f>IF(AND(F1318&gt;10,F1318&lt;20), VLOOKUP(F1318,$O$3:$P$38,2,0),"")</f>
        <v/>
      </c>
      <c r="G1319" s="149" t="str">
        <f>IF(AND(F1318&gt;10,F1318&lt;20),"", IF(G1318&gt;9, VLOOKUP(G1318,$O$3:$P$38,2,0),""))</f>
        <v>osiemdziesiąt</v>
      </c>
      <c r="H1319" s="149" t="str">
        <f>IF(AND(F1318&gt;10,F1318&lt;20),"",IF(H1318&gt;0,VLOOKUP(H1318,$O$3:$P$39,2,0),IF(AND(H1318=0,A1315=0),"zero","")))</f>
        <v>trzy</v>
      </c>
      <c r="J1319" s="149" t="str">
        <f>CONCATENATE(E1319,IF(AND(E1319&lt;&gt;"",F1319&lt;&gt;""),$M$3,""),F1319,IF(AND(E1319&amp;F1319&lt;&gt;"",G1319&lt;&gt;""),$M$3,""),G1319,IF(AND(E1319&amp;F1319&amp;G1319&lt;&gt;"",H1319&lt;&gt;""),$M$3,""),H1319)</f>
        <v>osiemdziesiąt trzy</v>
      </c>
      <c r="K1319" s="160"/>
    </row>
    <row r="1320" spans="1:11">
      <c r="A1320" s="159">
        <f t="shared" si="164"/>
        <v>83</v>
      </c>
      <c r="B1320" s="156">
        <f t="shared" si="165"/>
        <v>0</v>
      </c>
      <c r="C1320" s="156">
        <v>100000</v>
      </c>
      <c r="D1320" s="156"/>
      <c r="E1320" s="157"/>
      <c r="K1320" s="160"/>
    </row>
    <row r="1321" spans="1:11">
      <c r="A1321" s="159">
        <f t="shared" si="164"/>
        <v>83</v>
      </c>
      <c r="B1321" s="156">
        <f t="shared" si="165"/>
        <v>0</v>
      </c>
      <c r="C1321" s="156">
        <v>1000000</v>
      </c>
      <c r="D1321" s="156">
        <f>(A1321-A1318)/1000</f>
        <v>0</v>
      </c>
      <c r="E1321" s="157">
        <f>D1321-MOD(D1321,100)</f>
        <v>0</v>
      </c>
      <c r="F1321" s="149">
        <f>MOD(D1321,100)</f>
        <v>0</v>
      </c>
      <c r="G1321" s="149">
        <f>F1321-MOD(F1321,10)</f>
        <v>0</v>
      </c>
      <c r="H1321" s="149">
        <f>MOD(F1321,10)</f>
        <v>0</v>
      </c>
      <c r="K1321" s="160"/>
    </row>
    <row r="1322" spans="1:11">
      <c r="A1322" s="159">
        <f t="shared" si="164"/>
        <v>83</v>
      </c>
      <c r="B1322" s="156">
        <f t="shared" si="165"/>
        <v>0</v>
      </c>
      <c r="C1322" s="156">
        <v>10000000</v>
      </c>
      <c r="D1322" s="156"/>
      <c r="E1322" s="157" t="str">
        <f>_xlfn.IFNA(VLOOKUP(E1321,$O$3:$P$38,2,0),"")</f>
        <v/>
      </c>
      <c r="F1322" s="149" t="str">
        <f>IF(AND(F1321&gt;10,F1321&lt;20), VLOOKUP(F1321,$O$3:$P$38,2,0),"")</f>
        <v/>
      </c>
      <c r="G1322" s="149" t="str">
        <f>IF(AND(F1321&gt;10,F1321&lt;20),"", IF(G1321&gt;9, VLOOKUP(G1321,$O$3:$P$38,2,0),""))</f>
        <v/>
      </c>
      <c r="H1322" s="149" t="str">
        <f>IF(AND(F1321&gt;10,F1321&lt;20),"", IF(H1321&gt;0, VLOOKUP(H1321,$O$3:$P$38,2,0),""))</f>
        <v/>
      </c>
      <c r="I1322" s="149" t="str">
        <f>IF(D1321=0,"",IF(D1321=1,$Q$3,IF(AND(F1321&gt;10,F1321&lt;19),$Q$5,IF(AND(H1321&gt;1,H1321&lt;5),$Q$4,$Q$5))))</f>
        <v/>
      </c>
      <c r="J1322" s="149" t="str">
        <f>CONCATENATE(E1322,IF(AND(E1322&lt;&gt;"",F1322&lt;&gt;""),$M$3,""),F1322,IF(AND(E1322&amp;F1322&lt;&gt;"",G1322&lt;&gt;""),$M$3,""),G1322,IF(AND(E1322&amp;F1322&amp;G1322&lt;&gt;"",H1322&lt;&gt;""),$M$3,""),H1322,IF(E1322&amp;F1322&amp;G1322&amp;H1322&lt;&gt;"",$M$3,""),I1322)</f>
        <v/>
      </c>
      <c r="K1322" s="160"/>
    </row>
    <row r="1323" spans="1:11">
      <c r="A1323" s="159">
        <f t="shared" si="164"/>
        <v>83</v>
      </c>
      <c r="B1323" s="156">
        <f t="shared" si="165"/>
        <v>0</v>
      </c>
      <c r="C1323" s="156">
        <v>100000000</v>
      </c>
      <c r="D1323" s="156"/>
      <c r="E1323" s="157"/>
      <c r="K1323" s="160"/>
    </row>
    <row r="1324" spans="1:11">
      <c r="A1324" s="159">
        <f t="shared" si="164"/>
        <v>83</v>
      </c>
      <c r="B1324" s="155">
        <f t="shared" si="165"/>
        <v>0</v>
      </c>
      <c r="C1324" s="155">
        <v>1000000000</v>
      </c>
      <c r="D1324" s="156">
        <f>(A1324-A1321)/1000000</f>
        <v>0</v>
      </c>
      <c r="E1324" s="157">
        <f>D1324-MOD(D1324,100)</f>
        <v>0</v>
      </c>
      <c r="F1324" s="149">
        <f>MOD(D1324,100)</f>
        <v>0</v>
      </c>
      <c r="G1324" s="149">
        <f>F1324-MOD(F1324,10)</f>
        <v>0</v>
      </c>
      <c r="H1324" s="149">
        <f>MOD(F1324,10)</f>
        <v>0</v>
      </c>
      <c r="K1324" s="160"/>
    </row>
    <row r="1325" spans="1:11">
      <c r="A1325" s="159">
        <f t="shared" si="164"/>
        <v>83</v>
      </c>
      <c r="B1325" s="155">
        <f t="shared" si="165"/>
        <v>0</v>
      </c>
      <c r="C1325" s="155">
        <v>10000000000</v>
      </c>
      <c r="E1325" s="161" t="str">
        <f>_xlfn.IFNA(VLOOKUP(E1324,$O$3:$P$38,2,0),"")</f>
        <v/>
      </c>
      <c r="F1325" s="149" t="str">
        <f>IF(AND(F1324&gt;10,F1324&lt;20), VLOOKUP(F1324,$O$3:$P$38,2,0),"")</f>
        <v/>
      </c>
      <c r="G1325" s="149" t="str">
        <f>IF(AND(F1324&gt;10,F1324&lt;20),"", IF(G1324&gt;9, VLOOKUP(G1324,$O$3:$P$38,2,0),""))</f>
        <v/>
      </c>
      <c r="H1325" s="149" t="str">
        <f>IF(AND(F1324&gt;10,F1324&lt;20),"", IF(H1324&gt;0, VLOOKUP(H1324,$O$3:$P$38,2,0),""))</f>
        <v/>
      </c>
      <c r="I1325" s="149" t="str">
        <f>IF(D1324=0,"",IF(D1324=1,$R$3,IF(AND(F1324&gt;10,F1324&lt;19),$R$5,IF(AND(H1324&gt;1,H1324&lt;5),$R$4,$R$5))))</f>
        <v/>
      </c>
      <c r="J1325" s="149" t="str">
        <f>CONCATENATE(E1325,IF(AND(E1325&lt;&gt;"",F1325&lt;&gt;""),$M$3,""),F1325,IF(AND(E1325&amp;F1325&lt;&gt;"",G1325&lt;&gt;""),$M$3,""),G1325,IF(AND(E1325&amp;F1325&amp;G1325&lt;&gt;"",H1325&lt;&gt;""),$M$3,""),H1325,IF(E1325&amp;F1325&amp;G1325&amp;H1325&lt;&gt;"",$M$3,""),I1325)</f>
        <v/>
      </c>
      <c r="K1325" s="160"/>
    </row>
    <row r="1326" spans="1:11">
      <c r="A1326" s="159">
        <f t="shared" si="164"/>
        <v>83</v>
      </c>
      <c r="B1326" s="156">
        <f t="shared" si="165"/>
        <v>0</v>
      </c>
      <c r="C1326" s="156">
        <v>100000000000</v>
      </c>
      <c r="D1326" s="156"/>
      <c r="E1326" s="157"/>
      <c r="K1326" s="160"/>
    </row>
    <row r="1327" spans="1:11">
      <c r="A1327" s="159">
        <f t="shared" si="164"/>
        <v>83</v>
      </c>
      <c r="B1327" s="155">
        <f>A1327-A1324</f>
        <v>0</v>
      </c>
      <c r="C1327" s="155">
        <v>1000000000000</v>
      </c>
      <c r="D1327" s="156">
        <f>(A1327-A1324)/1000000000</f>
        <v>0</v>
      </c>
      <c r="E1327" s="157">
        <f>D1327-MOD(D1327,100)</f>
        <v>0</v>
      </c>
      <c r="F1327" s="149">
        <f>MOD(D1327,100)</f>
        <v>0</v>
      </c>
      <c r="G1327" s="149">
        <f>F1327-MOD(F1327,10)</f>
        <v>0</v>
      </c>
      <c r="H1327" s="149">
        <f>MOD(F1327,10)</f>
        <v>0</v>
      </c>
      <c r="K1327" s="160"/>
    </row>
    <row r="1328" spans="1:11" ht="15.75" thickBot="1">
      <c r="A1328" s="162"/>
      <c r="B1328" s="163"/>
      <c r="C1328" s="163"/>
      <c r="D1328" s="163"/>
      <c r="E1328" s="164" t="str">
        <f>_xlfn.IFNA(VLOOKUP(E1327,$O$3:$P$38,2,0),"")</f>
        <v/>
      </c>
      <c r="F1328" s="163" t="str">
        <f>IF(AND(F1327&gt;10,F1327&lt;20), VLOOKUP(F1327,$O$3:$P$38,2,0),"")</f>
        <v/>
      </c>
      <c r="G1328" s="163" t="str">
        <f>IF(AND(F1327&gt;10,F1327&lt;20),"", IF(G1327&gt;9, VLOOKUP(G1327,$O$3:$P$38,2,0),""))</f>
        <v/>
      </c>
      <c r="H1328" s="163" t="str">
        <f>IF(AND(F1327&gt;10,F1327&lt;20),"", IF(H1327&gt;0, VLOOKUP(H1327,$O$3:$P$38,2,0),""))</f>
        <v/>
      </c>
      <c r="I1328" s="163" t="str">
        <f>IF(D1327=0,"",IF(D1327=1,$S$3,IF(AND(F1327&gt;10,F1327&lt;19),$S$5,IF(AND(H1327&gt;1,H1327&lt;5),$S$4,$S$5))))</f>
        <v/>
      </c>
      <c r="J1328" s="163" t="str">
        <f>CONCATENATE(E1328,IF(AND(E1328&lt;&gt;"",F1328&lt;&gt;""),$M$3,""),F1328,IF(AND(E1328&amp;F1328&lt;&gt;"",G1328&lt;&gt;""),$M$3,""),G1328,IF(AND(E1328&amp;F1328&amp;G1328&lt;&gt;"",H1328&lt;&gt;""),$M$3,""),H1328,IF(E1328&amp;F1328&amp;G1328&amp;H1328&lt;&gt;"",$M$3,""),I1328)</f>
        <v/>
      </c>
      <c r="K1328" s="165"/>
    </row>
    <row r="1329" spans="1:11" ht="15.75" thickBot="1">
      <c r="A1329" s="150"/>
      <c r="B1329" s="150"/>
      <c r="C1329" s="150"/>
      <c r="D1329" s="150"/>
      <c r="E1329" s="166"/>
      <c r="F1329" s="150"/>
      <c r="G1329" s="150"/>
      <c r="H1329" s="150"/>
      <c r="I1329" s="150"/>
      <c r="J1329" s="150"/>
      <c r="K1329" s="150"/>
    </row>
    <row r="1330" spans="1:11" ht="15.75" thickBot="1">
      <c r="A1330" s="151">
        <v>84</v>
      </c>
      <c r="B1330" s="145" t="s">
        <v>152</v>
      </c>
      <c r="C1330" s="145" t="s">
        <v>153</v>
      </c>
      <c r="D1330" s="148"/>
      <c r="E1330" s="152" t="str">
        <f>CONCATENATE(J1344,IF(AND(D1343&lt;&gt;0,D1340&lt;&gt;0),$M$3,""),J1341,IF(AND(D1340&lt;&gt;0,D1337&lt;&gt;0),$M$3,""),J1338,IF(AND(D1337&lt;&gt;0,D1334&lt;&gt;0),$M$3,""),J1335,$N$3,$M$3,E1331,IF(D1331&lt;&gt;0,$M$3,""),$N$4)</f>
        <v>osiemdziesiąt cztery, 00/100</v>
      </c>
      <c r="F1330" s="148"/>
      <c r="G1330" s="148"/>
      <c r="H1330" s="148"/>
      <c r="I1330" s="148"/>
      <c r="J1330" s="148"/>
      <c r="K1330" s="153"/>
    </row>
    <row r="1331" spans="1:11" ht="15.75" thickBot="1">
      <c r="A1331" s="154">
        <f>TRUNC(A1330)</f>
        <v>84</v>
      </c>
      <c r="B1331" s="155">
        <f>A1330-A1331</f>
        <v>0</v>
      </c>
      <c r="C1331" s="155">
        <v>1</v>
      </c>
      <c r="D1331" s="156">
        <f>B1331</f>
        <v>0</v>
      </c>
      <c r="E1331" s="157" t="str">
        <f>CONCATENATE(TEXT(D1331*100,"## 00"),"/100")</f>
        <v>00/100</v>
      </c>
      <c r="K1331" s="158"/>
    </row>
    <row r="1332" spans="1:11">
      <c r="A1332" s="159">
        <f t="shared" ref="A1332:A1343" si="166">MOD($A$1331,$C1332)</f>
        <v>4</v>
      </c>
      <c r="B1332" s="156">
        <f>A1332</f>
        <v>4</v>
      </c>
      <c r="C1332" s="156">
        <v>10</v>
      </c>
      <c r="D1332" s="156"/>
      <c r="E1332" s="157"/>
      <c r="K1332" s="160"/>
    </row>
    <row r="1333" spans="1:11">
      <c r="A1333" s="159">
        <f t="shared" si="166"/>
        <v>84</v>
      </c>
      <c r="B1333" s="156">
        <f t="shared" ref="B1333:B1342" si="167">A1333-A1332</f>
        <v>80</v>
      </c>
      <c r="C1333" s="156">
        <v>100</v>
      </c>
      <c r="D1333" s="156"/>
      <c r="E1333" s="157"/>
      <c r="K1333" s="160"/>
    </row>
    <row r="1334" spans="1:11">
      <c r="A1334" s="159">
        <f t="shared" si="166"/>
        <v>84</v>
      </c>
      <c r="B1334" s="156">
        <f t="shared" si="167"/>
        <v>0</v>
      </c>
      <c r="C1334" s="156">
        <v>1000</v>
      </c>
      <c r="D1334" s="156">
        <f>A1334</f>
        <v>84</v>
      </c>
      <c r="E1334" s="157">
        <f>D1334-MOD(D1334,100)</f>
        <v>0</v>
      </c>
      <c r="F1334" s="149">
        <f>MOD(D1334,100)</f>
        <v>84</v>
      </c>
      <c r="G1334" s="149">
        <f>F1334-MOD(F1334,10)</f>
        <v>80</v>
      </c>
      <c r="H1334" s="149">
        <f>MOD(F1334,10)</f>
        <v>4</v>
      </c>
      <c r="K1334" s="160"/>
    </row>
    <row r="1335" spans="1:11">
      <c r="A1335" s="159">
        <f t="shared" si="166"/>
        <v>84</v>
      </c>
      <c r="B1335" s="156">
        <f t="shared" si="167"/>
        <v>0</v>
      </c>
      <c r="C1335" s="156">
        <v>10000</v>
      </c>
      <c r="D1335" s="156"/>
      <c r="E1335" s="157" t="str">
        <f>_xlfn.IFNA(VLOOKUP(E1334,$O$3:$P$38,2,0),"")</f>
        <v/>
      </c>
      <c r="F1335" s="149" t="str">
        <f>IF(AND(F1334&gt;10,F1334&lt;20), VLOOKUP(F1334,$O$3:$P$38,2,0),"")</f>
        <v/>
      </c>
      <c r="G1335" s="149" t="str">
        <f>IF(AND(F1334&gt;10,F1334&lt;20),"", IF(G1334&gt;9, VLOOKUP(G1334,$O$3:$P$38,2,0),""))</f>
        <v>osiemdziesiąt</v>
      </c>
      <c r="H1335" s="149" t="str">
        <f>IF(AND(F1334&gt;10,F1334&lt;20),"",IF(H1334&gt;0,VLOOKUP(H1334,$O$3:$P$39,2,0),IF(AND(H1334=0,A1331=0),"zero","")))</f>
        <v>cztery</v>
      </c>
      <c r="J1335" s="149" t="str">
        <f>CONCATENATE(E1335,IF(AND(E1335&lt;&gt;"",F1335&lt;&gt;""),$M$3,""),F1335,IF(AND(E1335&amp;F1335&lt;&gt;"",G1335&lt;&gt;""),$M$3,""),G1335,IF(AND(E1335&amp;F1335&amp;G1335&lt;&gt;"",H1335&lt;&gt;""),$M$3,""),H1335)</f>
        <v>osiemdziesiąt cztery</v>
      </c>
      <c r="K1335" s="160"/>
    </row>
    <row r="1336" spans="1:11">
      <c r="A1336" s="159">
        <f t="shared" si="166"/>
        <v>84</v>
      </c>
      <c r="B1336" s="156">
        <f t="shared" si="167"/>
        <v>0</v>
      </c>
      <c r="C1336" s="156">
        <v>100000</v>
      </c>
      <c r="D1336" s="156"/>
      <c r="E1336" s="157"/>
      <c r="K1336" s="160"/>
    </row>
    <row r="1337" spans="1:11">
      <c r="A1337" s="159">
        <f t="shared" si="166"/>
        <v>84</v>
      </c>
      <c r="B1337" s="156">
        <f t="shared" si="167"/>
        <v>0</v>
      </c>
      <c r="C1337" s="156">
        <v>1000000</v>
      </c>
      <c r="D1337" s="156">
        <f>(A1337-A1334)/1000</f>
        <v>0</v>
      </c>
      <c r="E1337" s="157">
        <f>D1337-MOD(D1337,100)</f>
        <v>0</v>
      </c>
      <c r="F1337" s="149">
        <f>MOD(D1337,100)</f>
        <v>0</v>
      </c>
      <c r="G1337" s="149">
        <f>F1337-MOD(F1337,10)</f>
        <v>0</v>
      </c>
      <c r="H1337" s="149">
        <f>MOD(F1337,10)</f>
        <v>0</v>
      </c>
      <c r="K1337" s="160"/>
    </row>
    <row r="1338" spans="1:11">
      <c r="A1338" s="159">
        <f t="shared" si="166"/>
        <v>84</v>
      </c>
      <c r="B1338" s="156">
        <f t="shared" si="167"/>
        <v>0</v>
      </c>
      <c r="C1338" s="156">
        <v>10000000</v>
      </c>
      <c r="D1338" s="156"/>
      <c r="E1338" s="157" t="str">
        <f>_xlfn.IFNA(VLOOKUP(E1337,$O$3:$P$38,2,0),"")</f>
        <v/>
      </c>
      <c r="F1338" s="149" t="str">
        <f>IF(AND(F1337&gt;10,F1337&lt;20), VLOOKUP(F1337,$O$3:$P$38,2,0),"")</f>
        <v/>
      </c>
      <c r="G1338" s="149" t="str">
        <f>IF(AND(F1337&gt;10,F1337&lt;20),"", IF(G1337&gt;9, VLOOKUP(G1337,$O$3:$P$38,2,0),""))</f>
        <v/>
      </c>
      <c r="H1338" s="149" t="str">
        <f>IF(AND(F1337&gt;10,F1337&lt;20),"", IF(H1337&gt;0, VLOOKUP(H1337,$O$3:$P$38,2,0),""))</f>
        <v/>
      </c>
      <c r="I1338" s="149" t="str">
        <f>IF(D1337=0,"",IF(D1337=1,$Q$3,IF(AND(F1337&gt;10,F1337&lt;19),$Q$5,IF(AND(H1337&gt;1,H1337&lt;5),$Q$4,$Q$5))))</f>
        <v/>
      </c>
      <c r="J1338" s="149" t="str">
        <f>CONCATENATE(E1338,IF(AND(E1338&lt;&gt;"",F1338&lt;&gt;""),$M$3,""),F1338,IF(AND(E1338&amp;F1338&lt;&gt;"",G1338&lt;&gt;""),$M$3,""),G1338,IF(AND(E1338&amp;F1338&amp;G1338&lt;&gt;"",H1338&lt;&gt;""),$M$3,""),H1338,IF(E1338&amp;F1338&amp;G1338&amp;H1338&lt;&gt;"",$M$3,""),I1338)</f>
        <v/>
      </c>
      <c r="K1338" s="160"/>
    </row>
    <row r="1339" spans="1:11">
      <c r="A1339" s="159">
        <f t="shared" si="166"/>
        <v>84</v>
      </c>
      <c r="B1339" s="156">
        <f t="shared" si="167"/>
        <v>0</v>
      </c>
      <c r="C1339" s="156">
        <v>100000000</v>
      </c>
      <c r="D1339" s="156"/>
      <c r="E1339" s="157"/>
      <c r="K1339" s="160"/>
    </row>
    <row r="1340" spans="1:11">
      <c r="A1340" s="159">
        <f t="shared" si="166"/>
        <v>84</v>
      </c>
      <c r="B1340" s="155">
        <f t="shared" si="167"/>
        <v>0</v>
      </c>
      <c r="C1340" s="155">
        <v>1000000000</v>
      </c>
      <c r="D1340" s="156">
        <f>(A1340-A1337)/1000000</f>
        <v>0</v>
      </c>
      <c r="E1340" s="157">
        <f>D1340-MOD(D1340,100)</f>
        <v>0</v>
      </c>
      <c r="F1340" s="149">
        <f>MOD(D1340,100)</f>
        <v>0</v>
      </c>
      <c r="G1340" s="149">
        <f>F1340-MOD(F1340,10)</f>
        <v>0</v>
      </c>
      <c r="H1340" s="149">
        <f>MOD(F1340,10)</f>
        <v>0</v>
      </c>
      <c r="K1340" s="160"/>
    </row>
    <row r="1341" spans="1:11">
      <c r="A1341" s="159">
        <f t="shared" si="166"/>
        <v>84</v>
      </c>
      <c r="B1341" s="155">
        <f t="shared" si="167"/>
        <v>0</v>
      </c>
      <c r="C1341" s="155">
        <v>10000000000</v>
      </c>
      <c r="E1341" s="161" t="str">
        <f>_xlfn.IFNA(VLOOKUP(E1340,$O$3:$P$38,2,0),"")</f>
        <v/>
      </c>
      <c r="F1341" s="149" t="str">
        <f>IF(AND(F1340&gt;10,F1340&lt;20), VLOOKUP(F1340,$O$3:$P$38,2,0),"")</f>
        <v/>
      </c>
      <c r="G1341" s="149" t="str">
        <f>IF(AND(F1340&gt;10,F1340&lt;20),"", IF(G1340&gt;9, VLOOKUP(G1340,$O$3:$P$38,2,0),""))</f>
        <v/>
      </c>
      <c r="H1341" s="149" t="str">
        <f>IF(AND(F1340&gt;10,F1340&lt;20),"", IF(H1340&gt;0, VLOOKUP(H1340,$O$3:$P$38,2,0),""))</f>
        <v/>
      </c>
      <c r="I1341" s="149" t="str">
        <f>IF(D1340=0,"",IF(D1340=1,$R$3,IF(AND(F1340&gt;10,F1340&lt;19),$R$5,IF(AND(H1340&gt;1,H1340&lt;5),$R$4,$R$5))))</f>
        <v/>
      </c>
      <c r="J1341" s="149" t="str">
        <f>CONCATENATE(E1341,IF(AND(E1341&lt;&gt;"",F1341&lt;&gt;""),$M$3,""),F1341,IF(AND(E1341&amp;F1341&lt;&gt;"",G1341&lt;&gt;""),$M$3,""),G1341,IF(AND(E1341&amp;F1341&amp;G1341&lt;&gt;"",H1341&lt;&gt;""),$M$3,""),H1341,IF(E1341&amp;F1341&amp;G1341&amp;H1341&lt;&gt;"",$M$3,""),I1341)</f>
        <v/>
      </c>
      <c r="K1341" s="160"/>
    </row>
    <row r="1342" spans="1:11">
      <c r="A1342" s="159">
        <f t="shared" si="166"/>
        <v>84</v>
      </c>
      <c r="B1342" s="156">
        <f t="shared" si="167"/>
        <v>0</v>
      </c>
      <c r="C1342" s="156">
        <v>100000000000</v>
      </c>
      <c r="D1342" s="156"/>
      <c r="E1342" s="157"/>
      <c r="K1342" s="160"/>
    </row>
    <row r="1343" spans="1:11">
      <c r="A1343" s="159">
        <f t="shared" si="166"/>
        <v>84</v>
      </c>
      <c r="B1343" s="155">
        <f>A1343-A1340</f>
        <v>0</v>
      </c>
      <c r="C1343" s="155">
        <v>1000000000000</v>
      </c>
      <c r="D1343" s="156">
        <f>(A1343-A1340)/1000000000</f>
        <v>0</v>
      </c>
      <c r="E1343" s="157">
        <f>D1343-MOD(D1343,100)</f>
        <v>0</v>
      </c>
      <c r="F1343" s="149">
        <f>MOD(D1343,100)</f>
        <v>0</v>
      </c>
      <c r="G1343" s="149">
        <f>F1343-MOD(F1343,10)</f>
        <v>0</v>
      </c>
      <c r="H1343" s="149">
        <f>MOD(F1343,10)</f>
        <v>0</v>
      </c>
      <c r="K1343" s="160"/>
    </row>
    <row r="1344" spans="1:11" ht="15.75" thickBot="1">
      <c r="A1344" s="162"/>
      <c r="B1344" s="163"/>
      <c r="C1344" s="163"/>
      <c r="D1344" s="163"/>
      <c r="E1344" s="164" t="str">
        <f>_xlfn.IFNA(VLOOKUP(E1343,$O$3:$P$38,2,0),"")</f>
        <v/>
      </c>
      <c r="F1344" s="163" t="str">
        <f>IF(AND(F1343&gt;10,F1343&lt;20), VLOOKUP(F1343,$O$3:$P$38,2,0),"")</f>
        <v/>
      </c>
      <c r="G1344" s="163" t="str">
        <f>IF(AND(F1343&gt;10,F1343&lt;20),"", IF(G1343&gt;9, VLOOKUP(G1343,$O$3:$P$38,2,0),""))</f>
        <v/>
      </c>
      <c r="H1344" s="163" t="str">
        <f>IF(AND(F1343&gt;10,F1343&lt;20),"", IF(H1343&gt;0, VLOOKUP(H1343,$O$3:$P$38,2,0),""))</f>
        <v/>
      </c>
      <c r="I1344" s="163" t="str">
        <f>IF(D1343=0,"",IF(D1343=1,$S$3,IF(AND(F1343&gt;10,F1343&lt;19),$S$5,IF(AND(H1343&gt;1,H1343&lt;5),$S$4,$S$5))))</f>
        <v/>
      </c>
      <c r="J1344" s="163" t="str">
        <f>CONCATENATE(E1344,IF(AND(E1344&lt;&gt;"",F1344&lt;&gt;""),$M$3,""),F1344,IF(AND(E1344&amp;F1344&lt;&gt;"",G1344&lt;&gt;""),$M$3,""),G1344,IF(AND(E1344&amp;F1344&amp;G1344&lt;&gt;"",H1344&lt;&gt;""),$M$3,""),H1344,IF(E1344&amp;F1344&amp;G1344&amp;H1344&lt;&gt;"",$M$3,""),I1344)</f>
        <v/>
      </c>
      <c r="K1344" s="165"/>
    </row>
    <row r="1345" spans="1:11" ht="15.75" thickBot="1">
      <c r="A1345" s="150"/>
      <c r="B1345" s="150"/>
      <c r="C1345" s="150"/>
      <c r="D1345" s="150"/>
      <c r="E1345" s="166"/>
      <c r="F1345" s="150"/>
      <c r="G1345" s="150"/>
      <c r="H1345" s="150"/>
      <c r="I1345" s="150"/>
      <c r="J1345" s="150"/>
      <c r="K1345" s="150"/>
    </row>
    <row r="1346" spans="1:11" ht="15.75" thickBot="1">
      <c r="A1346" s="151">
        <v>85</v>
      </c>
      <c r="B1346" s="145" t="s">
        <v>152</v>
      </c>
      <c r="C1346" s="145" t="s">
        <v>153</v>
      </c>
      <c r="D1346" s="148"/>
      <c r="E1346" s="152" t="str">
        <f>CONCATENATE(J1360,IF(AND(D1359&lt;&gt;0,D1356&lt;&gt;0),$M$3,""),J1357,IF(AND(D1356&lt;&gt;0,D1353&lt;&gt;0),$M$3,""),J1354,IF(AND(D1353&lt;&gt;0,D1350&lt;&gt;0),$M$3,""),J1351,$N$3,$M$3,E1347,IF(D1347&lt;&gt;0,$M$3,""),$N$4)</f>
        <v>osiemdziesiąt pięć, 00/100</v>
      </c>
      <c r="F1346" s="148"/>
      <c r="G1346" s="148"/>
      <c r="H1346" s="148"/>
      <c r="I1346" s="148"/>
      <c r="J1346" s="148"/>
      <c r="K1346" s="153"/>
    </row>
    <row r="1347" spans="1:11" ht="15.75" thickBot="1">
      <c r="A1347" s="154">
        <f>TRUNC(A1346)</f>
        <v>85</v>
      </c>
      <c r="B1347" s="155">
        <f>A1346-A1347</f>
        <v>0</v>
      </c>
      <c r="C1347" s="155">
        <v>1</v>
      </c>
      <c r="D1347" s="156">
        <f>B1347</f>
        <v>0</v>
      </c>
      <c r="E1347" s="157" t="str">
        <f>CONCATENATE(TEXT(D1347*100,"## 00"),"/100")</f>
        <v>00/100</v>
      </c>
      <c r="K1347" s="158"/>
    </row>
    <row r="1348" spans="1:11">
      <c r="A1348" s="159">
        <f t="shared" ref="A1348:A1359" si="168">MOD($A$1347,$C1348)</f>
        <v>5</v>
      </c>
      <c r="B1348" s="156">
        <f>A1348</f>
        <v>5</v>
      </c>
      <c r="C1348" s="156">
        <v>10</v>
      </c>
      <c r="D1348" s="156"/>
      <c r="E1348" s="157"/>
      <c r="K1348" s="160"/>
    </row>
    <row r="1349" spans="1:11">
      <c r="A1349" s="159">
        <f t="shared" si="168"/>
        <v>85</v>
      </c>
      <c r="B1349" s="156">
        <f t="shared" ref="B1349:B1358" si="169">A1349-A1348</f>
        <v>80</v>
      </c>
      <c r="C1349" s="156">
        <v>100</v>
      </c>
      <c r="D1349" s="156"/>
      <c r="E1349" s="157"/>
      <c r="K1349" s="160"/>
    </row>
    <row r="1350" spans="1:11">
      <c r="A1350" s="159">
        <f t="shared" si="168"/>
        <v>85</v>
      </c>
      <c r="B1350" s="156">
        <f t="shared" si="169"/>
        <v>0</v>
      </c>
      <c r="C1350" s="156">
        <v>1000</v>
      </c>
      <c r="D1350" s="156">
        <f>A1350</f>
        <v>85</v>
      </c>
      <c r="E1350" s="157">
        <f>D1350-MOD(D1350,100)</f>
        <v>0</v>
      </c>
      <c r="F1350" s="149">
        <f>MOD(D1350,100)</f>
        <v>85</v>
      </c>
      <c r="G1350" s="149">
        <f>F1350-MOD(F1350,10)</f>
        <v>80</v>
      </c>
      <c r="H1350" s="149">
        <f>MOD(F1350,10)</f>
        <v>5</v>
      </c>
      <c r="K1350" s="160"/>
    </row>
    <row r="1351" spans="1:11">
      <c r="A1351" s="159">
        <f t="shared" si="168"/>
        <v>85</v>
      </c>
      <c r="B1351" s="156">
        <f t="shared" si="169"/>
        <v>0</v>
      </c>
      <c r="C1351" s="156">
        <v>10000</v>
      </c>
      <c r="D1351" s="156"/>
      <c r="E1351" s="157" t="str">
        <f>_xlfn.IFNA(VLOOKUP(E1350,$O$3:$P$38,2,0),"")</f>
        <v/>
      </c>
      <c r="F1351" s="149" t="str">
        <f>IF(AND(F1350&gt;10,F1350&lt;20), VLOOKUP(F1350,$O$3:$P$38,2,0),"")</f>
        <v/>
      </c>
      <c r="G1351" s="149" t="str">
        <f>IF(AND(F1350&gt;10,F1350&lt;20),"", IF(G1350&gt;9, VLOOKUP(G1350,$O$3:$P$38,2,0),""))</f>
        <v>osiemdziesiąt</v>
      </c>
      <c r="H1351" s="149" t="str">
        <f>IF(AND(F1350&gt;10,F1350&lt;20),"",IF(H1350&gt;0,VLOOKUP(H1350,$O$3:$P$39,2,0),IF(AND(H1350=0,A1347=0),"zero","")))</f>
        <v>pięć</v>
      </c>
      <c r="J1351" s="149" t="str">
        <f>CONCATENATE(E1351,IF(AND(E1351&lt;&gt;"",F1351&lt;&gt;""),$M$3,""),F1351,IF(AND(E1351&amp;F1351&lt;&gt;"",G1351&lt;&gt;""),$M$3,""),G1351,IF(AND(E1351&amp;F1351&amp;G1351&lt;&gt;"",H1351&lt;&gt;""),$M$3,""),H1351)</f>
        <v>osiemdziesiąt pięć</v>
      </c>
      <c r="K1351" s="160"/>
    </row>
    <row r="1352" spans="1:11">
      <c r="A1352" s="159">
        <f t="shared" si="168"/>
        <v>85</v>
      </c>
      <c r="B1352" s="156">
        <f t="shared" si="169"/>
        <v>0</v>
      </c>
      <c r="C1352" s="156">
        <v>100000</v>
      </c>
      <c r="D1352" s="156"/>
      <c r="E1352" s="157"/>
      <c r="K1352" s="160"/>
    </row>
    <row r="1353" spans="1:11">
      <c r="A1353" s="159">
        <f t="shared" si="168"/>
        <v>85</v>
      </c>
      <c r="B1353" s="156">
        <f t="shared" si="169"/>
        <v>0</v>
      </c>
      <c r="C1353" s="156">
        <v>1000000</v>
      </c>
      <c r="D1353" s="156">
        <f>(A1353-A1350)/1000</f>
        <v>0</v>
      </c>
      <c r="E1353" s="157">
        <f>D1353-MOD(D1353,100)</f>
        <v>0</v>
      </c>
      <c r="F1353" s="149">
        <f>MOD(D1353,100)</f>
        <v>0</v>
      </c>
      <c r="G1353" s="149">
        <f>F1353-MOD(F1353,10)</f>
        <v>0</v>
      </c>
      <c r="H1353" s="149">
        <f>MOD(F1353,10)</f>
        <v>0</v>
      </c>
      <c r="K1353" s="160"/>
    </row>
    <row r="1354" spans="1:11">
      <c r="A1354" s="159">
        <f t="shared" si="168"/>
        <v>85</v>
      </c>
      <c r="B1354" s="156">
        <f t="shared" si="169"/>
        <v>0</v>
      </c>
      <c r="C1354" s="156">
        <v>10000000</v>
      </c>
      <c r="D1354" s="156"/>
      <c r="E1354" s="157" t="str">
        <f>_xlfn.IFNA(VLOOKUP(E1353,$O$3:$P$38,2,0),"")</f>
        <v/>
      </c>
      <c r="F1354" s="149" t="str">
        <f>IF(AND(F1353&gt;10,F1353&lt;20), VLOOKUP(F1353,$O$3:$P$38,2,0),"")</f>
        <v/>
      </c>
      <c r="G1354" s="149" t="str">
        <f>IF(AND(F1353&gt;10,F1353&lt;20),"", IF(G1353&gt;9, VLOOKUP(G1353,$O$3:$P$38,2,0),""))</f>
        <v/>
      </c>
      <c r="H1354" s="149" t="str">
        <f>IF(AND(F1353&gt;10,F1353&lt;20),"", IF(H1353&gt;0, VLOOKUP(H1353,$O$3:$P$38,2,0),""))</f>
        <v/>
      </c>
      <c r="I1354" s="149" t="str">
        <f>IF(D1353=0,"",IF(D1353=1,$Q$3,IF(AND(F1353&gt;10,F1353&lt;19),$Q$5,IF(AND(H1353&gt;1,H1353&lt;5),$Q$4,$Q$5))))</f>
        <v/>
      </c>
      <c r="J1354" s="149" t="str">
        <f>CONCATENATE(E1354,IF(AND(E1354&lt;&gt;"",F1354&lt;&gt;""),$M$3,""),F1354,IF(AND(E1354&amp;F1354&lt;&gt;"",G1354&lt;&gt;""),$M$3,""),G1354,IF(AND(E1354&amp;F1354&amp;G1354&lt;&gt;"",H1354&lt;&gt;""),$M$3,""),H1354,IF(E1354&amp;F1354&amp;G1354&amp;H1354&lt;&gt;"",$M$3,""),I1354)</f>
        <v/>
      </c>
      <c r="K1354" s="160"/>
    </row>
    <row r="1355" spans="1:11">
      <c r="A1355" s="159">
        <f t="shared" si="168"/>
        <v>85</v>
      </c>
      <c r="B1355" s="156">
        <f t="shared" si="169"/>
        <v>0</v>
      </c>
      <c r="C1355" s="156">
        <v>100000000</v>
      </c>
      <c r="D1355" s="156"/>
      <c r="E1355" s="157"/>
      <c r="K1355" s="160"/>
    </row>
    <row r="1356" spans="1:11">
      <c r="A1356" s="159">
        <f t="shared" si="168"/>
        <v>85</v>
      </c>
      <c r="B1356" s="155">
        <f t="shared" si="169"/>
        <v>0</v>
      </c>
      <c r="C1356" s="155">
        <v>1000000000</v>
      </c>
      <c r="D1356" s="156">
        <f>(A1356-A1353)/1000000</f>
        <v>0</v>
      </c>
      <c r="E1356" s="157">
        <f>D1356-MOD(D1356,100)</f>
        <v>0</v>
      </c>
      <c r="F1356" s="149">
        <f>MOD(D1356,100)</f>
        <v>0</v>
      </c>
      <c r="G1356" s="149">
        <f>F1356-MOD(F1356,10)</f>
        <v>0</v>
      </c>
      <c r="H1356" s="149">
        <f>MOD(F1356,10)</f>
        <v>0</v>
      </c>
      <c r="K1356" s="160"/>
    </row>
    <row r="1357" spans="1:11">
      <c r="A1357" s="159">
        <f t="shared" si="168"/>
        <v>85</v>
      </c>
      <c r="B1357" s="155">
        <f t="shared" si="169"/>
        <v>0</v>
      </c>
      <c r="C1357" s="155">
        <v>10000000000</v>
      </c>
      <c r="E1357" s="161" t="str">
        <f>_xlfn.IFNA(VLOOKUP(E1356,$O$3:$P$38,2,0),"")</f>
        <v/>
      </c>
      <c r="F1357" s="149" t="str">
        <f>IF(AND(F1356&gt;10,F1356&lt;20), VLOOKUP(F1356,$O$3:$P$38,2,0),"")</f>
        <v/>
      </c>
      <c r="G1357" s="149" t="str">
        <f>IF(AND(F1356&gt;10,F1356&lt;20),"", IF(G1356&gt;9, VLOOKUP(G1356,$O$3:$P$38,2,0),""))</f>
        <v/>
      </c>
      <c r="H1357" s="149" t="str">
        <f>IF(AND(F1356&gt;10,F1356&lt;20),"", IF(H1356&gt;0, VLOOKUP(H1356,$O$3:$P$38,2,0),""))</f>
        <v/>
      </c>
      <c r="I1357" s="149" t="str">
        <f>IF(D1356=0,"",IF(D1356=1,$R$3,IF(AND(F1356&gt;10,F1356&lt;19),$R$5,IF(AND(H1356&gt;1,H1356&lt;5),$R$4,$R$5))))</f>
        <v/>
      </c>
      <c r="J1357" s="149" t="str">
        <f>CONCATENATE(E1357,IF(AND(E1357&lt;&gt;"",F1357&lt;&gt;""),$M$3,""),F1357,IF(AND(E1357&amp;F1357&lt;&gt;"",G1357&lt;&gt;""),$M$3,""),G1357,IF(AND(E1357&amp;F1357&amp;G1357&lt;&gt;"",H1357&lt;&gt;""),$M$3,""),H1357,IF(E1357&amp;F1357&amp;G1357&amp;H1357&lt;&gt;"",$M$3,""),I1357)</f>
        <v/>
      </c>
      <c r="K1357" s="160"/>
    </row>
    <row r="1358" spans="1:11">
      <c r="A1358" s="159">
        <f t="shared" si="168"/>
        <v>85</v>
      </c>
      <c r="B1358" s="156">
        <f t="shared" si="169"/>
        <v>0</v>
      </c>
      <c r="C1358" s="156">
        <v>100000000000</v>
      </c>
      <c r="D1358" s="156"/>
      <c r="E1358" s="157"/>
      <c r="K1358" s="160"/>
    </row>
    <row r="1359" spans="1:11">
      <c r="A1359" s="159">
        <f t="shared" si="168"/>
        <v>85</v>
      </c>
      <c r="B1359" s="155">
        <f>A1359-A1356</f>
        <v>0</v>
      </c>
      <c r="C1359" s="155">
        <v>1000000000000</v>
      </c>
      <c r="D1359" s="156">
        <f>(A1359-A1356)/1000000000</f>
        <v>0</v>
      </c>
      <c r="E1359" s="157">
        <f>D1359-MOD(D1359,100)</f>
        <v>0</v>
      </c>
      <c r="F1359" s="149">
        <f>MOD(D1359,100)</f>
        <v>0</v>
      </c>
      <c r="G1359" s="149">
        <f>F1359-MOD(F1359,10)</f>
        <v>0</v>
      </c>
      <c r="H1359" s="149">
        <f>MOD(F1359,10)</f>
        <v>0</v>
      </c>
      <c r="K1359" s="160"/>
    </row>
    <row r="1360" spans="1:11" ht="15.75" thickBot="1">
      <c r="A1360" s="162"/>
      <c r="B1360" s="163"/>
      <c r="C1360" s="163"/>
      <c r="D1360" s="163"/>
      <c r="E1360" s="164" t="str">
        <f>_xlfn.IFNA(VLOOKUP(E1359,$O$3:$P$38,2,0),"")</f>
        <v/>
      </c>
      <c r="F1360" s="163" t="str">
        <f>IF(AND(F1359&gt;10,F1359&lt;20), VLOOKUP(F1359,$O$3:$P$38,2,0),"")</f>
        <v/>
      </c>
      <c r="G1360" s="163" t="str">
        <f>IF(AND(F1359&gt;10,F1359&lt;20),"", IF(G1359&gt;9, VLOOKUP(G1359,$O$3:$P$38,2,0),""))</f>
        <v/>
      </c>
      <c r="H1360" s="163" t="str">
        <f>IF(AND(F1359&gt;10,F1359&lt;20),"", IF(H1359&gt;0, VLOOKUP(H1359,$O$3:$P$38,2,0),""))</f>
        <v/>
      </c>
      <c r="I1360" s="163" t="str">
        <f>IF(D1359=0,"",IF(D1359=1,$S$3,IF(AND(F1359&gt;10,F1359&lt;19),$S$5,IF(AND(H1359&gt;1,H1359&lt;5),$S$4,$S$5))))</f>
        <v/>
      </c>
      <c r="J1360" s="163" t="str">
        <f>CONCATENATE(E1360,IF(AND(E1360&lt;&gt;"",F1360&lt;&gt;""),$M$3,""),F1360,IF(AND(E1360&amp;F1360&lt;&gt;"",G1360&lt;&gt;""),$M$3,""),G1360,IF(AND(E1360&amp;F1360&amp;G1360&lt;&gt;"",H1360&lt;&gt;""),$M$3,""),H1360,IF(E1360&amp;F1360&amp;G1360&amp;H1360&lt;&gt;"",$M$3,""),I1360)</f>
        <v/>
      </c>
      <c r="K1360" s="165"/>
    </row>
    <row r="1361" spans="1:11" ht="15.75" thickBot="1">
      <c r="A1361" s="150"/>
      <c r="B1361" s="150"/>
      <c r="C1361" s="150"/>
      <c r="D1361" s="150"/>
      <c r="E1361" s="166"/>
      <c r="F1361" s="150"/>
      <c r="G1361" s="150"/>
      <c r="H1361" s="150"/>
      <c r="I1361" s="150"/>
      <c r="J1361" s="150"/>
      <c r="K1361" s="150"/>
    </row>
    <row r="1362" spans="1:11" ht="15.75" thickBot="1">
      <c r="A1362" s="151">
        <v>86</v>
      </c>
      <c r="B1362" s="145" t="s">
        <v>152</v>
      </c>
      <c r="C1362" s="145" t="s">
        <v>153</v>
      </c>
      <c r="D1362" s="148"/>
      <c r="E1362" s="152" t="str">
        <f>CONCATENATE(J1376,IF(AND(D1375&lt;&gt;0,D1372&lt;&gt;0),$M$3,""),J1373,IF(AND(D1372&lt;&gt;0,D1369&lt;&gt;0),$M$3,""),J1370,IF(AND(D1369&lt;&gt;0,D1366&lt;&gt;0),$M$3,""),J1367,$N$3,$M$3,E1363,IF(D1363&lt;&gt;0,$M$3,""),$N$4)</f>
        <v>osiemdziesiąt sześć, 00/100</v>
      </c>
      <c r="F1362" s="148"/>
      <c r="G1362" s="148"/>
      <c r="H1362" s="148"/>
      <c r="I1362" s="148"/>
      <c r="J1362" s="148"/>
      <c r="K1362" s="153"/>
    </row>
    <row r="1363" spans="1:11" ht="15.75" thickBot="1">
      <c r="A1363" s="154">
        <f>TRUNC(A1362)</f>
        <v>86</v>
      </c>
      <c r="B1363" s="155">
        <f>A1362-A1363</f>
        <v>0</v>
      </c>
      <c r="C1363" s="155">
        <v>1</v>
      </c>
      <c r="D1363" s="156">
        <f>B1363</f>
        <v>0</v>
      </c>
      <c r="E1363" s="157" t="str">
        <f>CONCATENATE(TEXT(D1363*100,"## 00"),"/100")</f>
        <v>00/100</v>
      </c>
      <c r="K1363" s="158"/>
    </row>
    <row r="1364" spans="1:11">
      <c r="A1364" s="159">
        <f t="shared" ref="A1364:A1375" si="170">MOD($A$1363,$C1364)</f>
        <v>6</v>
      </c>
      <c r="B1364" s="156">
        <f>A1364</f>
        <v>6</v>
      </c>
      <c r="C1364" s="156">
        <v>10</v>
      </c>
      <c r="D1364" s="156"/>
      <c r="E1364" s="157"/>
      <c r="K1364" s="160"/>
    </row>
    <row r="1365" spans="1:11">
      <c r="A1365" s="159">
        <f t="shared" si="170"/>
        <v>86</v>
      </c>
      <c r="B1365" s="156">
        <f t="shared" ref="B1365:B1374" si="171">A1365-A1364</f>
        <v>80</v>
      </c>
      <c r="C1365" s="156">
        <v>100</v>
      </c>
      <c r="D1365" s="156"/>
      <c r="E1365" s="157"/>
      <c r="K1365" s="160"/>
    </row>
    <row r="1366" spans="1:11">
      <c r="A1366" s="159">
        <f t="shared" si="170"/>
        <v>86</v>
      </c>
      <c r="B1366" s="156">
        <f t="shared" si="171"/>
        <v>0</v>
      </c>
      <c r="C1366" s="156">
        <v>1000</v>
      </c>
      <c r="D1366" s="156">
        <f>A1366</f>
        <v>86</v>
      </c>
      <c r="E1366" s="157">
        <f>D1366-MOD(D1366,100)</f>
        <v>0</v>
      </c>
      <c r="F1366" s="149">
        <f>MOD(D1366,100)</f>
        <v>86</v>
      </c>
      <c r="G1366" s="149">
        <f>F1366-MOD(F1366,10)</f>
        <v>80</v>
      </c>
      <c r="H1366" s="149">
        <f>MOD(F1366,10)</f>
        <v>6</v>
      </c>
      <c r="K1366" s="160"/>
    </row>
    <row r="1367" spans="1:11">
      <c r="A1367" s="159">
        <f t="shared" si="170"/>
        <v>86</v>
      </c>
      <c r="B1367" s="156">
        <f t="shared" si="171"/>
        <v>0</v>
      </c>
      <c r="C1367" s="156">
        <v>10000</v>
      </c>
      <c r="D1367" s="156"/>
      <c r="E1367" s="157" t="str">
        <f>_xlfn.IFNA(VLOOKUP(E1366,$O$3:$P$38,2,0),"")</f>
        <v/>
      </c>
      <c r="F1367" s="149" t="str">
        <f>IF(AND(F1366&gt;10,F1366&lt;20), VLOOKUP(F1366,$O$3:$P$38,2,0),"")</f>
        <v/>
      </c>
      <c r="G1367" s="149" t="str">
        <f>IF(AND(F1366&gt;10,F1366&lt;20),"", IF(G1366&gt;9, VLOOKUP(G1366,$O$3:$P$38,2,0),""))</f>
        <v>osiemdziesiąt</v>
      </c>
      <c r="H1367" s="149" t="str">
        <f>IF(AND(F1366&gt;10,F1366&lt;20),"",IF(H1366&gt;0,VLOOKUP(H1366,$O$3:$P$39,2,0),IF(AND(H1366=0,A1363=0),"zero","")))</f>
        <v>sześć</v>
      </c>
      <c r="J1367" s="149" t="str">
        <f>CONCATENATE(E1367,IF(AND(E1367&lt;&gt;"",F1367&lt;&gt;""),$M$3,""),F1367,IF(AND(E1367&amp;F1367&lt;&gt;"",G1367&lt;&gt;""),$M$3,""),G1367,IF(AND(E1367&amp;F1367&amp;G1367&lt;&gt;"",H1367&lt;&gt;""),$M$3,""),H1367)</f>
        <v>osiemdziesiąt sześć</v>
      </c>
      <c r="K1367" s="160"/>
    </row>
    <row r="1368" spans="1:11">
      <c r="A1368" s="159">
        <f t="shared" si="170"/>
        <v>86</v>
      </c>
      <c r="B1368" s="156">
        <f t="shared" si="171"/>
        <v>0</v>
      </c>
      <c r="C1368" s="156">
        <v>100000</v>
      </c>
      <c r="D1368" s="156"/>
      <c r="E1368" s="157"/>
      <c r="K1368" s="160"/>
    </row>
    <row r="1369" spans="1:11">
      <c r="A1369" s="159">
        <f t="shared" si="170"/>
        <v>86</v>
      </c>
      <c r="B1369" s="156">
        <f t="shared" si="171"/>
        <v>0</v>
      </c>
      <c r="C1369" s="156">
        <v>1000000</v>
      </c>
      <c r="D1369" s="156">
        <f>(A1369-A1366)/1000</f>
        <v>0</v>
      </c>
      <c r="E1369" s="157">
        <f>D1369-MOD(D1369,100)</f>
        <v>0</v>
      </c>
      <c r="F1369" s="149">
        <f>MOD(D1369,100)</f>
        <v>0</v>
      </c>
      <c r="G1369" s="149">
        <f>F1369-MOD(F1369,10)</f>
        <v>0</v>
      </c>
      <c r="H1369" s="149">
        <f>MOD(F1369,10)</f>
        <v>0</v>
      </c>
      <c r="K1369" s="160"/>
    </row>
    <row r="1370" spans="1:11">
      <c r="A1370" s="159">
        <f t="shared" si="170"/>
        <v>86</v>
      </c>
      <c r="B1370" s="156">
        <f t="shared" si="171"/>
        <v>0</v>
      </c>
      <c r="C1370" s="156">
        <v>10000000</v>
      </c>
      <c r="D1370" s="156"/>
      <c r="E1370" s="157" t="str">
        <f>_xlfn.IFNA(VLOOKUP(E1369,$O$3:$P$38,2,0),"")</f>
        <v/>
      </c>
      <c r="F1370" s="149" t="str">
        <f>IF(AND(F1369&gt;10,F1369&lt;20), VLOOKUP(F1369,$O$3:$P$38,2,0),"")</f>
        <v/>
      </c>
      <c r="G1370" s="149" t="str">
        <f>IF(AND(F1369&gt;10,F1369&lt;20),"", IF(G1369&gt;9, VLOOKUP(G1369,$O$3:$P$38,2,0),""))</f>
        <v/>
      </c>
      <c r="H1370" s="149" t="str">
        <f>IF(AND(F1369&gt;10,F1369&lt;20),"", IF(H1369&gt;0, VLOOKUP(H1369,$O$3:$P$38,2,0),""))</f>
        <v/>
      </c>
      <c r="I1370" s="149" t="str">
        <f>IF(D1369=0,"",IF(D1369=1,$Q$3,IF(AND(F1369&gt;10,F1369&lt;19),$Q$5,IF(AND(H1369&gt;1,H1369&lt;5),$Q$4,$Q$5))))</f>
        <v/>
      </c>
      <c r="J1370" s="149" t="str">
        <f>CONCATENATE(E1370,IF(AND(E1370&lt;&gt;"",F1370&lt;&gt;""),$M$3,""),F1370,IF(AND(E1370&amp;F1370&lt;&gt;"",G1370&lt;&gt;""),$M$3,""),G1370,IF(AND(E1370&amp;F1370&amp;G1370&lt;&gt;"",H1370&lt;&gt;""),$M$3,""),H1370,IF(E1370&amp;F1370&amp;G1370&amp;H1370&lt;&gt;"",$M$3,""),I1370)</f>
        <v/>
      </c>
      <c r="K1370" s="160"/>
    </row>
    <row r="1371" spans="1:11">
      <c r="A1371" s="159">
        <f t="shared" si="170"/>
        <v>86</v>
      </c>
      <c r="B1371" s="156">
        <f t="shared" si="171"/>
        <v>0</v>
      </c>
      <c r="C1371" s="156">
        <v>100000000</v>
      </c>
      <c r="D1371" s="156"/>
      <c r="E1371" s="157"/>
      <c r="K1371" s="160"/>
    </row>
    <row r="1372" spans="1:11">
      <c r="A1372" s="159">
        <f t="shared" si="170"/>
        <v>86</v>
      </c>
      <c r="B1372" s="155">
        <f t="shared" si="171"/>
        <v>0</v>
      </c>
      <c r="C1372" s="155">
        <v>1000000000</v>
      </c>
      <c r="D1372" s="156">
        <f>(A1372-A1369)/1000000</f>
        <v>0</v>
      </c>
      <c r="E1372" s="157">
        <f>D1372-MOD(D1372,100)</f>
        <v>0</v>
      </c>
      <c r="F1372" s="149">
        <f>MOD(D1372,100)</f>
        <v>0</v>
      </c>
      <c r="G1372" s="149">
        <f>F1372-MOD(F1372,10)</f>
        <v>0</v>
      </c>
      <c r="H1372" s="149">
        <f>MOD(F1372,10)</f>
        <v>0</v>
      </c>
      <c r="K1372" s="160"/>
    </row>
    <row r="1373" spans="1:11">
      <c r="A1373" s="159">
        <f t="shared" si="170"/>
        <v>86</v>
      </c>
      <c r="B1373" s="155">
        <f t="shared" si="171"/>
        <v>0</v>
      </c>
      <c r="C1373" s="155">
        <v>10000000000</v>
      </c>
      <c r="E1373" s="161" t="str">
        <f>_xlfn.IFNA(VLOOKUP(E1372,$O$3:$P$38,2,0),"")</f>
        <v/>
      </c>
      <c r="F1373" s="149" t="str">
        <f>IF(AND(F1372&gt;10,F1372&lt;20), VLOOKUP(F1372,$O$3:$P$38,2,0),"")</f>
        <v/>
      </c>
      <c r="G1373" s="149" t="str">
        <f>IF(AND(F1372&gt;10,F1372&lt;20),"", IF(G1372&gt;9, VLOOKUP(G1372,$O$3:$P$38,2,0),""))</f>
        <v/>
      </c>
      <c r="H1373" s="149" t="str">
        <f>IF(AND(F1372&gt;10,F1372&lt;20),"", IF(H1372&gt;0, VLOOKUP(H1372,$O$3:$P$38,2,0),""))</f>
        <v/>
      </c>
      <c r="I1373" s="149" t="str">
        <f>IF(D1372=0,"",IF(D1372=1,$R$3,IF(AND(F1372&gt;10,F1372&lt;19),$R$5,IF(AND(H1372&gt;1,H1372&lt;5),$R$4,$R$5))))</f>
        <v/>
      </c>
      <c r="J1373" s="149" t="str">
        <f>CONCATENATE(E1373,IF(AND(E1373&lt;&gt;"",F1373&lt;&gt;""),$M$3,""),F1373,IF(AND(E1373&amp;F1373&lt;&gt;"",G1373&lt;&gt;""),$M$3,""),G1373,IF(AND(E1373&amp;F1373&amp;G1373&lt;&gt;"",H1373&lt;&gt;""),$M$3,""),H1373,IF(E1373&amp;F1373&amp;G1373&amp;H1373&lt;&gt;"",$M$3,""),I1373)</f>
        <v/>
      </c>
      <c r="K1373" s="160"/>
    </row>
    <row r="1374" spans="1:11">
      <c r="A1374" s="159">
        <f t="shared" si="170"/>
        <v>86</v>
      </c>
      <c r="B1374" s="156">
        <f t="shared" si="171"/>
        <v>0</v>
      </c>
      <c r="C1374" s="156">
        <v>100000000000</v>
      </c>
      <c r="D1374" s="156"/>
      <c r="E1374" s="157"/>
      <c r="K1374" s="160"/>
    </row>
    <row r="1375" spans="1:11">
      <c r="A1375" s="159">
        <f t="shared" si="170"/>
        <v>86</v>
      </c>
      <c r="B1375" s="155">
        <f>A1375-A1372</f>
        <v>0</v>
      </c>
      <c r="C1375" s="155">
        <v>1000000000000</v>
      </c>
      <c r="D1375" s="156">
        <f>(A1375-A1372)/1000000000</f>
        <v>0</v>
      </c>
      <c r="E1375" s="157">
        <f>D1375-MOD(D1375,100)</f>
        <v>0</v>
      </c>
      <c r="F1375" s="149">
        <f>MOD(D1375,100)</f>
        <v>0</v>
      </c>
      <c r="G1375" s="149">
        <f>F1375-MOD(F1375,10)</f>
        <v>0</v>
      </c>
      <c r="H1375" s="149">
        <f>MOD(F1375,10)</f>
        <v>0</v>
      </c>
      <c r="K1375" s="160"/>
    </row>
    <row r="1376" spans="1:11" ht="15.75" thickBot="1">
      <c r="A1376" s="162"/>
      <c r="B1376" s="163"/>
      <c r="C1376" s="163"/>
      <c r="D1376" s="163"/>
      <c r="E1376" s="164" t="str">
        <f>_xlfn.IFNA(VLOOKUP(E1375,$O$3:$P$38,2,0),"")</f>
        <v/>
      </c>
      <c r="F1376" s="163" t="str">
        <f>IF(AND(F1375&gt;10,F1375&lt;20), VLOOKUP(F1375,$O$3:$P$38,2,0),"")</f>
        <v/>
      </c>
      <c r="G1376" s="163" t="str">
        <f>IF(AND(F1375&gt;10,F1375&lt;20),"", IF(G1375&gt;9, VLOOKUP(G1375,$O$3:$P$38,2,0),""))</f>
        <v/>
      </c>
      <c r="H1376" s="163" t="str">
        <f>IF(AND(F1375&gt;10,F1375&lt;20),"", IF(H1375&gt;0, VLOOKUP(H1375,$O$3:$P$38,2,0),""))</f>
        <v/>
      </c>
      <c r="I1376" s="163" t="str">
        <f>IF(D1375=0,"",IF(D1375=1,$S$3,IF(AND(F1375&gt;10,F1375&lt;19),$S$5,IF(AND(H1375&gt;1,H1375&lt;5),$S$4,$S$5))))</f>
        <v/>
      </c>
      <c r="J1376" s="163" t="str">
        <f>CONCATENATE(E1376,IF(AND(E1376&lt;&gt;"",F1376&lt;&gt;""),$M$3,""),F1376,IF(AND(E1376&amp;F1376&lt;&gt;"",G1376&lt;&gt;""),$M$3,""),G1376,IF(AND(E1376&amp;F1376&amp;G1376&lt;&gt;"",H1376&lt;&gt;""),$M$3,""),H1376,IF(E1376&amp;F1376&amp;G1376&amp;H1376&lt;&gt;"",$M$3,""),I1376)</f>
        <v/>
      </c>
      <c r="K1376" s="165"/>
    </row>
    <row r="1377" spans="1:11" ht="15.75" thickBot="1">
      <c r="A1377" s="150"/>
      <c r="B1377" s="150"/>
      <c r="C1377" s="150"/>
      <c r="D1377" s="150"/>
      <c r="E1377" s="166"/>
      <c r="F1377" s="150"/>
      <c r="G1377" s="150"/>
      <c r="H1377" s="150"/>
      <c r="I1377" s="150"/>
      <c r="J1377" s="150"/>
      <c r="K1377" s="150"/>
    </row>
    <row r="1378" spans="1:11" ht="15.75" thickBot="1">
      <c r="A1378" s="151">
        <v>87</v>
      </c>
      <c r="B1378" s="145" t="s">
        <v>152</v>
      </c>
      <c r="C1378" s="145" t="s">
        <v>153</v>
      </c>
      <c r="D1378" s="148"/>
      <c r="E1378" s="152" t="str">
        <f>CONCATENATE(J1392,IF(AND(D1391&lt;&gt;0,D1388&lt;&gt;0),$M$3,""),J1389,IF(AND(D1388&lt;&gt;0,D1385&lt;&gt;0),$M$3,""),J1386,IF(AND(D1385&lt;&gt;0,D1382&lt;&gt;0),$M$3,""),J1383,$N$3,$M$3,E1379,IF(D1379&lt;&gt;0,$M$3,""),$N$4)</f>
        <v>osiemdziesiąt siedem, 00/100</v>
      </c>
      <c r="F1378" s="148"/>
      <c r="G1378" s="148"/>
      <c r="H1378" s="148"/>
      <c r="I1378" s="148"/>
      <c r="J1378" s="148"/>
      <c r="K1378" s="153"/>
    </row>
    <row r="1379" spans="1:11" ht="15.75" thickBot="1">
      <c r="A1379" s="154">
        <f>TRUNC(A1378)</f>
        <v>87</v>
      </c>
      <c r="B1379" s="155">
        <f>A1378-A1379</f>
        <v>0</v>
      </c>
      <c r="C1379" s="155">
        <v>1</v>
      </c>
      <c r="D1379" s="156">
        <f>B1379</f>
        <v>0</v>
      </c>
      <c r="E1379" s="157" t="str">
        <f>CONCATENATE(TEXT(D1379*100,"## 00"),"/100")</f>
        <v>00/100</v>
      </c>
      <c r="K1379" s="158"/>
    </row>
    <row r="1380" spans="1:11">
      <c r="A1380" s="159">
        <f t="shared" ref="A1380:A1391" si="172">MOD($A$1379,$C1380)</f>
        <v>7</v>
      </c>
      <c r="B1380" s="156">
        <f>A1380</f>
        <v>7</v>
      </c>
      <c r="C1380" s="156">
        <v>10</v>
      </c>
      <c r="D1380" s="156"/>
      <c r="E1380" s="157"/>
      <c r="K1380" s="160"/>
    </row>
    <row r="1381" spans="1:11">
      <c r="A1381" s="159">
        <f t="shared" si="172"/>
        <v>87</v>
      </c>
      <c r="B1381" s="156">
        <f t="shared" ref="B1381:B1390" si="173">A1381-A1380</f>
        <v>80</v>
      </c>
      <c r="C1381" s="156">
        <v>100</v>
      </c>
      <c r="D1381" s="156"/>
      <c r="E1381" s="157"/>
      <c r="K1381" s="160"/>
    </row>
    <row r="1382" spans="1:11">
      <c r="A1382" s="159">
        <f t="shared" si="172"/>
        <v>87</v>
      </c>
      <c r="B1382" s="156">
        <f t="shared" si="173"/>
        <v>0</v>
      </c>
      <c r="C1382" s="156">
        <v>1000</v>
      </c>
      <c r="D1382" s="156">
        <f>A1382</f>
        <v>87</v>
      </c>
      <c r="E1382" s="157">
        <f>D1382-MOD(D1382,100)</f>
        <v>0</v>
      </c>
      <c r="F1382" s="149">
        <f>MOD(D1382,100)</f>
        <v>87</v>
      </c>
      <c r="G1382" s="149">
        <f>F1382-MOD(F1382,10)</f>
        <v>80</v>
      </c>
      <c r="H1382" s="149">
        <f>MOD(F1382,10)</f>
        <v>7</v>
      </c>
      <c r="K1382" s="160"/>
    </row>
    <row r="1383" spans="1:11">
      <c r="A1383" s="159">
        <f t="shared" si="172"/>
        <v>87</v>
      </c>
      <c r="B1383" s="156">
        <f t="shared" si="173"/>
        <v>0</v>
      </c>
      <c r="C1383" s="156">
        <v>10000</v>
      </c>
      <c r="D1383" s="156"/>
      <c r="E1383" s="157" t="str">
        <f>_xlfn.IFNA(VLOOKUP(E1382,$O$3:$P$38,2,0),"")</f>
        <v/>
      </c>
      <c r="F1383" s="149" t="str">
        <f>IF(AND(F1382&gt;10,F1382&lt;20), VLOOKUP(F1382,$O$3:$P$38,2,0),"")</f>
        <v/>
      </c>
      <c r="G1383" s="149" t="str">
        <f>IF(AND(F1382&gt;10,F1382&lt;20),"", IF(G1382&gt;9, VLOOKUP(G1382,$O$3:$P$38,2,0),""))</f>
        <v>osiemdziesiąt</v>
      </c>
      <c r="H1383" s="149" t="str">
        <f>IF(AND(F1382&gt;10,F1382&lt;20),"",IF(H1382&gt;0,VLOOKUP(H1382,$O$3:$P$39,2,0),IF(AND(H1382=0,A1379=0),"zero","")))</f>
        <v>siedem</v>
      </c>
      <c r="J1383" s="149" t="str">
        <f>CONCATENATE(E1383,IF(AND(E1383&lt;&gt;"",F1383&lt;&gt;""),$M$3,""),F1383,IF(AND(E1383&amp;F1383&lt;&gt;"",G1383&lt;&gt;""),$M$3,""),G1383,IF(AND(E1383&amp;F1383&amp;G1383&lt;&gt;"",H1383&lt;&gt;""),$M$3,""),H1383)</f>
        <v>osiemdziesiąt siedem</v>
      </c>
      <c r="K1383" s="160"/>
    </row>
    <row r="1384" spans="1:11">
      <c r="A1384" s="159">
        <f t="shared" si="172"/>
        <v>87</v>
      </c>
      <c r="B1384" s="156">
        <f t="shared" si="173"/>
        <v>0</v>
      </c>
      <c r="C1384" s="156">
        <v>100000</v>
      </c>
      <c r="D1384" s="156"/>
      <c r="E1384" s="157"/>
      <c r="K1384" s="160"/>
    </row>
    <row r="1385" spans="1:11">
      <c r="A1385" s="159">
        <f t="shared" si="172"/>
        <v>87</v>
      </c>
      <c r="B1385" s="156">
        <f t="shared" si="173"/>
        <v>0</v>
      </c>
      <c r="C1385" s="156">
        <v>1000000</v>
      </c>
      <c r="D1385" s="156">
        <f>(A1385-A1382)/1000</f>
        <v>0</v>
      </c>
      <c r="E1385" s="157">
        <f>D1385-MOD(D1385,100)</f>
        <v>0</v>
      </c>
      <c r="F1385" s="149">
        <f>MOD(D1385,100)</f>
        <v>0</v>
      </c>
      <c r="G1385" s="149">
        <f>F1385-MOD(F1385,10)</f>
        <v>0</v>
      </c>
      <c r="H1385" s="149">
        <f>MOD(F1385,10)</f>
        <v>0</v>
      </c>
      <c r="K1385" s="160"/>
    </row>
    <row r="1386" spans="1:11">
      <c r="A1386" s="159">
        <f t="shared" si="172"/>
        <v>87</v>
      </c>
      <c r="B1386" s="156">
        <f t="shared" si="173"/>
        <v>0</v>
      </c>
      <c r="C1386" s="156">
        <v>10000000</v>
      </c>
      <c r="D1386" s="156"/>
      <c r="E1386" s="157" t="str">
        <f>_xlfn.IFNA(VLOOKUP(E1385,$O$3:$P$38,2,0),"")</f>
        <v/>
      </c>
      <c r="F1386" s="149" t="str">
        <f>IF(AND(F1385&gt;10,F1385&lt;20), VLOOKUP(F1385,$O$3:$P$38,2,0),"")</f>
        <v/>
      </c>
      <c r="G1386" s="149" t="str">
        <f>IF(AND(F1385&gt;10,F1385&lt;20),"", IF(G1385&gt;9, VLOOKUP(G1385,$O$3:$P$38,2,0),""))</f>
        <v/>
      </c>
      <c r="H1386" s="149" t="str">
        <f>IF(AND(F1385&gt;10,F1385&lt;20),"", IF(H1385&gt;0, VLOOKUP(H1385,$O$3:$P$38,2,0),""))</f>
        <v/>
      </c>
      <c r="I1386" s="149" t="str">
        <f>IF(D1385=0,"",IF(D1385=1,$Q$3,IF(AND(F1385&gt;10,F1385&lt;19),$Q$5,IF(AND(H1385&gt;1,H1385&lt;5),$Q$4,$Q$5))))</f>
        <v/>
      </c>
      <c r="J1386" s="149" t="str">
        <f>CONCATENATE(E1386,IF(AND(E1386&lt;&gt;"",F1386&lt;&gt;""),$M$3,""),F1386,IF(AND(E1386&amp;F1386&lt;&gt;"",G1386&lt;&gt;""),$M$3,""),G1386,IF(AND(E1386&amp;F1386&amp;G1386&lt;&gt;"",H1386&lt;&gt;""),$M$3,""),H1386,IF(E1386&amp;F1386&amp;G1386&amp;H1386&lt;&gt;"",$M$3,""),I1386)</f>
        <v/>
      </c>
      <c r="K1386" s="160"/>
    </row>
    <row r="1387" spans="1:11">
      <c r="A1387" s="159">
        <f t="shared" si="172"/>
        <v>87</v>
      </c>
      <c r="B1387" s="156">
        <f t="shared" si="173"/>
        <v>0</v>
      </c>
      <c r="C1387" s="156">
        <v>100000000</v>
      </c>
      <c r="D1387" s="156"/>
      <c r="E1387" s="157"/>
      <c r="K1387" s="160"/>
    </row>
    <row r="1388" spans="1:11">
      <c r="A1388" s="159">
        <f t="shared" si="172"/>
        <v>87</v>
      </c>
      <c r="B1388" s="155">
        <f t="shared" si="173"/>
        <v>0</v>
      </c>
      <c r="C1388" s="155">
        <v>1000000000</v>
      </c>
      <c r="D1388" s="156">
        <f>(A1388-A1385)/1000000</f>
        <v>0</v>
      </c>
      <c r="E1388" s="157">
        <f>D1388-MOD(D1388,100)</f>
        <v>0</v>
      </c>
      <c r="F1388" s="149">
        <f>MOD(D1388,100)</f>
        <v>0</v>
      </c>
      <c r="G1388" s="149">
        <f>F1388-MOD(F1388,10)</f>
        <v>0</v>
      </c>
      <c r="H1388" s="149">
        <f>MOD(F1388,10)</f>
        <v>0</v>
      </c>
      <c r="K1388" s="160"/>
    </row>
    <row r="1389" spans="1:11">
      <c r="A1389" s="159">
        <f t="shared" si="172"/>
        <v>87</v>
      </c>
      <c r="B1389" s="155">
        <f t="shared" si="173"/>
        <v>0</v>
      </c>
      <c r="C1389" s="155">
        <v>10000000000</v>
      </c>
      <c r="E1389" s="161" t="str">
        <f>_xlfn.IFNA(VLOOKUP(E1388,$O$3:$P$38,2,0),"")</f>
        <v/>
      </c>
      <c r="F1389" s="149" t="str">
        <f>IF(AND(F1388&gt;10,F1388&lt;20), VLOOKUP(F1388,$O$3:$P$38,2,0),"")</f>
        <v/>
      </c>
      <c r="G1389" s="149" t="str">
        <f>IF(AND(F1388&gt;10,F1388&lt;20),"", IF(G1388&gt;9, VLOOKUP(G1388,$O$3:$P$38,2,0),""))</f>
        <v/>
      </c>
      <c r="H1389" s="149" t="str">
        <f>IF(AND(F1388&gt;10,F1388&lt;20),"", IF(H1388&gt;0, VLOOKUP(H1388,$O$3:$P$38,2,0),""))</f>
        <v/>
      </c>
      <c r="I1389" s="149" t="str">
        <f>IF(D1388=0,"",IF(D1388=1,$R$3,IF(AND(F1388&gt;10,F1388&lt;19),$R$5,IF(AND(H1388&gt;1,H1388&lt;5),$R$4,$R$5))))</f>
        <v/>
      </c>
      <c r="J1389" s="149" t="str">
        <f>CONCATENATE(E1389,IF(AND(E1389&lt;&gt;"",F1389&lt;&gt;""),$M$3,""),F1389,IF(AND(E1389&amp;F1389&lt;&gt;"",G1389&lt;&gt;""),$M$3,""),G1389,IF(AND(E1389&amp;F1389&amp;G1389&lt;&gt;"",H1389&lt;&gt;""),$M$3,""),H1389,IF(E1389&amp;F1389&amp;G1389&amp;H1389&lt;&gt;"",$M$3,""),I1389)</f>
        <v/>
      </c>
      <c r="K1389" s="160"/>
    </row>
    <row r="1390" spans="1:11">
      <c r="A1390" s="159">
        <f t="shared" si="172"/>
        <v>87</v>
      </c>
      <c r="B1390" s="156">
        <f t="shared" si="173"/>
        <v>0</v>
      </c>
      <c r="C1390" s="156">
        <v>100000000000</v>
      </c>
      <c r="D1390" s="156"/>
      <c r="E1390" s="157"/>
      <c r="K1390" s="160"/>
    </row>
    <row r="1391" spans="1:11">
      <c r="A1391" s="159">
        <f t="shared" si="172"/>
        <v>87</v>
      </c>
      <c r="B1391" s="155">
        <f>A1391-A1388</f>
        <v>0</v>
      </c>
      <c r="C1391" s="155">
        <v>1000000000000</v>
      </c>
      <c r="D1391" s="156">
        <f>(A1391-A1388)/1000000000</f>
        <v>0</v>
      </c>
      <c r="E1391" s="157">
        <f>D1391-MOD(D1391,100)</f>
        <v>0</v>
      </c>
      <c r="F1391" s="149">
        <f>MOD(D1391,100)</f>
        <v>0</v>
      </c>
      <c r="G1391" s="149">
        <f>F1391-MOD(F1391,10)</f>
        <v>0</v>
      </c>
      <c r="H1391" s="149">
        <f>MOD(F1391,10)</f>
        <v>0</v>
      </c>
      <c r="K1391" s="160"/>
    </row>
    <row r="1392" spans="1:11" ht="15.75" thickBot="1">
      <c r="A1392" s="162"/>
      <c r="B1392" s="163"/>
      <c r="C1392" s="163"/>
      <c r="D1392" s="163"/>
      <c r="E1392" s="164" t="str">
        <f>_xlfn.IFNA(VLOOKUP(E1391,$O$3:$P$38,2,0),"")</f>
        <v/>
      </c>
      <c r="F1392" s="163" t="str">
        <f>IF(AND(F1391&gt;10,F1391&lt;20), VLOOKUP(F1391,$O$3:$P$38,2,0),"")</f>
        <v/>
      </c>
      <c r="G1392" s="163" t="str">
        <f>IF(AND(F1391&gt;10,F1391&lt;20),"", IF(G1391&gt;9, VLOOKUP(G1391,$O$3:$P$38,2,0),""))</f>
        <v/>
      </c>
      <c r="H1392" s="163" t="str">
        <f>IF(AND(F1391&gt;10,F1391&lt;20),"", IF(H1391&gt;0, VLOOKUP(H1391,$O$3:$P$38,2,0),""))</f>
        <v/>
      </c>
      <c r="I1392" s="163" t="str">
        <f>IF(D1391=0,"",IF(D1391=1,$S$3,IF(AND(F1391&gt;10,F1391&lt;19),$S$5,IF(AND(H1391&gt;1,H1391&lt;5),$S$4,$S$5))))</f>
        <v/>
      </c>
      <c r="J1392" s="163" t="str">
        <f>CONCATENATE(E1392,IF(AND(E1392&lt;&gt;"",F1392&lt;&gt;""),$M$3,""),F1392,IF(AND(E1392&amp;F1392&lt;&gt;"",G1392&lt;&gt;""),$M$3,""),G1392,IF(AND(E1392&amp;F1392&amp;G1392&lt;&gt;"",H1392&lt;&gt;""),$M$3,""),H1392,IF(E1392&amp;F1392&amp;G1392&amp;H1392&lt;&gt;"",$M$3,""),I1392)</f>
        <v/>
      </c>
      <c r="K1392" s="165"/>
    </row>
    <row r="1393" spans="1:11" ht="15.75" thickBot="1">
      <c r="A1393" s="150"/>
      <c r="B1393" s="150"/>
      <c r="C1393" s="150"/>
      <c r="D1393" s="150"/>
      <c r="E1393" s="166"/>
      <c r="F1393" s="150"/>
      <c r="G1393" s="150"/>
      <c r="H1393" s="150"/>
      <c r="I1393" s="150"/>
      <c r="J1393" s="150"/>
      <c r="K1393" s="150"/>
    </row>
    <row r="1394" spans="1:11" ht="15.75" thickBot="1">
      <c r="A1394" s="151">
        <v>88</v>
      </c>
      <c r="B1394" s="145" t="s">
        <v>152</v>
      </c>
      <c r="C1394" s="145" t="s">
        <v>153</v>
      </c>
      <c r="D1394" s="148"/>
      <c r="E1394" s="152" t="str">
        <f>CONCATENATE(J1408,IF(AND(D1407&lt;&gt;0,D1404&lt;&gt;0),$M$3,""),J1405,IF(AND(D1404&lt;&gt;0,D1401&lt;&gt;0),$M$3,""),J1402,IF(AND(D1401&lt;&gt;0,D1398&lt;&gt;0),$M$3,""),J1399,$N$3,$M$3,E1395,IF(D1395&lt;&gt;0,$M$3,""),$N$4)</f>
        <v>osiemdziesiąt osiem, 00/100</v>
      </c>
      <c r="F1394" s="148"/>
      <c r="G1394" s="148"/>
      <c r="H1394" s="148"/>
      <c r="I1394" s="148"/>
      <c r="J1394" s="148"/>
      <c r="K1394" s="153"/>
    </row>
    <row r="1395" spans="1:11" ht="15.75" thickBot="1">
      <c r="A1395" s="154">
        <f>TRUNC(A1394)</f>
        <v>88</v>
      </c>
      <c r="B1395" s="155">
        <f>A1394-A1395</f>
        <v>0</v>
      </c>
      <c r="C1395" s="155">
        <v>1</v>
      </c>
      <c r="D1395" s="156">
        <f>B1395</f>
        <v>0</v>
      </c>
      <c r="E1395" s="157" t="str">
        <f>CONCATENATE(TEXT(D1395*100,"## 00"),"/100")</f>
        <v>00/100</v>
      </c>
      <c r="K1395" s="158"/>
    </row>
    <row r="1396" spans="1:11">
      <c r="A1396" s="159">
        <f t="shared" ref="A1396:A1407" si="174">MOD($A$1395,$C1396)</f>
        <v>8</v>
      </c>
      <c r="B1396" s="156">
        <f>A1396</f>
        <v>8</v>
      </c>
      <c r="C1396" s="156">
        <v>10</v>
      </c>
      <c r="D1396" s="156"/>
      <c r="E1396" s="157"/>
      <c r="K1396" s="160"/>
    </row>
    <row r="1397" spans="1:11">
      <c r="A1397" s="159">
        <f t="shared" si="174"/>
        <v>88</v>
      </c>
      <c r="B1397" s="156">
        <f t="shared" ref="B1397:B1406" si="175">A1397-A1396</f>
        <v>80</v>
      </c>
      <c r="C1397" s="156">
        <v>100</v>
      </c>
      <c r="D1397" s="156"/>
      <c r="E1397" s="157"/>
      <c r="K1397" s="160"/>
    </row>
    <row r="1398" spans="1:11">
      <c r="A1398" s="159">
        <f t="shared" si="174"/>
        <v>88</v>
      </c>
      <c r="B1398" s="156">
        <f t="shared" si="175"/>
        <v>0</v>
      </c>
      <c r="C1398" s="156">
        <v>1000</v>
      </c>
      <c r="D1398" s="156">
        <f>A1398</f>
        <v>88</v>
      </c>
      <c r="E1398" s="157">
        <f>D1398-MOD(D1398,100)</f>
        <v>0</v>
      </c>
      <c r="F1398" s="149">
        <f>MOD(D1398,100)</f>
        <v>88</v>
      </c>
      <c r="G1398" s="149">
        <f>F1398-MOD(F1398,10)</f>
        <v>80</v>
      </c>
      <c r="H1398" s="149">
        <f>MOD(F1398,10)</f>
        <v>8</v>
      </c>
      <c r="K1398" s="160"/>
    </row>
    <row r="1399" spans="1:11">
      <c r="A1399" s="159">
        <f t="shared" si="174"/>
        <v>88</v>
      </c>
      <c r="B1399" s="156">
        <f t="shared" si="175"/>
        <v>0</v>
      </c>
      <c r="C1399" s="156">
        <v>10000</v>
      </c>
      <c r="D1399" s="156"/>
      <c r="E1399" s="157" t="str">
        <f>_xlfn.IFNA(VLOOKUP(E1398,$O$3:$P$38,2,0),"")</f>
        <v/>
      </c>
      <c r="F1399" s="149" t="str">
        <f>IF(AND(F1398&gt;10,F1398&lt;20), VLOOKUP(F1398,$O$3:$P$38,2,0),"")</f>
        <v/>
      </c>
      <c r="G1399" s="149" t="str">
        <f>IF(AND(F1398&gt;10,F1398&lt;20),"", IF(G1398&gt;9, VLOOKUP(G1398,$O$3:$P$38,2,0),""))</f>
        <v>osiemdziesiąt</v>
      </c>
      <c r="H1399" s="149" t="str">
        <f>IF(AND(F1398&gt;10,F1398&lt;20),"",IF(H1398&gt;0,VLOOKUP(H1398,$O$3:$P$39,2,0),IF(AND(H1398=0,A1395=0),"zero","")))</f>
        <v>osiem</v>
      </c>
      <c r="J1399" s="149" t="str">
        <f>CONCATENATE(E1399,IF(AND(E1399&lt;&gt;"",F1399&lt;&gt;""),$M$3,""),F1399,IF(AND(E1399&amp;F1399&lt;&gt;"",G1399&lt;&gt;""),$M$3,""),G1399,IF(AND(E1399&amp;F1399&amp;G1399&lt;&gt;"",H1399&lt;&gt;""),$M$3,""),H1399)</f>
        <v>osiemdziesiąt osiem</v>
      </c>
      <c r="K1399" s="160"/>
    </row>
    <row r="1400" spans="1:11">
      <c r="A1400" s="159">
        <f t="shared" si="174"/>
        <v>88</v>
      </c>
      <c r="B1400" s="156">
        <f t="shared" si="175"/>
        <v>0</v>
      </c>
      <c r="C1400" s="156">
        <v>100000</v>
      </c>
      <c r="D1400" s="156"/>
      <c r="E1400" s="157"/>
      <c r="K1400" s="160"/>
    </row>
    <row r="1401" spans="1:11">
      <c r="A1401" s="159">
        <f t="shared" si="174"/>
        <v>88</v>
      </c>
      <c r="B1401" s="156">
        <f t="shared" si="175"/>
        <v>0</v>
      </c>
      <c r="C1401" s="156">
        <v>1000000</v>
      </c>
      <c r="D1401" s="156">
        <f>(A1401-A1398)/1000</f>
        <v>0</v>
      </c>
      <c r="E1401" s="157">
        <f>D1401-MOD(D1401,100)</f>
        <v>0</v>
      </c>
      <c r="F1401" s="149">
        <f>MOD(D1401,100)</f>
        <v>0</v>
      </c>
      <c r="G1401" s="149">
        <f>F1401-MOD(F1401,10)</f>
        <v>0</v>
      </c>
      <c r="H1401" s="149">
        <f>MOD(F1401,10)</f>
        <v>0</v>
      </c>
      <c r="K1401" s="160"/>
    </row>
    <row r="1402" spans="1:11">
      <c r="A1402" s="159">
        <f t="shared" si="174"/>
        <v>88</v>
      </c>
      <c r="B1402" s="156">
        <f t="shared" si="175"/>
        <v>0</v>
      </c>
      <c r="C1402" s="156">
        <v>10000000</v>
      </c>
      <c r="D1402" s="156"/>
      <c r="E1402" s="157" t="str">
        <f>_xlfn.IFNA(VLOOKUP(E1401,$O$3:$P$38,2,0),"")</f>
        <v/>
      </c>
      <c r="F1402" s="149" t="str">
        <f>IF(AND(F1401&gt;10,F1401&lt;20), VLOOKUP(F1401,$O$3:$P$38,2,0),"")</f>
        <v/>
      </c>
      <c r="G1402" s="149" t="str">
        <f>IF(AND(F1401&gt;10,F1401&lt;20),"", IF(G1401&gt;9, VLOOKUP(G1401,$O$3:$P$38,2,0),""))</f>
        <v/>
      </c>
      <c r="H1402" s="149" t="str">
        <f>IF(AND(F1401&gt;10,F1401&lt;20),"", IF(H1401&gt;0, VLOOKUP(H1401,$O$3:$P$38,2,0),""))</f>
        <v/>
      </c>
      <c r="I1402" s="149" t="str">
        <f>IF(D1401=0,"",IF(D1401=1,$Q$3,IF(AND(F1401&gt;10,F1401&lt;19),$Q$5,IF(AND(H1401&gt;1,H1401&lt;5),$Q$4,$Q$5))))</f>
        <v/>
      </c>
      <c r="J1402" s="149" t="str">
        <f>CONCATENATE(E1402,IF(AND(E1402&lt;&gt;"",F1402&lt;&gt;""),$M$3,""),F1402,IF(AND(E1402&amp;F1402&lt;&gt;"",G1402&lt;&gt;""),$M$3,""),G1402,IF(AND(E1402&amp;F1402&amp;G1402&lt;&gt;"",H1402&lt;&gt;""),$M$3,""),H1402,IF(E1402&amp;F1402&amp;G1402&amp;H1402&lt;&gt;"",$M$3,""),I1402)</f>
        <v/>
      </c>
      <c r="K1402" s="160"/>
    </row>
    <row r="1403" spans="1:11">
      <c r="A1403" s="159">
        <f t="shared" si="174"/>
        <v>88</v>
      </c>
      <c r="B1403" s="156">
        <f t="shared" si="175"/>
        <v>0</v>
      </c>
      <c r="C1403" s="156">
        <v>100000000</v>
      </c>
      <c r="D1403" s="156"/>
      <c r="E1403" s="157"/>
      <c r="K1403" s="160"/>
    </row>
    <row r="1404" spans="1:11">
      <c r="A1404" s="159">
        <f t="shared" si="174"/>
        <v>88</v>
      </c>
      <c r="B1404" s="155">
        <f t="shared" si="175"/>
        <v>0</v>
      </c>
      <c r="C1404" s="155">
        <v>1000000000</v>
      </c>
      <c r="D1404" s="156">
        <f>(A1404-A1401)/1000000</f>
        <v>0</v>
      </c>
      <c r="E1404" s="157">
        <f>D1404-MOD(D1404,100)</f>
        <v>0</v>
      </c>
      <c r="F1404" s="149">
        <f>MOD(D1404,100)</f>
        <v>0</v>
      </c>
      <c r="G1404" s="149">
        <f>F1404-MOD(F1404,10)</f>
        <v>0</v>
      </c>
      <c r="H1404" s="149">
        <f>MOD(F1404,10)</f>
        <v>0</v>
      </c>
      <c r="K1404" s="160"/>
    </row>
    <row r="1405" spans="1:11">
      <c r="A1405" s="159">
        <f t="shared" si="174"/>
        <v>88</v>
      </c>
      <c r="B1405" s="155">
        <f t="shared" si="175"/>
        <v>0</v>
      </c>
      <c r="C1405" s="155">
        <v>10000000000</v>
      </c>
      <c r="E1405" s="161" t="str">
        <f>_xlfn.IFNA(VLOOKUP(E1404,$O$3:$P$38,2,0),"")</f>
        <v/>
      </c>
      <c r="F1405" s="149" t="str">
        <f>IF(AND(F1404&gt;10,F1404&lt;20), VLOOKUP(F1404,$O$3:$P$38,2,0),"")</f>
        <v/>
      </c>
      <c r="G1405" s="149" t="str">
        <f>IF(AND(F1404&gt;10,F1404&lt;20),"", IF(G1404&gt;9, VLOOKUP(G1404,$O$3:$P$38,2,0),""))</f>
        <v/>
      </c>
      <c r="H1405" s="149" t="str">
        <f>IF(AND(F1404&gt;10,F1404&lt;20),"", IF(H1404&gt;0, VLOOKUP(H1404,$O$3:$P$38,2,0),""))</f>
        <v/>
      </c>
      <c r="I1405" s="149" t="str">
        <f>IF(D1404=0,"",IF(D1404=1,$R$3,IF(AND(F1404&gt;10,F1404&lt;19),$R$5,IF(AND(H1404&gt;1,H1404&lt;5),$R$4,$R$5))))</f>
        <v/>
      </c>
      <c r="J1405" s="149" t="str">
        <f>CONCATENATE(E1405,IF(AND(E1405&lt;&gt;"",F1405&lt;&gt;""),$M$3,""),F1405,IF(AND(E1405&amp;F1405&lt;&gt;"",G1405&lt;&gt;""),$M$3,""),G1405,IF(AND(E1405&amp;F1405&amp;G1405&lt;&gt;"",H1405&lt;&gt;""),$M$3,""),H1405,IF(E1405&amp;F1405&amp;G1405&amp;H1405&lt;&gt;"",$M$3,""),I1405)</f>
        <v/>
      </c>
      <c r="K1405" s="160"/>
    </row>
    <row r="1406" spans="1:11">
      <c r="A1406" s="159">
        <f t="shared" si="174"/>
        <v>88</v>
      </c>
      <c r="B1406" s="156">
        <f t="shared" si="175"/>
        <v>0</v>
      </c>
      <c r="C1406" s="156">
        <v>100000000000</v>
      </c>
      <c r="D1406" s="156"/>
      <c r="E1406" s="157"/>
      <c r="K1406" s="160"/>
    </row>
    <row r="1407" spans="1:11">
      <c r="A1407" s="159">
        <f t="shared" si="174"/>
        <v>88</v>
      </c>
      <c r="B1407" s="155">
        <f>A1407-A1404</f>
        <v>0</v>
      </c>
      <c r="C1407" s="155">
        <v>1000000000000</v>
      </c>
      <c r="D1407" s="156">
        <f>(A1407-A1404)/1000000000</f>
        <v>0</v>
      </c>
      <c r="E1407" s="157">
        <f>D1407-MOD(D1407,100)</f>
        <v>0</v>
      </c>
      <c r="F1407" s="149">
        <f>MOD(D1407,100)</f>
        <v>0</v>
      </c>
      <c r="G1407" s="149">
        <f>F1407-MOD(F1407,10)</f>
        <v>0</v>
      </c>
      <c r="H1407" s="149">
        <f>MOD(F1407,10)</f>
        <v>0</v>
      </c>
      <c r="K1407" s="160"/>
    </row>
    <row r="1408" spans="1:11" ht="15.75" thickBot="1">
      <c r="A1408" s="162"/>
      <c r="B1408" s="163"/>
      <c r="C1408" s="163"/>
      <c r="D1408" s="163"/>
      <c r="E1408" s="164" t="str">
        <f>_xlfn.IFNA(VLOOKUP(E1407,$O$3:$P$38,2,0),"")</f>
        <v/>
      </c>
      <c r="F1408" s="163" t="str">
        <f>IF(AND(F1407&gt;10,F1407&lt;20), VLOOKUP(F1407,$O$3:$P$38,2,0),"")</f>
        <v/>
      </c>
      <c r="G1408" s="163" t="str">
        <f>IF(AND(F1407&gt;10,F1407&lt;20),"", IF(G1407&gt;9, VLOOKUP(G1407,$O$3:$P$38,2,0),""))</f>
        <v/>
      </c>
      <c r="H1408" s="163" t="str">
        <f>IF(AND(F1407&gt;10,F1407&lt;20),"", IF(H1407&gt;0, VLOOKUP(H1407,$O$3:$P$38,2,0),""))</f>
        <v/>
      </c>
      <c r="I1408" s="163" t="str">
        <f>IF(D1407=0,"",IF(D1407=1,$S$3,IF(AND(F1407&gt;10,F1407&lt;19),$S$5,IF(AND(H1407&gt;1,H1407&lt;5),$S$4,$S$5))))</f>
        <v/>
      </c>
      <c r="J1408" s="163" t="str">
        <f>CONCATENATE(E1408,IF(AND(E1408&lt;&gt;"",F1408&lt;&gt;""),$M$3,""),F1408,IF(AND(E1408&amp;F1408&lt;&gt;"",G1408&lt;&gt;""),$M$3,""),G1408,IF(AND(E1408&amp;F1408&amp;G1408&lt;&gt;"",H1408&lt;&gt;""),$M$3,""),H1408,IF(E1408&amp;F1408&amp;G1408&amp;H1408&lt;&gt;"",$M$3,""),I1408)</f>
        <v/>
      </c>
      <c r="K1408" s="165"/>
    </row>
    <row r="1409" spans="1:11" ht="15.75" thickBot="1">
      <c r="A1409" s="150"/>
      <c r="B1409" s="150"/>
      <c r="C1409" s="150"/>
      <c r="D1409" s="150"/>
      <c r="E1409" s="166"/>
      <c r="F1409" s="150"/>
      <c r="G1409" s="150"/>
      <c r="H1409" s="150"/>
      <c r="I1409" s="150"/>
      <c r="J1409" s="150"/>
      <c r="K1409" s="150"/>
    </row>
    <row r="1410" spans="1:11" ht="15.75" thickBot="1">
      <c r="A1410" s="151">
        <v>89</v>
      </c>
      <c r="B1410" s="145" t="s">
        <v>152</v>
      </c>
      <c r="C1410" s="145" t="s">
        <v>153</v>
      </c>
      <c r="D1410" s="148"/>
      <c r="E1410" s="152" t="str">
        <f>CONCATENATE(J1424,IF(AND(D1423&lt;&gt;0,D1420&lt;&gt;0),$M$3,""),J1421,IF(AND(D1420&lt;&gt;0,D1417&lt;&gt;0),$M$3,""),J1418,IF(AND(D1417&lt;&gt;0,D1414&lt;&gt;0),$M$3,""),J1415,$N$3,$M$3,E1411,IF(D1411&lt;&gt;0,$M$3,""),$N$4)</f>
        <v>osiemdziesiąt dziewięć, 00/100</v>
      </c>
      <c r="F1410" s="148"/>
      <c r="G1410" s="148"/>
      <c r="H1410" s="148"/>
      <c r="I1410" s="148"/>
      <c r="J1410" s="148"/>
      <c r="K1410" s="153"/>
    </row>
    <row r="1411" spans="1:11" ht="15.75" thickBot="1">
      <c r="A1411" s="154">
        <f>TRUNC(A1410)</f>
        <v>89</v>
      </c>
      <c r="B1411" s="155">
        <f>A1410-A1411</f>
        <v>0</v>
      </c>
      <c r="C1411" s="155">
        <v>1</v>
      </c>
      <c r="D1411" s="156">
        <f>B1411</f>
        <v>0</v>
      </c>
      <c r="E1411" s="157" t="str">
        <f>CONCATENATE(TEXT(D1411*100,"## 00"),"/100")</f>
        <v>00/100</v>
      </c>
      <c r="K1411" s="158"/>
    </row>
    <row r="1412" spans="1:11">
      <c r="A1412" s="159">
        <f t="shared" ref="A1412:A1423" si="176">MOD($A$1411,$C1412)</f>
        <v>9</v>
      </c>
      <c r="B1412" s="156">
        <f>A1412</f>
        <v>9</v>
      </c>
      <c r="C1412" s="156">
        <v>10</v>
      </c>
      <c r="D1412" s="156"/>
      <c r="E1412" s="157"/>
      <c r="K1412" s="160"/>
    </row>
    <row r="1413" spans="1:11">
      <c r="A1413" s="159">
        <f t="shared" si="176"/>
        <v>89</v>
      </c>
      <c r="B1413" s="156">
        <f t="shared" ref="B1413:B1422" si="177">A1413-A1412</f>
        <v>80</v>
      </c>
      <c r="C1413" s="156">
        <v>100</v>
      </c>
      <c r="D1413" s="156"/>
      <c r="E1413" s="157"/>
      <c r="K1413" s="160"/>
    </row>
    <row r="1414" spans="1:11">
      <c r="A1414" s="159">
        <f t="shared" si="176"/>
        <v>89</v>
      </c>
      <c r="B1414" s="156">
        <f t="shared" si="177"/>
        <v>0</v>
      </c>
      <c r="C1414" s="156">
        <v>1000</v>
      </c>
      <c r="D1414" s="156">
        <f>A1414</f>
        <v>89</v>
      </c>
      <c r="E1414" s="157">
        <f>D1414-MOD(D1414,100)</f>
        <v>0</v>
      </c>
      <c r="F1414" s="149">
        <f>MOD(D1414,100)</f>
        <v>89</v>
      </c>
      <c r="G1414" s="149">
        <f>F1414-MOD(F1414,10)</f>
        <v>80</v>
      </c>
      <c r="H1414" s="149">
        <f>MOD(F1414,10)</f>
        <v>9</v>
      </c>
      <c r="K1414" s="160"/>
    </row>
    <row r="1415" spans="1:11">
      <c r="A1415" s="159">
        <f t="shared" si="176"/>
        <v>89</v>
      </c>
      <c r="B1415" s="156">
        <f t="shared" si="177"/>
        <v>0</v>
      </c>
      <c r="C1415" s="156">
        <v>10000</v>
      </c>
      <c r="D1415" s="156"/>
      <c r="E1415" s="157" t="str">
        <f>_xlfn.IFNA(VLOOKUP(E1414,$O$3:$P$38,2,0),"")</f>
        <v/>
      </c>
      <c r="F1415" s="149" t="str">
        <f>IF(AND(F1414&gt;10,F1414&lt;20), VLOOKUP(F1414,$O$3:$P$38,2,0),"")</f>
        <v/>
      </c>
      <c r="G1415" s="149" t="str">
        <f>IF(AND(F1414&gt;10,F1414&lt;20),"", IF(G1414&gt;9, VLOOKUP(G1414,$O$3:$P$38,2,0),""))</f>
        <v>osiemdziesiąt</v>
      </c>
      <c r="H1415" s="149" t="str">
        <f>IF(AND(F1414&gt;10,F1414&lt;20),"",IF(H1414&gt;0,VLOOKUP(H1414,$O$3:$P$39,2,0),IF(AND(H1414=0,A1411=0),"zero","")))</f>
        <v>dziewięć</v>
      </c>
      <c r="J1415" s="149" t="str">
        <f>CONCATENATE(E1415,IF(AND(E1415&lt;&gt;"",F1415&lt;&gt;""),$M$3,""),F1415,IF(AND(E1415&amp;F1415&lt;&gt;"",G1415&lt;&gt;""),$M$3,""),G1415,IF(AND(E1415&amp;F1415&amp;G1415&lt;&gt;"",H1415&lt;&gt;""),$M$3,""),H1415)</f>
        <v>osiemdziesiąt dziewięć</v>
      </c>
      <c r="K1415" s="160"/>
    </row>
    <row r="1416" spans="1:11">
      <c r="A1416" s="159">
        <f t="shared" si="176"/>
        <v>89</v>
      </c>
      <c r="B1416" s="156">
        <f t="shared" si="177"/>
        <v>0</v>
      </c>
      <c r="C1416" s="156">
        <v>100000</v>
      </c>
      <c r="D1416" s="156"/>
      <c r="E1416" s="157"/>
      <c r="K1416" s="160"/>
    </row>
    <row r="1417" spans="1:11">
      <c r="A1417" s="159">
        <f t="shared" si="176"/>
        <v>89</v>
      </c>
      <c r="B1417" s="156">
        <f t="shared" si="177"/>
        <v>0</v>
      </c>
      <c r="C1417" s="156">
        <v>1000000</v>
      </c>
      <c r="D1417" s="156">
        <f>(A1417-A1414)/1000</f>
        <v>0</v>
      </c>
      <c r="E1417" s="157">
        <f>D1417-MOD(D1417,100)</f>
        <v>0</v>
      </c>
      <c r="F1417" s="149">
        <f>MOD(D1417,100)</f>
        <v>0</v>
      </c>
      <c r="G1417" s="149">
        <f>F1417-MOD(F1417,10)</f>
        <v>0</v>
      </c>
      <c r="H1417" s="149">
        <f>MOD(F1417,10)</f>
        <v>0</v>
      </c>
      <c r="K1417" s="160"/>
    </row>
    <row r="1418" spans="1:11">
      <c r="A1418" s="159">
        <f t="shared" si="176"/>
        <v>89</v>
      </c>
      <c r="B1418" s="156">
        <f t="shared" si="177"/>
        <v>0</v>
      </c>
      <c r="C1418" s="156">
        <v>10000000</v>
      </c>
      <c r="D1418" s="156"/>
      <c r="E1418" s="157" t="str">
        <f>_xlfn.IFNA(VLOOKUP(E1417,$O$3:$P$38,2,0),"")</f>
        <v/>
      </c>
      <c r="F1418" s="149" t="str">
        <f>IF(AND(F1417&gt;10,F1417&lt;20), VLOOKUP(F1417,$O$3:$P$38,2,0),"")</f>
        <v/>
      </c>
      <c r="G1418" s="149" t="str">
        <f>IF(AND(F1417&gt;10,F1417&lt;20),"", IF(G1417&gt;9, VLOOKUP(G1417,$O$3:$P$38,2,0),""))</f>
        <v/>
      </c>
      <c r="H1418" s="149" t="str">
        <f>IF(AND(F1417&gt;10,F1417&lt;20),"", IF(H1417&gt;0, VLOOKUP(H1417,$O$3:$P$38,2,0),""))</f>
        <v/>
      </c>
      <c r="I1418" s="149" t="str">
        <f>IF(D1417=0,"",IF(D1417=1,$Q$3,IF(AND(F1417&gt;10,F1417&lt;19),$Q$5,IF(AND(H1417&gt;1,H1417&lt;5),$Q$4,$Q$5))))</f>
        <v/>
      </c>
      <c r="J1418" s="149" t="str">
        <f>CONCATENATE(E1418,IF(AND(E1418&lt;&gt;"",F1418&lt;&gt;""),$M$3,""),F1418,IF(AND(E1418&amp;F1418&lt;&gt;"",G1418&lt;&gt;""),$M$3,""),G1418,IF(AND(E1418&amp;F1418&amp;G1418&lt;&gt;"",H1418&lt;&gt;""),$M$3,""),H1418,IF(E1418&amp;F1418&amp;G1418&amp;H1418&lt;&gt;"",$M$3,""),I1418)</f>
        <v/>
      </c>
      <c r="K1418" s="160"/>
    </row>
    <row r="1419" spans="1:11">
      <c r="A1419" s="159">
        <f t="shared" si="176"/>
        <v>89</v>
      </c>
      <c r="B1419" s="156">
        <f t="shared" si="177"/>
        <v>0</v>
      </c>
      <c r="C1419" s="156">
        <v>100000000</v>
      </c>
      <c r="D1419" s="156"/>
      <c r="E1419" s="157"/>
      <c r="K1419" s="160"/>
    </row>
    <row r="1420" spans="1:11">
      <c r="A1420" s="159">
        <f t="shared" si="176"/>
        <v>89</v>
      </c>
      <c r="B1420" s="155">
        <f t="shared" si="177"/>
        <v>0</v>
      </c>
      <c r="C1420" s="155">
        <v>1000000000</v>
      </c>
      <c r="D1420" s="156">
        <f>(A1420-A1417)/1000000</f>
        <v>0</v>
      </c>
      <c r="E1420" s="157">
        <f>D1420-MOD(D1420,100)</f>
        <v>0</v>
      </c>
      <c r="F1420" s="149">
        <f>MOD(D1420,100)</f>
        <v>0</v>
      </c>
      <c r="G1420" s="149">
        <f>F1420-MOD(F1420,10)</f>
        <v>0</v>
      </c>
      <c r="H1420" s="149">
        <f>MOD(F1420,10)</f>
        <v>0</v>
      </c>
      <c r="K1420" s="160"/>
    </row>
    <row r="1421" spans="1:11">
      <c r="A1421" s="159">
        <f t="shared" si="176"/>
        <v>89</v>
      </c>
      <c r="B1421" s="155">
        <f t="shared" si="177"/>
        <v>0</v>
      </c>
      <c r="C1421" s="155">
        <v>10000000000</v>
      </c>
      <c r="E1421" s="161" t="str">
        <f>_xlfn.IFNA(VLOOKUP(E1420,$O$3:$P$38,2,0),"")</f>
        <v/>
      </c>
      <c r="F1421" s="149" t="str">
        <f>IF(AND(F1420&gt;10,F1420&lt;20), VLOOKUP(F1420,$O$3:$P$38,2,0),"")</f>
        <v/>
      </c>
      <c r="G1421" s="149" t="str">
        <f>IF(AND(F1420&gt;10,F1420&lt;20),"", IF(G1420&gt;9, VLOOKUP(G1420,$O$3:$P$38,2,0),""))</f>
        <v/>
      </c>
      <c r="H1421" s="149" t="str">
        <f>IF(AND(F1420&gt;10,F1420&lt;20),"", IF(H1420&gt;0, VLOOKUP(H1420,$O$3:$P$38,2,0),""))</f>
        <v/>
      </c>
      <c r="I1421" s="149" t="str">
        <f>IF(D1420=0,"",IF(D1420=1,$R$3,IF(AND(F1420&gt;10,F1420&lt;19),$R$5,IF(AND(H1420&gt;1,H1420&lt;5),$R$4,$R$5))))</f>
        <v/>
      </c>
      <c r="J1421" s="149" t="str">
        <f>CONCATENATE(E1421,IF(AND(E1421&lt;&gt;"",F1421&lt;&gt;""),$M$3,""),F1421,IF(AND(E1421&amp;F1421&lt;&gt;"",G1421&lt;&gt;""),$M$3,""),G1421,IF(AND(E1421&amp;F1421&amp;G1421&lt;&gt;"",H1421&lt;&gt;""),$M$3,""),H1421,IF(E1421&amp;F1421&amp;G1421&amp;H1421&lt;&gt;"",$M$3,""),I1421)</f>
        <v/>
      </c>
      <c r="K1421" s="160"/>
    </row>
    <row r="1422" spans="1:11">
      <c r="A1422" s="159">
        <f t="shared" si="176"/>
        <v>89</v>
      </c>
      <c r="B1422" s="156">
        <f t="shared" si="177"/>
        <v>0</v>
      </c>
      <c r="C1422" s="156">
        <v>100000000000</v>
      </c>
      <c r="D1422" s="156"/>
      <c r="E1422" s="157"/>
      <c r="K1422" s="160"/>
    </row>
    <row r="1423" spans="1:11">
      <c r="A1423" s="159">
        <f t="shared" si="176"/>
        <v>89</v>
      </c>
      <c r="B1423" s="155">
        <f>A1423-A1420</f>
        <v>0</v>
      </c>
      <c r="C1423" s="155">
        <v>1000000000000</v>
      </c>
      <c r="D1423" s="156">
        <f>(A1423-A1420)/1000000000</f>
        <v>0</v>
      </c>
      <c r="E1423" s="157">
        <f>D1423-MOD(D1423,100)</f>
        <v>0</v>
      </c>
      <c r="F1423" s="149">
        <f>MOD(D1423,100)</f>
        <v>0</v>
      </c>
      <c r="G1423" s="149">
        <f>F1423-MOD(F1423,10)</f>
        <v>0</v>
      </c>
      <c r="H1423" s="149">
        <f>MOD(F1423,10)</f>
        <v>0</v>
      </c>
      <c r="K1423" s="160"/>
    </row>
    <row r="1424" spans="1:11" ht="15.75" thickBot="1">
      <c r="A1424" s="162"/>
      <c r="B1424" s="163"/>
      <c r="C1424" s="163"/>
      <c r="D1424" s="163"/>
      <c r="E1424" s="164" t="str">
        <f>_xlfn.IFNA(VLOOKUP(E1423,$O$3:$P$38,2,0),"")</f>
        <v/>
      </c>
      <c r="F1424" s="163" t="str">
        <f>IF(AND(F1423&gt;10,F1423&lt;20), VLOOKUP(F1423,$O$3:$P$38,2,0),"")</f>
        <v/>
      </c>
      <c r="G1424" s="163" t="str">
        <f>IF(AND(F1423&gt;10,F1423&lt;20),"", IF(G1423&gt;9, VLOOKUP(G1423,$O$3:$P$38,2,0),""))</f>
        <v/>
      </c>
      <c r="H1424" s="163" t="str">
        <f>IF(AND(F1423&gt;10,F1423&lt;20),"", IF(H1423&gt;0, VLOOKUP(H1423,$O$3:$P$38,2,0),""))</f>
        <v/>
      </c>
      <c r="I1424" s="163" t="str">
        <f>IF(D1423=0,"",IF(D1423=1,$S$3,IF(AND(F1423&gt;10,F1423&lt;19),$S$5,IF(AND(H1423&gt;1,H1423&lt;5),$S$4,$S$5))))</f>
        <v/>
      </c>
      <c r="J1424" s="163" t="str">
        <f>CONCATENATE(E1424,IF(AND(E1424&lt;&gt;"",F1424&lt;&gt;""),$M$3,""),F1424,IF(AND(E1424&amp;F1424&lt;&gt;"",G1424&lt;&gt;""),$M$3,""),G1424,IF(AND(E1424&amp;F1424&amp;G1424&lt;&gt;"",H1424&lt;&gt;""),$M$3,""),H1424,IF(E1424&amp;F1424&amp;G1424&amp;H1424&lt;&gt;"",$M$3,""),I1424)</f>
        <v/>
      </c>
      <c r="K1424" s="165"/>
    </row>
    <row r="1425" spans="1:11" ht="15.75" thickBot="1">
      <c r="A1425" s="150"/>
      <c r="B1425" s="150"/>
      <c r="C1425" s="150"/>
      <c r="D1425" s="150"/>
      <c r="E1425" s="166"/>
      <c r="F1425" s="150"/>
      <c r="G1425" s="150"/>
      <c r="H1425" s="150"/>
      <c r="I1425" s="150"/>
      <c r="J1425" s="150"/>
      <c r="K1425" s="150"/>
    </row>
    <row r="1426" spans="1:11" ht="15.75" thickBot="1">
      <c r="A1426" s="151">
        <v>90</v>
      </c>
      <c r="B1426" s="145" t="s">
        <v>152</v>
      </c>
      <c r="C1426" s="145" t="s">
        <v>153</v>
      </c>
      <c r="D1426" s="148"/>
      <c r="E1426" s="152" t="str">
        <f>CONCATENATE(J1440,IF(AND(D1439&lt;&gt;0,D1436&lt;&gt;0),$M$3,""),J1437,IF(AND(D1436&lt;&gt;0,D1433&lt;&gt;0),$M$3,""),J1434,IF(AND(D1433&lt;&gt;0,D1430&lt;&gt;0),$M$3,""),J1431,$N$3,$M$3,E1427,IF(D1427&lt;&gt;0,$M$3,""),$N$4)</f>
        <v>dziewięćdziesiąt, 00/100</v>
      </c>
      <c r="F1426" s="148"/>
      <c r="G1426" s="148"/>
      <c r="H1426" s="148"/>
      <c r="I1426" s="148"/>
      <c r="J1426" s="148"/>
      <c r="K1426" s="153"/>
    </row>
    <row r="1427" spans="1:11" ht="15.75" thickBot="1">
      <c r="A1427" s="154">
        <f>TRUNC(A1426)</f>
        <v>90</v>
      </c>
      <c r="B1427" s="155">
        <f>A1426-A1427</f>
        <v>0</v>
      </c>
      <c r="C1427" s="155">
        <v>1</v>
      </c>
      <c r="D1427" s="156">
        <f>B1427</f>
        <v>0</v>
      </c>
      <c r="E1427" s="157" t="str">
        <f>CONCATENATE(TEXT(D1427*100,"## 00"),"/100")</f>
        <v>00/100</v>
      </c>
      <c r="K1427" s="158"/>
    </row>
    <row r="1428" spans="1:11">
      <c r="A1428" s="159">
        <f t="shared" ref="A1428:A1439" si="178">MOD($A$1427,$C1428)</f>
        <v>0</v>
      </c>
      <c r="B1428" s="156">
        <f>A1428</f>
        <v>0</v>
      </c>
      <c r="C1428" s="156">
        <v>10</v>
      </c>
      <c r="D1428" s="156"/>
      <c r="E1428" s="157"/>
      <c r="K1428" s="160"/>
    </row>
    <row r="1429" spans="1:11">
      <c r="A1429" s="159">
        <f t="shared" si="178"/>
        <v>90</v>
      </c>
      <c r="B1429" s="156">
        <f t="shared" ref="B1429:B1438" si="179">A1429-A1428</f>
        <v>90</v>
      </c>
      <c r="C1429" s="156">
        <v>100</v>
      </c>
      <c r="D1429" s="156"/>
      <c r="E1429" s="157"/>
      <c r="K1429" s="160"/>
    </row>
    <row r="1430" spans="1:11">
      <c r="A1430" s="159">
        <f t="shared" si="178"/>
        <v>90</v>
      </c>
      <c r="B1430" s="156">
        <f t="shared" si="179"/>
        <v>0</v>
      </c>
      <c r="C1430" s="156">
        <v>1000</v>
      </c>
      <c r="D1430" s="156">
        <f>A1430</f>
        <v>90</v>
      </c>
      <c r="E1430" s="157">
        <f>D1430-MOD(D1430,100)</f>
        <v>0</v>
      </c>
      <c r="F1430" s="149">
        <f>MOD(D1430,100)</f>
        <v>90</v>
      </c>
      <c r="G1430" s="149">
        <f>F1430-MOD(F1430,10)</f>
        <v>90</v>
      </c>
      <c r="H1430" s="149">
        <f>MOD(F1430,10)</f>
        <v>0</v>
      </c>
      <c r="K1430" s="160"/>
    </row>
    <row r="1431" spans="1:11">
      <c r="A1431" s="159">
        <f t="shared" si="178"/>
        <v>90</v>
      </c>
      <c r="B1431" s="156">
        <f t="shared" si="179"/>
        <v>0</v>
      </c>
      <c r="C1431" s="156">
        <v>10000</v>
      </c>
      <c r="D1431" s="156"/>
      <c r="E1431" s="157" t="str">
        <f>_xlfn.IFNA(VLOOKUP(E1430,$O$3:$P$38,2,0),"")</f>
        <v/>
      </c>
      <c r="F1431" s="149" t="str">
        <f>IF(AND(F1430&gt;10,F1430&lt;20), VLOOKUP(F1430,$O$3:$P$38,2,0),"")</f>
        <v/>
      </c>
      <c r="G1431" s="149" t="str">
        <f>IF(AND(F1430&gt;10,F1430&lt;20),"", IF(G1430&gt;9, VLOOKUP(G1430,$O$3:$P$38,2,0),""))</f>
        <v>dziewięćdziesiąt</v>
      </c>
      <c r="H1431" s="149" t="str">
        <f>IF(AND(F1430&gt;10,F1430&lt;20),"",IF(H1430&gt;0,VLOOKUP(H1430,$O$3:$P$39,2,0),IF(AND(H1430=0,A1427=0),"zero","")))</f>
        <v/>
      </c>
      <c r="J1431" s="149" t="str">
        <f>CONCATENATE(E1431,IF(AND(E1431&lt;&gt;"",F1431&lt;&gt;""),$M$3,""),F1431,IF(AND(E1431&amp;F1431&lt;&gt;"",G1431&lt;&gt;""),$M$3,""),G1431,IF(AND(E1431&amp;F1431&amp;G1431&lt;&gt;"",H1431&lt;&gt;""),$M$3,""),H1431)</f>
        <v>dziewięćdziesiąt</v>
      </c>
      <c r="K1431" s="160"/>
    </row>
    <row r="1432" spans="1:11">
      <c r="A1432" s="159">
        <f t="shared" si="178"/>
        <v>90</v>
      </c>
      <c r="B1432" s="156">
        <f t="shared" si="179"/>
        <v>0</v>
      </c>
      <c r="C1432" s="156">
        <v>100000</v>
      </c>
      <c r="D1432" s="156"/>
      <c r="E1432" s="157"/>
      <c r="K1432" s="160"/>
    </row>
    <row r="1433" spans="1:11">
      <c r="A1433" s="159">
        <f t="shared" si="178"/>
        <v>90</v>
      </c>
      <c r="B1433" s="156">
        <f t="shared" si="179"/>
        <v>0</v>
      </c>
      <c r="C1433" s="156">
        <v>1000000</v>
      </c>
      <c r="D1433" s="156">
        <f>(A1433-A1430)/1000</f>
        <v>0</v>
      </c>
      <c r="E1433" s="157">
        <f>D1433-MOD(D1433,100)</f>
        <v>0</v>
      </c>
      <c r="F1433" s="149">
        <f>MOD(D1433,100)</f>
        <v>0</v>
      </c>
      <c r="G1433" s="149">
        <f>F1433-MOD(F1433,10)</f>
        <v>0</v>
      </c>
      <c r="H1433" s="149">
        <f>MOD(F1433,10)</f>
        <v>0</v>
      </c>
      <c r="K1433" s="160"/>
    </row>
    <row r="1434" spans="1:11">
      <c r="A1434" s="159">
        <f t="shared" si="178"/>
        <v>90</v>
      </c>
      <c r="B1434" s="156">
        <f t="shared" si="179"/>
        <v>0</v>
      </c>
      <c r="C1434" s="156">
        <v>10000000</v>
      </c>
      <c r="D1434" s="156"/>
      <c r="E1434" s="157" t="str">
        <f>_xlfn.IFNA(VLOOKUP(E1433,$O$3:$P$38,2,0),"")</f>
        <v/>
      </c>
      <c r="F1434" s="149" t="str">
        <f>IF(AND(F1433&gt;10,F1433&lt;20), VLOOKUP(F1433,$O$3:$P$38,2,0),"")</f>
        <v/>
      </c>
      <c r="G1434" s="149" t="str">
        <f>IF(AND(F1433&gt;10,F1433&lt;20),"", IF(G1433&gt;9, VLOOKUP(G1433,$O$3:$P$38,2,0),""))</f>
        <v/>
      </c>
      <c r="H1434" s="149" t="str">
        <f>IF(AND(F1433&gt;10,F1433&lt;20),"", IF(H1433&gt;0, VLOOKUP(H1433,$O$3:$P$38,2,0),""))</f>
        <v/>
      </c>
      <c r="I1434" s="149" t="str">
        <f>IF(D1433=0,"",IF(D1433=1,$Q$3,IF(AND(F1433&gt;10,F1433&lt;19),$Q$5,IF(AND(H1433&gt;1,H1433&lt;5),$Q$4,$Q$5))))</f>
        <v/>
      </c>
      <c r="J1434" s="149" t="str">
        <f>CONCATENATE(E1434,IF(AND(E1434&lt;&gt;"",F1434&lt;&gt;""),$M$3,""),F1434,IF(AND(E1434&amp;F1434&lt;&gt;"",G1434&lt;&gt;""),$M$3,""),G1434,IF(AND(E1434&amp;F1434&amp;G1434&lt;&gt;"",H1434&lt;&gt;""),$M$3,""),H1434,IF(E1434&amp;F1434&amp;G1434&amp;H1434&lt;&gt;"",$M$3,""),I1434)</f>
        <v/>
      </c>
      <c r="K1434" s="160"/>
    </row>
    <row r="1435" spans="1:11">
      <c r="A1435" s="159">
        <f t="shared" si="178"/>
        <v>90</v>
      </c>
      <c r="B1435" s="156">
        <f t="shared" si="179"/>
        <v>0</v>
      </c>
      <c r="C1435" s="156">
        <v>100000000</v>
      </c>
      <c r="D1435" s="156"/>
      <c r="E1435" s="157"/>
      <c r="K1435" s="160"/>
    </row>
    <row r="1436" spans="1:11">
      <c r="A1436" s="159">
        <f t="shared" si="178"/>
        <v>90</v>
      </c>
      <c r="B1436" s="155">
        <f t="shared" si="179"/>
        <v>0</v>
      </c>
      <c r="C1436" s="155">
        <v>1000000000</v>
      </c>
      <c r="D1436" s="156">
        <f>(A1436-A1433)/1000000</f>
        <v>0</v>
      </c>
      <c r="E1436" s="157">
        <f>D1436-MOD(D1436,100)</f>
        <v>0</v>
      </c>
      <c r="F1436" s="149">
        <f>MOD(D1436,100)</f>
        <v>0</v>
      </c>
      <c r="G1436" s="149">
        <f>F1436-MOD(F1436,10)</f>
        <v>0</v>
      </c>
      <c r="H1436" s="149">
        <f>MOD(F1436,10)</f>
        <v>0</v>
      </c>
      <c r="K1436" s="160"/>
    </row>
    <row r="1437" spans="1:11">
      <c r="A1437" s="159">
        <f t="shared" si="178"/>
        <v>90</v>
      </c>
      <c r="B1437" s="155">
        <f t="shared" si="179"/>
        <v>0</v>
      </c>
      <c r="C1437" s="155">
        <v>10000000000</v>
      </c>
      <c r="E1437" s="161" t="str">
        <f>_xlfn.IFNA(VLOOKUP(E1436,$O$3:$P$38,2,0),"")</f>
        <v/>
      </c>
      <c r="F1437" s="149" t="str">
        <f>IF(AND(F1436&gt;10,F1436&lt;20), VLOOKUP(F1436,$O$3:$P$38,2,0),"")</f>
        <v/>
      </c>
      <c r="G1437" s="149" t="str">
        <f>IF(AND(F1436&gt;10,F1436&lt;20),"", IF(G1436&gt;9, VLOOKUP(G1436,$O$3:$P$38,2,0),""))</f>
        <v/>
      </c>
      <c r="H1437" s="149" t="str">
        <f>IF(AND(F1436&gt;10,F1436&lt;20),"", IF(H1436&gt;0, VLOOKUP(H1436,$O$3:$P$38,2,0),""))</f>
        <v/>
      </c>
      <c r="I1437" s="149" t="str">
        <f>IF(D1436=0,"",IF(D1436=1,$R$3,IF(AND(F1436&gt;10,F1436&lt;19),$R$5,IF(AND(H1436&gt;1,H1436&lt;5),$R$4,$R$5))))</f>
        <v/>
      </c>
      <c r="J1437" s="149" t="str">
        <f>CONCATENATE(E1437,IF(AND(E1437&lt;&gt;"",F1437&lt;&gt;""),$M$3,""),F1437,IF(AND(E1437&amp;F1437&lt;&gt;"",G1437&lt;&gt;""),$M$3,""),G1437,IF(AND(E1437&amp;F1437&amp;G1437&lt;&gt;"",H1437&lt;&gt;""),$M$3,""),H1437,IF(E1437&amp;F1437&amp;G1437&amp;H1437&lt;&gt;"",$M$3,""),I1437)</f>
        <v/>
      </c>
      <c r="K1437" s="160"/>
    </row>
    <row r="1438" spans="1:11">
      <c r="A1438" s="159">
        <f t="shared" si="178"/>
        <v>90</v>
      </c>
      <c r="B1438" s="156">
        <f t="shared" si="179"/>
        <v>0</v>
      </c>
      <c r="C1438" s="156">
        <v>100000000000</v>
      </c>
      <c r="D1438" s="156"/>
      <c r="E1438" s="157"/>
      <c r="K1438" s="160"/>
    </row>
    <row r="1439" spans="1:11">
      <c r="A1439" s="159">
        <f t="shared" si="178"/>
        <v>90</v>
      </c>
      <c r="B1439" s="155">
        <f>A1439-A1436</f>
        <v>0</v>
      </c>
      <c r="C1439" s="155">
        <v>1000000000000</v>
      </c>
      <c r="D1439" s="156">
        <f>(A1439-A1436)/1000000000</f>
        <v>0</v>
      </c>
      <c r="E1439" s="157">
        <f>D1439-MOD(D1439,100)</f>
        <v>0</v>
      </c>
      <c r="F1439" s="149">
        <f>MOD(D1439,100)</f>
        <v>0</v>
      </c>
      <c r="G1439" s="149">
        <f>F1439-MOD(F1439,10)</f>
        <v>0</v>
      </c>
      <c r="H1439" s="149">
        <f>MOD(F1439,10)</f>
        <v>0</v>
      </c>
      <c r="K1439" s="160"/>
    </row>
    <row r="1440" spans="1:11" ht="15.75" thickBot="1">
      <c r="A1440" s="162"/>
      <c r="B1440" s="163"/>
      <c r="C1440" s="163"/>
      <c r="D1440" s="163"/>
      <c r="E1440" s="164" t="str">
        <f>_xlfn.IFNA(VLOOKUP(E1439,$O$3:$P$38,2,0),"")</f>
        <v/>
      </c>
      <c r="F1440" s="163" t="str">
        <f>IF(AND(F1439&gt;10,F1439&lt;20), VLOOKUP(F1439,$O$3:$P$38,2,0),"")</f>
        <v/>
      </c>
      <c r="G1440" s="163" t="str">
        <f>IF(AND(F1439&gt;10,F1439&lt;20),"", IF(G1439&gt;9, VLOOKUP(G1439,$O$3:$P$38,2,0),""))</f>
        <v/>
      </c>
      <c r="H1440" s="163" t="str">
        <f>IF(AND(F1439&gt;10,F1439&lt;20),"", IF(H1439&gt;0, VLOOKUP(H1439,$O$3:$P$38,2,0),""))</f>
        <v/>
      </c>
      <c r="I1440" s="163" t="str">
        <f>IF(D1439=0,"",IF(D1439=1,$S$3,IF(AND(F1439&gt;10,F1439&lt;19),$S$5,IF(AND(H1439&gt;1,H1439&lt;5),$S$4,$S$5))))</f>
        <v/>
      </c>
      <c r="J1440" s="163" t="str">
        <f>CONCATENATE(E1440,IF(AND(E1440&lt;&gt;"",F1440&lt;&gt;""),$M$3,""),F1440,IF(AND(E1440&amp;F1440&lt;&gt;"",G1440&lt;&gt;""),$M$3,""),G1440,IF(AND(E1440&amp;F1440&amp;G1440&lt;&gt;"",H1440&lt;&gt;""),$M$3,""),H1440,IF(E1440&amp;F1440&amp;G1440&amp;H1440&lt;&gt;"",$M$3,""),I1440)</f>
        <v/>
      </c>
      <c r="K1440" s="165"/>
    </row>
    <row r="1441" spans="1:11" ht="15.75" thickBot="1">
      <c r="A1441" s="150"/>
      <c r="B1441" s="150"/>
      <c r="C1441" s="150"/>
      <c r="D1441" s="150"/>
      <c r="E1441" s="166"/>
      <c r="F1441" s="150"/>
      <c r="G1441" s="150"/>
      <c r="H1441" s="150"/>
      <c r="I1441" s="150"/>
      <c r="J1441" s="150"/>
      <c r="K1441" s="150"/>
    </row>
    <row r="1442" spans="1:11" ht="15.75" thickBot="1">
      <c r="A1442" s="151">
        <v>91</v>
      </c>
      <c r="B1442" s="145" t="s">
        <v>152</v>
      </c>
      <c r="C1442" s="145" t="s">
        <v>153</v>
      </c>
      <c r="D1442" s="148"/>
      <c r="E1442" s="152" t="str">
        <f>CONCATENATE(J1456,IF(AND(D1455&lt;&gt;0,D1452&lt;&gt;0),$M$3,""),J1453,IF(AND(D1452&lt;&gt;0,D1449&lt;&gt;0),$M$3,""),J1450,IF(AND(D1449&lt;&gt;0,D1446&lt;&gt;0),$M$3,""),J1447,$N$3,$M$3,E1443,IF(D1443&lt;&gt;0,$M$3,""),$N$4)</f>
        <v>dziewięćdziesiąt jeden, 00/100</v>
      </c>
      <c r="F1442" s="148"/>
      <c r="G1442" s="148"/>
      <c r="H1442" s="148"/>
      <c r="I1442" s="148"/>
      <c r="J1442" s="148"/>
      <c r="K1442" s="153"/>
    </row>
    <row r="1443" spans="1:11" ht="15.75" thickBot="1">
      <c r="A1443" s="154">
        <f>TRUNC(A1442)</f>
        <v>91</v>
      </c>
      <c r="B1443" s="155">
        <f>A1442-A1443</f>
        <v>0</v>
      </c>
      <c r="C1443" s="155">
        <v>1</v>
      </c>
      <c r="D1443" s="156">
        <f>B1443</f>
        <v>0</v>
      </c>
      <c r="E1443" s="157" t="str">
        <f>CONCATENATE(TEXT(D1443*100,"## 00"),"/100")</f>
        <v>00/100</v>
      </c>
      <c r="K1443" s="158"/>
    </row>
    <row r="1444" spans="1:11">
      <c r="A1444" s="159">
        <f t="shared" ref="A1444:A1455" si="180">MOD($A$1443,$C1444)</f>
        <v>1</v>
      </c>
      <c r="B1444" s="156">
        <f>A1444</f>
        <v>1</v>
      </c>
      <c r="C1444" s="156">
        <v>10</v>
      </c>
      <c r="D1444" s="156"/>
      <c r="E1444" s="157"/>
      <c r="K1444" s="160"/>
    </row>
    <row r="1445" spans="1:11">
      <c r="A1445" s="159">
        <f t="shared" si="180"/>
        <v>91</v>
      </c>
      <c r="B1445" s="156">
        <f t="shared" ref="B1445:B1454" si="181">A1445-A1444</f>
        <v>90</v>
      </c>
      <c r="C1445" s="156">
        <v>100</v>
      </c>
      <c r="D1445" s="156"/>
      <c r="E1445" s="157"/>
      <c r="K1445" s="160"/>
    </row>
    <row r="1446" spans="1:11">
      <c r="A1446" s="159">
        <f t="shared" si="180"/>
        <v>91</v>
      </c>
      <c r="B1446" s="156">
        <f t="shared" si="181"/>
        <v>0</v>
      </c>
      <c r="C1446" s="156">
        <v>1000</v>
      </c>
      <c r="D1446" s="156">
        <f>A1446</f>
        <v>91</v>
      </c>
      <c r="E1446" s="157">
        <f>D1446-MOD(D1446,100)</f>
        <v>0</v>
      </c>
      <c r="F1446" s="149">
        <f>MOD(D1446,100)</f>
        <v>91</v>
      </c>
      <c r="G1446" s="149">
        <f>F1446-MOD(F1446,10)</f>
        <v>90</v>
      </c>
      <c r="H1446" s="149">
        <f>MOD(F1446,10)</f>
        <v>1</v>
      </c>
      <c r="K1446" s="160"/>
    </row>
    <row r="1447" spans="1:11">
      <c r="A1447" s="159">
        <f t="shared" si="180"/>
        <v>91</v>
      </c>
      <c r="B1447" s="156">
        <f t="shared" si="181"/>
        <v>0</v>
      </c>
      <c r="C1447" s="156">
        <v>10000</v>
      </c>
      <c r="D1447" s="156"/>
      <c r="E1447" s="157" t="str">
        <f>_xlfn.IFNA(VLOOKUP(E1446,$O$3:$P$38,2,0),"")</f>
        <v/>
      </c>
      <c r="F1447" s="149" t="str">
        <f>IF(AND(F1446&gt;10,F1446&lt;20), VLOOKUP(F1446,$O$3:$P$38,2,0),"")</f>
        <v/>
      </c>
      <c r="G1447" s="149" t="str">
        <f>IF(AND(F1446&gt;10,F1446&lt;20),"", IF(G1446&gt;9, VLOOKUP(G1446,$O$3:$P$38,2,0),""))</f>
        <v>dziewięćdziesiąt</v>
      </c>
      <c r="H1447" s="149" t="str">
        <f>IF(AND(F1446&gt;10,F1446&lt;20),"",IF(H1446&gt;0,VLOOKUP(H1446,$O$3:$P$39,2,0),IF(AND(H1446=0,A1443=0),"zero","")))</f>
        <v>jeden</v>
      </c>
      <c r="J1447" s="149" t="str">
        <f>CONCATENATE(E1447,IF(AND(E1447&lt;&gt;"",F1447&lt;&gt;""),$M$3,""),F1447,IF(AND(E1447&amp;F1447&lt;&gt;"",G1447&lt;&gt;""),$M$3,""),G1447,IF(AND(E1447&amp;F1447&amp;G1447&lt;&gt;"",H1447&lt;&gt;""),$M$3,""),H1447)</f>
        <v>dziewięćdziesiąt jeden</v>
      </c>
      <c r="K1447" s="160"/>
    </row>
    <row r="1448" spans="1:11">
      <c r="A1448" s="159">
        <f t="shared" si="180"/>
        <v>91</v>
      </c>
      <c r="B1448" s="156">
        <f t="shared" si="181"/>
        <v>0</v>
      </c>
      <c r="C1448" s="156">
        <v>100000</v>
      </c>
      <c r="D1448" s="156"/>
      <c r="E1448" s="157"/>
      <c r="K1448" s="160"/>
    </row>
    <row r="1449" spans="1:11">
      <c r="A1449" s="159">
        <f t="shared" si="180"/>
        <v>91</v>
      </c>
      <c r="B1449" s="156">
        <f t="shared" si="181"/>
        <v>0</v>
      </c>
      <c r="C1449" s="156">
        <v>1000000</v>
      </c>
      <c r="D1449" s="156">
        <f>(A1449-A1446)/1000</f>
        <v>0</v>
      </c>
      <c r="E1449" s="157">
        <f>D1449-MOD(D1449,100)</f>
        <v>0</v>
      </c>
      <c r="F1449" s="149">
        <f>MOD(D1449,100)</f>
        <v>0</v>
      </c>
      <c r="G1449" s="149">
        <f>F1449-MOD(F1449,10)</f>
        <v>0</v>
      </c>
      <c r="H1449" s="149">
        <f>MOD(F1449,10)</f>
        <v>0</v>
      </c>
      <c r="K1449" s="160"/>
    </row>
    <row r="1450" spans="1:11">
      <c r="A1450" s="159">
        <f t="shared" si="180"/>
        <v>91</v>
      </c>
      <c r="B1450" s="156">
        <f t="shared" si="181"/>
        <v>0</v>
      </c>
      <c r="C1450" s="156">
        <v>10000000</v>
      </c>
      <c r="D1450" s="156"/>
      <c r="E1450" s="157" t="str">
        <f>_xlfn.IFNA(VLOOKUP(E1449,$O$3:$P$38,2,0),"")</f>
        <v/>
      </c>
      <c r="F1450" s="149" t="str">
        <f>IF(AND(F1449&gt;10,F1449&lt;20), VLOOKUP(F1449,$O$3:$P$38,2,0),"")</f>
        <v/>
      </c>
      <c r="G1450" s="149" t="str">
        <f>IF(AND(F1449&gt;10,F1449&lt;20),"", IF(G1449&gt;9, VLOOKUP(G1449,$O$3:$P$38,2,0),""))</f>
        <v/>
      </c>
      <c r="H1450" s="149" t="str">
        <f>IF(AND(F1449&gt;10,F1449&lt;20),"", IF(H1449&gt;0, VLOOKUP(H1449,$O$3:$P$38,2,0),""))</f>
        <v/>
      </c>
      <c r="I1450" s="149" t="str">
        <f>IF(D1449=0,"",IF(D1449=1,$Q$3,IF(AND(F1449&gt;10,F1449&lt;19),$Q$5,IF(AND(H1449&gt;1,H1449&lt;5),$Q$4,$Q$5))))</f>
        <v/>
      </c>
      <c r="J1450" s="149" t="str">
        <f>CONCATENATE(E1450,IF(AND(E1450&lt;&gt;"",F1450&lt;&gt;""),$M$3,""),F1450,IF(AND(E1450&amp;F1450&lt;&gt;"",G1450&lt;&gt;""),$M$3,""),G1450,IF(AND(E1450&amp;F1450&amp;G1450&lt;&gt;"",H1450&lt;&gt;""),$M$3,""),H1450,IF(E1450&amp;F1450&amp;G1450&amp;H1450&lt;&gt;"",$M$3,""),I1450)</f>
        <v/>
      </c>
      <c r="K1450" s="160"/>
    </row>
    <row r="1451" spans="1:11">
      <c r="A1451" s="159">
        <f t="shared" si="180"/>
        <v>91</v>
      </c>
      <c r="B1451" s="156">
        <f t="shared" si="181"/>
        <v>0</v>
      </c>
      <c r="C1451" s="156">
        <v>100000000</v>
      </c>
      <c r="D1451" s="156"/>
      <c r="E1451" s="157"/>
      <c r="K1451" s="160"/>
    </row>
    <row r="1452" spans="1:11">
      <c r="A1452" s="159">
        <f t="shared" si="180"/>
        <v>91</v>
      </c>
      <c r="B1452" s="155">
        <f t="shared" si="181"/>
        <v>0</v>
      </c>
      <c r="C1452" s="155">
        <v>1000000000</v>
      </c>
      <c r="D1452" s="156">
        <f>(A1452-A1449)/1000000</f>
        <v>0</v>
      </c>
      <c r="E1452" s="157">
        <f>D1452-MOD(D1452,100)</f>
        <v>0</v>
      </c>
      <c r="F1452" s="149">
        <f>MOD(D1452,100)</f>
        <v>0</v>
      </c>
      <c r="G1452" s="149">
        <f>F1452-MOD(F1452,10)</f>
        <v>0</v>
      </c>
      <c r="H1452" s="149">
        <f>MOD(F1452,10)</f>
        <v>0</v>
      </c>
      <c r="K1452" s="160"/>
    </row>
    <row r="1453" spans="1:11">
      <c r="A1453" s="159">
        <f t="shared" si="180"/>
        <v>91</v>
      </c>
      <c r="B1453" s="155">
        <f t="shared" si="181"/>
        <v>0</v>
      </c>
      <c r="C1453" s="155">
        <v>10000000000</v>
      </c>
      <c r="E1453" s="161" t="str">
        <f>_xlfn.IFNA(VLOOKUP(E1452,$O$3:$P$38,2,0),"")</f>
        <v/>
      </c>
      <c r="F1453" s="149" t="str">
        <f>IF(AND(F1452&gt;10,F1452&lt;20), VLOOKUP(F1452,$O$3:$P$38,2,0),"")</f>
        <v/>
      </c>
      <c r="G1453" s="149" t="str">
        <f>IF(AND(F1452&gt;10,F1452&lt;20),"", IF(G1452&gt;9, VLOOKUP(G1452,$O$3:$P$38,2,0),""))</f>
        <v/>
      </c>
      <c r="H1453" s="149" t="str">
        <f>IF(AND(F1452&gt;10,F1452&lt;20),"", IF(H1452&gt;0, VLOOKUP(H1452,$O$3:$P$38,2,0),""))</f>
        <v/>
      </c>
      <c r="I1453" s="149" t="str">
        <f>IF(D1452=0,"",IF(D1452=1,$R$3,IF(AND(F1452&gt;10,F1452&lt;19),$R$5,IF(AND(H1452&gt;1,H1452&lt;5),$R$4,$R$5))))</f>
        <v/>
      </c>
      <c r="J1453" s="149" t="str">
        <f>CONCATENATE(E1453,IF(AND(E1453&lt;&gt;"",F1453&lt;&gt;""),$M$3,""),F1453,IF(AND(E1453&amp;F1453&lt;&gt;"",G1453&lt;&gt;""),$M$3,""),G1453,IF(AND(E1453&amp;F1453&amp;G1453&lt;&gt;"",H1453&lt;&gt;""),$M$3,""),H1453,IF(E1453&amp;F1453&amp;G1453&amp;H1453&lt;&gt;"",$M$3,""),I1453)</f>
        <v/>
      </c>
      <c r="K1453" s="160"/>
    </row>
    <row r="1454" spans="1:11">
      <c r="A1454" s="159">
        <f t="shared" si="180"/>
        <v>91</v>
      </c>
      <c r="B1454" s="156">
        <f t="shared" si="181"/>
        <v>0</v>
      </c>
      <c r="C1454" s="156">
        <v>100000000000</v>
      </c>
      <c r="D1454" s="156"/>
      <c r="E1454" s="157"/>
      <c r="K1454" s="160"/>
    </row>
    <row r="1455" spans="1:11">
      <c r="A1455" s="159">
        <f t="shared" si="180"/>
        <v>91</v>
      </c>
      <c r="B1455" s="155">
        <f>A1455-A1452</f>
        <v>0</v>
      </c>
      <c r="C1455" s="155">
        <v>1000000000000</v>
      </c>
      <c r="D1455" s="156">
        <f>(A1455-A1452)/1000000000</f>
        <v>0</v>
      </c>
      <c r="E1455" s="157">
        <f>D1455-MOD(D1455,100)</f>
        <v>0</v>
      </c>
      <c r="F1455" s="149">
        <f>MOD(D1455,100)</f>
        <v>0</v>
      </c>
      <c r="G1455" s="149">
        <f>F1455-MOD(F1455,10)</f>
        <v>0</v>
      </c>
      <c r="H1455" s="149">
        <f>MOD(F1455,10)</f>
        <v>0</v>
      </c>
      <c r="K1455" s="160"/>
    </row>
    <row r="1456" spans="1:11" ht="15.75" thickBot="1">
      <c r="A1456" s="162"/>
      <c r="B1456" s="163"/>
      <c r="C1456" s="163"/>
      <c r="D1456" s="163"/>
      <c r="E1456" s="164" t="str">
        <f>_xlfn.IFNA(VLOOKUP(E1455,$O$3:$P$38,2,0),"")</f>
        <v/>
      </c>
      <c r="F1456" s="163" t="str">
        <f>IF(AND(F1455&gt;10,F1455&lt;20), VLOOKUP(F1455,$O$3:$P$38,2,0),"")</f>
        <v/>
      </c>
      <c r="G1456" s="163" t="str">
        <f>IF(AND(F1455&gt;10,F1455&lt;20),"", IF(G1455&gt;9, VLOOKUP(G1455,$O$3:$P$38,2,0),""))</f>
        <v/>
      </c>
      <c r="H1456" s="163" t="str">
        <f>IF(AND(F1455&gt;10,F1455&lt;20),"", IF(H1455&gt;0, VLOOKUP(H1455,$O$3:$P$38,2,0),""))</f>
        <v/>
      </c>
      <c r="I1456" s="163" t="str">
        <f>IF(D1455=0,"",IF(D1455=1,$S$3,IF(AND(F1455&gt;10,F1455&lt;19),$S$5,IF(AND(H1455&gt;1,H1455&lt;5),$S$4,$S$5))))</f>
        <v/>
      </c>
      <c r="J1456" s="163" t="str">
        <f>CONCATENATE(E1456,IF(AND(E1456&lt;&gt;"",F1456&lt;&gt;""),$M$3,""),F1456,IF(AND(E1456&amp;F1456&lt;&gt;"",G1456&lt;&gt;""),$M$3,""),G1456,IF(AND(E1456&amp;F1456&amp;G1456&lt;&gt;"",H1456&lt;&gt;""),$M$3,""),H1456,IF(E1456&amp;F1456&amp;G1456&amp;H1456&lt;&gt;"",$M$3,""),I1456)</f>
        <v/>
      </c>
      <c r="K1456" s="165"/>
    </row>
    <row r="1457" spans="1:11" ht="15.75" thickBot="1">
      <c r="A1457" s="150"/>
      <c r="B1457" s="150"/>
      <c r="C1457" s="150"/>
      <c r="D1457" s="150"/>
      <c r="E1457" s="166"/>
      <c r="F1457" s="150"/>
      <c r="G1457" s="150"/>
      <c r="H1457" s="150"/>
      <c r="I1457" s="150"/>
      <c r="J1457" s="150"/>
      <c r="K1457" s="150"/>
    </row>
    <row r="1458" spans="1:11" ht="15.75" thickBot="1">
      <c r="A1458" s="151">
        <v>92</v>
      </c>
      <c r="B1458" s="145" t="s">
        <v>152</v>
      </c>
      <c r="C1458" s="145" t="s">
        <v>153</v>
      </c>
      <c r="D1458" s="148"/>
      <c r="E1458" s="152" t="str">
        <f>CONCATENATE(J1472,IF(AND(D1471&lt;&gt;0,D1468&lt;&gt;0),$M$3,""),J1469,IF(AND(D1468&lt;&gt;0,D1465&lt;&gt;0),$M$3,""),J1466,IF(AND(D1465&lt;&gt;0,D1462&lt;&gt;0),$M$3,""),J1463,$N$3,$M$3,E1459,IF(D1459&lt;&gt;0,$M$3,""),$N$4)</f>
        <v>dziewięćdziesiąt dwa, 00/100</v>
      </c>
      <c r="F1458" s="148"/>
      <c r="G1458" s="148"/>
      <c r="H1458" s="148"/>
      <c r="I1458" s="148"/>
      <c r="J1458" s="148"/>
      <c r="K1458" s="153"/>
    </row>
    <row r="1459" spans="1:11" ht="15.75" thickBot="1">
      <c r="A1459" s="154">
        <f>TRUNC(A1458)</f>
        <v>92</v>
      </c>
      <c r="B1459" s="155">
        <f>A1458-A1459</f>
        <v>0</v>
      </c>
      <c r="C1459" s="155">
        <v>1</v>
      </c>
      <c r="D1459" s="156">
        <f>B1459</f>
        <v>0</v>
      </c>
      <c r="E1459" s="157" t="str">
        <f>CONCATENATE(TEXT(D1459*100,"## 00"),"/100")</f>
        <v>00/100</v>
      </c>
      <c r="K1459" s="158"/>
    </row>
    <row r="1460" spans="1:11">
      <c r="A1460" s="159">
        <f t="shared" ref="A1460:A1471" si="182">MOD($A$1459,$C1460)</f>
        <v>2</v>
      </c>
      <c r="B1460" s="156">
        <f>A1460</f>
        <v>2</v>
      </c>
      <c r="C1460" s="156">
        <v>10</v>
      </c>
      <c r="D1460" s="156"/>
      <c r="E1460" s="157"/>
      <c r="K1460" s="160"/>
    </row>
    <row r="1461" spans="1:11">
      <c r="A1461" s="159">
        <f t="shared" si="182"/>
        <v>92</v>
      </c>
      <c r="B1461" s="156">
        <f t="shared" ref="B1461:B1470" si="183">A1461-A1460</f>
        <v>90</v>
      </c>
      <c r="C1461" s="156">
        <v>100</v>
      </c>
      <c r="D1461" s="156"/>
      <c r="E1461" s="157"/>
      <c r="K1461" s="160"/>
    </row>
    <row r="1462" spans="1:11">
      <c r="A1462" s="159">
        <f t="shared" si="182"/>
        <v>92</v>
      </c>
      <c r="B1462" s="156">
        <f t="shared" si="183"/>
        <v>0</v>
      </c>
      <c r="C1462" s="156">
        <v>1000</v>
      </c>
      <c r="D1462" s="156">
        <f>A1462</f>
        <v>92</v>
      </c>
      <c r="E1462" s="157">
        <f>D1462-MOD(D1462,100)</f>
        <v>0</v>
      </c>
      <c r="F1462" s="149">
        <f>MOD(D1462,100)</f>
        <v>92</v>
      </c>
      <c r="G1462" s="149">
        <f>F1462-MOD(F1462,10)</f>
        <v>90</v>
      </c>
      <c r="H1462" s="149">
        <f>MOD(F1462,10)</f>
        <v>2</v>
      </c>
      <c r="K1462" s="160"/>
    </row>
    <row r="1463" spans="1:11">
      <c r="A1463" s="159">
        <f t="shared" si="182"/>
        <v>92</v>
      </c>
      <c r="B1463" s="156">
        <f t="shared" si="183"/>
        <v>0</v>
      </c>
      <c r="C1463" s="156">
        <v>10000</v>
      </c>
      <c r="D1463" s="156"/>
      <c r="E1463" s="157" t="str">
        <f>_xlfn.IFNA(VLOOKUP(E1462,$O$3:$P$38,2,0),"")</f>
        <v/>
      </c>
      <c r="F1463" s="149" t="str">
        <f>IF(AND(F1462&gt;10,F1462&lt;20), VLOOKUP(F1462,$O$3:$P$38,2,0),"")</f>
        <v/>
      </c>
      <c r="G1463" s="149" t="str">
        <f>IF(AND(F1462&gt;10,F1462&lt;20),"", IF(G1462&gt;9, VLOOKUP(G1462,$O$3:$P$38,2,0),""))</f>
        <v>dziewięćdziesiąt</v>
      </c>
      <c r="H1463" s="149" t="str">
        <f>IF(AND(F1462&gt;10,F1462&lt;20),"",IF(H1462&gt;0,VLOOKUP(H1462,$O$3:$P$39,2,0),IF(AND(H1462=0,A1459=0),"zero","")))</f>
        <v>dwa</v>
      </c>
      <c r="J1463" s="149" t="str">
        <f>CONCATENATE(E1463,IF(AND(E1463&lt;&gt;"",F1463&lt;&gt;""),$M$3,""),F1463,IF(AND(E1463&amp;F1463&lt;&gt;"",G1463&lt;&gt;""),$M$3,""),G1463,IF(AND(E1463&amp;F1463&amp;G1463&lt;&gt;"",H1463&lt;&gt;""),$M$3,""),H1463)</f>
        <v>dziewięćdziesiąt dwa</v>
      </c>
      <c r="K1463" s="160"/>
    </row>
    <row r="1464" spans="1:11">
      <c r="A1464" s="159">
        <f t="shared" si="182"/>
        <v>92</v>
      </c>
      <c r="B1464" s="156">
        <f t="shared" si="183"/>
        <v>0</v>
      </c>
      <c r="C1464" s="156">
        <v>100000</v>
      </c>
      <c r="D1464" s="156"/>
      <c r="E1464" s="157"/>
      <c r="K1464" s="160"/>
    </row>
    <row r="1465" spans="1:11">
      <c r="A1465" s="159">
        <f t="shared" si="182"/>
        <v>92</v>
      </c>
      <c r="B1465" s="156">
        <f t="shared" si="183"/>
        <v>0</v>
      </c>
      <c r="C1465" s="156">
        <v>1000000</v>
      </c>
      <c r="D1465" s="156">
        <f>(A1465-A1462)/1000</f>
        <v>0</v>
      </c>
      <c r="E1465" s="157">
        <f>D1465-MOD(D1465,100)</f>
        <v>0</v>
      </c>
      <c r="F1465" s="149">
        <f>MOD(D1465,100)</f>
        <v>0</v>
      </c>
      <c r="G1465" s="149">
        <f>F1465-MOD(F1465,10)</f>
        <v>0</v>
      </c>
      <c r="H1465" s="149">
        <f>MOD(F1465,10)</f>
        <v>0</v>
      </c>
      <c r="K1465" s="160"/>
    </row>
    <row r="1466" spans="1:11">
      <c r="A1466" s="159">
        <f t="shared" si="182"/>
        <v>92</v>
      </c>
      <c r="B1466" s="156">
        <f t="shared" si="183"/>
        <v>0</v>
      </c>
      <c r="C1466" s="156">
        <v>10000000</v>
      </c>
      <c r="D1466" s="156"/>
      <c r="E1466" s="157" t="str">
        <f>_xlfn.IFNA(VLOOKUP(E1465,$O$3:$P$38,2,0),"")</f>
        <v/>
      </c>
      <c r="F1466" s="149" t="str">
        <f>IF(AND(F1465&gt;10,F1465&lt;20), VLOOKUP(F1465,$O$3:$P$38,2,0),"")</f>
        <v/>
      </c>
      <c r="G1466" s="149" t="str">
        <f>IF(AND(F1465&gt;10,F1465&lt;20),"", IF(G1465&gt;9, VLOOKUP(G1465,$O$3:$P$38,2,0),""))</f>
        <v/>
      </c>
      <c r="H1466" s="149" t="str">
        <f>IF(AND(F1465&gt;10,F1465&lt;20),"", IF(H1465&gt;0, VLOOKUP(H1465,$O$3:$P$38,2,0),""))</f>
        <v/>
      </c>
      <c r="I1466" s="149" t="str">
        <f>IF(D1465=0,"",IF(D1465=1,$Q$3,IF(AND(F1465&gt;10,F1465&lt;19),$Q$5,IF(AND(H1465&gt;1,H1465&lt;5),$Q$4,$Q$5))))</f>
        <v/>
      </c>
      <c r="J1466" s="149" t="str">
        <f>CONCATENATE(E1466,IF(AND(E1466&lt;&gt;"",F1466&lt;&gt;""),$M$3,""),F1466,IF(AND(E1466&amp;F1466&lt;&gt;"",G1466&lt;&gt;""),$M$3,""),G1466,IF(AND(E1466&amp;F1466&amp;G1466&lt;&gt;"",H1466&lt;&gt;""),$M$3,""),H1466,IF(E1466&amp;F1466&amp;G1466&amp;H1466&lt;&gt;"",$M$3,""),I1466)</f>
        <v/>
      </c>
      <c r="K1466" s="160"/>
    </row>
    <row r="1467" spans="1:11">
      <c r="A1467" s="159">
        <f t="shared" si="182"/>
        <v>92</v>
      </c>
      <c r="B1467" s="156">
        <f t="shared" si="183"/>
        <v>0</v>
      </c>
      <c r="C1467" s="156">
        <v>100000000</v>
      </c>
      <c r="D1467" s="156"/>
      <c r="E1467" s="157"/>
      <c r="K1467" s="160"/>
    </row>
    <row r="1468" spans="1:11">
      <c r="A1468" s="159">
        <f t="shared" si="182"/>
        <v>92</v>
      </c>
      <c r="B1468" s="155">
        <f t="shared" si="183"/>
        <v>0</v>
      </c>
      <c r="C1468" s="155">
        <v>1000000000</v>
      </c>
      <c r="D1468" s="156">
        <f>(A1468-A1465)/1000000</f>
        <v>0</v>
      </c>
      <c r="E1468" s="157">
        <f>D1468-MOD(D1468,100)</f>
        <v>0</v>
      </c>
      <c r="F1468" s="149">
        <f>MOD(D1468,100)</f>
        <v>0</v>
      </c>
      <c r="G1468" s="149">
        <f>F1468-MOD(F1468,10)</f>
        <v>0</v>
      </c>
      <c r="H1468" s="149">
        <f>MOD(F1468,10)</f>
        <v>0</v>
      </c>
      <c r="K1468" s="160"/>
    </row>
    <row r="1469" spans="1:11">
      <c r="A1469" s="159">
        <f t="shared" si="182"/>
        <v>92</v>
      </c>
      <c r="B1469" s="155">
        <f t="shared" si="183"/>
        <v>0</v>
      </c>
      <c r="C1469" s="155">
        <v>10000000000</v>
      </c>
      <c r="E1469" s="161" t="str">
        <f>_xlfn.IFNA(VLOOKUP(E1468,$O$3:$P$38,2,0),"")</f>
        <v/>
      </c>
      <c r="F1469" s="149" t="str">
        <f>IF(AND(F1468&gt;10,F1468&lt;20), VLOOKUP(F1468,$O$3:$P$38,2,0),"")</f>
        <v/>
      </c>
      <c r="G1469" s="149" t="str">
        <f>IF(AND(F1468&gt;10,F1468&lt;20),"", IF(G1468&gt;9, VLOOKUP(G1468,$O$3:$P$38,2,0),""))</f>
        <v/>
      </c>
      <c r="H1469" s="149" t="str">
        <f>IF(AND(F1468&gt;10,F1468&lt;20),"", IF(H1468&gt;0, VLOOKUP(H1468,$O$3:$P$38,2,0),""))</f>
        <v/>
      </c>
      <c r="I1469" s="149" t="str">
        <f>IF(D1468=0,"",IF(D1468=1,$R$3,IF(AND(F1468&gt;10,F1468&lt;19),$R$5,IF(AND(H1468&gt;1,H1468&lt;5),$R$4,$R$5))))</f>
        <v/>
      </c>
      <c r="J1469" s="149" t="str">
        <f>CONCATENATE(E1469,IF(AND(E1469&lt;&gt;"",F1469&lt;&gt;""),$M$3,""),F1469,IF(AND(E1469&amp;F1469&lt;&gt;"",G1469&lt;&gt;""),$M$3,""),G1469,IF(AND(E1469&amp;F1469&amp;G1469&lt;&gt;"",H1469&lt;&gt;""),$M$3,""),H1469,IF(E1469&amp;F1469&amp;G1469&amp;H1469&lt;&gt;"",$M$3,""),I1469)</f>
        <v/>
      </c>
      <c r="K1469" s="160"/>
    </row>
    <row r="1470" spans="1:11">
      <c r="A1470" s="159">
        <f t="shared" si="182"/>
        <v>92</v>
      </c>
      <c r="B1470" s="156">
        <f t="shared" si="183"/>
        <v>0</v>
      </c>
      <c r="C1470" s="156">
        <v>100000000000</v>
      </c>
      <c r="D1470" s="156"/>
      <c r="E1470" s="157"/>
      <c r="K1470" s="160"/>
    </row>
    <row r="1471" spans="1:11">
      <c r="A1471" s="159">
        <f t="shared" si="182"/>
        <v>92</v>
      </c>
      <c r="B1471" s="155">
        <f>A1471-A1468</f>
        <v>0</v>
      </c>
      <c r="C1471" s="155">
        <v>1000000000000</v>
      </c>
      <c r="D1471" s="156">
        <f>(A1471-A1468)/1000000000</f>
        <v>0</v>
      </c>
      <c r="E1471" s="157">
        <f>D1471-MOD(D1471,100)</f>
        <v>0</v>
      </c>
      <c r="F1471" s="149">
        <f>MOD(D1471,100)</f>
        <v>0</v>
      </c>
      <c r="G1471" s="149">
        <f>F1471-MOD(F1471,10)</f>
        <v>0</v>
      </c>
      <c r="H1471" s="149">
        <f>MOD(F1471,10)</f>
        <v>0</v>
      </c>
      <c r="K1471" s="160"/>
    </row>
    <row r="1472" spans="1:11" ht="15.75" thickBot="1">
      <c r="A1472" s="162"/>
      <c r="B1472" s="163"/>
      <c r="C1472" s="163"/>
      <c r="D1472" s="163"/>
      <c r="E1472" s="164" t="str">
        <f>_xlfn.IFNA(VLOOKUP(E1471,$O$3:$P$38,2,0),"")</f>
        <v/>
      </c>
      <c r="F1472" s="163" t="str">
        <f>IF(AND(F1471&gt;10,F1471&lt;20), VLOOKUP(F1471,$O$3:$P$38,2,0),"")</f>
        <v/>
      </c>
      <c r="G1472" s="163" t="str">
        <f>IF(AND(F1471&gt;10,F1471&lt;20),"", IF(G1471&gt;9, VLOOKUP(G1471,$O$3:$P$38,2,0),""))</f>
        <v/>
      </c>
      <c r="H1472" s="163" t="str">
        <f>IF(AND(F1471&gt;10,F1471&lt;20),"", IF(H1471&gt;0, VLOOKUP(H1471,$O$3:$P$38,2,0),""))</f>
        <v/>
      </c>
      <c r="I1472" s="163" t="str">
        <f>IF(D1471=0,"",IF(D1471=1,$S$3,IF(AND(F1471&gt;10,F1471&lt;19),$S$5,IF(AND(H1471&gt;1,H1471&lt;5),$S$4,$S$5))))</f>
        <v/>
      </c>
      <c r="J1472" s="163" t="str">
        <f>CONCATENATE(E1472,IF(AND(E1472&lt;&gt;"",F1472&lt;&gt;""),$M$3,""),F1472,IF(AND(E1472&amp;F1472&lt;&gt;"",G1472&lt;&gt;""),$M$3,""),G1472,IF(AND(E1472&amp;F1472&amp;G1472&lt;&gt;"",H1472&lt;&gt;""),$M$3,""),H1472,IF(E1472&amp;F1472&amp;G1472&amp;H1472&lt;&gt;"",$M$3,""),I1472)</f>
        <v/>
      </c>
      <c r="K1472" s="165"/>
    </row>
    <row r="1473" spans="1:11" ht="15.75" thickBot="1">
      <c r="A1473" s="150"/>
      <c r="B1473" s="150"/>
      <c r="C1473" s="150"/>
      <c r="D1473" s="150"/>
      <c r="E1473" s="166"/>
      <c r="F1473" s="150"/>
      <c r="G1473" s="150"/>
      <c r="H1473" s="150"/>
      <c r="I1473" s="150"/>
      <c r="J1473" s="150"/>
      <c r="K1473" s="150"/>
    </row>
    <row r="1474" spans="1:11" ht="15.75" thickBot="1">
      <c r="A1474" s="151">
        <v>93</v>
      </c>
      <c r="B1474" s="145" t="s">
        <v>152</v>
      </c>
      <c r="C1474" s="145" t="s">
        <v>153</v>
      </c>
      <c r="D1474" s="148"/>
      <c r="E1474" s="152" t="str">
        <f>CONCATENATE(J1488,IF(AND(D1487&lt;&gt;0,D1484&lt;&gt;0),$M$3,""),J1485,IF(AND(D1484&lt;&gt;0,D1481&lt;&gt;0),$M$3,""),J1482,IF(AND(D1481&lt;&gt;0,D1478&lt;&gt;0),$M$3,""),J1479,$N$3,$M$3,E1475,IF(D1475&lt;&gt;0,$M$3,""),$N$4)</f>
        <v>dziewięćdziesiąt trzy, 00/100</v>
      </c>
      <c r="F1474" s="148"/>
      <c r="G1474" s="148"/>
      <c r="H1474" s="148"/>
      <c r="I1474" s="148"/>
      <c r="J1474" s="148"/>
      <c r="K1474" s="153"/>
    </row>
    <row r="1475" spans="1:11" ht="15.75" thickBot="1">
      <c r="A1475" s="154">
        <f>TRUNC(A1474)</f>
        <v>93</v>
      </c>
      <c r="B1475" s="155">
        <f>A1474-A1475</f>
        <v>0</v>
      </c>
      <c r="C1475" s="155">
        <v>1</v>
      </c>
      <c r="D1475" s="156">
        <f>B1475</f>
        <v>0</v>
      </c>
      <c r="E1475" s="157" t="str">
        <f>CONCATENATE(TEXT(D1475*100,"## 00"),"/100")</f>
        <v>00/100</v>
      </c>
      <c r="K1475" s="158"/>
    </row>
    <row r="1476" spans="1:11">
      <c r="A1476" s="159">
        <f t="shared" ref="A1476:A1487" si="184">MOD($A$1475,$C1476)</f>
        <v>3</v>
      </c>
      <c r="B1476" s="156">
        <f>A1476</f>
        <v>3</v>
      </c>
      <c r="C1476" s="156">
        <v>10</v>
      </c>
      <c r="D1476" s="156"/>
      <c r="E1476" s="157"/>
      <c r="K1476" s="160"/>
    </row>
    <row r="1477" spans="1:11">
      <c r="A1477" s="159">
        <f t="shared" si="184"/>
        <v>93</v>
      </c>
      <c r="B1477" s="156">
        <f t="shared" ref="B1477:B1486" si="185">A1477-A1476</f>
        <v>90</v>
      </c>
      <c r="C1477" s="156">
        <v>100</v>
      </c>
      <c r="D1477" s="156"/>
      <c r="E1477" s="157"/>
      <c r="K1477" s="160"/>
    </row>
    <row r="1478" spans="1:11">
      <c r="A1478" s="159">
        <f t="shared" si="184"/>
        <v>93</v>
      </c>
      <c r="B1478" s="156">
        <f t="shared" si="185"/>
        <v>0</v>
      </c>
      <c r="C1478" s="156">
        <v>1000</v>
      </c>
      <c r="D1478" s="156">
        <f>A1478</f>
        <v>93</v>
      </c>
      <c r="E1478" s="157">
        <f>D1478-MOD(D1478,100)</f>
        <v>0</v>
      </c>
      <c r="F1478" s="149">
        <f>MOD(D1478,100)</f>
        <v>93</v>
      </c>
      <c r="G1478" s="149">
        <f>F1478-MOD(F1478,10)</f>
        <v>90</v>
      </c>
      <c r="H1478" s="149">
        <f>MOD(F1478,10)</f>
        <v>3</v>
      </c>
      <c r="K1478" s="160"/>
    </row>
    <row r="1479" spans="1:11">
      <c r="A1479" s="159">
        <f t="shared" si="184"/>
        <v>93</v>
      </c>
      <c r="B1479" s="156">
        <f t="shared" si="185"/>
        <v>0</v>
      </c>
      <c r="C1479" s="156">
        <v>10000</v>
      </c>
      <c r="D1479" s="156"/>
      <c r="E1479" s="157" t="str">
        <f>_xlfn.IFNA(VLOOKUP(E1478,$O$3:$P$38,2,0),"")</f>
        <v/>
      </c>
      <c r="F1479" s="149" t="str">
        <f>IF(AND(F1478&gt;10,F1478&lt;20), VLOOKUP(F1478,$O$3:$P$38,2,0),"")</f>
        <v/>
      </c>
      <c r="G1479" s="149" t="str">
        <f>IF(AND(F1478&gt;10,F1478&lt;20),"", IF(G1478&gt;9, VLOOKUP(G1478,$O$3:$P$38,2,0),""))</f>
        <v>dziewięćdziesiąt</v>
      </c>
      <c r="H1479" s="149" t="str">
        <f>IF(AND(F1478&gt;10,F1478&lt;20),"",IF(H1478&gt;0,VLOOKUP(H1478,$O$3:$P$39,2,0),IF(AND(H1478=0,A1475=0),"zero","")))</f>
        <v>trzy</v>
      </c>
      <c r="J1479" s="149" t="str">
        <f>CONCATENATE(E1479,IF(AND(E1479&lt;&gt;"",F1479&lt;&gt;""),$M$3,""),F1479,IF(AND(E1479&amp;F1479&lt;&gt;"",G1479&lt;&gt;""),$M$3,""),G1479,IF(AND(E1479&amp;F1479&amp;G1479&lt;&gt;"",H1479&lt;&gt;""),$M$3,""),H1479)</f>
        <v>dziewięćdziesiąt trzy</v>
      </c>
      <c r="K1479" s="160"/>
    </row>
    <row r="1480" spans="1:11">
      <c r="A1480" s="159">
        <f t="shared" si="184"/>
        <v>93</v>
      </c>
      <c r="B1480" s="156">
        <f t="shared" si="185"/>
        <v>0</v>
      </c>
      <c r="C1480" s="156">
        <v>100000</v>
      </c>
      <c r="D1480" s="156"/>
      <c r="E1480" s="157"/>
      <c r="K1480" s="160"/>
    </row>
    <row r="1481" spans="1:11">
      <c r="A1481" s="159">
        <f t="shared" si="184"/>
        <v>93</v>
      </c>
      <c r="B1481" s="156">
        <f t="shared" si="185"/>
        <v>0</v>
      </c>
      <c r="C1481" s="156">
        <v>1000000</v>
      </c>
      <c r="D1481" s="156">
        <f>(A1481-A1478)/1000</f>
        <v>0</v>
      </c>
      <c r="E1481" s="157">
        <f>D1481-MOD(D1481,100)</f>
        <v>0</v>
      </c>
      <c r="F1481" s="149">
        <f>MOD(D1481,100)</f>
        <v>0</v>
      </c>
      <c r="G1481" s="149">
        <f>F1481-MOD(F1481,10)</f>
        <v>0</v>
      </c>
      <c r="H1481" s="149">
        <f>MOD(F1481,10)</f>
        <v>0</v>
      </c>
      <c r="K1481" s="160"/>
    </row>
    <row r="1482" spans="1:11">
      <c r="A1482" s="159">
        <f t="shared" si="184"/>
        <v>93</v>
      </c>
      <c r="B1482" s="156">
        <f t="shared" si="185"/>
        <v>0</v>
      </c>
      <c r="C1482" s="156">
        <v>10000000</v>
      </c>
      <c r="D1482" s="156"/>
      <c r="E1482" s="157" t="str">
        <f>_xlfn.IFNA(VLOOKUP(E1481,$O$3:$P$38,2,0),"")</f>
        <v/>
      </c>
      <c r="F1482" s="149" t="str">
        <f>IF(AND(F1481&gt;10,F1481&lt;20), VLOOKUP(F1481,$O$3:$P$38,2,0),"")</f>
        <v/>
      </c>
      <c r="G1482" s="149" t="str">
        <f>IF(AND(F1481&gt;10,F1481&lt;20),"", IF(G1481&gt;9, VLOOKUP(G1481,$O$3:$P$38,2,0),""))</f>
        <v/>
      </c>
      <c r="H1482" s="149" t="str">
        <f>IF(AND(F1481&gt;10,F1481&lt;20),"", IF(H1481&gt;0, VLOOKUP(H1481,$O$3:$P$38,2,0),""))</f>
        <v/>
      </c>
      <c r="I1482" s="149" t="str">
        <f>IF(D1481=0,"",IF(D1481=1,$Q$3,IF(AND(F1481&gt;10,F1481&lt;19),$Q$5,IF(AND(H1481&gt;1,H1481&lt;5),$Q$4,$Q$5))))</f>
        <v/>
      </c>
      <c r="J1482" s="149" t="str">
        <f>CONCATENATE(E1482,IF(AND(E1482&lt;&gt;"",F1482&lt;&gt;""),$M$3,""),F1482,IF(AND(E1482&amp;F1482&lt;&gt;"",G1482&lt;&gt;""),$M$3,""),G1482,IF(AND(E1482&amp;F1482&amp;G1482&lt;&gt;"",H1482&lt;&gt;""),$M$3,""),H1482,IF(E1482&amp;F1482&amp;G1482&amp;H1482&lt;&gt;"",$M$3,""),I1482)</f>
        <v/>
      </c>
      <c r="K1482" s="160"/>
    </row>
    <row r="1483" spans="1:11">
      <c r="A1483" s="159">
        <f t="shared" si="184"/>
        <v>93</v>
      </c>
      <c r="B1483" s="156">
        <f t="shared" si="185"/>
        <v>0</v>
      </c>
      <c r="C1483" s="156">
        <v>100000000</v>
      </c>
      <c r="D1483" s="156"/>
      <c r="E1483" s="157"/>
      <c r="K1483" s="160"/>
    </row>
    <row r="1484" spans="1:11">
      <c r="A1484" s="159">
        <f t="shared" si="184"/>
        <v>93</v>
      </c>
      <c r="B1484" s="155">
        <f t="shared" si="185"/>
        <v>0</v>
      </c>
      <c r="C1484" s="155">
        <v>1000000000</v>
      </c>
      <c r="D1484" s="156">
        <f>(A1484-A1481)/1000000</f>
        <v>0</v>
      </c>
      <c r="E1484" s="157">
        <f>D1484-MOD(D1484,100)</f>
        <v>0</v>
      </c>
      <c r="F1484" s="149">
        <f>MOD(D1484,100)</f>
        <v>0</v>
      </c>
      <c r="G1484" s="149">
        <f>F1484-MOD(F1484,10)</f>
        <v>0</v>
      </c>
      <c r="H1484" s="149">
        <f>MOD(F1484,10)</f>
        <v>0</v>
      </c>
      <c r="K1484" s="160"/>
    </row>
    <row r="1485" spans="1:11">
      <c r="A1485" s="159">
        <f t="shared" si="184"/>
        <v>93</v>
      </c>
      <c r="B1485" s="155">
        <f t="shared" si="185"/>
        <v>0</v>
      </c>
      <c r="C1485" s="155">
        <v>10000000000</v>
      </c>
      <c r="E1485" s="161" t="str">
        <f>_xlfn.IFNA(VLOOKUP(E1484,$O$3:$P$38,2,0),"")</f>
        <v/>
      </c>
      <c r="F1485" s="149" t="str">
        <f>IF(AND(F1484&gt;10,F1484&lt;20), VLOOKUP(F1484,$O$3:$P$38,2,0),"")</f>
        <v/>
      </c>
      <c r="G1485" s="149" t="str">
        <f>IF(AND(F1484&gt;10,F1484&lt;20),"", IF(G1484&gt;9, VLOOKUP(G1484,$O$3:$P$38,2,0),""))</f>
        <v/>
      </c>
      <c r="H1485" s="149" t="str">
        <f>IF(AND(F1484&gt;10,F1484&lt;20),"", IF(H1484&gt;0, VLOOKUP(H1484,$O$3:$P$38,2,0),""))</f>
        <v/>
      </c>
      <c r="I1485" s="149" t="str">
        <f>IF(D1484=0,"",IF(D1484=1,$R$3,IF(AND(F1484&gt;10,F1484&lt;19),$R$5,IF(AND(H1484&gt;1,H1484&lt;5),$R$4,$R$5))))</f>
        <v/>
      </c>
      <c r="J1485" s="149" t="str">
        <f>CONCATENATE(E1485,IF(AND(E1485&lt;&gt;"",F1485&lt;&gt;""),$M$3,""),F1485,IF(AND(E1485&amp;F1485&lt;&gt;"",G1485&lt;&gt;""),$M$3,""),G1485,IF(AND(E1485&amp;F1485&amp;G1485&lt;&gt;"",H1485&lt;&gt;""),$M$3,""),H1485,IF(E1485&amp;F1485&amp;G1485&amp;H1485&lt;&gt;"",$M$3,""),I1485)</f>
        <v/>
      </c>
      <c r="K1485" s="160"/>
    </row>
    <row r="1486" spans="1:11">
      <c r="A1486" s="159">
        <f t="shared" si="184"/>
        <v>93</v>
      </c>
      <c r="B1486" s="156">
        <f t="shared" si="185"/>
        <v>0</v>
      </c>
      <c r="C1486" s="156">
        <v>100000000000</v>
      </c>
      <c r="D1486" s="156"/>
      <c r="E1486" s="157"/>
      <c r="K1486" s="160"/>
    </row>
    <row r="1487" spans="1:11">
      <c r="A1487" s="159">
        <f t="shared" si="184"/>
        <v>93</v>
      </c>
      <c r="B1487" s="155">
        <f>A1487-A1484</f>
        <v>0</v>
      </c>
      <c r="C1487" s="155">
        <v>1000000000000</v>
      </c>
      <c r="D1487" s="156">
        <f>(A1487-A1484)/1000000000</f>
        <v>0</v>
      </c>
      <c r="E1487" s="157">
        <f>D1487-MOD(D1487,100)</f>
        <v>0</v>
      </c>
      <c r="F1487" s="149">
        <f>MOD(D1487,100)</f>
        <v>0</v>
      </c>
      <c r="G1487" s="149">
        <f>F1487-MOD(F1487,10)</f>
        <v>0</v>
      </c>
      <c r="H1487" s="149">
        <f>MOD(F1487,10)</f>
        <v>0</v>
      </c>
      <c r="K1487" s="160"/>
    </row>
    <row r="1488" spans="1:11" ht="15.75" thickBot="1">
      <c r="A1488" s="162"/>
      <c r="B1488" s="163"/>
      <c r="C1488" s="163"/>
      <c r="D1488" s="163"/>
      <c r="E1488" s="164" t="str">
        <f>_xlfn.IFNA(VLOOKUP(E1487,$O$3:$P$38,2,0),"")</f>
        <v/>
      </c>
      <c r="F1488" s="163" t="str">
        <f>IF(AND(F1487&gt;10,F1487&lt;20), VLOOKUP(F1487,$O$3:$P$38,2,0),"")</f>
        <v/>
      </c>
      <c r="G1488" s="163" t="str">
        <f>IF(AND(F1487&gt;10,F1487&lt;20),"", IF(G1487&gt;9, VLOOKUP(G1487,$O$3:$P$38,2,0),""))</f>
        <v/>
      </c>
      <c r="H1488" s="163" t="str">
        <f>IF(AND(F1487&gt;10,F1487&lt;20),"", IF(H1487&gt;0, VLOOKUP(H1487,$O$3:$P$38,2,0),""))</f>
        <v/>
      </c>
      <c r="I1488" s="163" t="str">
        <f>IF(D1487=0,"",IF(D1487=1,$S$3,IF(AND(F1487&gt;10,F1487&lt;19),$S$5,IF(AND(H1487&gt;1,H1487&lt;5),$S$4,$S$5))))</f>
        <v/>
      </c>
      <c r="J1488" s="163" t="str">
        <f>CONCATENATE(E1488,IF(AND(E1488&lt;&gt;"",F1488&lt;&gt;""),$M$3,""),F1488,IF(AND(E1488&amp;F1488&lt;&gt;"",G1488&lt;&gt;""),$M$3,""),G1488,IF(AND(E1488&amp;F1488&amp;G1488&lt;&gt;"",H1488&lt;&gt;""),$M$3,""),H1488,IF(E1488&amp;F1488&amp;G1488&amp;H1488&lt;&gt;"",$M$3,""),I1488)</f>
        <v/>
      </c>
      <c r="K1488" s="165"/>
    </row>
    <row r="1489" spans="1:11" ht="15.75" thickBot="1">
      <c r="A1489" s="150"/>
      <c r="B1489" s="150"/>
      <c r="C1489" s="150"/>
      <c r="D1489" s="150"/>
      <c r="E1489" s="166"/>
      <c r="F1489" s="150"/>
      <c r="G1489" s="150"/>
      <c r="H1489" s="150"/>
      <c r="I1489" s="150"/>
      <c r="J1489" s="150"/>
      <c r="K1489" s="150"/>
    </row>
    <row r="1490" spans="1:11" ht="15.75" thickBot="1">
      <c r="A1490" s="151">
        <v>94</v>
      </c>
      <c r="B1490" s="145" t="s">
        <v>152</v>
      </c>
      <c r="C1490" s="145" t="s">
        <v>153</v>
      </c>
      <c r="D1490" s="148"/>
      <c r="E1490" s="152" t="str">
        <f>CONCATENATE(J1504,IF(AND(D1503&lt;&gt;0,D1500&lt;&gt;0),$M$3,""),J1501,IF(AND(D1500&lt;&gt;0,D1497&lt;&gt;0),$M$3,""),J1498,IF(AND(D1497&lt;&gt;0,D1494&lt;&gt;0),$M$3,""),J1495,$N$3,$M$3,E1491,IF(D1491&lt;&gt;0,$M$3,""),$N$4)</f>
        <v>dziewięćdziesiąt cztery, 00/100</v>
      </c>
      <c r="F1490" s="148"/>
      <c r="G1490" s="148"/>
      <c r="H1490" s="148"/>
      <c r="I1490" s="148"/>
      <c r="J1490" s="148"/>
      <c r="K1490" s="153"/>
    </row>
    <row r="1491" spans="1:11" ht="15.75" thickBot="1">
      <c r="A1491" s="154">
        <f>TRUNC(A1490)</f>
        <v>94</v>
      </c>
      <c r="B1491" s="155">
        <f>A1490-A1491</f>
        <v>0</v>
      </c>
      <c r="C1491" s="155">
        <v>1</v>
      </c>
      <c r="D1491" s="156">
        <f>B1491</f>
        <v>0</v>
      </c>
      <c r="E1491" s="157" t="str">
        <f>CONCATENATE(TEXT(D1491*100,"## 00"),"/100")</f>
        <v>00/100</v>
      </c>
      <c r="K1491" s="158"/>
    </row>
    <row r="1492" spans="1:11">
      <c r="A1492" s="159">
        <f t="shared" ref="A1492:A1503" si="186">MOD($A$1491,$C1492)</f>
        <v>4</v>
      </c>
      <c r="B1492" s="156">
        <f>A1492</f>
        <v>4</v>
      </c>
      <c r="C1492" s="156">
        <v>10</v>
      </c>
      <c r="D1492" s="156"/>
      <c r="E1492" s="157"/>
      <c r="K1492" s="160"/>
    </row>
    <row r="1493" spans="1:11">
      <c r="A1493" s="159">
        <f t="shared" si="186"/>
        <v>94</v>
      </c>
      <c r="B1493" s="156">
        <f t="shared" ref="B1493:B1502" si="187">A1493-A1492</f>
        <v>90</v>
      </c>
      <c r="C1493" s="156">
        <v>100</v>
      </c>
      <c r="D1493" s="156"/>
      <c r="E1493" s="157"/>
      <c r="K1493" s="160"/>
    </row>
    <row r="1494" spans="1:11">
      <c r="A1494" s="159">
        <f t="shared" si="186"/>
        <v>94</v>
      </c>
      <c r="B1494" s="156">
        <f t="shared" si="187"/>
        <v>0</v>
      </c>
      <c r="C1494" s="156">
        <v>1000</v>
      </c>
      <c r="D1494" s="156">
        <f>A1494</f>
        <v>94</v>
      </c>
      <c r="E1494" s="157">
        <f>D1494-MOD(D1494,100)</f>
        <v>0</v>
      </c>
      <c r="F1494" s="149">
        <f>MOD(D1494,100)</f>
        <v>94</v>
      </c>
      <c r="G1494" s="149">
        <f>F1494-MOD(F1494,10)</f>
        <v>90</v>
      </c>
      <c r="H1494" s="149">
        <f>MOD(F1494,10)</f>
        <v>4</v>
      </c>
      <c r="K1494" s="160"/>
    </row>
    <row r="1495" spans="1:11">
      <c r="A1495" s="159">
        <f t="shared" si="186"/>
        <v>94</v>
      </c>
      <c r="B1495" s="156">
        <f t="shared" si="187"/>
        <v>0</v>
      </c>
      <c r="C1495" s="156">
        <v>10000</v>
      </c>
      <c r="D1495" s="156"/>
      <c r="E1495" s="157" t="str">
        <f>_xlfn.IFNA(VLOOKUP(E1494,$O$3:$P$38,2,0),"")</f>
        <v/>
      </c>
      <c r="F1495" s="149" t="str">
        <f>IF(AND(F1494&gt;10,F1494&lt;20), VLOOKUP(F1494,$O$3:$P$38,2,0),"")</f>
        <v/>
      </c>
      <c r="G1495" s="149" t="str">
        <f>IF(AND(F1494&gt;10,F1494&lt;20),"", IF(G1494&gt;9, VLOOKUP(G1494,$O$3:$P$38,2,0),""))</f>
        <v>dziewięćdziesiąt</v>
      </c>
      <c r="H1495" s="149" t="str">
        <f>IF(AND(F1494&gt;10,F1494&lt;20),"",IF(H1494&gt;0,VLOOKUP(H1494,$O$3:$P$39,2,0),IF(AND(H1494=0,A1491=0),"zero","")))</f>
        <v>cztery</v>
      </c>
      <c r="J1495" s="149" t="str">
        <f>CONCATENATE(E1495,IF(AND(E1495&lt;&gt;"",F1495&lt;&gt;""),$M$3,""),F1495,IF(AND(E1495&amp;F1495&lt;&gt;"",G1495&lt;&gt;""),$M$3,""),G1495,IF(AND(E1495&amp;F1495&amp;G1495&lt;&gt;"",H1495&lt;&gt;""),$M$3,""),H1495)</f>
        <v>dziewięćdziesiąt cztery</v>
      </c>
      <c r="K1495" s="160"/>
    </row>
    <row r="1496" spans="1:11">
      <c r="A1496" s="159">
        <f t="shared" si="186"/>
        <v>94</v>
      </c>
      <c r="B1496" s="156">
        <f t="shared" si="187"/>
        <v>0</v>
      </c>
      <c r="C1496" s="156">
        <v>100000</v>
      </c>
      <c r="D1496" s="156"/>
      <c r="E1496" s="157"/>
      <c r="K1496" s="160"/>
    </row>
    <row r="1497" spans="1:11">
      <c r="A1497" s="159">
        <f t="shared" si="186"/>
        <v>94</v>
      </c>
      <c r="B1497" s="156">
        <f t="shared" si="187"/>
        <v>0</v>
      </c>
      <c r="C1497" s="156">
        <v>1000000</v>
      </c>
      <c r="D1497" s="156">
        <f>(A1497-A1494)/1000</f>
        <v>0</v>
      </c>
      <c r="E1497" s="157">
        <f>D1497-MOD(D1497,100)</f>
        <v>0</v>
      </c>
      <c r="F1497" s="149">
        <f>MOD(D1497,100)</f>
        <v>0</v>
      </c>
      <c r="G1497" s="149">
        <f>F1497-MOD(F1497,10)</f>
        <v>0</v>
      </c>
      <c r="H1497" s="149">
        <f>MOD(F1497,10)</f>
        <v>0</v>
      </c>
      <c r="K1497" s="160"/>
    </row>
    <row r="1498" spans="1:11">
      <c r="A1498" s="159">
        <f t="shared" si="186"/>
        <v>94</v>
      </c>
      <c r="B1498" s="156">
        <f t="shared" si="187"/>
        <v>0</v>
      </c>
      <c r="C1498" s="156">
        <v>10000000</v>
      </c>
      <c r="D1498" s="156"/>
      <c r="E1498" s="157" t="str">
        <f>_xlfn.IFNA(VLOOKUP(E1497,$O$3:$P$38,2,0),"")</f>
        <v/>
      </c>
      <c r="F1498" s="149" t="str">
        <f>IF(AND(F1497&gt;10,F1497&lt;20), VLOOKUP(F1497,$O$3:$P$38,2,0),"")</f>
        <v/>
      </c>
      <c r="G1498" s="149" t="str">
        <f>IF(AND(F1497&gt;10,F1497&lt;20),"", IF(G1497&gt;9, VLOOKUP(G1497,$O$3:$P$38,2,0),""))</f>
        <v/>
      </c>
      <c r="H1498" s="149" t="str">
        <f>IF(AND(F1497&gt;10,F1497&lt;20),"", IF(H1497&gt;0, VLOOKUP(H1497,$O$3:$P$38,2,0),""))</f>
        <v/>
      </c>
      <c r="I1498" s="149" t="str">
        <f>IF(D1497=0,"",IF(D1497=1,$Q$3,IF(AND(F1497&gt;10,F1497&lt;19),$Q$5,IF(AND(H1497&gt;1,H1497&lt;5),$Q$4,$Q$5))))</f>
        <v/>
      </c>
      <c r="J1498" s="149" t="str">
        <f>CONCATENATE(E1498,IF(AND(E1498&lt;&gt;"",F1498&lt;&gt;""),$M$3,""),F1498,IF(AND(E1498&amp;F1498&lt;&gt;"",G1498&lt;&gt;""),$M$3,""),G1498,IF(AND(E1498&amp;F1498&amp;G1498&lt;&gt;"",H1498&lt;&gt;""),$M$3,""),H1498,IF(E1498&amp;F1498&amp;G1498&amp;H1498&lt;&gt;"",$M$3,""),I1498)</f>
        <v/>
      </c>
      <c r="K1498" s="160"/>
    </row>
    <row r="1499" spans="1:11">
      <c r="A1499" s="159">
        <f t="shared" si="186"/>
        <v>94</v>
      </c>
      <c r="B1499" s="156">
        <f t="shared" si="187"/>
        <v>0</v>
      </c>
      <c r="C1499" s="156">
        <v>100000000</v>
      </c>
      <c r="D1499" s="156"/>
      <c r="E1499" s="157"/>
      <c r="K1499" s="160"/>
    </row>
    <row r="1500" spans="1:11">
      <c r="A1500" s="159">
        <f t="shared" si="186"/>
        <v>94</v>
      </c>
      <c r="B1500" s="155">
        <f t="shared" si="187"/>
        <v>0</v>
      </c>
      <c r="C1500" s="155">
        <v>1000000000</v>
      </c>
      <c r="D1500" s="156">
        <f>(A1500-A1497)/1000000</f>
        <v>0</v>
      </c>
      <c r="E1500" s="157">
        <f>D1500-MOD(D1500,100)</f>
        <v>0</v>
      </c>
      <c r="F1500" s="149">
        <f>MOD(D1500,100)</f>
        <v>0</v>
      </c>
      <c r="G1500" s="149">
        <f>F1500-MOD(F1500,10)</f>
        <v>0</v>
      </c>
      <c r="H1500" s="149">
        <f>MOD(F1500,10)</f>
        <v>0</v>
      </c>
      <c r="K1500" s="160"/>
    </row>
    <row r="1501" spans="1:11">
      <c r="A1501" s="159">
        <f t="shared" si="186"/>
        <v>94</v>
      </c>
      <c r="B1501" s="155">
        <f t="shared" si="187"/>
        <v>0</v>
      </c>
      <c r="C1501" s="155">
        <v>10000000000</v>
      </c>
      <c r="E1501" s="161" t="str">
        <f>_xlfn.IFNA(VLOOKUP(E1500,$O$3:$P$38,2,0),"")</f>
        <v/>
      </c>
      <c r="F1501" s="149" t="str">
        <f>IF(AND(F1500&gt;10,F1500&lt;20), VLOOKUP(F1500,$O$3:$P$38,2,0),"")</f>
        <v/>
      </c>
      <c r="G1501" s="149" t="str">
        <f>IF(AND(F1500&gt;10,F1500&lt;20),"", IF(G1500&gt;9, VLOOKUP(G1500,$O$3:$P$38,2,0),""))</f>
        <v/>
      </c>
      <c r="H1501" s="149" t="str">
        <f>IF(AND(F1500&gt;10,F1500&lt;20),"", IF(H1500&gt;0, VLOOKUP(H1500,$O$3:$P$38,2,0),""))</f>
        <v/>
      </c>
      <c r="I1501" s="149" t="str">
        <f>IF(D1500=0,"",IF(D1500=1,$R$3,IF(AND(F1500&gt;10,F1500&lt;19),$R$5,IF(AND(H1500&gt;1,H1500&lt;5),$R$4,$R$5))))</f>
        <v/>
      </c>
      <c r="J1501" s="149" t="str">
        <f>CONCATENATE(E1501,IF(AND(E1501&lt;&gt;"",F1501&lt;&gt;""),$M$3,""),F1501,IF(AND(E1501&amp;F1501&lt;&gt;"",G1501&lt;&gt;""),$M$3,""),G1501,IF(AND(E1501&amp;F1501&amp;G1501&lt;&gt;"",H1501&lt;&gt;""),$M$3,""),H1501,IF(E1501&amp;F1501&amp;G1501&amp;H1501&lt;&gt;"",$M$3,""),I1501)</f>
        <v/>
      </c>
      <c r="K1501" s="160"/>
    </row>
    <row r="1502" spans="1:11">
      <c r="A1502" s="159">
        <f t="shared" si="186"/>
        <v>94</v>
      </c>
      <c r="B1502" s="156">
        <f t="shared" si="187"/>
        <v>0</v>
      </c>
      <c r="C1502" s="156">
        <v>100000000000</v>
      </c>
      <c r="D1502" s="156"/>
      <c r="E1502" s="157"/>
      <c r="K1502" s="160"/>
    </row>
    <row r="1503" spans="1:11">
      <c r="A1503" s="159">
        <f t="shared" si="186"/>
        <v>94</v>
      </c>
      <c r="B1503" s="155">
        <f>A1503-A1500</f>
        <v>0</v>
      </c>
      <c r="C1503" s="155">
        <v>1000000000000</v>
      </c>
      <c r="D1503" s="156">
        <f>(A1503-A1500)/1000000000</f>
        <v>0</v>
      </c>
      <c r="E1503" s="157">
        <f>D1503-MOD(D1503,100)</f>
        <v>0</v>
      </c>
      <c r="F1503" s="149">
        <f>MOD(D1503,100)</f>
        <v>0</v>
      </c>
      <c r="G1503" s="149">
        <f>F1503-MOD(F1503,10)</f>
        <v>0</v>
      </c>
      <c r="H1503" s="149">
        <f>MOD(F1503,10)</f>
        <v>0</v>
      </c>
      <c r="K1503" s="160"/>
    </row>
    <row r="1504" spans="1:11" ht="15.75" thickBot="1">
      <c r="A1504" s="162"/>
      <c r="B1504" s="163"/>
      <c r="C1504" s="163"/>
      <c r="D1504" s="163"/>
      <c r="E1504" s="164" t="str">
        <f>_xlfn.IFNA(VLOOKUP(E1503,$O$3:$P$38,2,0),"")</f>
        <v/>
      </c>
      <c r="F1504" s="163" t="str">
        <f>IF(AND(F1503&gt;10,F1503&lt;20), VLOOKUP(F1503,$O$3:$P$38,2,0),"")</f>
        <v/>
      </c>
      <c r="G1504" s="163" t="str">
        <f>IF(AND(F1503&gt;10,F1503&lt;20),"", IF(G1503&gt;9, VLOOKUP(G1503,$O$3:$P$38,2,0),""))</f>
        <v/>
      </c>
      <c r="H1504" s="163" t="str">
        <f>IF(AND(F1503&gt;10,F1503&lt;20),"", IF(H1503&gt;0, VLOOKUP(H1503,$O$3:$P$38,2,0),""))</f>
        <v/>
      </c>
      <c r="I1504" s="163" t="str">
        <f>IF(D1503=0,"",IF(D1503=1,$S$3,IF(AND(F1503&gt;10,F1503&lt;19),$S$5,IF(AND(H1503&gt;1,H1503&lt;5),$S$4,$S$5))))</f>
        <v/>
      </c>
      <c r="J1504" s="163" t="str">
        <f>CONCATENATE(E1504,IF(AND(E1504&lt;&gt;"",F1504&lt;&gt;""),$M$3,""),F1504,IF(AND(E1504&amp;F1504&lt;&gt;"",G1504&lt;&gt;""),$M$3,""),G1504,IF(AND(E1504&amp;F1504&amp;G1504&lt;&gt;"",H1504&lt;&gt;""),$M$3,""),H1504,IF(E1504&amp;F1504&amp;G1504&amp;H1504&lt;&gt;"",$M$3,""),I1504)</f>
        <v/>
      </c>
      <c r="K1504" s="165"/>
    </row>
    <row r="1505" spans="1:11" ht="15.75" thickBot="1">
      <c r="A1505" s="150"/>
      <c r="B1505" s="150"/>
      <c r="C1505" s="150"/>
      <c r="D1505" s="150"/>
      <c r="E1505" s="166"/>
      <c r="F1505" s="150"/>
      <c r="G1505" s="150"/>
      <c r="H1505" s="150"/>
      <c r="I1505" s="150"/>
      <c r="J1505" s="150"/>
      <c r="K1505" s="150"/>
    </row>
    <row r="1506" spans="1:11" ht="15.75" thickBot="1">
      <c r="A1506" s="151">
        <v>95</v>
      </c>
      <c r="B1506" s="145" t="s">
        <v>152</v>
      </c>
      <c r="C1506" s="145" t="s">
        <v>153</v>
      </c>
      <c r="D1506" s="148"/>
      <c r="E1506" s="152" t="str">
        <f>CONCATENATE(J1520,IF(AND(D1519&lt;&gt;0,D1516&lt;&gt;0),$M$3,""),J1517,IF(AND(D1516&lt;&gt;0,D1513&lt;&gt;0),$M$3,""),J1514,IF(AND(D1513&lt;&gt;0,D1510&lt;&gt;0),$M$3,""),J1511,$N$3,$M$3,E1507,IF(D1507&lt;&gt;0,$M$3,""),$N$4)</f>
        <v>dziewięćdziesiąt pięć, 00/100</v>
      </c>
      <c r="F1506" s="148"/>
      <c r="G1506" s="148"/>
      <c r="H1506" s="148"/>
      <c r="I1506" s="148"/>
      <c r="J1506" s="148"/>
      <c r="K1506" s="153"/>
    </row>
    <row r="1507" spans="1:11" ht="15.75" thickBot="1">
      <c r="A1507" s="154">
        <f>TRUNC(A1506)</f>
        <v>95</v>
      </c>
      <c r="B1507" s="155">
        <f>A1506-A1507</f>
        <v>0</v>
      </c>
      <c r="C1507" s="155">
        <v>1</v>
      </c>
      <c r="D1507" s="156">
        <f>B1507</f>
        <v>0</v>
      </c>
      <c r="E1507" s="157" t="str">
        <f>CONCATENATE(TEXT(D1507*100,"## 00"),"/100")</f>
        <v>00/100</v>
      </c>
      <c r="K1507" s="158"/>
    </row>
    <row r="1508" spans="1:11">
      <c r="A1508" s="159">
        <f t="shared" ref="A1508:A1519" si="188">MOD($A$1507,$C1508)</f>
        <v>5</v>
      </c>
      <c r="B1508" s="156">
        <f>A1508</f>
        <v>5</v>
      </c>
      <c r="C1508" s="156">
        <v>10</v>
      </c>
      <c r="D1508" s="156"/>
      <c r="E1508" s="157"/>
      <c r="K1508" s="160"/>
    </row>
    <row r="1509" spans="1:11">
      <c r="A1509" s="159">
        <f t="shared" si="188"/>
        <v>95</v>
      </c>
      <c r="B1509" s="156">
        <f t="shared" ref="B1509:B1518" si="189">A1509-A1508</f>
        <v>90</v>
      </c>
      <c r="C1509" s="156">
        <v>100</v>
      </c>
      <c r="D1509" s="156"/>
      <c r="E1509" s="157"/>
      <c r="K1509" s="160"/>
    </row>
    <row r="1510" spans="1:11">
      <c r="A1510" s="159">
        <f t="shared" si="188"/>
        <v>95</v>
      </c>
      <c r="B1510" s="156">
        <f t="shared" si="189"/>
        <v>0</v>
      </c>
      <c r="C1510" s="156">
        <v>1000</v>
      </c>
      <c r="D1510" s="156">
        <f>A1510</f>
        <v>95</v>
      </c>
      <c r="E1510" s="157">
        <f>D1510-MOD(D1510,100)</f>
        <v>0</v>
      </c>
      <c r="F1510" s="149">
        <f>MOD(D1510,100)</f>
        <v>95</v>
      </c>
      <c r="G1510" s="149">
        <f>F1510-MOD(F1510,10)</f>
        <v>90</v>
      </c>
      <c r="H1510" s="149">
        <f>MOD(F1510,10)</f>
        <v>5</v>
      </c>
      <c r="K1510" s="160"/>
    </row>
    <row r="1511" spans="1:11">
      <c r="A1511" s="159">
        <f t="shared" si="188"/>
        <v>95</v>
      </c>
      <c r="B1511" s="156">
        <f t="shared" si="189"/>
        <v>0</v>
      </c>
      <c r="C1511" s="156">
        <v>10000</v>
      </c>
      <c r="D1511" s="156"/>
      <c r="E1511" s="157" t="str">
        <f>_xlfn.IFNA(VLOOKUP(E1510,$O$3:$P$38,2,0),"")</f>
        <v/>
      </c>
      <c r="F1511" s="149" t="str">
        <f>IF(AND(F1510&gt;10,F1510&lt;20), VLOOKUP(F1510,$O$3:$P$38,2,0),"")</f>
        <v/>
      </c>
      <c r="G1511" s="149" t="str">
        <f>IF(AND(F1510&gt;10,F1510&lt;20),"", IF(G1510&gt;9, VLOOKUP(G1510,$O$3:$P$38,2,0),""))</f>
        <v>dziewięćdziesiąt</v>
      </c>
      <c r="H1511" s="149" t="str">
        <f>IF(AND(F1510&gt;10,F1510&lt;20),"",IF(H1510&gt;0,VLOOKUP(H1510,$O$3:$P$39,2,0),IF(AND(H1510=0,A1507=0),"zero","")))</f>
        <v>pięć</v>
      </c>
      <c r="J1511" s="149" t="str">
        <f>CONCATENATE(E1511,IF(AND(E1511&lt;&gt;"",F1511&lt;&gt;""),$M$3,""),F1511,IF(AND(E1511&amp;F1511&lt;&gt;"",G1511&lt;&gt;""),$M$3,""),G1511,IF(AND(E1511&amp;F1511&amp;G1511&lt;&gt;"",H1511&lt;&gt;""),$M$3,""),H1511)</f>
        <v>dziewięćdziesiąt pięć</v>
      </c>
      <c r="K1511" s="160"/>
    </row>
    <row r="1512" spans="1:11">
      <c r="A1512" s="159">
        <f t="shared" si="188"/>
        <v>95</v>
      </c>
      <c r="B1512" s="156">
        <f t="shared" si="189"/>
        <v>0</v>
      </c>
      <c r="C1512" s="156">
        <v>100000</v>
      </c>
      <c r="D1512" s="156"/>
      <c r="E1512" s="157"/>
      <c r="K1512" s="160"/>
    </row>
    <row r="1513" spans="1:11">
      <c r="A1513" s="159">
        <f t="shared" si="188"/>
        <v>95</v>
      </c>
      <c r="B1513" s="156">
        <f t="shared" si="189"/>
        <v>0</v>
      </c>
      <c r="C1513" s="156">
        <v>1000000</v>
      </c>
      <c r="D1513" s="156">
        <f>(A1513-A1510)/1000</f>
        <v>0</v>
      </c>
      <c r="E1513" s="157">
        <f>D1513-MOD(D1513,100)</f>
        <v>0</v>
      </c>
      <c r="F1513" s="149">
        <f>MOD(D1513,100)</f>
        <v>0</v>
      </c>
      <c r="G1513" s="149">
        <f>F1513-MOD(F1513,10)</f>
        <v>0</v>
      </c>
      <c r="H1513" s="149">
        <f>MOD(F1513,10)</f>
        <v>0</v>
      </c>
      <c r="K1513" s="160"/>
    </row>
    <row r="1514" spans="1:11">
      <c r="A1514" s="159">
        <f t="shared" si="188"/>
        <v>95</v>
      </c>
      <c r="B1514" s="156">
        <f t="shared" si="189"/>
        <v>0</v>
      </c>
      <c r="C1514" s="156">
        <v>10000000</v>
      </c>
      <c r="D1514" s="156"/>
      <c r="E1514" s="157" t="str">
        <f>_xlfn.IFNA(VLOOKUP(E1513,$O$3:$P$38,2,0),"")</f>
        <v/>
      </c>
      <c r="F1514" s="149" t="str">
        <f>IF(AND(F1513&gt;10,F1513&lt;20), VLOOKUP(F1513,$O$3:$P$38,2,0),"")</f>
        <v/>
      </c>
      <c r="G1514" s="149" t="str">
        <f>IF(AND(F1513&gt;10,F1513&lt;20),"", IF(G1513&gt;9, VLOOKUP(G1513,$O$3:$P$38,2,0),""))</f>
        <v/>
      </c>
      <c r="H1514" s="149" t="str">
        <f>IF(AND(F1513&gt;10,F1513&lt;20),"", IF(H1513&gt;0, VLOOKUP(H1513,$O$3:$P$38,2,0),""))</f>
        <v/>
      </c>
      <c r="I1514" s="149" t="str">
        <f>IF(D1513=0,"",IF(D1513=1,$Q$3,IF(AND(F1513&gt;10,F1513&lt;19),$Q$5,IF(AND(H1513&gt;1,H1513&lt;5),$Q$4,$Q$5))))</f>
        <v/>
      </c>
      <c r="J1514" s="149" t="str">
        <f>CONCATENATE(E1514,IF(AND(E1514&lt;&gt;"",F1514&lt;&gt;""),$M$3,""),F1514,IF(AND(E1514&amp;F1514&lt;&gt;"",G1514&lt;&gt;""),$M$3,""),G1514,IF(AND(E1514&amp;F1514&amp;G1514&lt;&gt;"",H1514&lt;&gt;""),$M$3,""),H1514,IF(E1514&amp;F1514&amp;G1514&amp;H1514&lt;&gt;"",$M$3,""),I1514)</f>
        <v/>
      </c>
      <c r="K1514" s="160"/>
    </row>
    <row r="1515" spans="1:11">
      <c r="A1515" s="159">
        <f t="shared" si="188"/>
        <v>95</v>
      </c>
      <c r="B1515" s="156">
        <f t="shared" si="189"/>
        <v>0</v>
      </c>
      <c r="C1515" s="156">
        <v>100000000</v>
      </c>
      <c r="D1515" s="156"/>
      <c r="E1515" s="157"/>
      <c r="K1515" s="160"/>
    </row>
    <row r="1516" spans="1:11">
      <c r="A1516" s="159">
        <f t="shared" si="188"/>
        <v>95</v>
      </c>
      <c r="B1516" s="155">
        <f t="shared" si="189"/>
        <v>0</v>
      </c>
      <c r="C1516" s="155">
        <v>1000000000</v>
      </c>
      <c r="D1516" s="156">
        <f>(A1516-A1513)/1000000</f>
        <v>0</v>
      </c>
      <c r="E1516" s="157">
        <f>D1516-MOD(D1516,100)</f>
        <v>0</v>
      </c>
      <c r="F1516" s="149">
        <f>MOD(D1516,100)</f>
        <v>0</v>
      </c>
      <c r="G1516" s="149">
        <f>F1516-MOD(F1516,10)</f>
        <v>0</v>
      </c>
      <c r="H1516" s="149">
        <f>MOD(F1516,10)</f>
        <v>0</v>
      </c>
      <c r="K1516" s="160"/>
    </row>
    <row r="1517" spans="1:11">
      <c r="A1517" s="159">
        <f t="shared" si="188"/>
        <v>95</v>
      </c>
      <c r="B1517" s="155">
        <f t="shared" si="189"/>
        <v>0</v>
      </c>
      <c r="C1517" s="155">
        <v>10000000000</v>
      </c>
      <c r="E1517" s="161" t="str">
        <f>_xlfn.IFNA(VLOOKUP(E1516,$O$3:$P$38,2,0),"")</f>
        <v/>
      </c>
      <c r="F1517" s="149" t="str">
        <f>IF(AND(F1516&gt;10,F1516&lt;20), VLOOKUP(F1516,$O$3:$P$38,2,0),"")</f>
        <v/>
      </c>
      <c r="G1517" s="149" t="str">
        <f>IF(AND(F1516&gt;10,F1516&lt;20),"", IF(G1516&gt;9, VLOOKUP(G1516,$O$3:$P$38,2,0),""))</f>
        <v/>
      </c>
      <c r="H1517" s="149" t="str">
        <f>IF(AND(F1516&gt;10,F1516&lt;20),"", IF(H1516&gt;0, VLOOKUP(H1516,$O$3:$P$38,2,0),""))</f>
        <v/>
      </c>
      <c r="I1517" s="149" t="str">
        <f>IF(D1516=0,"",IF(D1516=1,$R$3,IF(AND(F1516&gt;10,F1516&lt;19),$R$5,IF(AND(H1516&gt;1,H1516&lt;5),$R$4,$R$5))))</f>
        <v/>
      </c>
      <c r="J1517" s="149" t="str">
        <f>CONCATENATE(E1517,IF(AND(E1517&lt;&gt;"",F1517&lt;&gt;""),$M$3,""),F1517,IF(AND(E1517&amp;F1517&lt;&gt;"",G1517&lt;&gt;""),$M$3,""),G1517,IF(AND(E1517&amp;F1517&amp;G1517&lt;&gt;"",H1517&lt;&gt;""),$M$3,""),H1517,IF(E1517&amp;F1517&amp;G1517&amp;H1517&lt;&gt;"",$M$3,""),I1517)</f>
        <v/>
      </c>
      <c r="K1517" s="160"/>
    </row>
    <row r="1518" spans="1:11">
      <c r="A1518" s="159">
        <f t="shared" si="188"/>
        <v>95</v>
      </c>
      <c r="B1518" s="156">
        <f t="shared" si="189"/>
        <v>0</v>
      </c>
      <c r="C1518" s="156">
        <v>100000000000</v>
      </c>
      <c r="D1518" s="156"/>
      <c r="E1518" s="157"/>
      <c r="K1518" s="160"/>
    </row>
    <row r="1519" spans="1:11">
      <c r="A1519" s="159">
        <f t="shared" si="188"/>
        <v>95</v>
      </c>
      <c r="B1519" s="155">
        <f>A1519-A1516</f>
        <v>0</v>
      </c>
      <c r="C1519" s="155">
        <v>1000000000000</v>
      </c>
      <c r="D1519" s="156">
        <f>(A1519-A1516)/1000000000</f>
        <v>0</v>
      </c>
      <c r="E1519" s="157">
        <f>D1519-MOD(D1519,100)</f>
        <v>0</v>
      </c>
      <c r="F1519" s="149">
        <f>MOD(D1519,100)</f>
        <v>0</v>
      </c>
      <c r="G1519" s="149">
        <f>F1519-MOD(F1519,10)</f>
        <v>0</v>
      </c>
      <c r="H1519" s="149">
        <f>MOD(F1519,10)</f>
        <v>0</v>
      </c>
      <c r="K1519" s="160"/>
    </row>
    <row r="1520" spans="1:11" ht="15.75" thickBot="1">
      <c r="A1520" s="162"/>
      <c r="B1520" s="163"/>
      <c r="C1520" s="163"/>
      <c r="D1520" s="163"/>
      <c r="E1520" s="164" t="str">
        <f>_xlfn.IFNA(VLOOKUP(E1519,$O$3:$P$38,2,0),"")</f>
        <v/>
      </c>
      <c r="F1520" s="163" t="str">
        <f>IF(AND(F1519&gt;10,F1519&lt;20), VLOOKUP(F1519,$O$3:$P$38,2,0),"")</f>
        <v/>
      </c>
      <c r="G1520" s="163" t="str">
        <f>IF(AND(F1519&gt;10,F1519&lt;20),"", IF(G1519&gt;9, VLOOKUP(G1519,$O$3:$P$38,2,0),""))</f>
        <v/>
      </c>
      <c r="H1520" s="163" t="str">
        <f>IF(AND(F1519&gt;10,F1519&lt;20),"", IF(H1519&gt;0, VLOOKUP(H1519,$O$3:$P$38,2,0),""))</f>
        <v/>
      </c>
      <c r="I1520" s="163" t="str">
        <f>IF(D1519=0,"",IF(D1519=1,$S$3,IF(AND(F1519&gt;10,F1519&lt;19),$S$5,IF(AND(H1519&gt;1,H1519&lt;5),$S$4,$S$5))))</f>
        <v/>
      </c>
      <c r="J1520" s="163" t="str">
        <f>CONCATENATE(E1520,IF(AND(E1520&lt;&gt;"",F1520&lt;&gt;""),$M$3,""),F1520,IF(AND(E1520&amp;F1520&lt;&gt;"",G1520&lt;&gt;""),$M$3,""),G1520,IF(AND(E1520&amp;F1520&amp;G1520&lt;&gt;"",H1520&lt;&gt;""),$M$3,""),H1520,IF(E1520&amp;F1520&amp;G1520&amp;H1520&lt;&gt;"",$M$3,""),I1520)</f>
        <v/>
      </c>
      <c r="K1520" s="165"/>
    </row>
    <row r="1521" spans="1:11" ht="15.75" thickBot="1">
      <c r="A1521" s="150"/>
      <c r="B1521" s="150"/>
      <c r="C1521" s="150"/>
      <c r="D1521" s="150"/>
      <c r="E1521" s="166"/>
      <c r="F1521" s="150"/>
      <c r="G1521" s="150"/>
      <c r="H1521" s="150"/>
      <c r="I1521" s="150"/>
      <c r="J1521" s="150"/>
      <c r="K1521" s="150"/>
    </row>
    <row r="1522" spans="1:11" ht="15.75" thickBot="1">
      <c r="A1522" s="151">
        <v>96</v>
      </c>
      <c r="B1522" s="145" t="s">
        <v>152</v>
      </c>
      <c r="C1522" s="145" t="s">
        <v>153</v>
      </c>
      <c r="D1522" s="148"/>
      <c r="E1522" s="152" t="str">
        <f>CONCATENATE(J1536,IF(AND(D1535&lt;&gt;0,D1532&lt;&gt;0),$M$3,""),J1533,IF(AND(D1532&lt;&gt;0,D1529&lt;&gt;0),$M$3,""),J1530,IF(AND(D1529&lt;&gt;0,D1526&lt;&gt;0),$M$3,""),J1527,$N$3,$M$3,E1523,IF(D1523&lt;&gt;0,$M$3,""),$N$4)</f>
        <v>dziewięćdziesiąt sześć, 00/100</v>
      </c>
      <c r="F1522" s="148"/>
      <c r="G1522" s="148"/>
      <c r="H1522" s="148"/>
      <c r="I1522" s="148"/>
      <c r="J1522" s="148"/>
      <c r="K1522" s="153"/>
    </row>
    <row r="1523" spans="1:11" ht="15.75" thickBot="1">
      <c r="A1523" s="154">
        <f>TRUNC(A1522)</f>
        <v>96</v>
      </c>
      <c r="B1523" s="155">
        <f>A1522-A1523</f>
        <v>0</v>
      </c>
      <c r="C1523" s="155">
        <v>1</v>
      </c>
      <c r="D1523" s="156">
        <f>B1523</f>
        <v>0</v>
      </c>
      <c r="E1523" s="157" t="str">
        <f>CONCATENATE(TEXT(D1523*100,"## 00"),"/100")</f>
        <v>00/100</v>
      </c>
      <c r="K1523" s="158"/>
    </row>
    <row r="1524" spans="1:11">
      <c r="A1524" s="159">
        <f t="shared" ref="A1524:A1535" si="190">MOD($A$1523,$C1524)</f>
        <v>6</v>
      </c>
      <c r="B1524" s="156">
        <f>A1524</f>
        <v>6</v>
      </c>
      <c r="C1524" s="156">
        <v>10</v>
      </c>
      <c r="D1524" s="156"/>
      <c r="E1524" s="157"/>
      <c r="K1524" s="160"/>
    </row>
    <row r="1525" spans="1:11">
      <c r="A1525" s="159">
        <f t="shared" si="190"/>
        <v>96</v>
      </c>
      <c r="B1525" s="156">
        <f t="shared" ref="B1525:B1534" si="191">A1525-A1524</f>
        <v>90</v>
      </c>
      <c r="C1525" s="156">
        <v>100</v>
      </c>
      <c r="D1525" s="156"/>
      <c r="E1525" s="157"/>
      <c r="K1525" s="160"/>
    </row>
    <row r="1526" spans="1:11">
      <c r="A1526" s="159">
        <f t="shared" si="190"/>
        <v>96</v>
      </c>
      <c r="B1526" s="156">
        <f t="shared" si="191"/>
        <v>0</v>
      </c>
      <c r="C1526" s="156">
        <v>1000</v>
      </c>
      <c r="D1526" s="156">
        <f>A1526</f>
        <v>96</v>
      </c>
      <c r="E1526" s="157">
        <f>D1526-MOD(D1526,100)</f>
        <v>0</v>
      </c>
      <c r="F1526" s="149">
        <f>MOD(D1526,100)</f>
        <v>96</v>
      </c>
      <c r="G1526" s="149">
        <f>F1526-MOD(F1526,10)</f>
        <v>90</v>
      </c>
      <c r="H1526" s="149">
        <f>MOD(F1526,10)</f>
        <v>6</v>
      </c>
      <c r="K1526" s="160"/>
    </row>
    <row r="1527" spans="1:11">
      <c r="A1527" s="159">
        <f t="shared" si="190"/>
        <v>96</v>
      </c>
      <c r="B1527" s="156">
        <f t="shared" si="191"/>
        <v>0</v>
      </c>
      <c r="C1527" s="156">
        <v>10000</v>
      </c>
      <c r="D1527" s="156"/>
      <c r="E1527" s="157" t="str">
        <f>_xlfn.IFNA(VLOOKUP(E1526,$O$3:$P$38,2,0),"")</f>
        <v/>
      </c>
      <c r="F1527" s="149" t="str">
        <f>IF(AND(F1526&gt;10,F1526&lt;20), VLOOKUP(F1526,$O$3:$P$38,2,0),"")</f>
        <v/>
      </c>
      <c r="G1527" s="149" t="str">
        <f>IF(AND(F1526&gt;10,F1526&lt;20),"", IF(G1526&gt;9, VLOOKUP(G1526,$O$3:$P$38,2,0),""))</f>
        <v>dziewięćdziesiąt</v>
      </c>
      <c r="H1527" s="149" t="str">
        <f>IF(AND(F1526&gt;10,F1526&lt;20),"",IF(H1526&gt;0,VLOOKUP(H1526,$O$3:$P$39,2,0),IF(AND(H1526=0,A1523=0),"zero","")))</f>
        <v>sześć</v>
      </c>
      <c r="J1527" s="149" t="str">
        <f>CONCATENATE(E1527,IF(AND(E1527&lt;&gt;"",F1527&lt;&gt;""),$M$3,""),F1527,IF(AND(E1527&amp;F1527&lt;&gt;"",G1527&lt;&gt;""),$M$3,""),G1527,IF(AND(E1527&amp;F1527&amp;G1527&lt;&gt;"",H1527&lt;&gt;""),$M$3,""),H1527)</f>
        <v>dziewięćdziesiąt sześć</v>
      </c>
      <c r="K1527" s="160"/>
    </row>
    <row r="1528" spans="1:11">
      <c r="A1528" s="159">
        <f t="shared" si="190"/>
        <v>96</v>
      </c>
      <c r="B1528" s="156">
        <f t="shared" si="191"/>
        <v>0</v>
      </c>
      <c r="C1528" s="156">
        <v>100000</v>
      </c>
      <c r="D1528" s="156"/>
      <c r="E1528" s="157"/>
      <c r="K1528" s="160"/>
    </row>
    <row r="1529" spans="1:11">
      <c r="A1529" s="159">
        <f t="shared" si="190"/>
        <v>96</v>
      </c>
      <c r="B1529" s="156">
        <f t="shared" si="191"/>
        <v>0</v>
      </c>
      <c r="C1529" s="156">
        <v>1000000</v>
      </c>
      <c r="D1529" s="156">
        <f>(A1529-A1526)/1000</f>
        <v>0</v>
      </c>
      <c r="E1529" s="157">
        <f>D1529-MOD(D1529,100)</f>
        <v>0</v>
      </c>
      <c r="F1529" s="149">
        <f>MOD(D1529,100)</f>
        <v>0</v>
      </c>
      <c r="G1529" s="149">
        <f>F1529-MOD(F1529,10)</f>
        <v>0</v>
      </c>
      <c r="H1529" s="149">
        <f>MOD(F1529,10)</f>
        <v>0</v>
      </c>
      <c r="K1529" s="160"/>
    </row>
    <row r="1530" spans="1:11">
      <c r="A1530" s="159">
        <f t="shared" si="190"/>
        <v>96</v>
      </c>
      <c r="B1530" s="156">
        <f t="shared" si="191"/>
        <v>0</v>
      </c>
      <c r="C1530" s="156">
        <v>10000000</v>
      </c>
      <c r="D1530" s="156"/>
      <c r="E1530" s="157" t="str">
        <f>_xlfn.IFNA(VLOOKUP(E1529,$O$3:$P$38,2,0),"")</f>
        <v/>
      </c>
      <c r="F1530" s="149" t="str">
        <f>IF(AND(F1529&gt;10,F1529&lt;20), VLOOKUP(F1529,$O$3:$P$38,2,0),"")</f>
        <v/>
      </c>
      <c r="G1530" s="149" t="str">
        <f>IF(AND(F1529&gt;10,F1529&lt;20),"", IF(G1529&gt;9, VLOOKUP(G1529,$O$3:$P$38,2,0),""))</f>
        <v/>
      </c>
      <c r="H1530" s="149" t="str">
        <f>IF(AND(F1529&gt;10,F1529&lt;20),"", IF(H1529&gt;0, VLOOKUP(H1529,$O$3:$P$38,2,0),""))</f>
        <v/>
      </c>
      <c r="I1530" s="149" t="str">
        <f>IF(D1529=0,"",IF(D1529=1,$Q$3,IF(AND(F1529&gt;10,F1529&lt;19),$Q$5,IF(AND(H1529&gt;1,H1529&lt;5),$Q$4,$Q$5))))</f>
        <v/>
      </c>
      <c r="J1530" s="149" t="str">
        <f>CONCATENATE(E1530,IF(AND(E1530&lt;&gt;"",F1530&lt;&gt;""),$M$3,""),F1530,IF(AND(E1530&amp;F1530&lt;&gt;"",G1530&lt;&gt;""),$M$3,""),G1530,IF(AND(E1530&amp;F1530&amp;G1530&lt;&gt;"",H1530&lt;&gt;""),$M$3,""),H1530,IF(E1530&amp;F1530&amp;G1530&amp;H1530&lt;&gt;"",$M$3,""),I1530)</f>
        <v/>
      </c>
      <c r="K1530" s="160"/>
    </row>
    <row r="1531" spans="1:11">
      <c r="A1531" s="159">
        <f t="shared" si="190"/>
        <v>96</v>
      </c>
      <c r="B1531" s="156">
        <f t="shared" si="191"/>
        <v>0</v>
      </c>
      <c r="C1531" s="156">
        <v>100000000</v>
      </c>
      <c r="D1531" s="156"/>
      <c r="E1531" s="157"/>
      <c r="K1531" s="160"/>
    </row>
    <row r="1532" spans="1:11">
      <c r="A1532" s="159">
        <f t="shared" si="190"/>
        <v>96</v>
      </c>
      <c r="B1532" s="155">
        <f t="shared" si="191"/>
        <v>0</v>
      </c>
      <c r="C1532" s="155">
        <v>1000000000</v>
      </c>
      <c r="D1532" s="156">
        <f>(A1532-A1529)/1000000</f>
        <v>0</v>
      </c>
      <c r="E1532" s="157">
        <f>D1532-MOD(D1532,100)</f>
        <v>0</v>
      </c>
      <c r="F1532" s="149">
        <f>MOD(D1532,100)</f>
        <v>0</v>
      </c>
      <c r="G1532" s="149">
        <f>F1532-MOD(F1532,10)</f>
        <v>0</v>
      </c>
      <c r="H1532" s="149">
        <f>MOD(F1532,10)</f>
        <v>0</v>
      </c>
      <c r="K1532" s="160"/>
    </row>
    <row r="1533" spans="1:11">
      <c r="A1533" s="159">
        <f t="shared" si="190"/>
        <v>96</v>
      </c>
      <c r="B1533" s="155">
        <f t="shared" si="191"/>
        <v>0</v>
      </c>
      <c r="C1533" s="155">
        <v>10000000000</v>
      </c>
      <c r="E1533" s="161" t="str">
        <f>_xlfn.IFNA(VLOOKUP(E1532,$O$3:$P$38,2,0),"")</f>
        <v/>
      </c>
      <c r="F1533" s="149" t="str">
        <f>IF(AND(F1532&gt;10,F1532&lt;20), VLOOKUP(F1532,$O$3:$P$38,2,0),"")</f>
        <v/>
      </c>
      <c r="G1533" s="149" t="str">
        <f>IF(AND(F1532&gt;10,F1532&lt;20),"", IF(G1532&gt;9, VLOOKUP(G1532,$O$3:$P$38,2,0),""))</f>
        <v/>
      </c>
      <c r="H1533" s="149" t="str">
        <f>IF(AND(F1532&gt;10,F1532&lt;20),"", IF(H1532&gt;0, VLOOKUP(H1532,$O$3:$P$38,2,0),""))</f>
        <v/>
      </c>
      <c r="I1533" s="149" t="str">
        <f>IF(D1532=0,"",IF(D1532=1,$R$3,IF(AND(F1532&gt;10,F1532&lt;19),$R$5,IF(AND(H1532&gt;1,H1532&lt;5),$R$4,$R$5))))</f>
        <v/>
      </c>
      <c r="J1533" s="149" t="str">
        <f>CONCATENATE(E1533,IF(AND(E1533&lt;&gt;"",F1533&lt;&gt;""),$M$3,""),F1533,IF(AND(E1533&amp;F1533&lt;&gt;"",G1533&lt;&gt;""),$M$3,""),G1533,IF(AND(E1533&amp;F1533&amp;G1533&lt;&gt;"",H1533&lt;&gt;""),$M$3,""),H1533,IF(E1533&amp;F1533&amp;G1533&amp;H1533&lt;&gt;"",$M$3,""),I1533)</f>
        <v/>
      </c>
      <c r="K1533" s="160"/>
    </row>
    <row r="1534" spans="1:11">
      <c r="A1534" s="159">
        <f t="shared" si="190"/>
        <v>96</v>
      </c>
      <c r="B1534" s="156">
        <f t="shared" si="191"/>
        <v>0</v>
      </c>
      <c r="C1534" s="156">
        <v>100000000000</v>
      </c>
      <c r="D1534" s="156"/>
      <c r="E1534" s="157"/>
      <c r="K1534" s="160"/>
    </row>
    <row r="1535" spans="1:11">
      <c r="A1535" s="159">
        <f t="shared" si="190"/>
        <v>96</v>
      </c>
      <c r="B1535" s="155">
        <f>A1535-A1532</f>
        <v>0</v>
      </c>
      <c r="C1535" s="155">
        <v>1000000000000</v>
      </c>
      <c r="D1535" s="156">
        <f>(A1535-A1532)/1000000000</f>
        <v>0</v>
      </c>
      <c r="E1535" s="157">
        <f>D1535-MOD(D1535,100)</f>
        <v>0</v>
      </c>
      <c r="F1535" s="149">
        <f>MOD(D1535,100)</f>
        <v>0</v>
      </c>
      <c r="G1535" s="149">
        <f>F1535-MOD(F1535,10)</f>
        <v>0</v>
      </c>
      <c r="H1535" s="149">
        <f>MOD(F1535,10)</f>
        <v>0</v>
      </c>
      <c r="K1535" s="160"/>
    </row>
    <row r="1536" spans="1:11" ht="15.75" thickBot="1">
      <c r="A1536" s="162"/>
      <c r="B1536" s="163"/>
      <c r="C1536" s="163"/>
      <c r="D1536" s="163"/>
      <c r="E1536" s="164" t="str">
        <f>_xlfn.IFNA(VLOOKUP(E1535,$O$3:$P$38,2,0),"")</f>
        <v/>
      </c>
      <c r="F1536" s="163" t="str">
        <f>IF(AND(F1535&gt;10,F1535&lt;20), VLOOKUP(F1535,$O$3:$P$38,2,0),"")</f>
        <v/>
      </c>
      <c r="G1536" s="163" t="str">
        <f>IF(AND(F1535&gt;10,F1535&lt;20),"", IF(G1535&gt;9, VLOOKUP(G1535,$O$3:$P$38,2,0),""))</f>
        <v/>
      </c>
      <c r="H1536" s="163" t="str">
        <f>IF(AND(F1535&gt;10,F1535&lt;20),"", IF(H1535&gt;0, VLOOKUP(H1535,$O$3:$P$38,2,0),""))</f>
        <v/>
      </c>
      <c r="I1536" s="163" t="str">
        <f>IF(D1535=0,"",IF(D1535=1,$S$3,IF(AND(F1535&gt;10,F1535&lt;19),$S$5,IF(AND(H1535&gt;1,H1535&lt;5),$S$4,$S$5))))</f>
        <v/>
      </c>
      <c r="J1536" s="163" t="str">
        <f>CONCATENATE(E1536,IF(AND(E1536&lt;&gt;"",F1536&lt;&gt;""),$M$3,""),F1536,IF(AND(E1536&amp;F1536&lt;&gt;"",G1536&lt;&gt;""),$M$3,""),G1536,IF(AND(E1536&amp;F1536&amp;G1536&lt;&gt;"",H1536&lt;&gt;""),$M$3,""),H1536,IF(E1536&amp;F1536&amp;G1536&amp;H1536&lt;&gt;"",$M$3,""),I1536)</f>
        <v/>
      </c>
      <c r="K1536" s="165"/>
    </row>
    <row r="1537" spans="1:11" ht="15.75" thickBot="1">
      <c r="A1537" s="150"/>
      <c r="B1537" s="150"/>
      <c r="C1537" s="150"/>
      <c r="D1537" s="150"/>
      <c r="E1537" s="166"/>
      <c r="F1537" s="150"/>
      <c r="G1537" s="150"/>
      <c r="H1537" s="150"/>
      <c r="I1537" s="150"/>
      <c r="J1537" s="150"/>
      <c r="K1537" s="150"/>
    </row>
    <row r="1538" spans="1:11" ht="15.75" thickBot="1">
      <c r="A1538" s="151">
        <v>97</v>
      </c>
      <c r="B1538" s="145" t="s">
        <v>152</v>
      </c>
      <c r="C1538" s="145" t="s">
        <v>153</v>
      </c>
      <c r="D1538" s="148"/>
      <c r="E1538" s="152" t="str">
        <f>CONCATENATE(J1552,IF(AND(D1551&lt;&gt;0,D1548&lt;&gt;0),$M$3,""),J1549,IF(AND(D1548&lt;&gt;0,D1545&lt;&gt;0),$M$3,""),J1546,IF(AND(D1545&lt;&gt;0,D1542&lt;&gt;0),$M$3,""),J1543,$N$3,$M$3,E1539,IF(D1539&lt;&gt;0,$M$3,""),$N$4)</f>
        <v>dziewięćdziesiąt siedem, 00/100</v>
      </c>
      <c r="F1538" s="148"/>
      <c r="G1538" s="148"/>
      <c r="H1538" s="148"/>
      <c r="I1538" s="148"/>
      <c r="J1538" s="148"/>
      <c r="K1538" s="153"/>
    </row>
    <row r="1539" spans="1:11" ht="15.75" thickBot="1">
      <c r="A1539" s="154">
        <f>TRUNC(A1538)</f>
        <v>97</v>
      </c>
      <c r="B1539" s="155">
        <f>A1538-A1539</f>
        <v>0</v>
      </c>
      <c r="C1539" s="155">
        <v>1</v>
      </c>
      <c r="D1539" s="156">
        <f>B1539</f>
        <v>0</v>
      </c>
      <c r="E1539" s="157" t="str">
        <f>CONCATENATE(TEXT(D1539*100,"## 00"),"/100")</f>
        <v>00/100</v>
      </c>
      <c r="K1539" s="158"/>
    </row>
    <row r="1540" spans="1:11">
      <c r="A1540" s="159">
        <f t="shared" ref="A1540:A1551" si="192">MOD($A$1539,$C1540)</f>
        <v>7</v>
      </c>
      <c r="B1540" s="156">
        <f>A1540</f>
        <v>7</v>
      </c>
      <c r="C1540" s="156">
        <v>10</v>
      </c>
      <c r="D1540" s="156"/>
      <c r="E1540" s="157"/>
      <c r="K1540" s="160"/>
    </row>
    <row r="1541" spans="1:11">
      <c r="A1541" s="159">
        <f t="shared" si="192"/>
        <v>97</v>
      </c>
      <c r="B1541" s="156">
        <f t="shared" ref="B1541:B1550" si="193">A1541-A1540</f>
        <v>90</v>
      </c>
      <c r="C1541" s="156">
        <v>100</v>
      </c>
      <c r="D1541" s="156"/>
      <c r="E1541" s="157"/>
      <c r="K1541" s="160"/>
    </row>
    <row r="1542" spans="1:11">
      <c r="A1542" s="159">
        <f t="shared" si="192"/>
        <v>97</v>
      </c>
      <c r="B1542" s="156">
        <f t="shared" si="193"/>
        <v>0</v>
      </c>
      <c r="C1542" s="156">
        <v>1000</v>
      </c>
      <c r="D1542" s="156">
        <f>A1542</f>
        <v>97</v>
      </c>
      <c r="E1542" s="157">
        <f>D1542-MOD(D1542,100)</f>
        <v>0</v>
      </c>
      <c r="F1542" s="149">
        <f>MOD(D1542,100)</f>
        <v>97</v>
      </c>
      <c r="G1542" s="149">
        <f>F1542-MOD(F1542,10)</f>
        <v>90</v>
      </c>
      <c r="H1542" s="149">
        <f>MOD(F1542,10)</f>
        <v>7</v>
      </c>
      <c r="K1542" s="160"/>
    </row>
    <row r="1543" spans="1:11">
      <c r="A1543" s="159">
        <f t="shared" si="192"/>
        <v>97</v>
      </c>
      <c r="B1543" s="156">
        <f t="shared" si="193"/>
        <v>0</v>
      </c>
      <c r="C1543" s="156">
        <v>10000</v>
      </c>
      <c r="D1543" s="156"/>
      <c r="E1543" s="157" t="str">
        <f>_xlfn.IFNA(VLOOKUP(E1542,$O$3:$P$38,2,0),"")</f>
        <v/>
      </c>
      <c r="F1543" s="149" t="str">
        <f>IF(AND(F1542&gt;10,F1542&lt;20), VLOOKUP(F1542,$O$3:$P$38,2,0),"")</f>
        <v/>
      </c>
      <c r="G1543" s="149" t="str">
        <f>IF(AND(F1542&gt;10,F1542&lt;20),"", IF(G1542&gt;9, VLOOKUP(G1542,$O$3:$P$38,2,0),""))</f>
        <v>dziewięćdziesiąt</v>
      </c>
      <c r="H1543" s="149" t="str">
        <f>IF(AND(F1542&gt;10,F1542&lt;20),"",IF(H1542&gt;0,VLOOKUP(H1542,$O$3:$P$39,2,0),IF(AND(H1542=0,A1539=0),"zero","")))</f>
        <v>siedem</v>
      </c>
      <c r="J1543" s="149" t="str">
        <f>CONCATENATE(E1543,IF(AND(E1543&lt;&gt;"",F1543&lt;&gt;""),$M$3,""),F1543,IF(AND(E1543&amp;F1543&lt;&gt;"",G1543&lt;&gt;""),$M$3,""),G1543,IF(AND(E1543&amp;F1543&amp;G1543&lt;&gt;"",H1543&lt;&gt;""),$M$3,""),H1543)</f>
        <v>dziewięćdziesiąt siedem</v>
      </c>
      <c r="K1543" s="160"/>
    </row>
    <row r="1544" spans="1:11">
      <c r="A1544" s="159">
        <f t="shared" si="192"/>
        <v>97</v>
      </c>
      <c r="B1544" s="156">
        <f t="shared" si="193"/>
        <v>0</v>
      </c>
      <c r="C1544" s="156">
        <v>100000</v>
      </c>
      <c r="D1544" s="156"/>
      <c r="E1544" s="157"/>
      <c r="K1544" s="160"/>
    </row>
    <row r="1545" spans="1:11">
      <c r="A1545" s="159">
        <f t="shared" si="192"/>
        <v>97</v>
      </c>
      <c r="B1545" s="156">
        <f t="shared" si="193"/>
        <v>0</v>
      </c>
      <c r="C1545" s="156">
        <v>1000000</v>
      </c>
      <c r="D1545" s="156">
        <f>(A1545-A1542)/1000</f>
        <v>0</v>
      </c>
      <c r="E1545" s="157">
        <f>D1545-MOD(D1545,100)</f>
        <v>0</v>
      </c>
      <c r="F1545" s="149">
        <f>MOD(D1545,100)</f>
        <v>0</v>
      </c>
      <c r="G1545" s="149">
        <f>F1545-MOD(F1545,10)</f>
        <v>0</v>
      </c>
      <c r="H1545" s="149">
        <f>MOD(F1545,10)</f>
        <v>0</v>
      </c>
      <c r="K1545" s="160"/>
    </row>
    <row r="1546" spans="1:11">
      <c r="A1546" s="159">
        <f t="shared" si="192"/>
        <v>97</v>
      </c>
      <c r="B1546" s="156">
        <f t="shared" si="193"/>
        <v>0</v>
      </c>
      <c r="C1546" s="156">
        <v>10000000</v>
      </c>
      <c r="D1546" s="156"/>
      <c r="E1546" s="157" t="str">
        <f>_xlfn.IFNA(VLOOKUP(E1545,$O$3:$P$38,2,0),"")</f>
        <v/>
      </c>
      <c r="F1546" s="149" t="str">
        <f>IF(AND(F1545&gt;10,F1545&lt;20), VLOOKUP(F1545,$O$3:$P$38,2,0),"")</f>
        <v/>
      </c>
      <c r="G1546" s="149" t="str">
        <f>IF(AND(F1545&gt;10,F1545&lt;20),"", IF(G1545&gt;9, VLOOKUP(G1545,$O$3:$P$38,2,0),""))</f>
        <v/>
      </c>
      <c r="H1546" s="149" t="str">
        <f>IF(AND(F1545&gt;10,F1545&lt;20),"", IF(H1545&gt;0, VLOOKUP(H1545,$O$3:$P$38,2,0),""))</f>
        <v/>
      </c>
      <c r="I1546" s="149" t="str">
        <f>IF(D1545=0,"",IF(D1545=1,$Q$3,IF(AND(F1545&gt;10,F1545&lt;19),$Q$5,IF(AND(H1545&gt;1,H1545&lt;5),$Q$4,$Q$5))))</f>
        <v/>
      </c>
      <c r="J1546" s="149" t="str">
        <f>CONCATENATE(E1546,IF(AND(E1546&lt;&gt;"",F1546&lt;&gt;""),$M$3,""),F1546,IF(AND(E1546&amp;F1546&lt;&gt;"",G1546&lt;&gt;""),$M$3,""),G1546,IF(AND(E1546&amp;F1546&amp;G1546&lt;&gt;"",H1546&lt;&gt;""),$M$3,""),H1546,IF(E1546&amp;F1546&amp;G1546&amp;H1546&lt;&gt;"",$M$3,""),I1546)</f>
        <v/>
      </c>
      <c r="K1546" s="160"/>
    </row>
    <row r="1547" spans="1:11">
      <c r="A1547" s="159">
        <f t="shared" si="192"/>
        <v>97</v>
      </c>
      <c r="B1547" s="156">
        <f t="shared" si="193"/>
        <v>0</v>
      </c>
      <c r="C1547" s="156">
        <v>100000000</v>
      </c>
      <c r="D1547" s="156"/>
      <c r="E1547" s="157"/>
      <c r="K1547" s="160"/>
    </row>
    <row r="1548" spans="1:11">
      <c r="A1548" s="159">
        <f t="shared" si="192"/>
        <v>97</v>
      </c>
      <c r="B1548" s="155">
        <f t="shared" si="193"/>
        <v>0</v>
      </c>
      <c r="C1548" s="155">
        <v>1000000000</v>
      </c>
      <c r="D1548" s="156">
        <f>(A1548-A1545)/1000000</f>
        <v>0</v>
      </c>
      <c r="E1548" s="157">
        <f>D1548-MOD(D1548,100)</f>
        <v>0</v>
      </c>
      <c r="F1548" s="149">
        <f>MOD(D1548,100)</f>
        <v>0</v>
      </c>
      <c r="G1548" s="149">
        <f>F1548-MOD(F1548,10)</f>
        <v>0</v>
      </c>
      <c r="H1548" s="149">
        <f>MOD(F1548,10)</f>
        <v>0</v>
      </c>
      <c r="K1548" s="160"/>
    </row>
    <row r="1549" spans="1:11">
      <c r="A1549" s="159">
        <f t="shared" si="192"/>
        <v>97</v>
      </c>
      <c r="B1549" s="155">
        <f t="shared" si="193"/>
        <v>0</v>
      </c>
      <c r="C1549" s="155">
        <v>10000000000</v>
      </c>
      <c r="E1549" s="161" t="str">
        <f>_xlfn.IFNA(VLOOKUP(E1548,$O$3:$P$38,2,0),"")</f>
        <v/>
      </c>
      <c r="F1549" s="149" t="str">
        <f>IF(AND(F1548&gt;10,F1548&lt;20), VLOOKUP(F1548,$O$3:$P$38,2,0),"")</f>
        <v/>
      </c>
      <c r="G1549" s="149" t="str">
        <f>IF(AND(F1548&gt;10,F1548&lt;20),"", IF(G1548&gt;9, VLOOKUP(G1548,$O$3:$P$38,2,0),""))</f>
        <v/>
      </c>
      <c r="H1549" s="149" t="str">
        <f>IF(AND(F1548&gt;10,F1548&lt;20),"", IF(H1548&gt;0, VLOOKUP(H1548,$O$3:$P$38,2,0),""))</f>
        <v/>
      </c>
      <c r="I1549" s="149" t="str">
        <f>IF(D1548=0,"",IF(D1548=1,$R$3,IF(AND(F1548&gt;10,F1548&lt;19),$R$5,IF(AND(H1548&gt;1,H1548&lt;5),$R$4,$R$5))))</f>
        <v/>
      </c>
      <c r="J1549" s="149" t="str">
        <f>CONCATENATE(E1549,IF(AND(E1549&lt;&gt;"",F1549&lt;&gt;""),$M$3,""),F1549,IF(AND(E1549&amp;F1549&lt;&gt;"",G1549&lt;&gt;""),$M$3,""),G1549,IF(AND(E1549&amp;F1549&amp;G1549&lt;&gt;"",H1549&lt;&gt;""),$M$3,""),H1549,IF(E1549&amp;F1549&amp;G1549&amp;H1549&lt;&gt;"",$M$3,""),I1549)</f>
        <v/>
      </c>
      <c r="K1549" s="160"/>
    </row>
    <row r="1550" spans="1:11">
      <c r="A1550" s="159">
        <f t="shared" si="192"/>
        <v>97</v>
      </c>
      <c r="B1550" s="156">
        <f t="shared" si="193"/>
        <v>0</v>
      </c>
      <c r="C1550" s="156">
        <v>100000000000</v>
      </c>
      <c r="D1550" s="156"/>
      <c r="E1550" s="157"/>
      <c r="K1550" s="160"/>
    </row>
    <row r="1551" spans="1:11">
      <c r="A1551" s="159">
        <f t="shared" si="192"/>
        <v>97</v>
      </c>
      <c r="B1551" s="155">
        <f>A1551-A1548</f>
        <v>0</v>
      </c>
      <c r="C1551" s="155">
        <v>1000000000000</v>
      </c>
      <c r="D1551" s="156">
        <f>(A1551-A1548)/1000000000</f>
        <v>0</v>
      </c>
      <c r="E1551" s="157">
        <f>D1551-MOD(D1551,100)</f>
        <v>0</v>
      </c>
      <c r="F1551" s="149">
        <f>MOD(D1551,100)</f>
        <v>0</v>
      </c>
      <c r="G1551" s="149">
        <f>F1551-MOD(F1551,10)</f>
        <v>0</v>
      </c>
      <c r="H1551" s="149">
        <f>MOD(F1551,10)</f>
        <v>0</v>
      </c>
      <c r="K1551" s="160"/>
    </row>
    <row r="1552" spans="1:11" ht="15.75" thickBot="1">
      <c r="A1552" s="162"/>
      <c r="B1552" s="163"/>
      <c r="C1552" s="163"/>
      <c r="D1552" s="163"/>
      <c r="E1552" s="164" t="str">
        <f>_xlfn.IFNA(VLOOKUP(E1551,$O$3:$P$38,2,0),"")</f>
        <v/>
      </c>
      <c r="F1552" s="163" t="str">
        <f>IF(AND(F1551&gt;10,F1551&lt;20), VLOOKUP(F1551,$O$3:$P$38,2,0),"")</f>
        <v/>
      </c>
      <c r="G1552" s="163" t="str">
        <f>IF(AND(F1551&gt;10,F1551&lt;20),"", IF(G1551&gt;9, VLOOKUP(G1551,$O$3:$P$38,2,0),""))</f>
        <v/>
      </c>
      <c r="H1552" s="163" t="str">
        <f>IF(AND(F1551&gt;10,F1551&lt;20),"", IF(H1551&gt;0, VLOOKUP(H1551,$O$3:$P$38,2,0),""))</f>
        <v/>
      </c>
      <c r="I1552" s="163" t="str">
        <f>IF(D1551=0,"",IF(D1551=1,$S$3,IF(AND(F1551&gt;10,F1551&lt;19),$S$5,IF(AND(H1551&gt;1,H1551&lt;5),$S$4,$S$5))))</f>
        <v/>
      </c>
      <c r="J1552" s="163" t="str">
        <f>CONCATENATE(E1552,IF(AND(E1552&lt;&gt;"",F1552&lt;&gt;""),$M$3,""),F1552,IF(AND(E1552&amp;F1552&lt;&gt;"",G1552&lt;&gt;""),$M$3,""),G1552,IF(AND(E1552&amp;F1552&amp;G1552&lt;&gt;"",H1552&lt;&gt;""),$M$3,""),H1552,IF(E1552&amp;F1552&amp;G1552&amp;H1552&lt;&gt;"",$M$3,""),I1552)</f>
        <v/>
      </c>
      <c r="K1552" s="165"/>
    </row>
    <row r="1554" spans="1:11" ht="15.75" thickBot="1">
      <c r="A1554" s="151">
        <v>98</v>
      </c>
      <c r="B1554" s="145" t="s">
        <v>152</v>
      </c>
      <c r="C1554" s="145" t="s">
        <v>153</v>
      </c>
      <c r="D1554" s="148"/>
      <c r="E1554" s="152" t="str">
        <f>CONCATENATE(J1568,IF(AND(D1567&lt;&gt;0,D1564&lt;&gt;0),$M$3,""),J1565,IF(AND(D1564&lt;&gt;0,D1561&lt;&gt;0),$M$3,""),J1562,IF(AND(D1561&lt;&gt;0,D1558&lt;&gt;0),$M$3,""),J1559,$N$3,$M$3,E1555,IF(D1555&lt;&gt;0,$M$3,""),$N$4)</f>
        <v>dziewięćdziesiąt osiem, 00/100</v>
      </c>
      <c r="F1554" s="148"/>
      <c r="G1554" s="148"/>
      <c r="H1554" s="148"/>
      <c r="I1554" s="148"/>
      <c r="J1554" s="148"/>
      <c r="K1554" s="153"/>
    </row>
    <row r="1555" spans="1:11" ht="15.75" thickBot="1">
      <c r="A1555" s="154">
        <f>TRUNC(A1554)</f>
        <v>98</v>
      </c>
      <c r="B1555" s="155">
        <f>A1554-A1555</f>
        <v>0</v>
      </c>
      <c r="C1555" s="155">
        <v>1</v>
      </c>
      <c r="D1555" s="156">
        <f>B1555</f>
        <v>0</v>
      </c>
      <c r="E1555" s="157" t="str">
        <f>CONCATENATE(TEXT(D1555*100,"## 00"),"/100")</f>
        <v>00/100</v>
      </c>
      <c r="K1555" s="158"/>
    </row>
    <row r="1556" spans="1:11">
      <c r="A1556" s="159">
        <f t="shared" ref="A1556:A1567" si="194">MOD($A$1555,$C1556)</f>
        <v>8</v>
      </c>
      <c r="B1556" s="156">
        <f>A1556</f>
        <v>8</v>
      </c>
      <c r="C1556" s="156">
        <v>10</v>
      </c>
      <c r="D1556" s="156"/>
      <c r="E1556" s="157"/>
      <c r="K1556" s="160"/>
    </row>
    <row r="1557" spans="1:11">
      <c r="A1557" s="159">
        <f t="shared" si="194"/>
        <v>98</v>
      </c>
      <c r="B1557" s="156">
        <f t="shared" ref="B1557:B1566" si="195">A1557-A1556</f>
        <v>90</v>
      </c>
      <c r="C1557" s="156">
        <v>100</v>
      </c>
      <c r="D1557" s="156"/>
      <c r="E1557" s="157"/>
      <c r="K1557" s="160"/>
    </row>
    <row r="1558" spans="1:11">
      <c r="A1558" s="159">
        <f t="shared" si="194"/>
        <v>98</v>
      </c>
      <c r="B1558" s="156">
        <f t="shared" si="195"/>
        <v>0</v>
      </c>
      <c r="C1558" s="156">
        <v>1000</v>
      </c>
      <c r="D1558" s="156">
        <f>A1558</f>
        <v>98</v>
      </c>
      <c r="E1558" s="157">
        <f>D1558-MOD(D1558,100)</f>
        <v>0</v>
      </c>
      <c r="F1558" s="149">
        <f>MOD(D1558,100)</f>
        <v>98</v>
      </c>
      <c r="G1558" s="149">
        <f>F1558-MOD(F1558,10)</f>
        <v>90</v>
      </c>
      <c r="H1558" s="149">
        <f>MOD(F1558,10)</f>
        <v>8</v>
      </c>
      <c r="K1558" s="160"/>
    </row>
    <row r="1559" spans="1:11">
      <c r="A1559" s="159">
        <f t="shared" si="194"/>
        <v>98</v>
      </c>
      <c r="B1559" s="156">
        <f t="shared" si="195"/>
        <v>0</v>
      </c>
      <c r="C1559" s="156">
        <v>10000</v>
      </c>
      <c r="D1559" s="156"/>
      <c r="E1559" s="157" t="str">
        <f>_xlfn.IFNA(VLOOKUP(E1558,$O$3:$P$38,2,0),"")</f>
        <v/>
      </c>
      <c r="F1559" s="149" t="str">
        <f>IF(AND(F1558&gt;10,F1558&lt;20), VLOOKUP(F1558,$O$3:$P$38,2,0),"")</f>
        <v/>
      </c>
      <c r="G1559" s="149" t="str">
        <f>IF(AND(F1558&gt;10,F1558&lt;20),"", IF(G1558&gt;9, VLOOKUP(G1558,$O$3:$P$38,2,0),""))</f>
        <v>dziewięćdziesiąt</v>
      </c>
      <c r="H1559" s="149" t="str">
        <f>IF(AND(F1558&gt;10,F1558&lt;20),"",IF(H1558&gt;0,VLOOKUP(H1558,$O$3:$P$39,2,0),IF(AND(H1558=0,A1555=0),"zero","")))</f>
        <v>osiem</v>
      </c>
      <c r="J1559" s="149" t="str">
        <f>CONCATENATE(E1559,IF(AND(E1559&lt;&gt;"",F1559&lt;&gt;""),$M$3,""),F1559,IF(AND(E1559&amp;F1559&lt;&gt;"",G1559&lt;&gt;""),$M$3,""),G1559,IF(AND(E1559&amp;F1559&amp;G1559&lt;&gt;"",H1559&lt;&gt;""),$M$3,""),H1559)</f>
        <v>dziewięćdziesiąt osiem</v>
      </c>
      <c r="K1559" s="160"/>
    </row>
    <row r="1560" spans="1:11">
      <c r="A1560" s="159">
        <f t="shared" si="194"/>
        <v>98</v>
      </c>
      <c r="B1560" s="156">
        <f t="shared" si="195"/>
        <v>0</v>
      </c>
      <c r="C1560" s="156">
        <v>100000</v>
      </c>
      <c r="D1560" s="156"/>
      <c r="E1560" s="157"/>
      <c r="K1560" s="160"/>
    </row>
    <row r="1561" spans="1:11">
      <c r="A1561" s="159">
        <f t="shared" si="194"/>
        <v>98</v>
      </c>
      <c r="B1561" s="156">
        <f t="shared" si="195"/>
        <v>0</v>
      </c>
      <c r="C1561" s="156">
        <v>1000000</v>
      </c>
      <c r="D1561" s="156">
        <f>(A1561-A1558)/1000</f>
        <v>0</v>
      </c>
      <c r="E1561" s="157">
        <f>D1561-MOD(D1561,100)</f>
        <v>0</v>
      </c>
      <c r="F1561" s="149">
        <f>MOD(D1561,100)</f>
        <v>0</v>
      </c>
      <c r="G1561" s="149">
        <f>F1561-MOD(F1561,10)</f>
        <v>0</v>
      </c>
      <c r="H1561" s="149">
        <f>MOD(F1561,10)</f>
        <v>0</v>
      </c>
      <c r="K1561" s="160"/>
    </row>
    <row r="1562" spans="1:11">
      <c r="A1562" s="159">
        <f t="shared" si="194"/>
        <v>98</v>
      </c>
      <c r="B1562" s="156">
        <f t="shared" si="195"/>
        <v>0</v>
      </c>
      <c r="C1562" s="156">
        <v>10000000</v>
      </c>
      <c r="D1562" s="156"/>
      <c r="E1562" s="157" t="str">
        <f>_xlfn.IFNA(VLOOKUP(E1561,$O$3:$P$38,2,0),"")</f>
        <v/>
      </c>
      <c r="F1562" s="149" t="str">
        <f>IF(AND(F1561&gt;10,F1561&lt;20), VLOOKUP(F1561,$O$3:$P$38,2,0),"")</f>
        <v/>
      </c>
      <c r="G1562" s="149" t="str">
        <f>IF(AND(F1561&gt;10,F1561&lt;20),"", IF(G1561&gt;9, VLOOKUP(G1561,$O$3:$P$38,2,0),""))</f>
        <v/>
      </c>
      <c r="H1562" s="149" t="str">
        <f>IF(AND(F1561&gt;10,F1561&lt;20),"", IF(H1561&gt;0, VLOOKUP(H1561,$O$3:$P$38,2,0),""))</f>
        <v/>
      </c>
      <c r="I1562" s="149" t="str">
        <f>IF(D1561=0,"",IF(D1561=1,$Q$3,IF(AND(F1561&gt;10,F1561&lt;19),$Q$5,IF(AND(H1561&gt;1,H1561&lt;5),$Q$4,$Q$5))))</f>
        <v/>
      </c>
      <c r="J1562" s="149" t="str">
        <f>CONCATENATE(E1562,IF(AND(E1562&lt;&gt;"",F1562&lt;&gt;""),$M$3,""),F1562,IF(AND(E1562&amp;F1562&lt;&gt;"",G1562&lt;&gt;""),$M$3,""),G1562,IF(AND(E1562&amp;F1562&amp;G1562&lt;&gt;"",H1562&lt;&gt;""),$M$3,""),H1562,IF(E1562&amp;F1562&amp;G1562&amp;H1562&lt;&gt;"",$M$3,""),I1562)</f>
        <v/>
      </c>
      <c r="K1562" s="160"/>
    </row>
    <row r="1563" spans="1:11">
      <c r="A1563" s="159">
        <f t="shared" si="194"/>
        <v>98</v>
      </c>
      <c r="B1563" s="156">
        <f t="shared" si="195"/>
        <v>0</v>
      </c>
      <c r="C1563" s="156">
        <v>100000000</v>
      </c>
      <c r="D1563" s="156"/>
      <c r="E1563" s="157"/>
      <c r="K1563" s="160"/>
    </row>
    <row r="1564" spans="1:11">
      <c r="A1564" s="159">
        <f t="shared" si="194"/>
        <v>98</v>
      </c>
      <c r="B1564" s="155">
        <f t="shared" si="195"/>
        <v>0</v>
      </c>
      <c r="C1564" s="155">
        <v>1000000000</v>
      </c>
      <c r="D1564" s="156">
        <f>(A1564-A1561)/1000000</f>
        <v>0</v>
      </c>
      <c r="E1564" s="157">
        <f>D1564-MOD(D1564,100)</f>
        <v>0</v>
      </c>
      <c r="F1564" s="149">
        <f>MOD(D1564,100)</f>
        <v>0</v>
      </c>
      <c r="G1564" s="149">
        <f>F1564-MOD(F1564,10)</f>
        <v>0</v>
      </c>
      <c r="H1564" s="149">
        <f>MOD(F1564,10)</f>
        <v>0</v>
      </c>
      <c r="K1564" s="160"/>
    </row>
    <row r="1565" spans="1:11">
      <c r="A1565" s="159">
        <f t="shared" si="194"/>
        <v>98</v>
      </c>
      <c r="B1565" s="155">
        <f t="shared" si="195"/>
        <v>0</v>
      </c>
      <c r="C1565" s="155">
        <v>10000000000</v>
      </c>
      <c r="E1565" s="161" t="str">
        <f>_xlfn.IFNA(VLOOKUP(E1564,$O$3:$P$38,2,0),"")</f>
        <v/>
      </c>
      <c r="F1565" s="149" t="str">
        <f>IF(AND(F1564&gt;10,F1564&lt;20), VLOOKUP(F1564,$O$3:$P$38,2,0),"")</f>
        <v/>
      </c>
      <c r="G1565" s="149" t="str">
        <f>IF(AND(F1564&gt;10,F1564&lt;20),"", IF(G1564&gt;9, VLOOKUP(G1564,$O$3:$P$38,2,0),""))</f>
        <v/>
      </c>
      <c r="H1565" s="149" t="str">
        <f>IF(AND(F1564&gt;10,F1564&lt;20),"", IF(H1564&gt;0, VLOOKUP(H1564,$O$3:$P$38,2,0),""))</f>
        <v/>
      </c>
      <c r="I1565" s="149" t="str">
        <f>IF(D1564=0,"",IF(D1564=1,$R$3,IF(AND(F1564&gt;10,F1564&lt;19),$R$5,IF(AND(H1564&gt;1,H1564&lt;5),$R$4,$R$5))))</f>
        <v/>
      </c>
      <c r="J1565" s="149" t="str">
        <f>CONCATENATE(E1565,IF(AND(E1565&lt;&gt;"",F1565&lt;&gt;""),$M$3,""),F1565,IF(AND(E1565&amp;F1565&lt;&gt;"",G1565&lt;&gt;""),$M$3,""),G1565,IF(AND(E1565&amp;F1565&amp;G1565&lt;&gt;"",H1565&lt;&gt;""),$M$3,""),H1565,IF(E1565&amp;F1565&amp;G1565&amp;H1565&lt;&gt;"",$M$3,""),I1565)</f>
        <v/>
      </c>
      <c r="K1565" s="160"/>
    </row>
    <row r="1566" spans="1:11">
      <c r="A1566" s="159">
        <f t="shared" si="194"/>
        <v>98</v>
      </c>
      <c r="B1566" s="156">
        <f t="shared" si="195"/>
        <v>0</v>
      </c>
      <c r="C1566" s="156">
        <v>100000000000</v>
      </c>
      <c r="D1566" s="156"/>
      <c r="E1566" s="157"/>
      <c r="K1566" s="160"/>
    </row>
    <row r="1567" spans="1:11">
      <c r="A1567" s="159">
        <f t="shared" si="194"/>
        <v>98</v>
      </c>
      <c r="B1567" s="155">
        <f>A1567-A1564</f>
        <v>0</v>
      </c>
      <c r="C1567" s="155">
        <v>1000000000000</v>
      </c>
      <c r="D1567" s="156">
        <f>(A1567-A1564)/1000000000</f>
        <v>0</v>
      </c>
      <c r="E1567" s="157">
        <f>D1567-MOD(D1567,100)</f>
        <v>0</v>
      </c>
      <c r="F1567" s="149">
        <f>MOD(D1567,100)</f>
        <v>0</v>
      </c>
      <c r="G1567" s="149">
        <f>F1567-MOD(F1567,10)</f>
        <v>0</v>
      </c>
      <c r="H1567" s="149">
        <f>MOD(F1567,10)</f>
        <v>0</v>
      </c>
      <c r="K1567" s="160"/>
    </row>
    <row r="1568" spans="1:11" ht="15.75" thickBot="1">
      <c r="A1568" s="162"/>
      <c r="B1568" s="163"/>
      <c r="C1568" s="163"/>
      <c r="D1568" s="163"/>
      <c r="E1568" s="164" t="str">
        <f>_xlfn.IFNA(VLOOKUP(E1567,$O$3:$P$38,2,0),"")</f>
        <v/>
      </c>
      <c r="F1568" s="163" t="str">
        <f>IF(AND(F1567&gt;10,F1567&lt;20), VLOOKUP(F1567,$O$3:$P$38,2,0),"")</f>
        <v/>
      </c>
      <c r="G1568" s="163" t="str">
        <f>IF(AND(F1567&gt;10,F1567&lt;20),"", IF(G1567&gt;9, VLOOKUP(G1567,$O$3:$P$38,2,0),""))</f>
        <v/>
      </c>
      <c r="H1568" s="163" t="str">
        <f>IF(AND(F1567&gt;10,F1567&lt;20),"", IF(H1567&gt;0, VLOOKUP(H1567,$O$3:$P$38,2,0),""))</f>
        <v/>
      </c>
      <c r="I1568" s="163" t="str">
        <f>IF(D1567=0,"",IF(D1567=1,$S$3,IF(AND(F1567&gt;10,F1567&lt;19),$S$5,IF(AND(H1567&gt;1,H1567&lt;5),$S$4,$S$5))))</f>
        <v/>
      </c>
      <c r="J1568" s="163" t="str">
        <f>CONCATENATE(E1568,IF(AND(E1568&lt;&gt;"",F1568&lt;&gt;""),$M$3,""),F1568,IF(AND(E1568&amp;F1568&lt;&gt;"",G1568&lt;&gt;""),$M$3,""),G1568,IF(AND(E1568&amp;F1568&amp;G1568&lt;&gt;"",H1568&lt;&gt;""),$M$3,""),H1568,IF(E1568&amp;F1568&amp;G1568&amp;H1568&lt;&gt;"",$M$3,""),I1568)</f>
        <v/>
      </c>
      <c r="K1568" s="165"/>
    </row>
    <row r="1570" spans="1:11" ht="15.75" thickBot="1">
      <c r="A1570" s="151">
        <v>99</v>
      </c>
      <c r="B1570" s="145" t="s">
        <v>152</v>
      </c>
      <c r="C1570" s="145" t="s">
        <v>153</v>
      </c>
      <c r="D1570" s="148"/>
      <c r="E1570" s="152" t="str">
        <f>CONCATENATE(J1584,IF(AND(D1583&lt;&gt;0,D1580&lt;&gt;0),$M$3,""),J1581,IF(AND(D1580&lt;&gt;0,D1577&lt;&gt;0),$M$3,""),J1578,IF(AND(D1577&lt;&gt;0,D1574&lt;&gt;0),$M$3,""),J1575,$N$3,$M$3,E1571,IF(D1571&lt;&gt;0,$M$3,""),$N$4)</f>
        <v>dziewięćdziesiąt dziewięć, 00/100</v>
      </c>
      <c r="F1570" s="148"/>
      <c r="G1570" s="148"/>
      <c r="H1570" s="148"/>
      <c r="I1570" s="148"/>
      <c r="J1570" s="148"/>
      <c r="K1570" s="153"/>
    </row>
    <row r="1571" spans="1:11" ht="15.75" thickBot="1">
      <c r="A1571" s="154">
        <f>TRUNC(A1570)</f>
        <v>99</v>
      </c>
      <c r="B1571" s="155">
        <f>A1570-A1571</f>
        <v>0</v>
      </c>
      <c r="C1571" s="155">
        <v>1</v>
      </c>
      <c r="D1571" s="156">
        <f>B1571</f>
        <v>0</v>
      </c>
      <c r="E1571" s="157" t="str">
        <f>CONCATENATE(TEXT(D1571*100,"## 00"),"/100")</f>
        <v>00/100</v>
      </c>
      <c r="K1571" s="158"/>
    </row>
    <row r="1572" spans="1:11">
      <c r="A1572" s="159">
        <f t="shared" ref="A1572:A1583" si="196">MOD($A$1571,$C1572)</f>
        <v>9</v>
      </c>
      <c r="B1572" s="156">
        <f>A1572</f>
        <v>9</v>
      </c>
      <c r="C1572" s="156">
        <v>10</v>
      </c>
      <c r="D1572" s="156"/>
      <c r="E1572" s="157"/>
      <c r="K1572" s="160"/>
    </row>
    <row r="1573" spans="1:11">
      <c r="A1573" s="159">
        <f t="shared" si="196"/>
        <v>99</v>
      </c>
      <c r="B1573" s="156">
        <f t="shared" ref="B1573:B1582" si="197">A1573-A1572</f>
        <v>90</v>
      </c>
      <c r="C1573" s="156">
        <v>100</v>
      </c>
      <c r="D1573" s="156"/>
      <c r="E1573" s="157"/>
      <c r="K1573" s="160"/>
    </row>
    <row r="1574" spans="1:11">
      <c r="A1574" s="159">
        <f t="shared" si="196"/>
        <v>99</v>
      </c>
      <c r="B1574" s="156">
        <f t="shared" si="197"/>
        <v>0</v>
      </c>
      <c r="C1574" s="156">
        <v>1000</v>
      </c>
      <c r="D1574" s="156">
        <f>A1574</f>
        <v>99</v>
      </c>
      <c r="E1574" s="157">
        <f>D1574-MOD(D1574,100)</f>
        <v>0</v>
      </c>
      <c r="F1574" s="149">
        <f>MOD(D1574,100)</f>
        <v>99</v>
      </c>
      <c r="G1574" s="149">
        <f>F1574-MOD(F1574,10)</f>
        <v>90</v>
      </c>
      <c r="H1574" s="149">
        <f>MOD(F1574,10)</f>
        <v>9</v>
      </c>
      <c r="K1574" s="160"/>
    </row>
    <row r="1575" spans="1:11">
      <c r="A1575" s="159">
        <f t="shared" si="196"/>
        <v>99</v>
      </c>
      <c r="B1575" s="156">
        <f t="shared" si="197"/>
        <v>0</v>
      </c>
      <c r="C1575" s="156">
        <v>10000</v>
      </c>
      <c r="D1575" s="156"/>
      <c r="E1575" s="157" t="str">
        <f>_xlfn.IFNA(VLOOKUP(E1574,$O$3:$P$38,2,0),"")</f>
        <v/>
      </c>
      <c r="F1575" s="149" t="str">
        <f>IF(AND(F1574&gt;10,F1574&lt;20), VLOOKUP(F1574,$O$3:$P$38,2,0),"")</f>
        <v/>
      </c>
      <c r="G1575" s="149" t="str">
        <f>IF(AND(F1574&gt;10,F1574&lt;20),"", IF(G1574&gt;9, VLOOKUP(G1574,$O$3:$P$38,2,0),""))</f>
        <v>dziewięćdziesiąt</v>
      </c>
      <c r="H1575" s="149" t="str">
        <f>IF(AND(F1574&gt;10,F1574&lt;20),"",IF(H1574&gt;0,VLOOKUP(H1574,$O$3:$P$39,2,0),IF(AND(H1574=0,A1571=0),"zero","")))</f>
        <v>dziewięć</v>
      </c>
      <c r="J1575" s="149" t="str">
        <f>CONCATENATE(E1575,IF(AND(E1575&lt;&gt;"",F1575&lt;&gt;""),$M$3,""),F1575,IF(AND(E1575&amp;F1575&lt;&gt;"",G1575&lt;&gt;""),$M$3,""),G1575,IF(AND(E1575&amp;F1575&amp;G1575&lt;&gt;"",H1575&lt;&gt;""),$M$3,""),H1575)</f>
        <v>dziewięćdziesiąt dziewięć</v>
      </c>
      <c r="K1575" s="160"/>
    </row>
    <row r="1576" spans="1:11">
      <c r="A1576" s="159">
        <f t="shared" si="196"/>
        <v>99</v>
      </c>
      <c r="B1576" s="156">
        <f t="shared" si="197"/>
        <v>0</v>
      </c>
      <c r="C1576" s="156">
        <v>100000</v>
      </c>
      <c r="D1576" s="156"/>
      <c r="E1576" s="157"/>
      <c r="K1576" s="160"/>
    </row>
    <row r="1577" spans="1:11">
      <c r="A1577" s="159">
        <f t="shared" si="196"/>
        <v>99</v>
      </c>
      <c r="B1577" s="156">
        <f t="shared" si="197"/>
        <v>0</v>
      </c>
      <c r="C1577" s="156">
        <v>1000000</v>
      </c>
      <c r="D1577" s="156">
        <f>(A1577-A1574)/1000</f>
        <v>0</v>
      </c>
      <c r="E1577" s="157">
        <f>D1577-MOD(D1577,100)</f>
        <v>0</v>
      </c>
      <c r="F1577" s="149">
        <f>MOD(D1577,100)</f>
        <v>0</v>
      </c>
      <c r="G1577" s="149">
        <f>F1577-MOD(F1577,10)</f>
        <v>0</v>
      </c>
      <c r="H1577" s="149">
        <f>MOD(F1577,10)</f>
        <v>0</v>
      </c>
      <c r="K1577" s="160"/>
    </row>
    <row r="1578" spans="1:11">
      <c r="A1578" s="159">
        <f t="shared" si="196"/>
        <v>99</v>
      </c>
      <c r="B1578" s="156">
        <f t="shared" si="197"/>
        <v>0</v>
      </c>
      <c r="C1578" s="156">
        <v>10000000</v>
      </c>
      <c r="D1578" s="156"/>
      <c r="E1578" s="157" t="str">
        <f>_xlfn.IFNA(VLOOKUP(E1577,$O$3:$P$38,2,0),"")</f>
        <v/>
      </c>
      <c r="F1578" s="149" t="str">
        <f>IF(AND(F1577&gt;10,F1577&lt;20), VLOOKUP(F1577,$O$3:$P$38,2,0),"")</f>
        <v/>
      </c>
      <c r="G1578" s="149" t="str">
        <f>IF(AND(F1577&gt;10,F1577&lt;20),"", IF(G1577&gt;9, VLOOKUP(G1577,$O$3:$P$38,2,0),""))</f>
        <v/>
      </c>
      <c r="H1578" s="149" t="str">
        <f>IF(AND(F1577&gt;10,F1577&lt;20),"", IF(H1577&gt;0, VLOOKUP(H1577,$O$3:$P$38,2,0),""))</f>
        <v/>
      </c>
      <c r="I1578" s="149" t="str">
        <f>IF(D1577=0,"",IF(D1577=1,$Q$3,IF(AND(F1577&gt;10,F1577&lt;19),$Q$5,IF(AND(H1577&gt;1,H1577&lt;5),$Q$4,$Q$5))))</f>
        <v/>
      </c>
      <c r="J1578" s="149" t="str">
        <f>CONCATENATE(E1578,IF(AND(E1578&lt;&gt;"",F1578&lt;&gt;""),$M$3,""),F1578,IF(AND(E1578&amp;F1578&lt;&gt;"",G1578&lt;&gt;""),$M$3,""),G1578,IF(AND(E1578&amp;F1578&amp;G1578&lt;&gt;"",H1578&lt;&gt;""),$M$3,""),H1578,IF(E1578&amp;F1578&amp;G1578&amp;H1578&lt;&gt;"",$M$3,""),I1578)</f>
        <v/>
      </c>
      <c r="K1578" s="160"/>
    </row>
    <row r="1579" spans="1:11">
      <c r="A1579" s="159">
        <f t="shared" si="196"/>
        <v>99</v>
      </c>
      <c r="B1579" s="156">
        <f t="shared" si="197"/>
        <v>0</v>
      </c>
      <c r="C1579" s="156">
        <v>100000000</v>
      </c>
      <c r="D1579" s="156"/>
      <c r="E1579" s="157"/>
      <c r="K1579" s="160"/>
    </row>
    <row r="1580" spans="1:11">
      <c r="A1580" s="159">
        <f t="shared" si="196"/>
        <v>99</v>
      </c>
      <c r="B1580" s="155">
        <f t="shared" si="197"/>
        <v>0</v>
      </c>
      <c r="C1580" s="155">
        <v>1000000000</v>
      </c>
      <c r="D1580" s="156">
        <f>(A1580-A1577)/1000000</f>
        <v>0</v>
      </c>
      <c r="E1580" s="157">
        <f>D1580-MOD(D1580,100)</f>
        <v>0</v>
      </c>
      <c r="F1580" s="149">
        <f>MOD(D1580,100)</f>
        <v>0</v>
      </c>
      <c r="G1580" s="149">
        <f>F1580-MOD(F1580,10)</f>
        <v>0</v>
      </c>
      <c r="H1580" s="149">
        <f>MOD(F1580,10)</f>
        <v>0</v>
      </c>
      <c r="K1580" s="160"/>
    </row>
    <row r="1581" spans="1:11">
      <c r="A1581" s="159">
        <f t="shared" si="196"/>
        <v>99</v>
      </c>
      <c r="B1581" s="155">
        <f t="shared" si="197"/>
        <v>0</v>
      </c>
      <c r="C1581" s="155">
        <v>10000000000</v>
      </c>
      <c r="E1581" s="161" t="str">
        <f>_xlfn.IFNA(VLOOKUP(E1580,$O$3:$P$38,2,0),"")</f>
        <v/>
      </c>
      <c r="F1581" s="149" t="str">
        <f>IF(AND(F1580&gt;10,F1580&lt;20), VLOOKUP(F1580,$O$3:$P$38,2,0),"")</f>
        <v/>
      </c>
      <c r="G1581" s="149" t="str">
        <f>IF(AND(F1580&gt;10,F1580&lt;20),"", IF(G1580&gt;9, VLOOKUP(G1580,$O$3:$P$38,2,0),""))</f>
        <v/>
      </c>
      <c r="H1581" s="149" t="str">
        <f>IF(AND(F1580&gt;10,F1580&lt;20),"", IF(H1580&gt;0, VLOOKUP(H1580,$O$3:$P$38,2,0),""))</f>
        <v/>
      </c>
      <c r="I1581" s="149" t="str">
        <f>IF(D1580=0,"",IF(D1580=1,$R$3,IF(AND(F1580&gt;10,F1580&lt;19),$R$5,IF(AND(H1580&gt;1,H1580&lt;5),$R$4,$R$5))))</f>
        <v/>
      </c>
      <c r="J1581" s="149" t="str">
        <f>CONCATENATE(E1581,IF(AND(E1581&lt;&gt;"",F1581&lt;&gt;""),$M$3,""),F1581,IF(AND(E1581&amp;F1581&lt;&gt;"",G1581&lt;&gt;""),$M$3,""),G1581,IF(AND(E1581&amp;F1581&amp;G1581&lt;&gt;"",H1581&lt;&gt;""),$M$3,""),H1581,IF(E1581&amp;F1581&amp;G1581&amp;H1581&lt;&gt;"",$M$3,""),I1581)</f>
        <v/>
      </c>
      <c r="K1581" s="160"/>
    </row>
    <row r="1582" spans="1:11">
      <c r="A1582" s="159">
        <f t="shared" si="196"/>
        <v>99</v>
      </c>
      <c r="B1582" s="156">
        <f t="shared" si="197"/>
        <v>0</v>
      </c>
      <c r="C1582" s="156">
        <v>100000000000</v>
      </c>
      <c r="D1582" s="156"/>
      <c r="E1582" s="157"/>
      <c r="K1582" s="160"/>
    </row>
    <row r="1583" spans="1:11">
      <c r="A1583" s="159">
        <f t="shared" si="196"/>
        <v>99</v>
      </c>
      <c r="B1583" s="155">
        <f>A1583-A1580</f>
        <v>0</v>
      </c>
      <c r="C1583" s="155">
        <v>1000000000000</v>
      </c>
      <c r="D1583" s="156">
        <f>(A1583-A1580)/1000000000</f>
        <v>0</v>
      </c>
      <c r="E1583" s="157">
        <f>D1583-MOD(D1583,100)</f>
        <v>0</v>
      </c>
      <c r="F1583" s="149">
        <f>MOD(D1583,100)</f>
        <v>0</v>
      </c>
      <c r="G1583" s="149">
        <f>F1583-MOD(F1583,10)</f>
        <v>0</v>
      </c>
      <c r="H1583" s="149">
        <f>MOD(F1583,10)</f>
        <v>0</v>
      </c>
      <c r="K1583" s="160"/>
    </row>
    <row r="1584" spans="1:11" ht="15.75" thickBot="1">
      <c r="A1584" s="162"/>
      <c r="B1584" s="163"/>
      <c r="C1584" s="163"/>
      <c r="D1584" s="163"/>
      <c r="E1584" s="164" t="str">
        <f>_xlfn.IFNA(VLOOKUP(E1583,$O$3:$P$38,2,0),"")</f>
        <v/>
      </c>
      <c r="F1584" s="163" t="str">
        <f>IF(AND(F1583&gt;10,F1583&lt;20), VLOOKUP(F1583,$O$3:$P$38,2,0),"")</f>
        <v/>
      </c>
      <c r="G1584" s="163" t="str">
        <f>IF(AND(F1583&gt;10,F1583&lt;20),"", IF(G1583&gt;9, VLOOKUP(G1583,$O$3:$P$38,2,0),""))</f>
        <v/>
      </c>
      <c r="H1584" s="163" t="str">
        <f>IF(AND(F1583&gt;10,F1583&lt;20),"", IF(H1583&gt;0, VLOOKUP(H1583,$O$3:$P$38,2,0),""))</f>
        <v/>
      </c>
      <c r="I1584" s="163" t="str">
        <f>IF(D1583=0,"",IF(D1583=1,$S$3,IF(AND(F1583&gt;10,F1583&lt;19),$S$5,IF(AND(H1583&gt;1,H1583&lt;5),$S$4,$S$5))))</f>
        <v/>
      </c>
      <c r="J1584" s="163" t="str">
        <f>CONCATENATE(E1584,IF(AND(E1584&lt;&gt;"",F1584&lt;&gt;""),$M$3,""),F1584,IF(AND(E1584&amp;F1584&lt;&gt;"",G1584&lt;&gt;""),$M$3,""),G1584,IF(AND(E1584&amp;F1584&amp;G1584&lt;&gt;"",H1584&lt;&gt;""),$M$3,""),H1584,IF(E1584&amp;F1584&amp;G1584&amp;H1584&lt;&gt;"",$M$3,""),I1584)</f>
        <v/>
      </c>
      <c r="K1584" s="165"/>
    </row>
    <row r="1586" spans="1:11" ht="15.75" thickBot="1">
      <c r="A1586" s="151">
        <v>100</v>
      </c>
      <c r="B1586" s="145" t="s">
        <v>152</v>
      </c>
      <c r="C1586" s="145" t="s">
        <v>153</v>
      </c>
      <c r="D1586" s="148"/>
      <c r="E1586" s="152" t="str">
        <f>CONCATENATE(J1600,IF(AND(D1599&lt;&gt;0,D1596&lt;&gt;0),$M$3,""),J1597,IF(AND(D1596&lt;&gt;0,D1593&lt;&gt;0),$M$3,""),J1594,IF(AND(D1593&lt;&gt;0,D1590&lt;&gt;0),$M$3,""),J1591,$N$3,$M$3,E1587,IF(D1587&lt;&gt;0,$M$3,""),$N$4)</f>
        <v>sto, 00/100</v>
      </c>
      <c r="F1586" s="148"/>
      <c r="G1586" s="148"/>
      <c r="H1586" s="148"/>
      <c r="I1586" s="148"/>
      <c r="J1586" s="148"/>
      <c r="K1586" s="153"/>
    </row>
    <row r="1587" spans="1:11" ht="15.75" thickBot="1">
      <c r="A1587" s="154">
        <f>TRUNC(A1586)</f>
        <v>100</v>
      </c>
      <c r="B1587" s="155">
        <f>A1586-A1587</f>
        <v>0</v>
      </c>
      <c r="C1587" s="155">
        <v>1</v>
      </c>
      <c r="D1587" s="156">
        <f>B1587</f>
        <v>0</v>
      </c>
      <c r="E1587" s="157" t="str">
        <f>CONCATENATE(TEXT(D1587*100,"## 00"),"/100")</f>
        <v>00/100</v>
      </c>
      <c r="K1587" s="158"/>
    </row>
    <row r="1588" spans="1:11">
      <c r="A1588" s="159">
        <f t="shared" ref="A1588:A1599" si="198">MOD($A$1587,$C1588)</f>
        <v>0</v>
      </c>
      <c r="B1588" s="156">
        <f>A1588</f>
        <v>0</v>
      </c>
      <c r="C1588" s="156">
        <v>10</v>
      </c>
      <c r="D1588" s="156"/>
      <c r="E1588" s="157"/>
      <c r="K1588" s="160"/>
    </row>
    <row r="1589" spans="1:11">
      <c r="A1589" s="159">
        <f t="shared" si="198"/>
        <v>0</v>
      </c>
      <c r="B1589" s="156">
        <f t="shared" ref="B1589:B1598" si="199">A1589-A1588</f>
        <v>0</v>
      </c>
      <c r="C1589" s="156">
        <v>100</v>
      </c>
      <c r="D1589" s="156"/>
      <c r="E1589" s="157"/>
      <c r="K1589" s="160"/>
    </row>
    <row r="1590" spans="1:11">
      <c r="A1590" s="159">
        <f t="shared" si="198"/>
        <v>100</v>
      </c>
      <c r="B1590" s="156">
        <f t="shared" si="199"/>
        <v>100</v>
      </c>
      <c r="C1590" s="156">
        <v>1000</v>
      </c>
      <c r="D1590" s="156">
        <f>A1590</f>
        <v>100</v>
      </c>
      <c r="E1590" s="157">
        <f>D1590-MOD(D1590,100)</f>
        <v>100</v>
      </c>
      <c r="F1590" s="149">
        <f>MOD(D1590,100)</f>
        <v>0</v>
      </c>
      <c r="G1590" s="149">
        <f>F1590-MOD(F1590,10)</f>
        <v>0</v>
      </c>
      <c r="H1590" s="149">
        <f>MOD(F1590,10)</f>
        <v>0</v>
      </c>
      <c r="K1590" s="160"/>
    </row>
    <row r="1591" spans="1:11">
      <c r="A1591" s="159">
        <f t="shared" si="198"/>
        <v>100</v>
      </c>
      <c r="B1591" s="156">
        <f t="shared" si="199"/>
        <v>0</v>
      </c>
      <c r="C1591" s="156">
        <v>10000</v>
      </c>
      <c r="D1591" s="156"/>
      <c r="E1591" s="157" t="str">
        <f>_xlfn.IFNA(VLOOKUP(E1590,$O$3:$P$38,2,0),"")</f>
        <v>sto</v>
      </c>
      <c r="F1591" s="149" t="str">
        <f>IF(AND(F1590&gt;10,F1590&lt;20), VLOOKUP(F1590,$O$3:$P$38,2,0),"")</f>
        <v/>
      </c>
      <c r="G1591" s="149" t="str">
        <f>IF(AND(F1590&gt;10,F1590&lt;20),"", IF(G1590&gt;9, VLOOKUP(G1590,$O$3:$P$38,2,0),""))</f>
        <v/>
      </c>
      <c r="H1591" s="149" t="str">
        <f>IF(AND(F1590&gt;10,F1590&lt;20),"",IF(H1590&gt;0,VLOOKUP(H1590,$O$3:$P$39,2,0),IF(AND(H1590=0,A1587=0),"zero","")))</f>
        <v/>
      </c>
      <c r="J1591" s="149" t="str">
        <f>CONCATENATE(E1591,IF(AND(E1591&lt;&gt;"",F1591&lt;&gt;""),$M$3,""),F1591,IF(AND(E1591&amp;F1591&lt;&gt;"",G1591&lt;&gt;""),$M$3,""),G1591,IF(AND(E1591&amp;F1591&amp;G1591&lt;&gt;"",H1591&lt;&gt;""),$M$3,""),H1591)</f>
        <v>sto</v>
      </c>
      <c r="K1591" s="160"/>
    </row>
    <row r="1592" spans="1:11">
      <c r="A1592" s="159">
        <f t="shared" si="198"/>
        <v>100</v>
      </c>
      <c r="B1592" s="156">
        <f t="shared" si="199"/>
        <v>0</v>
      </c>
      <c r="C1592" s="156">
        <v>100000</v>
      </c>
      <c r="D1592" s="156"/>
      <c r="E1592" s="157"/>
      <c r="K1592" s="160"/>
    </row>
    <row r="1593" spans="1:11">
      <c r="A1593" s="159">
        <f t="shared" si="198"/>
        <v>100</v>
      </c>
      <c r="B1593" s="156">
        <f t="shared" si="199"/>
        <v>0</v>
      </c>
      <c r="C1593" s="156">
        <v>1000000</v>
      </c>
      <c r="D1593" s="156">
        <f>(A1593-A1590)/1000</f>
        <v>0</v>
      </c>
      <c r="E1593" s="157">
        <f>D1593-MOD(D1593,100)</f>
        <v>0</v>
      </c>
      <c r="F1593" s="149">
        <f>MOD(D1593,100)</f>
        <v>0</v>
      </c>
      <c r="G1593" s="149">
        <f>F1593-MOD(F1593,10)</f>
        <v>0</v>
      </c>
      <c r="H1593" s="149">
        <f>MOD(F1593,10)</f>
        <v>0</v>
      </c>
      <c r="K1593" s="160"/>
    </row>
    <row r="1594" spans="1:11">
      <c r="A1594" s="159">
        <f t="shared" si="198"/>
        <v>100</v>
      </c>
      <c r="B1594" s="156">
        <f t="shared" si="199"/>
        <v>0</v>
      </c>
      <c r="C1594" s="156">
        <v>10000000</v>
      </c>
      <c r="D1594" s="156"/>
      <c r="E1594" s="157" t="str">
        <f>_xlfn.IFNA(VLOOKUP(E1593,$O$3:$P$38,2,0),"")</f>
        <v/>
      </c>
      <c r="F1594" s="149" t="str">
        <f>IF(AND(F1593&gt;10,F1593&lt;20), VLOOKUP(F1593,$O$3:$P$38,2,0),"")</f>
        <v/>
      </c>
      <c r="G1594" s="149" t="str">
        <f>IF(AND(F1593&gt;10,F1593&lt;20),"", IF(G1593&gt;9, VLOOKUP(G1593,$O$3:$P$38,2,0),""))</f>
        <v/>
      </c>
      <c r="H1594" s="149" t="str">
        <f>IF(AND(F1593&gt;10,F1593&lt;20),"", IF(H1593&gt;0, VLOOKUP(H1593,$O$3:$P$38,2,0),""))</f>
        <v/>
      </c>
      <c r="I1594" s="149" t="str">
        <f>IF(D1593=0,"",IF(D1593=1,$Q$3,IF(AND(F1593&gt;10,F1593&lt;19),$Q$5,IF(AND(H1593&gt;1,H1593&lt;5),$Q$4,$Q$5))))</f>
        <v/>
      </c>
      <c r="J1594" s="149" t="str">
        <f>CONCATENATE(E1594,IF(AND(E1594&lt;&gt;"",F1594&lt;&gt;""),$M$3,""),F1594,IF(AND(E1594&amp;F1594&lt;&gt;"",G1594&lt;&gt;""),$M$3,""),G1594,IF(AND(E1594&amp;F1594&amp;G1594&lt;&gt;"",H1594&lt;&gt;""),$M$3,""),H1594,IF(E1594&amp;F1594&amp;G1594&amp;H1594&lt;&gt;"",$M$3,""),I1594)</f>
        <v/>
      </c>
      <c r="K1594" s="160"/>
    </row>
    <row r="1595" spans="1:11">
      <c r="A1595" s="159">
        <f t="shared" si="198"/>
        <v>100</v>
      </c>
      <c r="B1595" s="156">
        <f t="shared" si="199"/>
        <v>0</v>
      </c>
      <c r="C1595" s="156">
        <v>100000000</v>
      </c>
      <c r="D1595" s="156"/>
      <c r="E1595" s="157"/>
      <c r="K1595" s="160"/>
    </row>
    <row r="1596" spans="1:11">
      <c r="A1596" s="159">
        <f t="shared" si="198"/>
        <v>100</v>
      </c>
      <c r="B1596" s="155">
        <f t="shared" si="199"/>
        <v>0</v>
      </c>
      <c r="C1596" s="155">
        <v>1000000000</v>
      </c>
      <c r="D1596" s="156">
        <f>(A1596-A1593)/1000000</f>
        <v>0</v>
      </c>
      <c r="E1596" s="157">
        <f>D1596-MOD(D1596,100)</f>
        <v>0</v>
      </c>
      <c r="F1596" s="149">
        <f>MOD(D1596,100)</f>
        <v>0</v>
      </c>
      <c r="G1596" s="149">
        <f>F1596-MOD(F1596,10)</f>
        <v>0</v>
      </c>
      <c r="H1596" s="149">
        <f>MOD(F1596,10)</f>
        <v>0</v>
      </c>
      <c r="K1596" s="160"/>
    </row>
    <row r="1597" spans="1:11">
      <c r="A1597" s="159">
        <f t="shared" si="198"/>
        <v>100</v>
      </c>
      <c r="B1597" s="155">
        <f t="shared" si="199"/>
        <v>0</v>
      </c>
      <c r="C1597" s="155">
        <v>10000000000</v>
      </c>
      <c r="E1597" s="161" t="str">
        <f>_xlfn.IFNA(VLOOKUP(E1596,$O$3:$P$38,2,0),"")</f>
        <v/>
      </c>
      <c r="F1597" s="149" t="str">
        <f>IF(AND(F1596&gt;10,F1596&lt;20), VLOOKUP(F1596,$O$3:$P$38,2,0),"")</f>
        <v/>
      </c>
      <c r="G1597" s="149" t="str">
        <f>IF(AND(F1596&gt;10,F1596&lt;20),"", IF(G1596&gt;9, VLOOKUP(G1596,$O$3:$P$38,2,0),""))</f>
        <v/>
      </c>
      <c r="H1597" s="149" t="str">
        <f>IF(AND(F1596&gt;10,F1596&lt;20),"", IF(H1596&gt;0, VLOOKUP(H1596,$O$3:$P$38,2,0),""))</f>
        <v/>
      </c>
      <c r="I1597" s="149" t="str">
        <f>IF(D1596=0,"",IF(D1596=1,$R$3,IF(AND(F1596&gt;10,F1596&lt;19),$R$5,IF(AND(H1596&gt;1,H1596&lt;5),$R$4,$R$5))))</f>
        <v/>
      </c>
      <c r="J1597" s="149" t="str">
        <f>CONCATENATE(E1597,IF(AND(E1597&lt;&gt;"",F1597&lt;&gt;""),$M$3,""),F1597,IF(AND(E1597&amp;F1597&lt;&gt;"",G1597&lt;&gt;""),$M$3,""),G1597,IF(AND(E1597&amp;F1597&amp;G1597&lt;&gt;"",H1597&lt;&gt;""),$M$3,""),H1597,IF(E1597&amp;F1597&amp;G1597&amp;H1597&lt;&gt;"",$M$3,""),I1597)</f>
        <v/>
      </c>
      <c r="K1597" s="160"/>
    </row>
    <row r="1598" spans="1:11">
      <c r="A1598" s="159">
        <f t="shared" si="198"/>
        <v>100</v>
      </c>
      <c r="B1598" s="156">
        <f t="shared" si="199"/>
        <v>0</v>
      </c>
      <c r="C1598" s="156">
        <v>100000000000</v>
      </c>
      <c r="D1598" s="156"/>
      <c r="E1598" s="157"/>
      <c r="K1598" s="160"/>
    </row>
    <row r="1599" spans="1:11">
      <c r="A1599" s="159">
        <f t="shared" si="198"/>
        <v>100</v>
      </c>
      <c r="B1599" s="155">
        <f>A1599-A1596</f>
        <v>0</v>
      </c>
      <c r="C1599" s="155">
        <v>1000000000000</v>
      </c>
      <c r="D1599" s="156">
        <f>(A1599-A1596)/1000000000</f>
        <v>0</v>
      </c>
      <c r="E1599" s="157">
        <f>D1599-MOD(D1599,100)</f>
        <v>0</v>
      </c>
      <c r="F1599" s="149">
        <f>MOD(D1599,100)</f>
        <v>0</v>
      </c>
      <c r="G1599" s="149">
        <f>F1599-MOD(F1599,10)</f>
        <v>0</v>
      </c>
      <c r="H1599" s="149">
        <f>MOD(F1599,10)</f>
        <v>0</v>
      </c>
      <c r="K1599" s="160"/>
    </row>
    <row r="1600" spans="1:11" ht="15.75" thickBot="1">
      <c r="A1600" s="162"/>
      <c r="B1600" s="163"/>
      <c r="C1600" s="163"/>
      <c r="D1600" s="163"/>
      <c r="E1600" s="164" t="str">
        <f>_xlfn.IFNA(VLOOKUP(E1599,$O$3:$P$38,2,0),"")</f>
        <v/>
      </c>
      <c r="F1600" s="163" t="str">
        <f>IF(AND(F1599&gt;10,F1599&lt;20), VLOOKUP(F1599,$O$3:$P$38,2,0),"")</f>
        <v/>
      </c>
      <c r="G1600" s="163" t="str">
        <f>IF(AND(F1599&gt;10,F1599&lt;20),"", IF(G1599&gt;9, VLOOKUP(G1599,$O$3:$P$38,2,0),""))</f>
        <v/>
      </c>
      <c r="H1600" s="163" t="str">
        <f>IF(AND(F1599&gt;10,F1599&lt;20),"", IF(H1599&gt;0, VLOOKUP(H1599,$O$3:$P$38,2,0),""))</f>
        <v/>
      </c>
      <c r="I1600" s="163" t="str">
        <f>IF(D1599=0,"",IF(D1599=1,$S$3,IF(AND(F1599&gt;10,F1599&lt;19),$S$5,IF(AND(H1599&gt;1,H1599&lt;5),$S$4,$S$5))))</f>
        <v/>
      </c>
      <c r="J1600" s="163" t="str">
        <f>CONCATENATE(E1600,IF(AND(E1600&lt;&gt;"",F1600&lt;&gt;""),$M$3,""),F1600,IF(AND(E1600&amp;F1600&lt;&gt;"",G1600&lt;&gt;""),$M$3,""),G1600,IF(AND(E1600&amp;F1600&amp;G1600&lt;&gt;"",H1600&lt;&gt;""),$M$3,""),H1600,IF(E1600&amp;F1600&amp;G1600&amp;H1600&lt;&gt;"",$M$3,""),I1600)</f>
        <v/>
      </c>
      <c r="K1600" s="165"/>
    </row>
    <row r="1602" spans="1:11" ht="15.75" thickBot="1">
      <c r="A1602" s="151">
        <v>101</v>
      </c>
      <c r="B1602" s="145" t="s">
        <v>152</v>
      </c>
      <c r="C1602" s="145" t="s">
        <v>153</v>
      </c>
      <c r="D1602" s="148"/>
      <c r="E1602" s="152" t="str">
        <f>CONCATENATE(J1616,IF(AND(D1615&lt;&gt;0,D1612&lt;&gt;0),$M$3,""),J1613,IF(AND(D1612&lt;&gt;0,D1609&lt;&gt;0),$M$3,""),J1610,IF(AND(D1609&lt;&gt;0,D1606&lt;&gt;0),$M$3,""),J1607,$N$3,$M$3,E1603,IF(D1603&lt;&gt;0,$M$3,""),$N$4)</f>
        <v>sto jeden, 00/100</v>
      </c>
      <c r="F1602" s="148"/>
      <c r="G1602" s="148"/>
      <c r="H1602" s="148"/>
      <c r="I1602" s="148"/>
      <c r="J1602" s="148"/>
      <c r="K1602" s="153"/>
    </row>
    <row r="1603" spans="1:11" ht="15.75" thickBot="1">
      <c r="A1603" s="154">
        <f>TRUNC(A1602)</f>
        <v>101</v>
      </c>
      <c r="B1603" s="155">
        <f>A1602-A1603</f>
        <v>0</v>
      </c>
      <c r="C1603" s="155">
        <v>1</v>
      </c>
      <c r="D1603" s="156">
        <f>B1603</f>
        <v>0</v>
      </c>
      <c r="E1603" s="157" t="str">
        <f>CONCATENATE(TEXT(D1603*100,"## 00"),"/100")</f>
        <v>00/100</v>
      </c>
      <c r="K1603" s="158"/>
    </row>
    <row r="1604" spans="1:11">
      <c r="A1604" s="159">
        <f t="shared" ref="A1604:A1615" si="200">MOD($A$1603,$C1604)</f>
        <v>1</v>
      </c>
      <c r="B1604" s="156">
        <f>A1604</f>
        <v>1</v>
      </c>
      <c r="C1604" s="156">
        <v>10</v>
      </c>
      <c r="D1604" s="156"/>
      <c r="E1604" s="157"/>
      <c r="K1604" s="160"/>
    </row>
    <row r="1605" spans="1:11">
      <c r="A1605" s="159">
        <f t="shared" si="200"/>
        <v>1</v>
      </c>
      <c r="B1605" s="156">
        <f t="shared" ref="B1605:B1614" si="201">A1605-A1604</f>
        <v>0</v>
      </c>
      <c r="C1605" s="156">
        <v>100</v>
      </c>
      <c r="D1605" s="156"/>
      <c r="E1605" s="157"/>
      <c r="K1605" s="160"/>
    </row>
    <row r="1606" spans="1:11">
      <c r="A1606" s="159">
        <f t="shared" si="200"/>
        <v>101</v>
      </c>
      <c r="B1606" s="156">
        <f t="shared" si="201"/>
        <v>100</v>
      </c>
      <c r="C1606" s="156">
        <v>1000</v>
      </c>
      <c r="D1606" s="156">
        <f>A1606</f>
        <v>101</v>
      </c>
      <c r="E1606" s="157">
        <f>D1606-MOD(D1606,100)</f>
        <v>100</v>
      </c>
      <c r="F1606" s="149">
        <f>MOD(D1606,100)</f>
        <v>1</v>
      </c>
      <c r="G1606" s="149">
        <f>F1606-MOD(F1606,10)</f>
        <v>0</v>
      </c>
      <c r="H1606" s="149">
        <f>MOD(F1606,10)</f>
        <v>1</v>
      </c>
      <c r="K1606" s="160"/>
    </row>
    <row r="1607" spans="1:11">
      <c r="A1607" s="159">
        <f t="shared" si="200"/>
        <v>101</v>
      </c>
      <c r="B1607" s="156">
        <f t="shared" si="201"/>
        <v>0</v>
      </c>
      <c r="C1607" s="156">
        <v>10000</v>
      </c>
      <c r="D1607" s="156"/>
      <c r="E1607" s="157" t="str">
        <f>_xlfn.IFNA(VLOOKUP(E1606,$O$3:$P$38,2,0),"")</f>
        <v>sto</v>
      </c>
      <c r="F1607" s="149" t="str">
        <f>IF(AND(F1606&gt;10,F1606&lt;20), VLOOKUP(F1606,$O$3:$P$38,2,0),"")</f>
        <v/>
      </c>
      <c r="G1607" s="149" t="str">
        <f>IF(AND(F1606&gt;10,F1606&lt;20),"", IF(G1606&gt;9, VLOOKUP(G1606,$O$3:$P$38,2,0),""))</f>
        <v/>
      </c>
      <c r="H1607" s="149" t="str">
        <f>IF(AND(F1606&gt;10,F1606&lt;20),"",IF(H1606&gt;0,VLOOKUP(H1606,$O$3:$P$39,2,0),IF(AND(H1606=0,A1603=0),"zero","")))</f>
        <v>jeden</v>
      </c>
      <c r="J1607" s="149" t="str">
        <f>CONCATENATE(E1607,IF(AND(E1607&lt;&gt;"",F1607&lt;&gt;""),$M$3,""),F1607,IF(AND(E1607&amp;F1607&lt;&gt;"",G1607&lt;&gt;""),$M$3,""),G1607,IF(AND(E1607&amp;F1607&amp;G1607&lt;&gt;"",H1607&lt;&gt;""),$M$3,""),H1607)</f>
        <v>sto jeden</v>
      </c>
      <c r="K1607" s="160"/>
    </row>
    <row r="1608" spans="1:11">
      <c r="A1608" s="159">
        <f t="shared" si="200"/>
        <v>101</v>
      </c>
      <c r="B1608" s="156">
        <f t="shared" si="201"/>
        <v>0</v>
      </c>
      <c r="C1608" s="156">
        <v>100000</v>
      </c>
      <c r="D1608" s="156"/>
      <c r="E1608" s="157"/>
      <c r="K1608" s="160"/>
    </row>
    <row r="1609" spans="1:11">
      <c r="A1609" s="159">
        <f t="shared" si="200"/>
        <v>101</v>
      </c>
      <c r="B1609" s="156">
        <f t="shared" si="201"/>
        <v>0</v>
      </c>
      <c r="C1609" s="156">
        <v>1000000</v>
      </c>
      <c r="D1609" s="156">
        <f>(A1609-A1606)/1000</f>
        <v>0</v>
      </c>
      <c r="E1609" s="157">
        <f>D1609-MOD(D1609,100)</f>
        <v>0</v>
      </c>
      <c r="F1609" s="149">
        <f>MOD(D1609,100)</f>
        <v>0</v>
      </c>
      <c r="G1609" s="149">
        <f>F1609-MOD(F1609,10)</f>
        <v>0</v>
      </c>
      <c r="H1609" s="149">
        <f>MOD(F1609,10)</f>
        <v>0</v>
      </c>
      <c r="K1609" s="160"/>
    </row>
    <row r="1610" spans="1:11">
      <c r="A1610" s="159">
        <f t="shared" si="200"/>
        <v>101</v>
      </c>
      <c r="B1610" s="156">
        <f t="shared" si="201"/>
        <v>0</v>
      </c>
      <c r="C1610" s="156">
        <v>10000000</v>
      </c>
      <c r="D1610" s="156"/>
      <c r="E1610" s="157" t="str">
        <f>_xlfn.IFNA(VLOOKUP(E1609,$O$3:$P$38,2,0),"")</f>
        <v/>
      </c>
      <c r="F1610" s="149" t="str">
        <f>IF(AND(F1609&gt;10,F1609&lt;20), VLOOKUP(F1609,$O$3:$P$38,2,0),"")</f>
        <v/>
      </c>
      <c r="G1610" s="149" t="str">
        <f>IF(AND(F1609&gt;10,F1609&lt;20),"", IF(G1609&gt;9, VLOOKUP(G1609,$O$3:$P$38,2,0),""))</f>
        <v/>
      </c>
      <c r="H1610" s="149" t="str">
        <f>IF(AND(F1609&gt;10,F1609&lt;20),"", IF(H1609&gt;0, VLOOKUP(H1609,$O$3:$P$38,2,0),""))</f>
        <v/>
      </c>
      <c r="I1610" s="149" t="str">
        <f>IF(D1609=0,"",IF(D1609=1,$Q$3,IF(AND(F1609&gt;10,F1609&lt;19),$Q$5,IF(AND(H1609&gt;1,H1609&lt;5),$Q$4,$Q$5))))</f>
        <v/>
      </c>
      <c r="J1610" s="149" t="str">
        <f>CONCATENATE(E1610,IF(AND(E1610&lt;&gt;"",F1610&lt;&gt;""),$M$3,""),F1610,IF(AND(E1610&amp;F1610&lt;&gt;"",G1610&lt;&gt;""),$M$3,""),G1610,IF(AND(E1610&amp;F1610&amp;G1610&lt;&gt;"",H1610&lt;&gt;""),$M$3,""),H1610,IF(E1610&amp;F1610&amp;G1610&amp;H1610&lt;&gt;"",$M$3,""),I1610)</f>
        <v/>
      </c>
      <c r="K1610" s="160"/>
    </row>
    <row r="1611" spans="1:11">
      <c r="A1611" s="159">
        <f t="shared" si="200"/>
        <v>101</v>
      </c>
      <c r="B1611" s="156">
        <f t="shared" si="201"/>
        <v>0</v>
      </c>
      <c r="C1611" s="156">
        <v>100000000</v>
      </c>
      <c r="D1611" s="156"/>
      <c r="E1611" s="157"/>
      <c r="K1611" s="160"/>
    </row>
    <row r="1612" spans="1:11">
      <c r="A1612" s="159">
        <f t="shared" si="200"/>
        <v>101</v>
      </c>
      <c r="B1612" s="155">
        <f t="shared" si="201"/>
        <v>0</v>
      </c>
      <c r="C1612" s="155">
        <v>1000000000</v>
      </c>
      <c r="D1612" s="156">
        <f>(A1612-A1609)/1000000</f>
        <v>0</v>
      </c>
      <c r="E1612" s="157">
        <f>D1612-MOD(D1612,100)</f>
        <v>0</v>
      </c>
      <c r="F1612" s="149">
        <f>MOD(D1612,100)</f>
        <v>0</v>
      </c>
      <c r="G1612" s="149">
        <f>F1612-MOD(F1612,10)</f>
        <v>0</v>
      </c>
      <c r="H1612" s="149">
        <f>MOD(F1612,10)</f>
        <v>0</v>
      </c>
      <c r="K1612" s="160"/>
    </row>
    <row r="1613" spans="1:11">
      <c r="A1613" s="159">
        <f t="shared" si="200"/>
        <v>101</v>
      </c>
      <c r="B1613" s="155">
        <f t="shared" si="201"/>
        <v>0</v>
      </c>
      <c r="C1613" s="155">
        <v>10000000000</v>
      </c>
      <c r="E1613" s="161" t="str">
        <f>_xlfn.IFNA(VLOOKUP(E1612,$O$3:$P$38,2,0),"")</f>
        <v/>
      </c>
      <c r="F1613" s="149" t="str">
        <f>IF(AND(F1612&gt;10,F1612&lt;20), VLOOKUP(F1612,$O$3:$P$38,2,0),"")</f>
        <v/>
      </c>
      <c r="G1613" s="149" t="str">
        <f>IF(AND(F1612&gt;10,F1612&lt;20),"", IF(G1612&gt;9, VLOOKUP(G1612,$O$3:$P$38,2,0),""))</f>
        <v/>
      </c>
      <c r="H1613" s="149" t="str">
        <f>IF(AND(F1612&gt;10,F1612&lt;20),"", IF(H1612&gt;0, VLOOKUP(H1612,$O$3:$P$38,2,0),""))</f>
        <v/>
      </c>
      <c r="I1613" s="149" t="str">
        <f>IF(D1612=0,"",IF(D1612=1,$R$3,IF(AND(F1612&gt;10,F1612&lt;19),$R$5,IF(AND(H1612&gt;1,H1612&lt;5),$R$4,$R$5))))</f>
        <v/>
      </c>
      <c r="J1613" s="149" t="str">
        <f>CONCATENATE(E1613,IF(AND(E1613&lt;&gt;"",F1613&lt;&gt;""),$M$3,""),F1613,IF(AND(E1613&amp;F1613&lt;&gt;"",G1613&lt;&gt;""),$M$3,""),G1613,IF(AND(E1613&amp;F1613&amp;G1613&lt;&gt;"",H1613&lt;&gt;""),$M$3,""),H1613,IF(E1613&amp;F1613&amp;G1613&amp;H1613&lt;&gt;"",$M$3,""),I1613)</f>
        <v/>
      </c>
      <c r="K1613" s="160"/>
    </row>
    <row r="1614" spans="1:11">
      <c r="A1614" s="159">
        <f t="shared" si="200"/>
        <v>101</v>
      </c>
      <c r="B1614" s="156">
        <f t="shared" si="201"/>
        <v>0</v>
      </c>
      <c r="C1614" s="156">
        <v>100000000000</v>
      </c>
      <c r="D1614" s="156"/>
      <c r="E1614" s="157"/>
      <c r="K1614" s="160"/>
    </row>
    <row r="1615" spans="1:11">
      <c r="A1615" s="159">
        <f t="shared" si="200"/>
        <v>101</v>
      </c>
      <c r="B1615" s="155">
        <f>A1615-A1612</f>
        <v>0</v>
      </c>
      <c r="C1615" s="155">
        <v>1000000000000</v>
      </c>
      <c r="D1615" s="156">
        <f>(A1615-A1612)/1000000000</f>
        <v>0</v>
      </c>
      <c r="E1615" s="157">
        <f>D1615-MOD(D1615,100)</f>
        <v>0</v>
      </c>
      <c r="F1615" s="149">
        <f>MOD(D1615,100)</f>
        <v>0</v>
      </c>
      <c r="G1615" s="149">
        <f>F1615-MOD(F1615,10)</f>
        <v>0</v>
      </c>
      <c r="H1615" s="149">
        <f>MOD(F1615,10)</f>
        <v>0</v>
      </c>
      <c r="K1615" s="160"/>
    </row>
    <row r="1616" spans="1:11" ht="15.75" thickBot="1">
      <c r="A1616" s="162"/>
      <c r="B1616" s="163"/>
      <c r="C1616" s="163"/>
      <c r="D1616" s="163"/>
      <c r="E1616" s="164" t="str">
        <f>_xlfn.IFNA(VLOOKUP(E1615,$O$3:$P$38,2,0),"")</f>
        <v/>
      </c>
      <c r="F1616" s="163" t="str">
        <f>IF(AND(F1615&gt;10,F1615&lt;20), VLOOKUP(F1615,$O$3:$P$38,2,0),"")</f>
        <v/>
      </c>
      <c r="G1616" s="163" t="str">
        <f>IF(AND(F1615&gt;10,F1615&lt;20),"", IF(G1615&gt;9, VLOOKUP(G1615,$O$3:$P$38,2,0),""))</f>
        <v/>
      </c>
      <c r="H1616" s="163" t="str">
        <f>IF(AND(F1615&gt;10,F1615&lt;20),"", IF(H1615&gt;0, VLOOKUP(H1615,$O$3:$P$38,2,0),""))</f>
        <v/>
      </c>
      <c r="I1616" s="163" t="str">
        <f>IF(D1615=0,"",IF(D1615=1,$S$3,IF(AND(F1615&gt;10,F1615&lt;19),$S$5,IF(AND(H1615&gt;1,H1615&lt;5),$S$4,$S$5))))</f>
        <v/>
      </c>
      <c r="J1616" s="163" t="str">
        <f>CONCATENATE(E1616,IF(AND(E1616&lt;&gt;"",F1616&lt;&gt;""),$M$3,""),F1616,IF(AND(E1616&amp;F1616&lt;&gt;"",G1616&lt;&gt;""),$M$3,""),G1616,IF(AND(E1616&amp;F1616&amp;G1616&lt;&gt;"",H1616&lt;&gt;""),$M$3,""),H1616,IF(E1616&amp;F1616&amp;G1616&amp;H1616&lt;&gt;"",$M$3,""),I1616)</f>
        <v/>
      </c>
      <c r="K1616" s="165"/>
    </row>
    <row r="1618" spans="1:11" ht="15.75" thickBot="1">
      <c r="A1618" s="151">
        <v>102</v>
      </c>
      <c r="B1618" s="145" t="s">
        <v>152</v>
      </c>
      <c r="C1618" s="145" t="s">
        <v>153</v>
      </c>
      <c r="D1618" s="148"/>
      <c r="E1618" s="152" t="str">
        <f>CONCATENATE(J1632,IF(AND(D1631&lt;&gt;0,D1628&lt;&gt;0),$M$3,""),J1629,IF(AND(D1628&lt;&gt;0,D1625&lt;&gt;0),$M$3,""),J1626,IF(AND(D1625&lt;&gt;0,D1622&lt;&gt;0),$M$3,""),J1623,$N$3,$M$3,E1619,IF(D1619&lt;&gt;0,$M$3,""),$N$4)</f>
        <v>sto dwa, 00/100</v>
      </c>
      <c r="F1618" s="148"/>
      <c r="G1618" s="148"/>
      <c r="H1618" s="148"/>
      <c r="I1618" s="148"/>
      <c r="J1618" s="148"/>
      <c r="K1618" s="153"/>
    </row>
    <row r="1619" spans="1:11" ht="15.75" thickBot="1">
      <c r="A1619" s="154">
        <f>TRUNC(A1618)</f>
        <v>102</v>
      </c>
      <c r="B1619" s="155">
        <f>A1618-A1619</f>
        <v>0</v>
      </c>
      <c r="C1619" s="155">
        <v>1</v>
      </c>
      <c r="D1619" s="156">
        <f>B1619</f>
        <v>0</v>
      </c>
      <c r="E1619" s="157" t="str">
        <f>CONCATENATE(TEXT(D1619*100,"## 00"),"/100")</f>
        <v>00/100</v>
      </c>
      <c r="K1619" s="158"/>
    </row>
    <row r="1620" spans="1:11">
      <c r="A1620" s="159">
        <f t="shared" ref="A1620:A1631" si="202">MOD($A$1619,$C1620)</f>
        <v>2</v>
      </c>
      <c r="B1620" s="156">
        <f>A1620</f>
        <v>2</v>
      </c>
      <c r="C1620" s="156">
        <v>10</v>
      </c>
      <c r="D1620" s="156"/>
      <c r="E1620" s="157"/>
      <c r="K1620" s="160"/>
    </row>
    <row r="1621" spans="1:11">
      <c r="A1621" s="159">
        <f t="shared" si="202"/>
        <v>2</v>
      </c>
      <c r="B1621" s="156">
        <f t="shared" ref="B1621:B1630" si="203">A1621-A1620</f>
        <v>0</v>
      </c>
      <c r="C1621" s="156">
        <v>100</v>
      </c>
      <c r="D1621" s="156"/>
      <c r="E1621" s="157"/>
      <c r="K1621" s="160"/>
    </row>
    <row r="1622" spans="1:11">
      <c r="A1622" s="159">
        <f t="shared" si="202"/>
        <v>102</v>
      </c>
      <c r="B1622" s="156">
        <f t="shared" si="203"/>
        <v>100</v>
      </c>
      <c r="C1622" s="156">
        <v>1000</v>
      </c>
      <c r="D1622" s="156">
        <f>A1622</f>
        <v>102</v>
      </c>
      <c r="E1622" s="157">
        <f>D1622-MOD(D1622,100)</f>
        <v>100</v>
      </c>
      <c r="F1622" s="149">
        <f>MOD(D1622,100)</f>
        <v>2</v>
      </c>
      <c r="G1622" s="149">
        <f>F1622-MOD(F1622,10)</f>
        <v>0</v>
      </c>
      <c r="H1622" s="149">
        <f>MOD(F1622,10)</f>
        <v>2</v>
      </c>
      <c r="K1622" s="160"/>
    </row>
    <row r="1623" spans="1:11">
      <c r="A1623" s="159">
        <f t="shared" si="202"/>
        <v>102</v>
      </c>
      <c r="B1623" s="156">
        <f t="shared" si="203"/>
        <v>0</v>
      </c>
      <c r="C1623" s="156">
        <v>10000</v>
      </c>
      <c r="D1623" s="156"/>
      <c r="E1623" s="157" t="str">
        <f>_xlfn.IFNA(VLOOKUP(E1622,$O$3:$P$38,2,0),"")</f>
        <v>sto</v>
      </c>
      <c r="F1623" s="149" t="str">
        <f>IF(AND(F1622&gt;10,F1622&lt;20), VLOOKUP(F1622,$O$3:$P$38,2,0),"")</f>
        <v/>
      </c>
      <c r="G1623" s="149" t="str">
        <f>IF(AND(F1622&gt;10,F1622&lt;20),"", IF(G1622&gt;9, VLOOKUP(G1622,$O$3:$P$38,2,0),""))</f>
        <v/>
      </c>
      <c r="H1623" s="149" t="str">
        <f>IF(AND(F1622&gt;10,F1622&lt;20),"",IF(H1622&gt;0,VLOOKUP(H1622,$O$3:$P$39,2,0),IF(AND(H1622=0,A1619=0),"zero","")))</f>
        <v>dwa</v>
      </c>
      <c r="J1623" s="149" t="str">
        <f>CONCATENATE(E1623,IF(AND(E1623&lt;&gt;"",F1623&lt;&gt;""),$M$3,""),F1623,IF(AND(E1623&amp;F1623&lt;&gt;"",G1623&lt;&gt;""),$M$3,""),G1623,IF(AND(E1623&amp;F1623&amp;G1623&lt;&gt;"",H1623&lt;&gt;""),$M$3,""),H1623)</f>
        <v>sto dwa</v>
      </c>
      <c r="K1623" s="160"/>
    </row>
    <row r="1624" spans="1:11">
      <c r="A1624" s="159">
        <f t="shared" si="202"/>
        <v>102</v>
      </c>
      <c r="B1624" s="156">
        <f t="shared" si="203"/>
        <v>0</v>
      </c>
      <c r="C1624" s="156">
        <v>100000</v>
      </c>
      <c r="D1624" s="156"/>
      <c r="E1624" s="157"/>
      <c r="K1624" s="160"/>
    </row>
    <row r="1625" spans="1:11">
      <c r="A1625" s="159">
        <f t="shared" si="202"/>
        <v>102</v>
      </c>
      <c r="B1625" s="156">
        <f t="shared" si="203"/>
        <v>0</v>
      </c>
      <c r="C1625" s="156">
        <v>1000000</v>
      </c>
      <c r="D1625" s="156">
        <f>(A1625-A1622)/1000</f>
        <v>0</v>
      </c>
      <c r="E1625" s="157">
        <f>D1625-MOD(D1625,100)</f>
        <v>0</v>
      </c>
      <c r="F1625" s="149">
        <f>MOD(D1625,100)</f>
        <v>0</v>
      </c>
      <c r="G1625" s="149">
        <f>F1625-MOD(F1625,10)</f>
        <v>0</v>
      </c>
      <c r="H1625" s="149">
        <f>MOD(F1625,10)</f>
        <v>0</v>
      </c>
      <c r="K1625" s="160"/>
    </row>
    <row r="1626" spans="1:11">
      <c r="A1626" s="159">
        <f t="shared" si="202"/>
        <v>102</v>
      </c>
      <c r="B1626" s="156">
        <f t="shared" si="203"/>
        <v>0</v>
      </c>
      <c r="C1626" s="156">
        <v>10000000</v>
      </c>
      <c r="D1626" s="156"/>
      <c r="E1626" s="157" t="str">
        <f>_xlfn.IFNA(VLOOKUP(E1625,$O$3:$P$38,2,0),"")</f>
        <v/>
      </c>
      <c r="F1626" s="149" t="str">
        <f>IF(AND(F1625&gt;10,F1625&lt;20), VLOOKUP(F1625,$O$3:$P$38,2,0),"")</f>
        <v/>
      </c>
      <c r="G1626" s="149" t="str">
        <f>IF(AND(F1625&gt;10,F1625&lt;20),"", IF(G1625&gt;9, VLOOKUP(G1625,$O$3:$P$38,2,0),""))</f>
        <v/>
      </c>
      <c r="H1626" s="149" t="str">
        <f>IF(AND(F1625&gt;10,F1625&lt;20),"", IF(H1625&gt;0, VLOOKUP(H1625,$O$3:$P$38,2,0),""))</f>
        <v/>
      </c>
      <c r="I1626" s="149" t="str">
        <f>IF(D1625=0,"",IF(D1625=1,$Q$3,IF(AND(F1625&gt;10,F1625&lt;19),$Q$5,IF(AND(H1625&gt;1,H1625&lt;5),$Q$4,$Q$5))))</f>
        <v/>
      </c>
      <c r="J1626" s="149" t="str">
        <f>CONCATENATE(E1626,IF(AND(E1626&lt;&gt;"",F1626&lt;&gt;""),$M$3,""),F1626,IF(AND(E1626&amp;F1626&lt;&gt;"",G1626&lt;&gt;""),$M$3,""),G1626,IF(AND(E1626&amp;F1626&amp;G1626&lt;&gt;"",H1626&lt;&gt;""),$M$3,""),H1626,IF(E1626&amp;F1626&amp;G1626&amp;H1626&lt;&gt;"",$M$3,""),I1626)</f>
        <v/>
      </c>
      <c r="K1626" s="160"/>
    </row>
    <row r="1627" spans="1:11">
      <c r="A1627" s="159">
        <f t="shared" si="202"/>
        <v>102</v>
      </c>
      <c r="B1627" s="156">
        <f t="shared" si="203"/>
        <v>0</v>
      </c>
      <c r="C1627" s="156">
        <v>100000000</v>
      </c>
      <c r="D1627" s="156"/>
      <c r="E1627" s="157"/>
      <c r="K1627" s="160"/>
    </row>
    <row r="1628" spans="1:11">
      <c r="A1628" s="159">
        <f t="shared" si="202"/>
        <v>102</v>
      </c>
      <c r="B1628" s="155">
        <f t="shared" si="203"/>
        <v>0</v>
      </c>
      <c r="C1628" s="155">
        <v>1000000000</v>
      </c>
      <c r="D1628" s="156">
        <f>(A1628-A1625)/1000000</f>
        <v>0</v>
      </c>
      <c r="E1628" s="157">
        <f>D1628-MOD(D1628,100)</f>
        <v>0</v>
      </c>
      <c r="F1628" s="149">
        <f>MOD(D1628,100)</f>
        <v>0</v>
      </c>
      <c r="G1628" s="149">
        <f>F1628-MOD(F1628,10)</f>
        <v>0</v>
      </c>
      <c r="H1628" s="149">
        <f>MOD(F1628,10)</f>
        <v>0</v>
      </c>
      <c r="K1628" s="160"/>
    </row>
    <row r="1629" spans="1:11">
      <c r="A1629" s="159">
        <f t="shared" si="202"/>
        <v>102</v>
      </c>
      <c r="B1629" s="155">
        <f t="shared" si="203"/>
        <v>0</v>
      </c>
      <c r="C1629" s="155">
        <v>10000000000</v>
      </c>
      <c r="E1629" s="161" t="str">
        <f>_xlfn.IFNA(VLOOKUP(E1628,$O$3:$P$38,2,0),"")</f>
        <v/>
      </c>
      <c r="F1629" s="149" t="str">
        <f>IF(AND(F1628&gt;10,F1628&lt;20), VLOOKUP(F1628,$O$3:$P$38,2,0),"")</f>
        <v/>
      </c>
      <c r="G1629" s="149" t="str">
        <f>IF(AND(F1628&gt;10,F1628&lt;20),"", IF(G1628&gt;9, VLOOKUP(G1628,$O$3:$P$38,2,0),""))</f>
        <v/>
      </c>
      <c r="H1629" s="149" t="str">
        <f>IF(AND(F1628&gt;10,F1628&lt;20),"", IF(H1628&gt;0, VLOOKUP(H1628,$O$3:$P$38,2,0),""))</f>
        <v/>
      </c>
      <c r="I1629" s="149" t="str">
        <f>IF(D1628=0,"",IF(D1628=1,$R$3,IF(AND(F1628&gt;10,F1628&lt;19),$R$5,IF(AND(H1628&gt;1,H1628&lt;5),$R$4,$R$5))))</f>
        <v/>
      </c>
      <c r="J1629" s="149" t="str">
        <f>CONCATENATE(E1629,IF(AND(E1629&lt;&gt;"",F1629&lt;&gt;""),$M$3,""),F1629,IF(AND(E1629&amp;F1629&lt;&gt;"",G1629&lt;&gt;""),$M$3,""),G1629,IF(AND(E1629&amp;F1629&amp;G1629&lt;&gt;"",H1629&lt;&gt;""),$M$3,""),H1629,IF(E1629&amp;F1629&amp;G1629&amp;H1629&lt;&gt;"",$M$3,""),I1629)</f>
        <v/>
      </c>
      <c r="K1629" s="160"/>
    </row>
    <row r="1630" spans="1:11">
      <c r="A1630" s="159">
        <f t="shared" si="202"/>
        <v>102</v>
      </c>
      <c r="B1630" s="156">
        <f t="shared" si="203"/>
        <v>0</v>
      </c>
      <c r="C1630" s="156">
        <v>100000000000</v>
      </c>
      <c r="D1630" s="156"/>
      <c r="E1630" s="157"/>
      <c r="K1630" s="160"/>
    </row>
    <row r="1631" spans="1:11">
      <c r="A1631" s="159">
        <f t="shared" si="202"/>
        <v>102</v>
      </c>
      <c r="B1631" s="155">
        <f>A1631-A1628</f>
        <v>0</v>
      </c>
      <c r="C1631" s="155">
        <v>1000000000000</v>
      </c>
      <c r="D1631" s="156">
        <f>(A1631-A1628)/1000000000</f>
        <v>0</v>
      </c>
      <c r="E1631" s="157">
        <f>D1631-MOD(D1631,100)</f>
        <v>0</v>
      </c>
      <c r="F1631" s="149">
        <f>MOD(D1631,100)</f>
        <v>0</v>
      </c>
      <c r="G1631" s="149">
        <f>F1631-MOD(F1631,10)</f>
        <v>0</v>
      </c>
      <c r="H1631" s="149">
        <f>MOD(F1631,10)</f>
        <v>0</v>
      </c>
      <c r="K1631" s="160"/>
    </row>
    <row r="1632" spans="1:11" ht="15.75" thickBot="1">
      <c r="A1632" s="162"/>
      <c r="B1632" s="163"/>
      <c r="C1632" s="163"/>
      <c r="D1632" s="163"/>
      <c r="E1632" s="164" t="str">
        <f>_xlfn.IFNA(VLOOKUP(E1631,$O$3:$P$38,2,0),"")</f>
        <v/>
      </c>
      <c r="F1632" s="163" t="str">
        <f>IF(AND(F1631&gt;10,F1631&lt;20), VLOOKUP(F1631,$O$3:$P$38,2,0),"")</f>
        <v/>
      </c>
      <c r="G1632" s="163" t="str">
        <f>IF(AND(F1631&gt;10,F1631&lt;20),"", IF(G1631&gt;9, VLOOKUP(G1631,$O$3:$P$38,2,0),""))</f>
        <v/>
      </c>
      <c r="H1632" s="163" t="str">
        <f>IF(AND(F1631&gt;10,F1631&lt;20),"", IF(H1631&gt;0, VLOOKUP(H1631,$O$3:$P$38,2,0),""))</f>
        <v/>
      </c>
      <c r="I1632" s="163" t="str">
        <f>IF(D1631=0,"",IF(D1631=1,$S$3,IF(AND(F1631&gt;10,F1631&lt;19),$S$5,IF(AND(H1631&gt;1,H1631&lt;5),$S$4,$S$5))))</f>
        <v/>
      </c>
      <c r="J1632" s="163" t="str">
        <f>CONCATENATE(E1632,IF(AND(E1632&lt;&gt;"",F1632&lt;&gt;""),$M$3,""),F1632,IF(AND(E1632&amp;F1632&lt;&gt;"",G1632&lt;&gt;""),$M$3,""),G1632,IF(AND(E1632&amp;F1632&amp;G1632&lt;&gt;"",H1632&lt;&gt;""),$M$3,""),H1632,IF(E1632&amp;F1632&amp;G1632&amp;H1632&lt;&gt;"",$M$3,""),I1632)</f>
        <v/>
      </c>
      <c r="K1632" s="165"/>
    </row>
    <row r="1634" spans="1:11" ht="15.75" thickBot="1">
      <c r="A1634" s="151">
        <v>103</v>
      </c>
      <c r="B1634" s="145" t="s">
        <v>152</v>
      </c>
      <c r="C1634" s="145" t="s">
        <v>153</v>
      </c>
      <c r="D1634" s="148"/>
      <c r="E1634" s="152" t="str">
        <f>CONCATENATE(J1648,IF(AND(D1647&lt;&gt;0,D1644&lt;&gt;0),$M$3,""),J1645,IF(AND(D1644&lt;&gt;0,D1641&lt;&gt;0),$M$3,""),J1642,IF(AND(D1641&lt;&gt;0,D1638&lt;&gt;0),$M$3,""),J1639,$N$3,$M$3,E1635,IF(D1635&lt;&gt;0,$M$3,""),$N$4)</f>
        <v>sto trzy, 00/100</v>
      </c>
      <c r="F1634" s="148"/>
      <c r="G1634" s="148"/>
      <c r="H1634" s="148"/>
      <c r="I1634" s="148"/>
      <c r="J1634" s="148"/>
      <c r="K1634" s="153"/>
    </row>
    <row r="1635" spans="1:11" ht="15.75" thickBot="1">
      <c r="A1635" s="154">
        <f>TRUNC(A1634)</f>
        <v>103</v>
      </c>
      <c r="B1635" s="155">
        <f>A1634-A1635</f>
        <v>0</v>
      </c>
      <c r="C1635" s="155">
        <v>1</v>
      </c>
      <c r="D1635" s="156">
        <f>B1635</f>
        <v>0</v>
      </c>
      <c r="E1635" s="157" t="str">
        <f>CONCATENATE(TEXT(D1635*100,"## 00"),"/100")</f>
        <v>00/100</v>
      </c>
      <c r="K1635" s="158"/>
    </row>
    <row r="1636" spans="1:11">
      <c r="A1636" s="159">
        <f t="shared" ref="A1636:A1647" si="204">MOD($A$1635,$C1636)</f>
        <v>3</v>
      </c>
      <c r="B1636" s="156">
        <f>A1636</f>
        <v>3</v>
      </c>
      <c r="C1636" s="156">
        <v>10</v>
      </c>
      <c r="D1636" s="156"/>
      <c r="E1636" s="157"/>
      <c r="K1636" s="160"/>
    </row>
    <row r="1637" spans="1:11">
      <c r="A1637" s="159">
        <f t="shared" si="204"/>
        <v>3</v>
      </c>
      <c r="B1637" s="156">
        <f t="shared" ref="B1637:B1646" si="205">A1637-A1636</f>
        <v>0</v>
      </c>
      <c r="C1637" s="156">
        <v>100</v>
      </c>
      <c r="D1637" s="156"/>
      <c r="E1637" s="157"/>
      <c r="K1637" s="160"/>
    </row>
    <row r="1638" spans="1:11">
      <c r="A1638" s="159">
        <f t="shared" si="204"/>
        <v>103</v>
      </c>
      <c r="B1638" s="156">
        <f t="shared" si="205"/>
        <v>100</v>
      </c>
      <c r="C1638" s="156">
        <v>1000</v>
      </c>
      <c r="D1638" s="156">
        <f>A1638</f>
        <v>103</v>
      </c>
      <c r="E1638" s="157">
        <f>D1638-MOD(D1638,100)</f>
        <v>100</v>
      </c>
      <c r="F1638" s="149">
        <f>MOD(D1638,100)</f>
        <v>3</v>
      </c>
      <c r="G1638" s="149">
        <f>F1638-MOD(F1638,10)</f>
        <v>0</v>
      </c>
      <c r="H1638" s="149">
        <f>MOD(F1638,10)</f>
        <v>3</v>
      </c>
      <c r="K1638" s="160"/>
    </row>
    <row r="1639" spans="1:11">
      <c r="A1639" s="159">
        <f t="shared" si="204"/>
        <v>103</v>
      </c>
      <c r="B1639" s="156">
        <f t="shared" si="205"/>
        <v>0</v>
      </c>
      <c r="C1639" s="156">
        <v>10000</v>
      </c>
      <c r="D1639" s="156"/>
      <c r="E1639" s="157" t="str">
        <f>_xlfn.IFNA(VLOOKUP(E1638,$O$3:$P$38,2,0),"")</f>
        <v>sto</v>
      </c>
      <c r="F1639" s="149" t="str">
        <f>IF(AND(F1638&gt;10,F1638&lt;20), VLOOKUP(F1638,$O$3:$P$38,2,0),"")</f>
        <v/>
      </c>
      <c r="G1639" s="149" t="str">
        <f>IF(AND(F1638&gt;10,F1638&lt;20),"", IF(G1638&gt;9, VLOOKUP(G1638,$O$3:$P$38,2,0),""))</f>
        <v/>
      </c>
      <c r="H1639" s="149" t="str">
        <f>IF(AND(F1638&gt;10,F1638&lt;20),"",IF(H1638&gt;0,VLOOKUP(H1638,$O$3:$P$39,2,0),IF(AND(H1638=0,A1635=0),"zero","")))</f>
        <v>trzy</v>
      </c>
      <c r="J1639" s="149" t="str">
        <f>CONCATENATE(E1639,IF(AND(E1639&lt;&gt;"",F1639&lt;&gt;""),$M$3,""),F1639,IF(AND(E1639&amp;F1639&lt;&gt;"",G1639&lt;&gt;""),$M$3,""),G1639,IF(AND(E1639&amp;F1639&amp;G1639&lt;&gt;"",H1639&lt;&gt;""),$M$3,""),H1639)</f>
        <v>sto trzy</v>
      </c>
      <c r="K1639" s="160"/>
    </row>
    <row r="1640" spans="1:11">
      <c r="A1640" s="159">
        <f t="shared" si="204"/>
        <v>103</v>
      </c>
      <c r="B1640" s="156">
        <f t="shared" si="205"/>
        <v>0</v>
      </c>
      <c r="C1640" s="156">
        <v>100000</v>
      </c>
      <c r="D1640" s="156"/>
      <c r="E1640" s="157"/>
      <c r="K1640" s="160"/>
    </row>
    <row r="1641" spans="1:11">
      <c r="A1641" s="159">
        <f t="shared" si="204"/>
        <v>103</v>
      </c>
      <c r="B1641" s="156">
        <f t="shared" si="205"/>
        <v>0</v>
      </c>
      <c r="C1641" s="156">
        <v>1000000</v>
      </c>
      <c r="D1641" s="156">
        <f>(A1641-A1638)/1000</f>
        <v>0</v>
      </c>
      <c r="E1641" s="157">
        <f>D1641-MOD(D1641,100)</f>
        <v>0</v>
      </c>
      <c r="F1641" s="149">
        <f>MOD(D1641,100)</f>
        <v>0</v>
      </c>
      <c r="G1641" s="149">
        <f>F1641-MOD(F1641,10)</f>
        <v>0</v>
      </c>
      <c r="H1641" s="149">
        <f>MOD(F1641,10)</f>
        <v>0</v>
      </c>
      <c r="K1641" s="160"/>
    </row>
    <row r="1642" spans="1:11">
      <c r="A1642" s="159">
        <f t="shared" si="204"/>
        <v>103</v>
      </c>
      <c r="B1642" s="156">
        <f t="shared" si="205"/>
        <v>0</v>
      </c>
      <c r="C1642" s="156">
        <v>10000000</v>
      </c>
      <c r="D1642" s="156"/>
      <c r="E1642" s="157" t="str">
        <f>_xlfn.IFNA(VLOOKUP(E1641,$O$3:$P$38,2,0),"")</f>
        <v/>
      </c>
      <c r="F1642" s="149" t="str">
        <f>IF(AND(F1641&gt;10,F1641&lt;20), VLOOKUP(F1641,$O$3:$P$38,2,0),"")</f>
        <v/>
      </c>
      <c r="G1642" s="149" t="str">
        <f>IF(AND(F1641&gt;10,F1641&lt;20),"", IF(G1641&gt;9, VLOOKUP(G1641,$O$3:$P$38,2,0),""))</f>
        <v/>
      </c>
      <c r="H1642" s="149" t="str">
        <f>IF(AND(F1641&gt;10,F1641&lt;20),"", IF(H1641&gt;0, VLOOKUP(H1641,$O$3:$P$38,2,0),""))</f>
        <v/>
      </c>
      <c r="I1642" s="149" t="str">
        <f>IF(D1641=0,"",IF(D1641=1,$Q$3,IF(AND(F1641&gt;10,F1641&lt;19),$Q$5,IF(AND(H1641&gt;1,H1641&lt;5),$Q$4,$Q$5))))</f>
        <v/>
      </c>
      <c r="J1642" s="149" t="str">
        <f>CONCATENATE(E1642,IF(AND(E1642&lt;&gt;"",F1642&lt;&gt;""),$M$3,""),F1642,IF(AND(E1642&amp;F1642&lt;&gt;"",G1642&lt;&gt;""),$M$3,""),G1642,IF(AND(E1642&amp;F1642&amp;G1642&lt;&gt;"",H1642&lt;&gt;""),$M$3,""),H1642,IF(E1642&amp;F1642&amp;G1642&amp;H1642&lt;&gt;"",$M$3,""),I1642)</f>
        <v/>
      </c>
      <c r="K1642" s="160"/>
    </row>
    <row r="1643" spans="1:11">
      <c r="A1643" s="159">
        <f t="shared" si="204"/>
        <v>103</v>
      </c>
      <c r="B1643" s="156">
        <f t="shared" si="205"/>
        <v>0</v>
      </c>
      <c r="C1643" s="156">
        <v>100000000</v>
      </c>
      <c r="D1643" s="156"/>
      <c r="E1643" s="157"/>
      <c r="K1643" s="160"/>
    </row>
    <row r="1644" spans="1:11">
      <c r="A1644" s="159">
        <f t="shared" si="204"/>
        <v>103</v>
      </c>
      <c r="B1644" s="155">
        <f t="shared" si="205"/>
        <v>0</v>
      </c>
      <c r="C1644" s="155">
        <v>1000000000</v>
      </c>
      <c r="D1644" s="156">
        <f>(A1644-A1641)/1000000</f>
        <v>0</v>
      </c>
      <c r="E1644" s="157">
        <f>D1644-MOD(D1644,100)</f>
        <v>0</v>
      </c>
      <c r="F1644" s="149">
        <f>MOD(D1644,100)</f>
        <v>0</v>
      </c>
      <c r="G1644" s="149">
        <f>F1644-MOD(F1644,10)</f>
        <v>0</v>
      </c>
      <c r="H1644" s="149">
        <f>MOD(F1644,10)</f>
        <v>0</v>
      </c>
      <c r="K1644" s="160"/>
    </row>
    <row r="1645" spans="1:11">
      <c r="A1645" s="159">
        <f t="shared" si="204"/>
        <v>103</v>
      </c>
      <c r="B1645" s="155">
        <f t="shared" si="205"/>
        <v>0</v>
      </c>
      <c r="C1645" s="155">
        <v>10000000000</v>
      </c>
      <c r="E1645" s="161" t="str">
        <f>_xlfn.IFNA(VLOOKUP(E1644,$O$3:$P$38,2,0),"")</f>
        <v/>
      </c>
      <c r="F1645" s="149" t="str">
        <f>IF(AND(F1644&gt;10,F1644&lt;20), VLOOKUP(F1644,$O$3:$P$38,2,0),"")</f>
        <v/>
      </c>
      <c r="G1645" s="149" t="str">
        <f>IF(AND(F1644&gt;10,F1644&lt;20),"", IF(G1644&gt;9, VLOOKUP(G1644,$O$3:$P$38,2,0),""))</f>
        <v/>
      </c>
      <c r="H1645" s="149" t="str">
        <f>IF(AND(F1644&gt;10,F1644&lt;20),"", IF(H1644&gt;0, VLOOKUP(H1644,$O$3:$P$38,2,0),""))</f>
        <v/>
      </c>
      <c r="I1645" s="149" t="str">
        <f>IF(D1644=0,"",IF(D1644=1,$R$3,IF(AND(F1644&gt;10,F1644&lt;19),$R$5,IF(AND(H1644&gt;1,H1644&lt;5),$R$4,$R$5))))</f>
        <v/>
      </c>
      <c r="J1645" s="149" t="str">
        <f>CONCATENATE(E1645,IF(AND(E1645&lt;&gt;"",F1645&lt;&gt;""),$M$3,""),F1645,IF(AND(E1645&amp;F1645&lt;&gt;"",G1645&lt;&gt;""),$M$3,""),G1645,IF(AND(E1645&amp;F1645&amp;G1645&lt;&gt;"",H1645&lt;&gt;""),$M$3,""),H1645,IF(E1645&amp;F1645&amp;G1645&amp;H1645&lt;&gt;"",$M$3,""),I1645)</f>
        <v/>
      </c>
      <c r="K1645" s="160"/>
    </row>
    <row r="1646" spans="1:11">
      <c r="A1646" s="159">
        <f t="shared" si="204"/>
        <v>103</v>
      </c>
      <c r="B1646" s="156">
        <f t="shared" si="205"/>
        <v>0</v>
      </c>
      <c r="C1646" s="156">
        <v>100000000000</v>
      </c>
      <c r="D1646" s="156"/>
      <c r="E1646" s="157"/>
      <c r="K1646" s="160"/>
    </row>
    <row r="1647" spans="1:11">
      <c r="A1647" s="159">
        <f t="shared" si="204"/>
        <v>103</v>
      </c>
      <c r="B1647" s="155">
        <f>A1647-A1644</f>
        <v>0</v>
      </c>
      <c r="C1647" s="155">
        <v>1000000000000</v>
      </c>
      <c r="D1647" s="156">
        <f>(A1647-A1644)/1000000000</f>
        <v>0</v>
      </c>
      <c r="E1647" s="157">
        <f>D1647-MOD(D1647,100)</f>
        <v>0</v>
      </c>
      <c r="F1647" s="149">
        <f>MOD(D1647,100)</f>
        <v>0</v>
      </c>
      <c r="G1647" s="149">
        <f>F1647-MOD(F1647,10)</f>
        <v>0</v>
      </c>
      <c r="H1647" s="149">
        <f>MOD(F1647,10)</f>
        <v>0</v>
      </c>
      <c r="K1647" s="160"/>
    </row>
    <row r="1648" spans="1:11" ht="15.75" thickBot="1">
      <c r="A1648" s="162"/>
      <c r="B1648" s="163"/>
      <c r="C1648" s="163"/>
      <c r="D1648" s="163"/>
      <c r="E1648" s="164" t="str">
        <f>_xlfn.IFNA(VLOOKUP(E1647,$O$3:$P$38,2,0),"")</f>
        <v/>
      </c>
      <c r="F1648" s="163" t="str">
        <f>IF(AND(F1647&gt;10,F1647&lt;20), VLOOKUP(F1647,$O$3:$P$38,2,0),"")</f>
        <v/>
      </c>
      <c r="G1648" s="163" t="str">
        <f>IF(AND(F1647&gt;10,F1647&lt;20),"", IF(G1647&gt;9, VLOOKUP(G1647,$O$3:$P$38,2,0),""))</f>
        <v/>
      </c>
      <c r="H1648" s="163" t="str">
        <f>IF(AND(F1647&gt;10,F1647&lt;20),"", IF(H1647&gt;0, VLOOKUP(H1647,$O$3:$P$38,2,0),""))</f>
        <v/>
      </c>
      <c r="I1648" s="163" t="str">
        <f>IF(D1647=0,"",IF(D1647=1,$S$3,IF(AND(F1647&gt;10,F1647&lt;19),$S$5,IF(AND(H1647&gt;1,H1647&lt;5),$S$4,$S$5))))</f>
        <v/>
      </c>
      <c r="J1648" s="163" t="str">
        <f>CONCATENATE(E1648,IF(AND(E1648&lt;&gt;"",F1648&lt;&gt;""),$M$3,""),F1648,IF(AND(E1648&amp;F1648&lt;&gt;"",G1648&lt;&gt;""),$M$3,""),G1648,IF(AND(E1648&amp;F1648&amp;G1648&lt;&gt;"",H1648&lt;&gt;""),$M$3,""),H1648,IF(E1648&amp;F1648&amp;G1648&amp;H1648&lt;&gt;"",$M$3,""),I1648)</f>
        <v/>
      </c>
      <c r="K1648" s="165"/>
    </row>
    <row r="1650" spans="1:11" ht="15.75" thickBot="1">
      <c r="A1650" s="151">
        <v>104</v>
      </c>
      <c r="B1650" s="145" t="s">
        <v>152</v>
      </c>
      <c r="C1650" s="145" t="s">
        <v>153</v>
      </c>
      <c r="D1650" s="148"/>
      <c r="E1650" s="152" t="str">
        <f>CONCATENATE(J1664,IF(AND(D1663&lt;&gt;0,D1660&lt;&gt;0),$M$3,""),J1661,IF(AND(D1660&lt;&gt;0,D1657&lt;&gt;0),$M$3,""),J1658,IF(AND(D1657&lt;&gt;0,D1654&lt;&gt;0),$M$3,""),J1655,$N$3,$M$3,E1651,IF(D1651&lt;&gt;0,$M$3,""),$N$4)</f>
        <v>sto cztery, 00/100</v>
      </c>
      <c r="F1650" s="148"/>
      <c r="G1650" s="148"/>
      <c r="H1650" s="148"/>
      <c r="I1650" s="148"/>
      <c r="J1650" s="148"/>
      <c r="K1650" s="153"/>
    </row>
    <row r="1651" spans="1:11" ht="15.75" thickBot="1">
      <c r="A1651" s="154">
        <f>TRUNC(A1650)</f>
        <v>104</v>
      </c>
      <c r="B1651" s="155">
        <f>A1650-A1651</f>
        <v>0</v>
      </c>
      <c r="C1651" s="155">
        <v>1</v>
      </c>
      <c r="D1651" s="156">
        <f>B1651</f>
        <v>0</v>
      </c>
      <c r="E1651" s="157" t="str">
        <f>CONCATENATE(TEXT(D1651*100,"## 00"),"/100")</f>
        <v>00/100</v>
      </c>
      <c r="K1651" s="158"/>
    </row>
    <row r="1652" spans="1:11">
      <c r="A1652" s="159">
        <f t="shared" ref="A1652:A1663" si="206">MOD($A$1651,$C1652)</f>
        <v>4</v>
      </c>
      <c r="B1652" s="156">
        <f>A1652</f>
        <v>4</v>
      </c>
      <c r="C1652" s="156">
        <v>10</v>
      </c>
      <c r="D1652" s="156"/>
      <c r="E1652" s="157"/>
      <c r="K1652" s="160"/>
    </row>
    <row r="1653" spans="1:11">
      <c r="A1653" s="159">
        <f t="shared" si="206"/>
        <v>4</v>
      </c>
      <c r="B1653" s="156">
        <f t="shared" ref="B1653:B1662" si="207">A1653-A1652</f>
        <v>0</v>
      </c>
      <c r="C1653" s="156">
        <v>100</v>
      </c>
      <c r="D1653" s="156"/>
      <c r="E1653" s="157"/>
      <c r="K1653" s="160"/>
    </row>
    <row r="1654" spans="1:11">
      <c r="A1654" s="159">
        <f t="shared" si="206"/>
        <v>104</v>
      </c>
      <c r="B1654" s="156">
        <f t="shared" si="207"/>
        <v>100</v>
      </c>
      <c r="C1654" s="156">
        <v>1000</v>
      </c>
      <c r="D1654" s="156">
        <f>A1654</f>
        <v>104</v>
      </c>
      <c r="E1654" s="157">
        <f>D1654-MOD(D1654,100)</f>
        <v>100</v>
      </c>
      <c r="F1654" s="149">
        <f>MOD(D1654,100)</f>
        <v>4</v>
      </c>
      <c r="G1654" s="149">
        <f>F1654-MOD(F1654,10)</f>
        <v>0</v>
      </c>
      <c r="H1654" s="149">
        <f>MOD(F1654,10)</f>
        <v>4</v>
      </c>
      <c r="K1654" s="160"/>
    </row>
    <row r="1655" spans="1:11">
      <c r="A1655" s="159">
        <f t="shared" si="206"/>
        <v>104</v>
      </c>
      <c r="B1655" s="156">
        <f t="shared" si="207"/>
        <v>0</v>
      </c>
      <c r="C1655" s="156">
        <v>10000</v>
      </c>
      <c r="D1655" s="156"/>
      <c r="E1655" s="157" t="str">
        <f>_xlfn.IFNA(VLOOKUP(E1654,$O$3:$P$38,2,0),"")</f>
        <v>sto</v>
      </c>
      <c r="F1655" s="149" t="str">
        <f>IF(AND(F1654&gt;10,F1654&lt;20), VLOOKUP(F1654,$O$3:$P$38,2,0),"")</f>
        <v/>
      </c>
      <c r="G1655" s="149" t="str">
        <f>IF(AND(F1654&gt;10,F1654&lt;20),"", IF(G1654&gt;9, VLOOKUP(G1654,$O$3:$P$38,2,0),""))</f>
        <v/>
      </c>
      <c r="H1655" s="149" t="str">
        <f>IF(AND(F1654&gt;10,F1654&lt;20),"",IF(H1654&gt;0,VLOOKUP(H1654,$O$3:$P$39,2,0),IF(AND(H1654=0,A1651=0),"zero","")))</f>
        <v>cztery</v>
      </c>
      <c r="J1655" s="149" t="str">
        <f>CONCATENATE(E1655,IF(AND(E1655&lt;&gt;"",F1655&lt;&gt;""),$M$3,""),F1655,IF(AND(E1655&amp;F1655&lt;&gt;"",G1655&lt;&gt;""),$M$3,""),G1655,IF(AND(E1655&amp;F1655&amp;G1655&lt;&gt;"",H1655&lt;&gt;""),$M$3,""),H1655)</f>
        <v>sto cztery</v>
      </c>
      <c r="K1655" s="160"/>
    </row>
    <row r="1656" spans="1:11">
      <c r="A1656" s="159">
        <f t="shared" si="206"/>
        <v>104</v>
      </c>
      <c r="B1656" s="156">
        <f t="shared" si="207"/>
        <v>0</v>
      </c>
      <c r="C1656" s="156">
        <v>100000</v>
      </c>
      <c r="D1656" s="156"/>
      <c r="E1656" s="157"/>
      <c r="K1656" s="160"/>
    </row>
    <row r="1657" spans="1:11">
      <c r="A1657" s="159">
        <f t="shared" si="206"/>
        <v>104</v>
      </c>
      <c r="B1657" s="156">
        <f t="shared" si="207"/>
        <v>0</v>
      </c>
      <c r="C1657" s="156">
        <v>1000000</v>
      </c>
      <c r="D1657" s="156">
        <f>(A1657-A1654)/1000</f>
        <v>0</v>
      </c>
      <c r="E1657" s="157">
        <f>D1657-MOD(D1657,100)</f>
        <v>0</v>
      </c>
      <c r="F1657" s="149">
        <f>MOD(D1657,100)</f>
        <v>0</v>
      </c>
      <c r="G1657" s="149">
        <f>F1657-MOD(F1657,10)</f>
        <v>0</v>
      </c>
      <c r="H1657" s="149">
        <f>MOD(F1657,10)</f>
        <v>0</v>
      </c>
      <c r="K1657" s="160"/>
    </row>
    <row r="1658" spans="1:11">
      <c r="A1658" s="159">
        <f t="shared" si="206"/>
        <v>104</v>
      </c>
      <c r="B1658" s="156">
        <f t="shared" si="207"/>
        <v>0</v>
      </c>
      <c r="C1658" s="156">
        <v>10000000</v>
      </c>
      <c r="D1658" s="156"/>
      <c r="E1658" s="157" t="str">
        <f>_xlfn.IFNA(VLOOKUP(E1657,$O$3:$P$38,2,0),"")</f>
        <v/>
      </c>
      <c r="F1658" s="149" t="str">
        <f>IF(AND(F1657&gt;10,F1657&lt;20), VLOOKUP(F1657,$O$3:$P$38,2,0),"")</f>
        <v/>
      </c>
      <c r="G1658" s="149" t="str">
        <f>IF(AND(F1657&gt;10,F1657&lt;20),"", IF(G1657&gt;9, VLOOKUP(G1657,$O$3:$P$38,2,0),""))</f>
        <v/>
      </c>
      <c r="H1658" s="149" t="str">
        <f>IF(AND(F1657&gt;10,F1657&lt;20),"", IF(H1657&gt;0, VLOOKUP(H1657,$O$3:$P$38,2,0),""))</f>
        <v/>
      </c>
      <c r="I1658" s="149" t="str">
        <f>IF(D1657=0,"",IF(D1657=1,$Q$3,IF(AND(F1657&gt;10,F1657&lt;19),$Q$5,IF(AND(H1657&gt;1,H1657&lt;5),$Q$4,$Q$5))))</f>
        <v/>
      </c>
      <c r="J1658" s="149" t="str">
        <f>CONCATENATE(E1658,IF(AND(E1658&lt;&gt;"",F1658&lt;&gt;""),$M$3,""),F1658,IF(AND(E1658&amp;F1658&lt;&gt;"",G1658&lt;&gt;""),$M$3,""),G1658,IF(AND(E1658&amp;F1658&amp;G1658&lt;&gt;"",H1658&lt;&gt;""),$M$3,""),H1658,IF(E1658&amp;F1658&amp;G1658&amp;H1658&lt;&gt;"",$M$3,""),I1658)</f>
        <v/>
      </c>
      <c r="K1658" s="160"/>
    </row>
    <row r="1659" spans="1:11">
      <c r="A1659" s="159">
        <f t="shared" si="206"/>
        <v>104</v>
      </c>
      <c r="B1659" s="156">
        <f t="shared" si="207"/>
        <v>0</v>
      </c>
      <c r="C1659" s="156">
        <v>100000000</v>
      </c>
      <c r="D1659" s="156"/>
      <c r="E1659" s="157"/>
      <c r="K1659" s="160"/>
    </row>
    <row r="1660" spans="1:11">
      <c r="A1660" s="159">
        <f t="shared" si="206"/>
        <v>104</v>
      </c>
      <c r="B1660" s="155">
        <f t="shared" si="207"/>
        <v>0</v>
      </c>
      <c r="C1660" s="155">
        <v>1000000000</v>
      </c>
      <c r="D1660" s="156">
        <f>(A1660-A1657)/1000000</f>
        <v>0</v>
      </c>
      <c r="E1660" s="157">
        <f>D1660-MOD(D1660,100)</f>
        <v>0</v>
      </c>
      <c r="F1660" s="149">
        <f>MOD(D1660,100)</f>
        <v>0</v>
      </c>
      <c r="G1660" s="149">
        <f>F1660-MOD(F1660,10)</f>
        <v>0</v>
      </c>
      <c r="H1660" s="149">
        <f>MOD(F1660,10)</f>
        <v>0</v>
      </c>
      <c r="K1660" s="160"/>
    </row>
    <row r="1661" spans="1:11">
      <c r="A1661" s="159">
        <f t="shared" si="206"/>
        <v>104</v>
      </c>
      <c r="B1661" s="155">
        <f t="shared" si="207"/>
        <v>0</v>
      </c>
      <c r="C1661" s="155">
        <v>10000000000</v>
      </c>
      <c r="E1661" s="161" t="str">
        <f>_xlfn.IFNA(VLOOKUP(E1660,$O$3:$P$38,2,0),"")</f>
        <v/>
      </c>
      <c r="F1661" s="149" t="str">
        <f>IF(AND(F1660&gt;10,F1660&lt;20), VLOOKUP(F1660,$O$3:$P$38,2,0),"")</f>
        <v/>
      </c>
      <c r="G1661" s="149" t="str">
        <f>IF(AND(F1660&gt;10,F1660&lt;20),"", IF(G1660&gt;9, VLOOKUP(G1660,$O$3:$P$38,2,0),""))</f>
        <v/>
      </c>
      <c r="H1661" s="149" t="str">
        <f>IF(AND(F1660&gt;10,F1660&lt;20),"", IF(H1660&gt;0, VLOOKUP(H1660,$O$3:$P$38,2,0),""))</f>
        <v/>
      </c>
      <c r="I1661" s="149" t="str">
        <f>IF(D1660=0,"",IF(D1660=1,$R$3,IF(AND(F1660&gt;10,F1660&lt;19),$R$5,IF(AND(H1660&gt;1,H1660&lt;5),$R$4,$R$5))))</f>
        <v/>
      </c>
      <c r="J1661" s="149" t="str">
        <f>CONCATENATE(E1661,IF(AND(E1661&lt;&gt;"",F1661&lt;&gt;""),$M$3,""),F1661,IF(AND(E1661&amp;F1661&lt;&gt;"",G1661&lt;&gt;""),$M$3,""),G1661,IF(AND(E1661&amp;F1661&amp;G1661&lt;&gt;"",H1661&lt;&gt;""),$M$3,""),H1661,IF(E1661&amp;F1661&amp;G1661&amp;H1661&lt;&gt;"",$M$3,""),I1661)</f>
        <v/>
      </c>
      <c r="K1661" s="160"/>
    </row>
    <row r="1662" spans="1:11">
      <c r="A1662" s="159">
        <f t="shared" si="206"/>
        <v>104</v>
      </c>
      <c r="B1662" s="156">
        <f t="shared" si="207"/>
        <v>0</v>
      </c>
      <c r="C1662" s="156">
        <v>100000000000</v>
      </c>
      <c r="D1662" s="156"/>
      <c r="E1662" s="157"/>
      <c r="K1662" s="160"/>
    </row>
    <row r="1663" spans="1:11">
      <c r="A1663" s="159">
        <f t="shared" si="206"/>
        <v>104</v>
      </c>
      <c r="B1663" s="155">
        <f>A1663-A1660</f>
        <v>0</v>
      </c>
      <c r="C1663" s="155">
        <v>1000000000000</v>
      </c>
      <c r="D1663" s="156">
        <f>(A1663-A1660)/1000000000</f>
        <v>0</v>
      </c>
      <c r="E1663" s="157">
        <f>D1663-MOD(D1663,100)</f>
        <v>0</v>
      </c>
      <c r="F1663" s="149">
        <f>MOD(D1663,100)</f>
        <v>0</v>
      </c>
      <c r="G1663" s="149">
        <f>F1663-MOD(F1663,10)</f>
        <v>0</v>
      </c>
      <c r="H1663" s="149">
        <f>MOD(F1663,10)</f>
        <v>0</v>
      </c>
      <c r="K1663" s="160"/>
    </row>
    <row r="1664" spans="1:11" ht="15.75" thickBot="1">
      <c r="A1664" s="162"/>
      <c r="B1664" s="163"/>
      <c r="C1664" s="163"/>
      <c r="D1664" s="163"/>
      <c r="E1664" s="164" t="str">
        <f>_xlfn.IFNA(VLOOKUP(E1663,$O$3:$P$38,2,0),"")</f>
        <v/>
      </c>
      <c r="F1664" s="163" t="str">
        <f>IF(AND(F1663&gt;10,F1663&lt;20), VLOOKUP(F1663,$O$3:$P$38,2,0),"")</f>
        <v/>
      </c>
      <c r="G1664" s="163" t="str">
        <f>IF(AND(F1663&gt;10,F1663&lt;20),"", IF(G1663&gt;9, VLOOKUP(G1663,$O$3:$P$38,2,0),""))</f>
        <v/>
      </c>
      <c r="H1664" s="163" t="str">
        <f>IF(AND(F1663&gt;10,F1663&lt;20),"", IF(H1663&gt;0, VLOOKUP(H1663,$O$3:$P$38,2,0),""))</f>
        <v/>
      </c>
      <c r="I1664" s="163" t="str">
        <f>IF(D1663=0,"",IF(D1663=1,$S$3,IF(AND(F1663&gt;10,F1663&lt;19),$S$5,IF(AND(H1663&gt;1,H1663&lt;5),$S$4,$S$5))))</f>
        <v/>
      </c>
      <c r="J1664" s="163" t="str">
        <f>CONCATENATE(E1664,IF(AND(E1664&lt;&gt;"",F1664&lt;&gt;""),$M$3,""),F1664,IF(AND(E1664&amp;F1664&lt;&gt;"",G1664&lt;&gt;""),$M$3,""),G1664,IF(AND(E1664&amp;F1664&amp;G1664&lt;&gt;"",H1664&lt;&gt;""),$M$3,""),H1664,IF(E1664&amp;F1664&amp;G1664&amp;H1664&lt;&gt;"",$M$3,""),I1664)</f>
        <v/>
      </c>
      <c r="K1664" s="165"/>
    </row>
    <row r="1665" spans="1:11" ht="15.75" thickBot="1">
      <c r="A1665" s="150"/>
      <c r="B1665" s="150"/>
      <c r="C1665" s="150"/>
      <c r="D1665" s="150"/>
      <c r="E1665" s="166"/>
      <c r="F1665" s="150"/>
      <c r="G1665" s="150"/>
      <c r="H1665" s="150"/>
      <c r="I1665" s="150"/>
      <c r="J1665" s="150"/>
      <c r="K1665" s="150"/>
    </row>
    <row r="1666" spans="1:11" ht="15.75" thickBot="1">
      <c r="A1666" s="151">
        <v>105</v>
      </c>
      <c r="B1666" s="145" t="s">
        <v>152</v>
      </c>
      <c r="C1666" s="145" t="s">
        <v>153</v>
      </c>
      <c r="D1666" s="148"/>
      <c r="E1666" s="152" t="str">
        <f>CONCATENATE(J1680,IF(AND(D1679&lt;&gt;0,D1676&lt;&gt;0),$M$3,""),J1677,IF(AND(D1676&lt;&gt;0,D1673&lt;&gt;0),$M$3,""),J1674,IF(AND(D1673&lt;&gt;0,D1670&lt;&gt;0),$M$3,""),J1671,$N$3,$M$3,E1667,IF(D1667&lt;&gt;0,$M$3,""),$N$4)</f>
        <v>sto pięć, 00/100</v>
      </c>
      <c r="F1666" s="148"/>
      <c r="G1666" s="148"/>
      <c r="H1666" s="148"/>
      <c r="I1666" s="148"/>
      <c r="J1666" s="148"/>
      <c r="K1666" s="153"/>
    </row>
    <row r="1667" spans="1:11" ht="15.75" thickBot="1">
      <c r="A1667" s="154">
        <f>TRUNC(A1666)</f>
        <v>105</v>
      </c>
      <c r="B1667" s="155">
        <f>A1666-A1667</f>
        <v>0</v>
      </c>
      <c r="C1667" s="155">
        <v>1</v>
      </c>
      <c r="D1667" s="156">
        <f>B1667</f>
        <v>0</v>
      </c>
      <c r="E1667" s="157" t="str">
        <f>CONCATENATE(TEXT(D1667*100,"## 00"),"/100")</f>
        <v>00/100</v>
      </c>
      <c r="K1667" s="158"/>
    </row>
    <row r="1668" spans="1:11">
      <c r="A1668" s="159">
        <f t="shared" ref="A1668:A1679" si="208">MOD($A$1667,$C1668)</f>
        <v>5</v>
      </c>
      <c r="B1668" s="156">
        <f>A1668</f>
        <v>5</v>
      </c>
      <c r="C1668" s="156">
        <v>10</v>
      </c>
      <c r="D1668" s="156"/>
      <c r="E1668" s="157"/>
      <c r="K1668" s="160"/>
    </row>
    <row r="1669" spans="1:11">
      <c r="A1669" s="159">
        <f t="shared" si="208"/>
        <v>5</v>
      </c>
      <c r="B1669" s="156">
        <f t="shared" ref="B1669:B1678" si="209">A1669-A1668</f>
        <v>0</v>
      </c>
      <c r="C1669" s="156">
        <v>100</v>
      </c>
      <c r="D1669" s="156"/>
      <c r="E1669" s="157"/>
      <c r="K1669" s="160"/>
    </row>
    <row r="1670" spans="1:11">
      <c r="A1670" s="159">
        <f t="shared" si="208"/>
        <v>105</v>
      </c>
      <c r="B1670" s="156">
        <f t="shared" si="209"/>
        <v>100</v>
      </c>
      <c r="C1670" s="156">
        <v>1000</v>
      </c>
      <c r="D1670" s="156">
        <f>A1670</f>
        <v>105</v>
      </c>
      <c r="E1670" s="157">
        <f>D1670-MOD(D1670,100)</f>
        <v>100</v>
      </c>
      <c r="F1670" s="149">
        <f>MOD(D1670,100)</f>
        <v>5</v>
      </c>
      <c r="G1670" s="149">
        <f>F1670-MOD(F1670,10)</f>
        <v>0</v>
      </c>
      <c r="H1670" s="149">
        <f>MOD(F1670,10)</f>
        <v>5</v>
      </c>
      <c r="K1670" s="160"/>
    </row>
    <row r="1671" spans="1:11">
      <c r="A1671" s="159">
        <f t="shared" si="208"/>
        <v>105</v>
      </c>
      <c r="B1671" s="156">
        <f t="shared" si="209"/>
        <v>0</v>
      </c>
      <c r="C1671" s="156">
        <v>10000</v>
      </c>
      <c r="D1671" s="156"/>
      <c r="E1671" s="157" t="str">
        <f>_xlfn.IFNA(VLOOKUP(E1670,$O$3:$P$38,2,0),"")</f>
        <v>sto</v>
      </c>
      <c r="F1671" s="149" t="str">
        <f>IF(AND(F1670&gt;10,F1670&lt;20), VLOOKUP(F1670,$O$3:$P$38,2,0),"")</f>
        <v/>
      </c>
      <c r="G1671" s="149" t="str">
        <f>IF(AND(F1670&gt;10,F1670&lt;20),"", IF(G1670&gt;9, VLOOKUP(G1670,$O$3:$P$38,2,0),""))</f>
        <v/>
      </c>
      <c r="H1671" s="149" t="str">
        <f>IF(AND(F1670&gt;10,F1670&lt;20),"",IF(H1670&gt;0,VLOOKUP(H1670,$O$3:$P$39,2,0),IF(AND(H1670=0,A1667=0),"zero","")))</f>
        <v>pięć</v>
      </c>
      <c r="J1671" s="149" t="str">
        <f>CONCATENATE(E1671,IF(AND(E1671&lt;&gt;"",F1671&lt;&gt;""),$M$3,""),F1671,IF(AND(E1671&amp;F1671&lt;&gt;"",G1671&lt;&gt;""),$M$3,""),G1671,IF(AND(E1671&amp;F1671&amp;G1671&lt;&gt;"",H1671&lt;&gt;""),$M$3,""),H1671)</f>
        <v>sto pięć</v>
      </c>
      <c r="K1671" s="160"/>
    </row>
    <row r="1672" spans="1:11">
      <c r="A1672" s="159">
        <f t="shared" si="208"/>
        <v>105</v>
      </c>
      <c r="B1672" s="156">
        <f t="shared" si="209"/>
        <v>0</v>
      </c>
      <c r="C1672" s="156">
        <v>100000</v>
      </c>
      <c r="D1672" s="156"/>
      <c r="E1672" s="157"/>
      <c r="K1672" s="160"/>
    </row>
    <row r="1673" spans="1:11">
      <c r="A1673" s="159">
        <f t="shared" si="208"/>
        <v>105</v>
      </c>
      <c r="B1673" s="156">
        <f t="shared" si="209"/>
        <v>0</v>
      </c>
      <c r="C1673" s="156">
        <v>1000000</v>
      </c>
      <c r="D1673" s="156">
        <f>(A1673-A1670)/1000</f>
        <v>0</v>
      </c>
      <c r="E1673" s="157">
        <f>D1673-MOD(D1673,100)</f>
        <v>0</v>
      </c>
      <c r="F1673" s="149">
        <f>MOD(D1673,100)</f>
        <v>0</v>
      </c>
      <c r="G1673" s="149">
        <f>F1673-MOD(F1673,10)</f>
        <v>0</v>
      </c>
      <c r="H1673" s="149">
        <f>MOD(F1673,10)</f>
        <v>0</v>
      </c>
      <c r="K1673" s="160"/>
    </row>
    <row r="1674" spans="1:11">
      <c r="A1674" s="159">
        <f t="shared" si="208"/>
        <v>105</v>
      </c>
      <c r="B1674" s="156">
        <f t="shared" si="209"/>
        <v>0</v>
      </c>
      <c r="C1674" s="156">
        <v>10000000</v>
      </c>
      <c r="D1674" s="156"/>
      <c r="E1674" s="157" t="str">
        <f>_xlfn.IFNA(VLOOKUP(E1673,$O$3:$P$38,2,0),"")</f>
        <v/>
      </c>
      <c r="F1674" s="149" t="str">
        <f>IF(AND(F1673&gt;10,F1673&lt;20), VLOOKUP(F1673,$O$3:$P$38,2,0),"")</f>
        <v/>
      </c>
      <c r="G1674" s="149" t="str">
        <f>IF(AND(F1673&gt;10,F1673&lt;20),"", IF(G1673&gt;9, VLOOKUP(G1673,$O$3:$P$38,2,0),""))</f>
        <v/>
      </c>
      <c r="H1674" s="149" t="str">
        <f>IF(AND(F1673&gt;10,F1673&lt;20),"", IF(H1673&gt;0, VLOOKUP(H1673,$O$3:$P$38,2,0),""))</f>
        <v/>
      </c>
      <c r="I1674" s="149" t="str">
        <f>IF(D1673=0,"",IF(D1673=1,$Q$3,IF(AND(F1673&gt;10,F1673&lt;19),$Q$5,IF(AND(H1673&gt;1,H1673&lt;5),$Q$4,$Q$5))))</f>
        <v/>
      </c>
      <c r="J1674" s="149" t="str">
        <f>CONCATENATE(E1674,IF(AND(E1674&lt;&gt;"",F1674&lt;&gt;""),$M$3,""),F1674,IF(AND(E1674&amp;F1674&lt;&gt;"",G1674&lt;&gt;""),$M$3,""),G1674,IF(AND(E1674&amp;F1674&amp;G1674&lt;&gt;"",H1674&lt;&gt;""),$M$3,""),H1674,IF(E1674&amp;F1674&amp;G1674&amp;H1674&lt;&gt;"",$M$3,""),I1674)</f>
        <v/>
      </c>
      <c r="K1674" s="160"/>
    </row>
    <row r="1675" spans="1:11">
      <c r="A1675" s="159">
        <f t="shared" si="208"/>
        <v>105</v>
      </c>
      <c r="B1675" s="156">
        <f t="shared" si="209"/>
        <v>0</v>
      </c>
      <c r="C1675" s="156">
        <v>100000000</v>
      </c>
      <c r="D1675" s="156"/>
      <c r="E1675" s="157"/>
      <c r="K1675" s="160"/>
    </row>
    <row r="1676" spans="1:11">
      <c r="A1676" s="159">
        <f t="shared" si="208"/>
        <v>105</v>
      </c>
      <c r="B1676" s="155">
        <f t="shared" si="209"/>
        <v>0</v>
      </c>
      <c r="C1676" s="155">
        <v>1000000000</v>
      </c>
      <c r="D1676" s="156">
        <f>(A1676-A1673)/1000000</f>
        <v>0</v>
      </c>
      <c r="E1676" s="157">
        <f>D1676-MOD(D1676,100)</f>
        <v>0</v>
      </c>
      <c r="F1676" s="149">
        <f>MOD(D1676,100)</f>
        <v>0</v>
      </c>
      <c r="G1676" s="149">
        <f>F1676-MOD(F1676,10)</f>
        <v>0</v>
      </c>
      <c r="H1676" s="149">
        <f>MOD(F1676,10)</f>
        <v>0</v>
      </c>
      <c r="K1676" s="160"/>
    </row>
    <row r="1677" spans="1:11">
      <c r="A1677" s="159">
        <f t="shared" si="208"/>
        <v>105</v>
      </c>
      <c r="B1677" s="155">
        <f t="shared" si="209"/>
        <v>0</v>
      </c>
      <c r="C1677" s="155">
        <v>10000000000</v>
      </c>
      <c r="E1677" s="161" t="str">
        <f>_xlfn.IFNA(VLOOKUP(E1676,$O$3:$P$38,2,0),"")</f>
        <v/>
      </c>
      <c r="F1677" s="149" t="str">
        <f>IF(AND(F1676&gt;10,F1676&lt;20), VLOOKUP(F1676,$O$3:$P$38,2,0),"")</f>
        <v/>
      </c>
      <c r="G1677" s="149" t="str">
        <f>IF(AND(F1676&gt;10,F1676&lt;20),"", IF(G1676&gt;9, VLOOKUP(G1676,$O$3:$P$38,2,0),""))</f>
        <v/>
      </c>
      <c r="H1677" s="149" t="str">
        <f>IF(AND(F1676&gt;10,F1676&lt;20),"", IF(H1676&gt;0, VLOOKUP(H1676,$O$3:$P$38,2,0),""))</f>
        <v/>
      </c>
      <c r="I1677" s="149" t="str">
        <f>IF(D1676=0,"",IF(D1676=1,$R$3,IF(AND(F1676&gt;10,F1676&lt;19),$R$5,IF(AND(H1676&gt;1,H1676&lt;5),$R$4,$R$5))))</f>
        <v/>
      </c>
      <c r="J1677" s="149" t="str">
        <f>CONCATENATE(E1677,IF(AND(E1677&lt;&gt;"",F1677&lt;&gt;""),$M$3,""),F1677,IF(AND(E1677&amp;F1677&lt;&gt;"",G1677&lt;&gt;""),$M$3,""),G1677,IF(AND(E1677&amp;F1677&amp;G1677&lt;&gt;"",H1677&lt;&gt;""),$M$3,""),H1677,IF(E1677&amp;F1677&amp;G1677&amp;H1677&lt;&gt;"",$M$3,""),I1677)</f>
        <v/>
      </c>
      <c r="K1677" s="160"/>
    </row>
    <row r="1678" spans="1:11">
      <c r="A1678" s="159">
        <f t="shared" si="208"/>
        <v>105</v>
      </c>
      <c r="B1678" s="156">
        <f t="shared" si="209"/>
        <v>0</v>
      </c>
      <c r="C1678" s="156">
        <v>100000000000</v>
      </c>
      <c r="D1678" s="156"/>
      <c r="E1678" s="157"/>
      <c r="K1678" s="160"/>
    </row>
    <row r="1679" spans="1:11">
      <c r="A1679" s="159">
        <f t="shared" si="208"/>
        <v>105</v>
      </c>
      <c r="B1679" s="155">
        <f>A1679-A1676</f>
        <v>0</v>
      </c>
      <c r="C1679" s="155">
        <v>1000000000000</v>
      </c>
      <c r="D1679" s="156">
        <f>(A1679-A1676)/1000000000</f>
        <v>0</v>
      </c>
      <c r="E1679" s="157">
        <f>D1679-MOD(D1679,100)</f>
        <v>0</v>
      </c>
      <c r="F1679" s="149">
        <f>MOD(D1679,100)</f>
        <v>0</v>
      </c>
      <c r="G1679" s="149">
        <f>F1679-MOD(F1679,10)</f>
        <v>0</v>
      </c>
      <c r="H1679" s="149">
        <f>MOD(F1679,10)</f>
        <v>0</v>
      </c>
      <c r="K1679" s="160"/>
    </row>
    <row r="1680" spans="1:11" ht="15.75" thickBot="1">
      <c r="A1680" s="162"/>
      <c r="B1680" s="163"/>
      <c r="C1680" s="163"/>
      <c r="D1680" s="163"/>
      <c r="E1680" s="164" t="str">
        <f>_xlfn.IFNA(VLOOKUP(E1679,$O$3:$P$38,2,0),"")</f>
        <v/>
      </c>
      <c r="F1680" s="163" t="str">
        <f>IF(AND(F1679&gt;10,F1679&lt;20), VLOOKUP(F1679,$O$3:$P$38,2,0),"")</f>
        <v/>
      </c>
      <c r="G1680" s="163" t="str">
        <f>IF(AND(F1679&gt;10,F1679&lt;20),"", IF(G1679&gt;9, VLOOKUP(G1679,$O$3:$P$38,2,0),""))</f>
        <v/>
      </c>
      <c r="H1680" s="163" t="str">
        <f>IF(AND(F1679&gt;10,F1679&lt;20),"", IF(H1679&gt;0, VLOOKUP(H1679,$O$3:$P$38,2,0),""))</f>
        <v/>
      </c>
      <c r="I1680" s="163" t="str">
        <f>IF(D1679=0,"",IF(D1679=1,$S$3,IF(AND(F1679&gt;10,F1679&lt;19),$S$5,IF(AND(H1679&gt;1,H1679&lt;5),$S$4,$S$5))))</f>
        <v/>
      </c>
      <c r="J1680" s="163" t="str">
        <f>CONCATENATE(E1680,IF(AND(E1680&lt;&gt;"",F1680&lt;&gt;""),$M$3,""),F1680,IF(AND(E1680&amp;F1680&lt;&gt;"",G1680&lt;&gt;""),$M$3,""),G1680,IF(AND(E1680&amp;F1680&amp;G1680&lt;&gt;"",H1680&lt;&gt;""),$M$3,""),H1680,IF(E1680&amp;F1680&amp;G1680&amp;H1680&lt;&gt;"",$M$3,""),I1680)</f>
        <v/>
      </c>
      <c r="K1680" s="165"/>
    </row>
    <row r="1681" spans="1:11" ht="15.75" thickBot="1">
      <c r="A1681" s="150"/>
      <c r="B1681" s="150"/>
      <c r="C1681" s="150"/>
      <c r="D1681" s="150"/>
      <c r="E1681" s="166"/>
      <c r="F1681" s="150"/>
      <c r="G1681" s="150"/>
      <c r="H1681" s="150"/>
      <c r="I1681" s="150"/>
      <c r="J1681" s="150"/>
      <c r="K1681" s="150"/>
    </row>
    <row r="1682" spans="1:11" ht="15.75" thickBot="1">
      <c r="A1682" s="151">
        <v>106</v>
      </c>
      <c r="B1682" s="145" t="s">
        <v>152</v>
      </c>
      <c r="C1682" s="145" t="s">
        <v>153</v>
      </c>
      <c r="D1682" s="148"/>
      <c r="E1682" s="152" t="str">
        <f>CONCATENATE(J1696,IF(AND(D1695&lt;&gt;0,D1692&lt;&gt;0),$M$3,""),J1693,IF(AND(D1692&lt;&gt;0,D1689&lt;&gt;0),$M$3,""),J1690,IF(AND(D1689&lt;&gt;0,D1686&lt;&gt;0),$M$3,""),J1687,$N$3,$M$3,E1683,IF(D1683&lt;&gt;0,$M$3,""),$N$4)</f>
        <v>sto sześć, 00/100</v>
      </c>
      <c r="F1682" s="148"/>
      <c r="G1682" s="148"/>
      <c r="H1682" s="148"/>
      <c r="I1682" s="148"/>
      <c r="J1682" s="148"/>
      <c r="K1682" s="153"/>
    </row>
    <row r="1683" spans="1:11" ht="15.75" thickBot="1">
      <c r="A1683" s="154">
        <f>TRUNC(A1682)</f>
        <v>106</v>
      </c>
      <c r="B1683" s="155">
        <f>A1682-A1683</f>
        <v>0</v>
      </c>
      <c r="C1683" s="155">
        <v>1</v>
      </c>
      <c r="D1683" s="156">
        <f>B1683</f>
        <v>0</v>
      </c>
      <c r="E1683" s="157" t="str">
        <f>CONCATENATE(TEXT(D1683*100,"## 00"),"/100")</f>
        <v>00/100</v>
      </c>
      <c r="K1683" s="158"/>
    </row>
    <row r="1684" spans="1:11">
      <c r="A1684" s="159">
        <f t="shared" ref="A1684:A1695" si="210">MOD($A$1683,$C1684)</f>
        <v>6</v>
      </c>
      <c r="B1684" s="156">
        <f>A1684</f>
        <v>6</v>
      </c>
      <c r="C1684" s="156">
        <v>10</v>
      </c>
      <c r="D1684" s="156"/>
      <c r="E1684" s="157"/>
      <c r="K1684" s="160"/>
    </row>
    <row r="1685" spans="1:11">
      <c r="A1685" s="159">
        <f t="shared" si="210"/>
        <v>6</v>
      </c>
      <c r="B1685" s="156">
        <f t="shared" ref="B1685:B1694" si="211">A1685-A1684</f>
        <v>0</v>
      </c>
      <c r="C1685" s="156">
        <v>100</v>
      </c>
      <c r="D1685" s="156"/>
      <c r="E1685" s="157"/>
      <c r="K1685" s="160"/>
    </row>
    <row r="1686" spans="1:11">
      <c r="A1686" s="159">
        <f t="shared" si="210"/>
        <v>106</v>
      </c>
      <c r="B1686" s="156">
        <f t="shared" si="211"/>
        <v>100</v>
      </c>
      <c r="C1686" s="156">
        <v>1000</v>
      </c>
      <c r="D1686" s="156">
        <f>A1686</f>
        <v>106</v>
      </c>
      <c r="E1686" s="157">
        <f>D1686-MOD(D1686,100)</f>
        <v>100</v>
      </c>
      <c r="F1686" s="149">
        <f>MOD(D1686,100)</f>
        <v>6</v>
      </c>
      <c r="G1686" s="149">
        <f>F1686-MOD(F1686,10)</f>
        <v>0</v>
      </c>
      <c r="H1686" s="149">
        <f>MOD(F1686,10)</f>
        <v>6</v>
      </c>
      <c r="K1686" s="160"/>
    </row>
    <row r="1687" spans="1:11">
      <c r="A1687" s="159">
        <f t="shared" si="210"/>
        <v>106</v>
      </c>
      <c r="B1687" s="156">
        <f t="shared" si="211"/>
        <v>0</v>
      </c>
      <c r="C1687" s="156">
        <v>10000</v>
      </c>
      <c r="D1687" s="156"/>
      <c r="E1687" s="157" t="str">
        <f>_xlfn.IFNA(VLOOKUP(E1686,$O$3:$P$38,2,0),"")</f>
        <v>sto</v>
      </c>
      <c r="F1687" s="149" t="str">
        <f>IF(AND(F1686&gt;10,F1686&lt;20), VLOOKUP(F1686,$O$3:$P$38,2,0),"")</f>
        <v/>
      </c>
      <c r="G1687" s="149" t="str">
        <f>IF(AND(F1686&gt;10,F1686&lt;20),"", IF(G1686&gt;9, VLOOKUP(G1686,$O$3:$P$38,2,0),""))</f>
        <v/>
      </c>
      <c r="H1687" s="149" t="str">
        <f>IF(AND(F1686&gt;10,F1686&lt;20),"",IF(H1686&gt;0,VLOOKUP(H1686,$O$3:$P$39,2,0),IF(AND(H1686=0,A1683=0),"zero","")))</f>
        <v>sześć</v>
      </c>
      <c r="J1687" s="149" t="str">
        <f>CONCATENATE(E1687,IF(AND(E1687&lt;&gt;"",F1687&lt;&gt;""),$M$3,""),F1687,IF(AND(E1687&amp;F1687&lt;&gt;"",G1687&lt;&gt;""),$M$3,""),G1687,IF(AND(E1687&amp;F1687&amp;G1687&lt;&gt;"",H1687&lt;&gt;""),$M$3,""),H1687)</f>
        <v>sto sześć</v>
      </c>
      <c r="K1687" s="160"/>
    </row>
    <row r="1688" spans="1:11">
      <c r="A1688" s="159">
        <f t="shared" si="210"/>
        <v>106</v>
      </c>
      <c r="B1688" s="156">
        <f t="shared" si="211"/>
        <v>0</v>
      </c>
      <c r="C1688" s="156">
        <v>100000</v>
      </c>
      <c r="D1688" s="156"/>
      <c r="E1688" s="157"/>
      <c r="K1688" s="160"/>
    </row>
    <row r="1689" spans="1:11">
      <c r="A1689" s="159">
        <f t="shared" si="210"/>
        <v>106</v>
      </c>
      <c r="B1689" s="156">
        <f t="shared" si="211"/>
        <v>0</v>
      </c>
      <c r="C1689" s="156">
        <v>1000000</v>
      </c>
      <c r="D1689" s="156">
        <f>(A1689-A1686)/1000</f>
        <v>0</v>
      </c>
      <c r="E1689" s="157">
        <f>D1689-MOD(D1689,100)</f>
        <v>0</v>
      </c>
      <c r="F1689" s="149">
        <f>MOD(D1689,100)</f>
        <v>0</v>
      </c>
      <c r="G1689" s="149">
        <f>F1689-MOD(F1689,10)</f>
        <v>0</v>
      </c>
      <c r="H1689" s="149">
        <f>MOD(F1689,10)</f>
        <v>0</v>
      </c>
      <c r="K1689" s="160"/>
    </row>
    <row r="1690" spans="1:11">
      <c r="A1690" s="159">
        <f t="shared" si="210"/>
        <v>106</v>
      </c>
      <c r="B1690" s="156">
        <f t="shared" si="211"/>
        <v>0</v>
      </c>
      <c r="C1690" s="156">
        <v>10000000</v>
      </c>
      <c r="D1690" s="156"/>
      <c r="E1690" s="157" t="str">
        <f>_xlfn.IFNA(VLOOKUP(E1689,$O$3:$P$38,2,0),"")</f>
        <v/>
      </c>
      <c r="F1690" s="149" t="str">
        <f>IF(AND(F1689&gt;10,F1689&lt;20), VLOOKUP(F1689,$O$3:$P$38,2,0),"")</f>
        <v/>
      </c>
      <c r="G1690" s="149" t="str">
        <f>IF(AND(F1689&gt;10,F1689&lt;20),"", IF(G1689&gt;9, VLOOKUP(G1689,$O$3:$P$38,2,0),""))</f>
        <v/>
      </c>
      <c r="H1690" s="149" t="str">
        <f>IF(AND(F1689&gt;10,F1689&lt;20),"", IF(H1689&gt;0, VLOOKUP(H1689,$O$3:$P$38,2,0),""))</f>
        <v/>
      </c>
      <c r="I1690" s="149" t="str">
        <f>IF(D1689=0,"",IF(D1689=1,$Q$3,IF(AND(F1689&gt;10,F1689&lt;19),$Q$5,IF(AND(H1689&gt;1,H1689&lt;5),$Q$4,$Q$5))))</f>
        <v/>
      </c>
      <c r="J1690" s="149" t="str">
        <f>CONCATENATE(E1690,IF(AND(E1690&lt;&gt;"",F1690&lt;&gt;""),$M$3,""),F1690,IF(AND(E1690&amp;F1690&lt;&gt;"",G1690&lt;&gt;""),$M$3,""),G1690,IF(AND(E1690&amp;F1690&amp;G1690&lt;&gt;"",H1690&lt;&gt;""),$M$3,""),H1690,IF(E1690&amp;F1690&amp;G1690&amp;H1690&lt;&gt;"",$M$3,""),I1690)</f>
        <v/>
      </c>
      <c r="K1690" s="160"/>
    </row>
    <row r="1691" spans="1:11">
      <c r="A1691" s="159">
        <f t="shared" si="210"/>
        <v>106</v>
      </c>
      <c r="B1691" s="156">
        <f t="shared" si="211"/>
        <v>0</v>
      </c>
      <c r="C1691" s="156">
        <v>100000000</v>
      </c>
      <c r="D1691" s="156"/>
      <c r="E1691" s="157"/>
      <c r="K1691" s="160"/>
    </row>
    <row r="1692" spans="1:11">
      <c r="A1692" s="159">
        <f t="shared" si="210"/>
        <v>106</v>
      </c>
      <c r="B1692" s="155">
        <f t="shared" si="211"/>
        <v>0</v>
      </c>
      <c r="C1692" s="155">
        <v>1000000000</v>
      </c>
      <c r="D1692" s="156">
        <f>(A1692-A1689)/1000000</f>
        <v>0</v>
      </c>
      <c r="E1692" s="157">
        <f>D1692-MOD(D1692,100)</f>
        <v>0</v>
      </c>
      <c r="F1692" s="149">
        <f>MOD(D1692,100)</f>
        <v>0</v>
      </c>
      <c r="G1692" s="149">
        <f>F1692-MOD(F1692,10)</f>
        <v>0</v>
      </c>
      <c r="H1692" s="149">
        <f>MOD(F1692,10)</f>
        <v>0</v>
      </c>
      <c r="K1692" s="160"/>
    </row>
    <row r="1693" spans="1:11">
      <c r="A1693" s="159">
        <f t="shared" si="210"/>
        <v>106</v>
      </c>
      <c r="B1693" s="155">
        <f t="shared" si="211"/>
        <v>0</v>
      </c>
      <c r="C1693" s="155">
        <v>10000000000</v>
      </c>
      <c r="E1693" s="161" t="str">
        <f>_xlfn.IFNA(VLOOKUP(E1692,$O$3:$P$38,2,0),"")</f>
        <v/>
      </c>
      <c r="F1693" s="149" t="str">
        <f>IF(AND(F1692&gt;10,F1692&lt;20), VLOOKUP(F1692,$O$3:$P$38,2,0),"")</f>
        <v/>
      </c>
      <c r="G1693" s="149" t="str">
        <f>IF(AND(F1692&gt;10,F1692&lt;20),"", IF(G1692&gt;9, VLOOKUP(G1692,$O$3:$P$38,2,0),""))</f>
        <v/>
      </c>
      <c r="H1693" s="149" t="str">
        <f>IF(AND(F1692&gt;10,F1692&lt;20),"", IF(H1692&gt;0, VLOOKUP(H1692,$O$3:$P$38,2,0),""))</f>
        <v/>
      </c>
      <c r="I1693" s="149" t="str">
        <f>IF(D1692=0,"",IF(D1692=1,$R$3,IF(AND(F1692&gt;10,F1692&lt;19),$R$5,IF(AND(H1692&gt;1,H1692&lt;5),$R$4,$R$5))))</f>
        <v/>
      </c>
      <c r="J1693" s="149" t="str">
        <f>CONCATENATE(E1693,IF(AND(E1693&lt;&gt;"",F1693&lt;&gt;""),$M$3,""),F1693,IF(AND(E1693&amp;F1693&lt;&gt;"",G1693&lt;&gt;""),$M$3,""),G1693,IF(AND(E1693&amp;F1693&amp;G1693&lt;&gt;"",H1693&lt;&gt;""),$M$3,""),H1693,IF(E1693&amp;F1693&amp;G1693&amp;H1693&lt;&gt;"",$M$3,""),I1693)</f>
        <v/>
      </c>
      <c r="K1693" s="160"/>
    </row>
    <row r="1694" spans="1:11">
      <c r="A1694" s="159">
        <f t="shared" si="210"/>
        <v>106</v>
      </c>
      <c r="B1694" s="156">
        <f t="shared" si="211"/>
        <v>0</v>
      </c>
      <c r="C1694" s="156">
        <v>100000000000</v>
      </c>
      <c r="D1694" s="156"/>
      <c r="E1694" s="157"/>
      <c r="K1694" s="160"/>
    </row>
    <row r="1695" spans="1:11">
      <c r="A1695" s="159">
        <f t="shared" si="210"/>
        <v>106</v>
      </c>
      <c r="B1695" s="155">
        <f>A1695-A1692</f>
        <v>0</v>
      </c>
      <c r="C1695" s="155">
        <v>1000000000000</v>
      </c>
      <c r="D1695" s="156">
        <f>(A1695-A1692)/1000000000</f>
        <v>0</v>
      </c>
      <c r="E1695" s="157">
        <f>D1695-MOD(D1695,100)</f>
        <v>0</v>
      </c>
      <c r="F1695" s="149">
        <f>MOD(D1695,100)</f>
        <v>0</v>
      </c>
      <c r="G1695" s="149">
        <f>F1695-MOD(F1695,10)</f>
        <v>0</v>
      </c>
      <c r="H1695" s="149">
        <f>MOD(F1695,10)</f>
        <v>0</v>
      </c>
      <c r="K1695" s="160"/>
    </row>
    <row r="1696" spans="1:11" ht="15.75" thickBot="1">
      <c r="A1696" s="162"/>
      <c r="B1696" s="163"/>
      <c r="C1696" s="163"/>
      <c r="D1696" s="163"/>
      <c r="E1696" s="164" t="str">
        <f>_xlfn.IFNA(VLOOKUP(E1695,$O$3:$P$38,2,0),"")</f>
        <v/>
      </c>
      <c r="F1696" s="163" t="str">
        <f>IF(AND(F1695&gt;10,F1695&lt;20), VLOOKUP(F1695,$O$3:$P$38,2,0),"")</f>
        <v/>
      </c>
      <c r="G1696" s="163" t="str">
        <f>IF(AND(F1695&gt;10,F1695&lt;20),"", IF(G1695&gt;9, VLOOKUP(G1695,$O$3:$P$38,2,0),""))</f>
        <v/>
      </c>
      <c r="H1696" s="163" t="str">
        <f>IF(AND(F1695&gt;10,F1695&lt;20),"", IF(H1695&gt;0, VLOOKUP(H1695,$O$3:$P$38,2,0),""))</f>
        <v/>
      </c>
      <c r="I1696" s="163" t="str">
        <f>IF(D1695=0,"",IF(D1695=1,$S$3,IF(AND(F1695&gt;10,F1695&lt;19),$S$5,IF(AND(H1695&gt;1,H1695&lt;5),$S$4,$S$5))))</f>
        <v/>
      </c>
      <c r="J1696" s="163" t="str">
        <f>CONCATENATE(E1696,IF(AND(E1696&lt;&gt;"",F1696&lt;&gt;""),$M$3,""),F1696,IF(AND(E1696&amp;F1696&lt;&gt;"",G1696&lt;&gt;""),$M$3,""),G1696,IF(AND(E1696&amp;F1696&amp;G1696&lt;&gt;"",H1696&lt;&gt;""),$M$3,""),H1696,IF(E1696&amp;F1696&amp;G1696&amp;H1696&lt;&gt;"",$M$3,""),I1696)</f>
        <v/>
      </c>
      <c r="K1696" s="165"/>
    </row>
    <row r="1697" spans="1:11" ht="15.75" thickBot="1">
      <c r="A1697" s="150"/>
      <c r="B1697" s="150"/>
      <c r="C1697" s="150"/>
      <c r="D1697" s="150"/>
      <c r="E1697" s="166"/>
      <c r="F1697" s="150"/>
      <c r="G1697" s="150"/>
      <c r="H1697" s="150"/>
      <c r="I1697" s="150"/>
      <c r="J1697" s="150"/>
      <c r="K1697" s="150"/>
    </row>
    <row r="1698" spans="1:11" ht="15.75" thickBot="1">
      <c r="A1698" s="151">
        <v>107</v>
      </c>
      <c r="B1698" s="145" t="s">
        <v>152</v>
      </c>
      <c r="C1698" s="145" t="s">
        <v>153</v>
      </c>
      <c r="D1698" s="148"/>
      <c r="E1698" s="152" t="str">
        <f>CONCATENATE(J1712,IF(AND(D1711&lt;&gt;0,D1708&lt;&gt;0),$M$3,""),J1709,IF(AND(D1708&lt;&gt;0,D1705&lt;&gt;0),$M$3,""),J1706,IF(AND(D1705&lt;&gt;0,D1702&lt;&gt;0),$M$3,""),J1703,$N$3,$M$3,E1699,IF(D1699&lt;&gt;0,$M$3,""),$N$4)</f>
        <v>sto siedem, 00/100</v>
      </c>
      <c r="F1698" s="148"/>
      <c r="G1698" s="148"/>
      <c r="H1698" s="148"/>
      <c r="I1698" s="148"/>
      <c r="J1698" s="148"/>
      <c r="K1698" s="153"/>
    </row>
    <row r="1699" spans="1:11" ht="15.75" thickBot="1">
      <c r="A1699" s="154">
        <f>TRUNC(A1698)</f>
        <v>107</v>
      </c>
      <c r="B1699" s="155">
        <f>A1698-A1699</f>
        <v>0</v>
      </c>
      <c r="C1699" s="155">
        <v>1</v>
      </c>
      <c r="D1699" s="156">
        <f>B1699</f>
        <v>0</v>
      </c>
      <c r="E1699" s="157" t="str">
        <f>CONCATENATE(TEXT(D1699*100,"## 00"),"/100")</f>
        <v>00/100</v>
      </c>
      <c r="K1699" s="158"/>
    </row>
    <row r="1700" spans="1:11">
      <c r="A1700" s="159">
        <f t="shared" ref="A1700:A1711" si="212">MOD($A$1699,$C1700)</f>
        <v>7</v>
      </c>
      <c r="B1700" s="156">
        <f>A1700</f>
        <v>7</v>
      </c>
      <c r="C1700" s="156">
        <v>10</v>
      </c>
      <c r="D1700" s="156"/>
      <c r="E1700" s="157"/>
      <c r="K1700" s="160"/>
    </row>
    <row r="1701" spans="1:11">
      <c r="A1701" s="159">
        <f t="shared" si="212"/>
        <v>7</v>
      </c>
      <c r="B1701" s="156">
        <f t="shared" ref="B1701:B1710" si="213">A1701-A1700</f>
        <v>0</v>
      </c>
      <c r="C1701" s="156">
        <v>100</v>
      </c>
      <c r="D1701" s="156"/>
      <c r="E1701" s="157"/>
      <c r="K1701" s="160"/>
    </row>
    <row r="1702" spans="1:11">
      <c r="A1702" s="159">
        <f t="shared" si="212"/>
        <v>107</v>
      </c>
      <c r="B1702" s="156">
        <f t="shared" si="213"/>
        <v>100</v>
      </c>
      <c r="C1702" s="156">
        <v>1000</v>
      </c>
      <c r="D1702" s="156">
        <f>A1702</f>
        <v>107</v>
      </c>
      <c r="E1702" s="157">
        <f>D1702-MOD(D1702,100)</f>
        <v>100</v>
      </c>
      <c r="F1702" s="149">
        <f>MOD(D1702,100)</f>
        <v>7</v>
      </c>
      <c r="G1702" s="149">
        <f>F1702-MOD(F1702,10)</f>
        <v>0</v>
      </c>
      <c r="H1702" s="149">
        <f>MOD(F1702,10)</f>
        <v>7</v>
      </c>
      <c r="K1702" s="160"/>
    </row>
    <row r="1703" spans="1:11">
      <c r="A1703" s="159">
        <f t="shared" si="212"/>
        <v>107</v>
      </c>
      <c r="B1703" s="156">
        <f t="shared" si="213"/>
        <v>0</v>
      </c>
      <c r="C1703" s="156">
        <v>10000</v>
      </c>
      <c r="D1703" s="156"/>
      <c r="E1703" s="157" t="str">
        <f>_xlfn.IFNA(VLOOKUP(E1702,$O$3:$P$38,2,0),"")</f>
        <v>sto</v>
      </c>
      <c r="F1703" s="149" t="str">
        <f>IF(AND(F1702&gt;10,F1702&lt;20), VLOOKUP(F1702,$O$3:$P$38,2,0),"")</f>
        <v/>
      </c>
      <c r="G1703" s="149" t="str">
        <f>IF(AND(F1702&gt;10,F1702&lt;20),"", IF(G1702&gt;9, VLOOKUP(G1702,$O$3:$P$38,2,0),""))</f>
        <v/>
      </c>
      <c r="H1703" s="149" t="str">
        <f>IF(AND(F1702&gt;10,F1702&lt;20),"",IF(H1702&gt;0,VLOOKUP(H1702,$O$3:$P$39,2,0),IF(AND(H1702=0,A1699=0),"zero","")))</f>
        <v>siedem</v>
      </c>
      <c r="J1703" s="149" t="str">
        <f>CONCATENATE(E1703,IF(AND(E1703&lt;&gt;"",F1703&lt;&gt;""),$M$3,""),F1703,IF(AND(E1703&amp;F1703&lt;&gt;"",G1703&lt;&gt;""),$M$3,""),G1703,IF(AND(E1703&amp;F1703&amp;G1703&lt;&gt;"",H1703&lt;&gt;""),$M$3,""),H1703)</f>
        <v>sto siedem</v>
      </c>
      <c r="K1703" s="160"/>
    </row>
    <row r="1704" spans="1:11">
      <c r="A1704" s="159">
        <f t="shared" si="212"/>
        <v>107</v>
      </c>
      <c r="B1704" s="156">
        <f t="shared" si="213"/>
        <v>0</v>
      </c>
      <c r="C1704" s="156">
        <v>100000</v>
      </c>
      <c r="D1704" s="156"/>
      <c r="E1704" s="157"/>
      <c r="K1704" s="160"/>
    </row>
    <row r="1705" spans="1:11">
      <c r="A1705" s="159">
        <f t="shared" si="212"/>
        <v>107</v>
      </c>
      <c r="B1705" s="156">
        <f t="shared" si="213"/>
        <v>0</v>
      </c>
      <c r="C1705" s="156">
        <v>1000000</v>
      </c>
      <c r="D1705" s="156">
        <f>(A1705-A1702)/1000</f>
        <v>0</v>
      </c>
      <c r="E1705" s="157">
        <f>D1705-MOD(D1705,100)</f>
        <v>0</v>
      </c>
      <c r="F1705" s="149">
        <f>MOD(D1705,100)</f>
        <v>0</v>
      </c>
      <c r="G1705" s="149">
        <f>F1705-MOD(F1705,10)</f>
        <v>0</v>
      </c>
      <c r="H1705" s="149">
        <f>MOD(F1705,10)</f>
        <v>0</v>
      </c>
      <c r="K1705" s="160"/>
    </row>
    <row r="1706" spans="1:11">
      <c r="A1706" s="159">
        <f t="shared" si="212"/>
        <v>107</v>
      </c>
      <c r="B1706" s="156">
        <f t="shared" si="213"/>
        <v>0</v>
      </c>
      <c r="C1706" s="156">
        <v>10000000</v>
      </c>
      <c r="D1706" s="156"/>
      <c r="E1706" s="157" t="str">
        <f>_xlfn.IFNA(VLOOKUP(E1705,$O$3:$P$38,2,0),"")</f>
        <v/>
      </c>
      <c r="F1706" s="149" t="str">
        <f>IF(AND(F1705&gt;10,F1705&lt;20), VLOOKUP(F1705,$O$3:$P$38,2,0),"")</f>
        <v/>
      </c>
      <c r="G1706" s="149" t="str">
        <f>IF(AND(F1705&gt;10,F1705&lt;20),"", IF(G1705&gt;9, VLOOKUP(G1705,$O$3:$P$38,2,0),""))</f>
        <v/>
      </c>
      <c r="H1706" s="149" t="str">
        <f>IF(AND(F1705&gt;10,F1705&lt;20),"", IF(H1705&gt;0, VLOOKUP(H1705,$O$3:$P$38,2,0),""))</f>
        <v/>
      </c>
      <c r="I1706" s="149" t="str">
        <f>IF(D1705=0,"",IF(D1705=1,$Q$3,IF(AND(F1705&gt;10,F1705&lt;19),$Q$5,IF(AND(H1705&gt;1,H1705&lt;5),$Q$4,$Q$5))))</f>
        <v/>
      </c>
      <c r="J1706" s="149" t="str">
        <f>CONCATENATE(E1706,IF(AND(E1706&lt;&gt;"",F1706&lt;&gt;""),$M$3,""),F1706,IF(AND(E1706&amp;F1706&lt;&gt;"",G1706&lt;&gt;""),$M$3,""),G1706,IF(AND(E1706&amp;F1706&amp;G1706&lt;&gt;"",H1706&lt;&gt;""),$M$3,""),H1706,IF(E1706&amp;F1706&amp;G1706&amp;H1706&lt;&gt;"",$M$3,""),I1706)</f>
        <v/>
      </c>
      <c r="K1706" s="160"/>
    </row>
    <row r="1707" spans="1:11">
      <c r="A1707" s="159">
        <f t="shared" si="212"/>
        <v>107</v>
      </c>
      <c r="B1707" s="156">
        <f t="shared" si="213"/>
        <v>0</v>
      </c>
      <c r="C1707" s="156">
        <v>100000000</v>
      </c>
      <c r="D1707" s="156"/>
      <c r="E1707" s="157"/>
      <c r="K1707" s="160"/>
    </row>
    <row r="1708" spans="1:11">
      <c r="A1708" s="159">
        <f t="shared" si="212"/>
        <v>107</v>
      </c>
      <c r="B1708" s="155">
        <f t="shared" si="213"/>
        <v>0</v>
      </c>
      <c r="C1708" s="155">
        <v>1000000000</v>
      </c>
      <c r="D1708" s="156">
        <f>(A1708-A1705)/1000000</f>
        <v>0</v>
      </c>
      <c r="E1708" s="157">
        <f>D1708-MOD(D1708,100)</f>
        <v>0</v>
      </c>
      <c r="F1708" s="149">
        <f>MOD(D1708,100)</f>
        <v>0</v>
      </c>
      <c r="G1708" s="149">
        <f>F1708-MOD(F1708,10)</f>
        <v>0</v>
      </c>
      <c r="H1708" s="149">
        <f>MOD(F1708,10)</f>
        <v>0</v>
      </c>
      <c r="K1708" s="160"/>
    </row>
    <row r="1709" spans="1:11">
      <c r="A1709" s="159">
        <f t="shared" si="212"/>
        <v>107</v>
      </c>
      <c r="B1709" s="155">
        <f t="shared" si="213"/>
        <v>0</v>
      </c>
      <c r="C1709" s="155">
        <v>10000000000</v>
      </c>
      <c r="E1709" s="161" t="str">
        <f>_xlfn.IFNA(VLOOKUP(E1708,$O$3:$P$38,2,0),"")</f>
        <v/>
      </c>
      <c r="F1709" s="149" t="str">
        <f>IF(AND(F1708&gt;10,F1708&lt;20), VLOOKUP(F1708,$O$3:$P$38,2,0),"")</f>
        <v/>
      </c>
      <c r="G1709" s="149" t="str">
        <f>IF(AND(F1708&gt;10,F1708&lt;20),"", IF(G1708&gt;9, VLOOKUP(G1708,$O$3:$P$38,2,0),""))</f>
        <v/>
      </c>
      <c r="H1709" s="149" t="str">
        <f>IF(AND(F1708&gt;10,F1708&lt;20),"", IF(H1708&gt;0, VLOOKUP(H1708,$O$3:$P$38,2,0),""))</f>
        <v/>
      </c>
      <c r="I1709" s="149" t="str">
        <f>IF(D1708=0,"",IF(D1708=1,$R$3,IF(AND(F1708&gt;10,F1708&lt;19),$R$5,IF(AND(H1708&gt;1,H1708&lt;5),$R$4,$R$5))))</f>
        <v/>
      </c>
      <c r="J1709" s="149" t="str">
        <f>CONCATENATE(E1709,IF(AND(E1709&lt;&gt;"",F1709&lt;&gt;""),$M$3,""),F1709,IF(AND(E1709&amp;F1709&lt;&gt;"",G1709&lt;&gt;""),$M$3,""),G1709,IF(AND(E1709&amp;F1709&amp;G1709&lt;&gt;"",H1709&lt;&gt;""),$M$3,""),H1709,IF(E1709&amp;F1709&amp;G1709&amp;H1709&lt;&gt;"",$M$3,""),I1709)</f>
        <v/>
      </c>
      <c r="K1709" s="160"/>
    </row>
    <row r="1710" spans="1:11">
      <c r="A1710" s="159">
        <f t="shared" si="212"/>
        <v>107</v>
      </c>
      <c r="B1710" s="156">
        <f t="shared" si="213"/>
        <v>0</v>
      </c>
      <c r="C1710" s="156">
        <v>100000000000</v>
      </c>
      <c r="D1710" s="156"/>
      <c r="E1710" s="157"/>
      <c r="K1710" s="160"/>
    </row>
    <row r="1711" spans="1:11">
      <c r="A1711" s="159">
        <f t="shared" si="212"/>
        <v>107</v>
      </c>
      <c r="B1711" s="155">
        <f>A1711-A1708</f>
        <v>0</v>
      </c>
      <c r="C1711" s="155">
        <v>1000000000000</v>
      </c>
      <c r="D1711" s="156">
        <f>(A1711-A1708)/1000000000</f>
        <v>0</v>
      </c>
      <c r="E1711" s="157">
        <f>D1711-MOD(D1711,100)</f>
        <v>0</v>
      </c>
      <c r="F1711" s="149">
        <f>MOD(D1711,100)</f>
        <v>0</v>
      </c>
      <c r="G1711" s="149">
        <f>F1711-MOD(F1711,10)</f>
        <v>0</v>
      </c>
      <c r="H1711" s="149">
        <f>MOD(F1711,10)</f>
        <v>0</v>
      </c>
      <c r="K1711" s="160"/>
    </row>
    <row r="1712" spans="1:11" ht="15.75" thickBot="1">
      <c r="A1712" s="162"/>
      <c r="B1712" s="163"/>
      <c r="C1712" s="163"/>
      <c r="D1712" s="163"/>
      <c r="E1712" s="164" t="str">
        <f>_xlfn.IFNA(VLOOKUP(E1711,$O$3:$P$38,2,0),"")</f>
        <v/>
      </c>
      <c r="F1712" s="163" t="str">
        <f>IF(AND(F1711&gt;10,F1711&lt;20), VLOOKUP(F1711,$O$3:$P$38,2,0),"")</f>
        <v/>
      </c>
      <c r="G1712" s="163" t="str">
        <f>IF(AND(F1711&gt;10,F1711&lt;20),"", IF(G1711&gt;9, VLOOKUP(G1711,$O$3:$P$38,2,0),""))</f>
        <v/>
      </c>
      <c r="H1712" s="163" t="str">
        <f>IF(AND(F1711&gt;10,F1711&lt;20),"", IF(H1711&gt;0, VLOOKUP(H1711,$O$3:$P$38,2,0),""))</f>
        <v/>
      </c>
      <c r="I1712" s="163" t="str">
        <f>IF(D1711=0,"",IF(D1711=1,$S$3,IF(AND(F1711&gt;10,F1711&lt;19),$S$5,IF(AND(H1711&gt;1,H1711&lt;5),$S$4,$S$5))))</f>
        <v/>
      </c>
      <c r="J1712" s="163" t="str">
        <f>CONCATENATE(E1712,IF(AND(E1712&lt;&gt;"",F1712&lt;&gt;""),$M$3,""),F1712,IF(AND(E1712&amp;F1712&lt;&gt;"",G1712&lt;&gt;""),$M$3,""),G1712,IF(AND(E1712&amp;F1712&amp;G1712&lt;&gt;"",H1712&lt;&gt;""),$M$3,""),H1712,IF(E1712&amp;F1712&amp;G1712&amp;H1712&lt;&gt;"",$M$3,""),I1712)</f>
        <v/>
      </c>
      <c r="K1712" s="165"/>
    </row>
    <row r="1713" spans="1:11" ht="15.75" thickBot="1">
      <c r="A1713" s="150"/>
      <c r="B1713" s="150"/>
      <c r="C1713" s="150"/>
      <c r="D1713" s="150"/>
      <c r="E1713" s="166"/>
      <c r="F1713" s="150"/>
      <c r="G1713" s="150"/>
      <c r="H1713" s="150"/>
      <c r="I1713" s="150"/>
      <c r="J1713" s="150"/>
      <c r="K1713" s="150"/>
    </row>
    <row r="1714" spans="1:11" ht="15.75" thickBot="1">
      <c r="A1714" s="151">
        <v>108</v>
      </c>
      <c r="B1714" s="145" t="s">
        <v>152</v>
      </c>
      <c r="C1714" s="145" t="s">
        <v>153</v>
      </c>
      <c r="D1714" s="148"/>
      <c r="E1714" s="152" t="str">
        <f>CONCATENATE(J1728,IF(AND(D1727&lt;&gt;0,D1724&lt;&gt;0),$M$3,""),J1725,IF(AND(D1724&lt;&gt;0,D1721&lt;&gt;0),$M$3,""),J1722,IF(AND(D1721&lt;&gt;0,D1718&lt;&gt;0),$M$3,""),J1719,$N$3,$M$3,E1715,IF(D1715&lt;&gt;0,$M$3,""),$N$4)</f>
        <v>sto osiem, 00/100</v>
      </c>
      <c r="F1714" s="148"/>
      <c r="G1714" s="148"/>
      <c r="H1714" s="148"/>
      <c r="I1714" s="148"/>
      <c r="J1714" s="148"/>
      <c r="K1714" s="153"/>
    </row>
    <row r="1715" spans="1:11" ht="15.75" thickBot="1">
      <c r="A1715" s="154">
        <f>TRUNC(A1714)</f>
        <v>108</v>
      </c>
      <c r="B1715" s="155">
        <f>A1714-A1715</f>
        <v>0</v>
      </c>
      <c r="C1715" s="155">
        <v>1</v>
      </c>
      <c r="D1715" s="156">
        <f>B1715</f>
        <v>0</v>
      </c>
      <c r="E1715" s="157" t="str">
        <f>CONCATENATE(TEXT(D1715*100,"## 00"),"/100")</f>
        <v>00/100</v>
      </c>
      <c r="K1715" s="158"/>
    </row>
    <row r="1716" spans="1:11">
      <c r="A1716" s="159">
        <f t="shared" ref="A1716:A1727" si="214">MOD($A$1715,$C1716)</f>
        <v>8</v>
      </c>
      <c r="B1716" s="156">
        <f>A1716</f>
        <v>8</v>
      </c>
      <c r="C1716" s="156">
        <v>10</v>
      </c>
      <c r="D1716" s="156"/>
      <c r="E1716" s="157"/>
      <c r="K1716" s="160"/>
    </row>
    <row r="1717" spans="1:11">
      <c r="A1717" s="159">
        <f t="shared" si="214"/>
        <v>8</v>
      </c>
      <c r="B1717" s="156">
        <f t="shared" ref="B1717:B1726" si="215">A1717-A1716</f>
        <v>0</v>
      </c>
      <c r="C1717" s="156">
        <v>100</v>
      </c>
      <c r="D1717" s="156"/>
      <c r="E1717" s="157"/>
      <c r="K1717" s="160"/>
    </row>
    <row r="1718" spans="1:11">
      <c r="A1718" s="159">
        <f t="shared" si="214"/>
        <v>108</v>
      </c>
      <c r="B1718" s="156">
        <f t="shared" si="215"/>
        <v>100</v>
      </c>
      <c r="C1718" s="156">
        <v>1000</v>
      </c>
      <c r="D1718" s="156">
        <f>A1718</f>
        <v>108</v>
      </c>
      <c r="E1718" s="157">
        <f>D1718-MOD(D1718,100)</f>
        <v>100</v>
      </c>
      <c r="F1718" s="149">
        <f>MOD(D1718,100)</f>
        <v>8</v>
      </c>
      <c r="G1718" s="149">
        <f>F1718-MOD(F1718,10)</f>
        <v>0</v>
      </c>
      <c r="H1718" s="149">
        <f>MOD(F1718,10)</f>
        <v>8</v>
      </c>
      <c r="K1718" s="160"/>
    </row>
    <row r="1719" spans="1:11">
      <c r="A1719" s="159">
        <f t="shared" si="214"/>
        <v>108</v>
      </c>
      <c r="B1719" s="156">
        <f t="shared" si="215"/>
        <v>0</v>
      </c>
      <c r="C1719" s="156">
        <v>10000</v>
      </c>
      <c r="D1719" s="156"/>
      <c r="E1719" s="157" t="str">
        <f>_xlfn.IFNA(VLOOKUP(E1718,$O$3:$P$38,2,0),"")</f>
        <v>sto</v>
      </c>
      <c r="F1719" s="149" t="str">
        <f>IF(AND(F1718&gt;10,F1718&lt;20), VLOOKUP(F1718,$O$3:$P$38,2,0),"")</f>
        <v/>
      </c>
      <c r="G1719" s="149" t="str">
        <f>IF(AND(F1718&gt;10,F1718&lt;20),"", IF(G1718&gt;9, VLOOKUP(G1718,$O$3:$P$38,2,0),""))</f>
        <v/>
      </c>
      <c r="H1719" s="149" t="str">
        <f>IF(AND(F1718&gt;10,F1718&lt;20),"",IF(H1718&gt;0,VLOOKUP(H1718,$O$3:$P$39,2,0),IF(AND(H1718=0,A1715=0),"zero","")))</f>
        <v>osiem</v>
      </c>
      <c r="J1719" s="149" t="str">
        <f>CONCATENATE(E1719,IF(AND(E1719&lt;&gt;"",F1719&lt;&gt;""),$M$3,""),F1719,IF(AND(E1719&amp;F1719&lt;&gt;"",G1719&lt;&gt;""),$M$3,""),G1719,IF(AND(E1719&amp;F1719&amp;G1719&lt;&gt;"",H1719&lt;&gt;""),$M$3,""),H1719)</f>
        <v>sto osiem</v>
      </c>
      <c r="K1719" s="160"/>
    </row>
    <row r="1720" spans="1:11">
      <c r="A1720" s="159">
        <f t="shared" si="214"/>
        <v>108</v>
      </c>
      <c r="B1720" s="156">
        <f t="shared" si="215"/>
        <v>0</v>
      </c>
      <c r="C1720" s="156">
        <v>100000</v>
      </c>
      <c r="D1720" s="156"/>
      <c r="E1720" s="157"/>
      <c r="K1720" s="160"/>
    </row>
    <row r="1721" spans="1:11">
      <c r="A1721" s="159">
        <f t="shared" si="214"/>
        <v>108</v>
      </c>
      <c r="B1721" s="156">
        <f t="shared" si="215"/>
        <v>0</v>
      </c>
      <c r="C1721" s="156">
        <v>1000000</v>
      </c>
      <c r="D1721" s="156">
        <f>(A1721-A1718)/1000</f>
        <v>0</v>
      </c>
      <c r="E1721" s="157">
        <f>D1721-MOD(D1721,100)</f>
        <v>0</v>
      </c>
      <c r="F1721" s="149">
        <f>MOD(D1721,100)</f>
        <v>0</v>
      </c>
      <c r="G1721" s="149">
        <f>F1721-MOD(F1721,10)</f>
        <v>0</v>
      </c>
      <c r="H1721" s="149">
        <f>MOD(F1721,10)</f>
        <v>0</v>
      </c>
      <c r="K1721" s="160"/>
    </row>
    <row r="1722" spans="1:11">
      <c r="A1722" s="159">
        <f t="shared" si="214"/>
        <v>108</v>
      </c>
      <c r="B1722" s="156">
        <f t="shared" si="215"/>
        <v>0</v>
      </c>
      <c r="C1722" s="156">
        <v>10000000</v>
      </c>
      <c r="D1722" s="156"/>
      <c r="E1722" s="157" t="str">
        <f>_xlfn.IFNA(VLOOKUP(E1721,$O$3:$P$38,2,0),"")</f>
        <v/>
      </c>
      <c r="F1722" s="149" t="str">
        <f>IF(AND(F1721&gt;10,F1721&lt;20), VLOOKUP(F1721,$O$3:$P$38,2,0),"")</f>
        <v/>
      </c>
      <c r="G1722" s="149" t="str">
        <f>IF(AND(F1721&gt;10,F1721&lt;20),"", IF(G1721&gt;9, VLOOKUP(G1721,$O$3:$P$38,2,0),""))</f>
        <v/>
      </c>
      <c r="H1722" s="149" t="str">
        <f>IF(AND(F1721&gt;10,F1721&lt;20),"", IF(H1721&gt;0, VLOOKUP(H1721,$O$3:$P$38,2,0),""))</f>
        <v/>
      </c>
      <c r="I1722" s="149" t="str">
        <f>IF(D1721=0,"",IF(D1721=1,$Q$3,IF(AND(F1721&gt;10,F1721&lt;19),$Q$5,IF(AND(H1721&gt;1,H1721&lt;5),$Q$4,$Q$5))))</f>
        <v/>
      </c>
      <c r="J1722" s="149" t="str">
        <f>CONCATENATE(E1722,IF(AND(E1722&lt;&gt;"",F1722&lt;&gt;""),$M$3,""),F1722,IF(AND(E1722&amp;F1722&lt;&gt;"",G1722&lt;&gt;""),$M$3,""),G1722,IF(AND(E1722&amp;F1722&amp;G1722&lt;&gt;"",H1722&lt;&gt;""),$M$3,""),H1722,IF(E1722&amp;F1722&amp;G1722&amp;H1722&lt;&gt;"",$M$3,""),I1722)</f>
        <v/>
      </c>
      <c r="K1722" s="160"/>
    </row>
    <row r="1723" spans="1:11">
      <c r="A1723" s="159">
        <f t="shared" si="214"/>
        <v>108</v>
      </c>
      <c r="B1723" s="156">
        <f t="shared" si="215"/>
        <v>0</v>
      </c>
      <c r="C1723" s="156">
        <v>100000000</v>
      </c>
      <c r="D1723" s="156"/>
      <c r="E1723" s="157"/>
      <c r="K1723" s="160"/>
    </row>
    <row r="1724" spans="1:11">
      <c r="A1724" s="159">
        <f t="shared" si="214"/>
        <v>108</v>
      </c>
      <c r="B1724" s="155">
        <f t="shared" si="215"/>
        <v>0</v>
      </c>
      <c r="C1724" s="155">
        <v>1000000000</v>
      </c>
      <c r="D1724" s="156">
        <f>(A1724-A1721)/1000000</f>
        <v>0</v>
      </c>
      <c r="E1724" s="157">
        <f>D1724-MOD(D1724,100)</f>
        <v>0</v>
      </c>
      <c r="F1724" s="149">
        <f>MOD(D1724,100)</f>
        <v>0</v>
      </c>
      <c r="G1724" s="149">
        <f>F1724-MOD(F1724,10)</f>
        <v>0</v>
      </c>
      <c r="H1724" s="149">
        <f>MOD(F1724,10)</f>
        <v>0</v>
      </c>
      <c r="K1724" s="160"/>
    </row>
    <row r="1725" spans="1:11">
      <c r="A1725" s="159">
        <f t="shared" si="214"/>
        <v>108</v>
      </c>
      <c r="B1725" s="155">
        <f t="shared" si="215"/>
        <v>0</v>
      </c>
      <c r="C1725" s="155">
        <v>10000000000</v>
      </c>
      <c r="E1725" s="161" t="str">
        <f>_xlfn.IFNA(VLOOKUP(E1724,$O$3:$P$38,2,0),"")</f>
        <v/>
      </c>
      <c r="F1725" s="149" t="str">
        <f>IF(AND(F1724&gt;10,F1724&lt;20), VLOOKUP(F1724,$O$3:$P$38,2,0),"")</f>
        <v/>
      </c>
      <c r="G1725" s="149" t="str">
        <f>IF(AND(F1724&gt;10,F1724&lt;20),"", IF(G1724&gt;9, VLOOKUP(G1724,$O$3:$P$38,2,0),""))</f>
        <v/>
      </c>
      <c r="H1725" s="149" t="str">
        <f>IF(AND(F1724&gt;10,F1724&lt;20),"", IF(H1724&gt;0, VLOOKUP(H1724,$O$3:$P$38,2,0),""))</f>
        <v/>
      </c>
      <c r="I1725" s="149" t="str">
        <f>IF(D1724=0,"",IF(D1724=1,$R$3,IF(AND(F1724&gt;10,F1724&lt;19),$R$5,IF(AND(H1724&gt;1,H1724&lt;5),$R$4,$R$5))))</f>
        <v/>
      </c>
      <c r="J1725" s="149" t="str">
        <f>CONCATENATE(E1725,IF(AND(E1725&lt;&gt;"",F1725&lt;&gt;""),$M$3,""),F1725,IF(AND(E1725&amp;F1725&lt;&gt;"",G1725&lt;&gt;""),$M$3,""),G1725,IF(AND(E1725&amp;F1725&amp;G1725&lt;&gt;"",H1725&lt;&gt;""),$M$3,""),H1725,IF(E1725&amp;F1725&amp;G1725&amp;H1725&lt;&gt;"",$M$3,""),I1725)</f>
        <v/>
      </c>
      <c r="K1725" s="160"/>
    </row>
    <row r="1726" spans="1:11">
      <c r="A1726" s="159">
        <f t="shared" si="214"/>
        <v>108</v>
      </c>
      <c r="B1726" s="156">
        <f t="shared" si="215"/>
        <v>0</v>
      </c>
      <c r="C1726" s="156">
        <v>100000000000</v>
      </c>
      <c r="D1726" s="156"/>
      <c r="E1726" s="157"/>
      <c r="K1726" s="160"/>
    </row>
    <row r="1727" spans="1:11">
      <c r="A1727" s="159">
        <f t="shared" si="214"/>
        <v>108</v>
      </c>
      <c r="B1727" s="155">
        <f>A1727-A1724</f>
        <v>0</v>
      </c>
      <c r="C1727" s="155">
        <v>1000000000000</v>
      </c>
      <c r="D1727" s="156">
        <f>(A1727-A1724)/1000000000</f>
        <v>0</v>
      </c>
      <c r="E1727" s="157">
        <f>D1727-MOD(D1727,100)</f>
        <v>0</v>
      </c>
      <c r="F1727" s="149">
        <f>MOD(D1727,100)</f>
        <v>0</v>
      </c>
      <c r="G1727" s="149">
        <f>F1727-MOD(F1727,10)</f>
        <v>0</v>
      </c>
      <c r="H1727" s="149">
        <f>MOD(F1727,10)</f>
        <v>0</v>
      </c>
      <c r="K1727" s="160"/>
    </row>
    <row r="1728" spans="1:11" ht="15.75" thickBot="1">
      <c r="A1728" s="162"/>
      <c r="B1728" s="163"/>
      <c r="C1728" s="163"/>
      <c r="D1728" s="163"/>
      <c r="E1728" s="164" t="str">
        <f>_xlfn.IFNA(VLOOKUP(E1727,$O$3:$P$38,2,0),"")</f>
        <v/>
      </c>
      <c r="F1728" s="163" t="str">
        <f>IF(AND(F1727&gt;10,F1727&lt;20), VLOOKUP(F1727,$O$3:$P$38,2,0),"")</f>
        <v/>
      </c>
      <c r="G1728" s="163" t="str">
        <f>IF(AND(F1727&gt;10,F1727&lt;20),"", IF(G1727&gt;9, VLOOKUP(G1727,$O$3:$P$38,2,0),""))</f>
        <v/>
      </c>
      <c r="H1728" s="163" t="str">
        <f>IF(AND(F1727&gt;10,F1727&lt;20),"", IF(H1727&gt;0, VLOOKUP(H1727,$O$3:$P$38,2,0),""))</f>
        <v/>
      </c>
      <c r="I1728" s="163" t="str">
        <f>IF(D1727=0,"",IF(D1727=1,$S$3,IF(AND(F1727&gt;10,F1727&lt;19),$S$5,IF(AND(H1727&gt;1,H1727&lt;5),$S$4,$S$5))))</f>
        <v/>
      </c>
      <c r="J1728" s="163" t="str">
        <f>CONCATENATE(E1728,IF(AND(E1728&lt;&gt;"",F1728&lt;&gt;""),$M$3,""),F1728,IF(AND(E1728&amp;F1728&lt;&gt;"",G1728&lt;&gt;""),$M$3,""),G1728,IF(AND(E1728&amp;F1728&amp;G1728&lt;&gt;"",H1728&lt;&gt;""),$M$3,""),H1728,IF(E1728&amp;F1728&amp;G1728&amp;H1728&lt;&gt;"",$M$3,""),I1728)</f>
        <v/>
      </c>
      <c r="K1728" s="165"/>
    </row>
    <row r="1729" spans="1:11" ht="15.75" thickBot="1">
      <c r="A1729" s="150"/>
      <c r="B1729" s="150"/>
      <c r="C1729" s="150"/>
      <c r="D1729" s="150"/>
      <c r="E1729" s="166"/>
      <c r="F1729" s="150"/>
      <c r="G1729" s="150"/>
      <c r="H1729" s="150"/>
      <c r="I1729" s="150"/>
      <c r="J1729" s="150"/>
      <c r="K1729" s="150"/>
    </row>
    <row r="1730" spans="1:11" ht="15.75" thickBot="1">
      <c r="A1730" s="151">
        <v>109</v>
      </c>
      <c r="B1730" s="145" t="s">
        <v>152</v>
      </c>
      <c r="C1730" s="145" t="s">
        <v>153</v>
      </c>
      <c r="D1730" s="148"/>
      <c r="E1730" s="152" t="str">
        <f>CONCATENATE(J1744,IF(AND(D1743&lt;&gt;0,D1740&lt;&gt;0),$M$3,""),J1741,IF(AND(D1740&lt;&gt;0,D1737&lt;&gt;0),$M$3,""),J1738,IF(AND(D1737&lt;&gt;0,D1734&lt;&gt;0),$M$3,""),J1735,$N$3,$M$3,E1731,IF(D1731&lt;&gt;0,$M$3,""),$N$4)</f>
        <v>sto dziewięć, 00/100</v>
      </c>
      <c r="F1730" s="148"/>
      <c r="G1730" s="148"/>
      <c r="H1730" s="148"/>
      <c r="I1730" s="148"/>
      <c r="J1730" s="148"/>
      <c r="K1730" s="153"/>
    </row>
    <row r="1731" spans="1:11" ht="15.75" thickBot="1">
      <c r="A1731" s="154">
        <f>TRUNC(A1730)</f>
        <v>109</v>
      </c>
      <c r="B1731" s="155">
        <f>A1730-A1731</f>
        <v>0</v>
      </c>
      <c r="C1731" s="155">
        <v>1</v>
      </c>
      <c r="D1731" s="156">
        <f>B1731</f>
        <v>0</v>
      </c>
      <c r="E1731" s="157" t="str">
        <f>CONCATENATE(TEXT(D1731*100,"## 00"),"/100")</f>
        <v>00/100</v>
      </c>
      <c r="K1731" s="158"/>
    </row>
    <row r="1732" spans="1:11">
      <c r="A1732" s="159">
        <f t="shared" ref="A1732:A1743" si="216">MOD($A$1731,$C1732)</f>
        <v>9</v>
      </c>
      <c r="B1732" s="156">
        <f>A1732</f>
        <v>9</v>
      </c>
      <c r="C1732" s="156">
        <v>10</v>
      </c>
      <c r="D1732" s="156"/>
      <c r="E1732" s="157"/>
      <c r="K1732" s="160"/>
    </row>
    <row r="1733" spans="1:11">
      <c r="A1733" s="159">
        <f t="shared" si="216"/>
        <v>9</v>
      </c>
      <c r="B1733" s="156">
        <f t="shared" ref="B1733:B1742" si="217">A1733-A1732</f>
        <v>0</v>
      </c>
      <c r="C1733" s="156">
        <v>100</v>
      </c>
      <c r="D1733" s="156"/>
      <c r="E1733" s="157"/>
      <c r="K1733" s="160"/>
    </row>
    <row r="1734" spans="1:11">
      <c r="A1734" s="159">
        <f t="shared" si="216"/>
        <v>109</v>
      </c>
      <c r="B1734" s="156">
        <f t="shared" si="217"/>
        <v>100</v>
      </c>
      <c r="C1734" s="156">
        <v>1000</v>
      </c>
      <c r="D1734" s="156">
        <f>A1734</f>
        <v>109</v>
      </c>
      <c r="E1734" s="157">
        <f>D1734-MOD(D1734,100)</f>
        <v>100</v>
      </c>
      <c r="F1734" s="149">
        <f>MOD(D1734,100)</f>
        <v>9</v>
      </c>
      <c r="G1734" s="149">
        <f>F1734-MOD(F1734,10)</f>
        <v>0</v>
      </c>
      <c r="H1734" s="149">
        <f>MOD(F1734,10)</f>
        <v>9</v>
      </c>
      <c r="K1734" s="160"/>
    </row>
    <row r="1735" spans="1:11">
      <c r="A1735" s="159">
        <f t="shared" si="216"/>
        <v>109</v>
      </c>
      <c r="B1735" s="156">
        <f t="shared" si="217"/>
        <v>0</v>
      </c>
      <c r="C1735" s="156">
        <v>10000</v>
      </c>
      <c r="D1735" s="156"/>
      <c r="E1735" s="157" t="str">
        <f>_xlfn.IFNA(VLOOKUP(E1734,$O$3:$P$38,2,0),"")</f>
        <v>sto</v>
      </c>
      <c r="F1735" s="149" t="str">
        <f>IF(AND(F1734&gt;10,F1734&lt;20), VLOOKUP(F1734,$O$3:$P$38,2,0),"")</f>
        <v/>
      </c>
      <c r="G1735" s="149" t="str">
        <f>IF(AND(F1734&gt;10,F1734&lt;20),"", IF(G1734&gt;9, VLOOKUP(G1734,$O$3:$P$38,2,0),""))</f>
        <v/>
      </c>
      <c r="H1735" s="149" t="str">
        <f>IF(AND(F1734&gt;10,F1734&lt;20),"",IF(H1734&gt;0,VLOOKUP(H1734,$O$3:$P$39,2,0),IF(AND(H1734=0,A1731=0),"zero","")))</f>
        <v>dziewięć</v>
      </c>
      <c r="J1735" s="149" t="str">
        <f>CONCATENATE(E1735,IF(AND(E1735&lt;&gt;"",F1735&lt;&gt;""),$M$3,""),F1735,IF(AND(E1735&amp;F1735&lt;&gt;"",G1735&lt;&gt;""),$M$3,""),G1735,IF(AND(E1735&amp;F1735&amp;G1735&lt;&gt;"",H1735&lt;&gt;""),$M$3,""),H1735)</f>
        <v>sto dziewięć</v>
      </c>
      <c r="K1735" s="160"/>
    </row>
    <row r="1736" spans="1:11">
      <c r="A1736" s="159">
        <f t="shared" si="216"/>
        <v>109</v>
      </c>
      <c r="B1736" s="156">
        <f t="shared" si="217"/>
        <v>0</v>
      </c>
      <c r="C1736" s="156">
        <v>100000</v>
      </c>
      <c r="D1736" s="156"/>
      <c r="E1736" s="157"/>
      <c r="K1736" s="160"/>
    </row>
    <row r="1737" spans="1:11">
      <c r="A1737" s="159">
        <f t="shared" si="216"/>
        <v>109</v>
      </c>
      <c r="B1737" s="156">
        <f t="shared" si="217"/>
        <v>0</v>
      </c>
      <c r="C1737" s="156">
        <v>1000000</v>
      </c>
      <c r="D1737" s="156">
        <f>(A1737-A1734)/1000</f>
        <v>0</v>
      </c>
      <c r="E1737" s="157">
        <f>D1737-MOD(D1737,100)</f>
        <v>0</v>
      </c>
      <c r="F1737" s="149">
        <f>MOD(D1737,100)</f>
        <v>0</v>
      </c>
      <c r="G1737" s="149">
        <f>F1737-MOD(F1737,10)</f>
        <v>0</v>
      </c>
      <c r="H1737" s="149">
        <f>MOD(F1737,10)</f>
        <v>0</v>
      </c>
      <c r="K1737" s="160"/>
    </row>
    <row r="1738" spans="1:11">
      <c r="A1738" s="159">
        <f t="shared" si="216"/>
        <v>109</v>
      </c>
      <c r="B1738" s="156">
        <f t="shared" si="217"/>
        <v>0</v>
      </c>
      <c r="C1738" s="156">
        <v>10000000</v>
      </c>
      <c r="D1738" s="156"/>
      <c r="E1738" s="157" t="str">
        <f>_xlfn.IFNA(VLOOKUP(E1737,$O$3:$P$38,2,0),"")</f>
        <v/>
      </c>
      <c r="F1738" s="149" t="str">
        <f>IF(AND(F1737&gt;10,F1737&lt;20), VLOOKUP(F1737,$O$3:$P$38,2,0),"")</f>
        <v/>
      </c>
      <c r="G1738" s="149" t="str">
        <f>IF(AND(F1737&gt;10,F1737&lt;20),"", IF(G1737&gt;9, VLOOKUP(G1737,$O$3:$P$38,2,0),""))</f>
        <v/>
      </c>
      <c r="H1738" s="149" t="str">
        <f>IF(AND(F1737&gt;10,F1737&lt;20),"", IF(H1737&gt;0, VLOOKUP(H1737,$O$3:$P$38,2,0),""))</f>
        <v/>
      </c>
      <c r="I1738" s="149" t="str">
        <f>IF(D1737=0,"",IF(D1737=1,$Q$3,IF(AND(F1737&gt;10,F1737&lt;19),$Q$5,IF(AND(H1737&gt;1,H1737&lt;5),$Q$4,$Q$5))))</f>
        <v/>
      </c>
      <c r="J1738" s="149" t="str">
        <f>CONCATENATE(E1738,IF(AND(E1738&lt;&gt;"",F1738&lt;&gt;""),$M$3,""),F1738,IF(AND(E1738&amp;F1738&lt;&gt;"",G1738&lt;&gt;""),$M$3,""),G1738,IF(AND(E1738&amp;F1738&amp;G1738&lt;&gt;"",H1738&lt;&gt;""),$M$3,""),H1738,IF(E1738&amp;F1738&amp;G1738&amp;H1738&lt;&gt;"",$M$3,""),I1738)</f>
        <v/>
      </c>
      <c r="K1738" s="160"/>
    </row>
    <row r="1739" spans="1:11">
      <c r="A1739" s="159">
        <f t="shared" si="216"/>
        <v>109</v>
      </c>
      <c r="B1739" s="156">
        <f t="shared" si="217"/>
        <v>0</v>
      </c>
      <c r="C1739" s="156">
        <v>100000000</v>
      </c>
      <c r="D1739" s="156"/>
      <c r="E1739" s="157"/>
      <c r="K1739" s="160"/>
    </row>
    <row r="1740" spans="1:11">
      <c r="A1740" s="159">
        <f t="shared" si="216"/>
        <v>109</v>
      </c>
      <c r="B1740" s="155">
        <f t="shared" si="217"/>
        <v>0</v>
      </c>
      <c r="C1740" s="155">
        <v>1000000000</v>
      </c>
      <c r="D1740" s="156">
        <f>(A1740-A1737)/1000000</f>
        <v>0</v>
      </c>
      <c r="E1740" s="157">
        <f>D1740-MOD(D1740,100)</f>
        <v>0</v>
      </c>
      <c r="F1740" s="149">
        <f>MOD(D1740,100)</f>
        <v>0</v>
      </c>
      <c r="G1740" s="149">
        <f>F1740-MOD(F1740,10)</f>
        <v>0</v>
      </c>
      <c r="H1740" s="149">
        <f>MOD(F1740,10)</f>
        <v>0</v>
      </c>
      <c r="K1740" s="160"/>
    </row>
    <row r="1741" spans="1:11">
      <c r="A1741" s="159">
        <f t="shared" si="216"/>
        <v>109</v>
      </c>
      <c r="B1741" s="155">
        <f t="shared" si="217"/>
        <v>0</v>
      </c>
      <c r="C1741" s="155">
        <v>10000000000</v>
      </c>
      <c r="E1741" s="161" t="str">
        <f>_xlfn.IFNA(VLOOKUP(E1740,$O$3:$P$38,2,0),"")</f>
        <v/>
      </c>
      <c r="F1741" s="149" t="str">
        <f>IF(AND(F1740&gt;10,F1740&lt;20), VLOOKUP(F1740,$O$3:$P$38,2,0),"")</f>
        <v/>
      </c>
      <c r="G1741" s="149" t="str">
        <f>IF(AND(F1740&gt;10,F1740&lt;20),"", IF(G1740&gt;9, VLOOKUP(G1740,$O$3:$P$38,2,0),""))</f>
        <v/>
      </c>
      <c r="H1741" s="149" t="str">
        <f>IF(AND(F1740&gt;10,F1740&lt;20),"", IF(H1740&gt;0, VLOOKUP(H1740,$O$3:$P$38,2,0),""))</f>
        <v/>
      </c>
      <c r="I1741" s="149" t="str">
        <f>IF(D1740=0,"",IF(D1740=1,$R$3,IF(AND(F1740&gt;10,F1740&lt;19),$R$5,IF(AND(H1740&gt;1,H1740&lt;5),$R$4,$R$5))))</f>
        <v/>
      </c>
      <c r="J1741" s="149" t="str">
        <f>CONCATENATE(E1741,IF(AND(E1741&lt;&gt;"",F1741&lt;&gt;""),$M$3,""),F1741,IF(AND(E1741&amp;F1741&lt;&gt;"",G1741&lt;&gt;""),$M$3,""),G1741,IF(AND(E1741&amp;F1741&amp;G1741&lt;&gt;"",H1741&lt;&gt;""),$M$3,""),H1741,IF(E1741&amp;F1741&amp;G1741&amp;H1741&lt;&gt;"",$M$3,""),I1741)</f>
        <v/>
      </c>
      <c r="K1741" s="160"/>
    </row>
    <row r="1742" spans="1:11">
      <c r="A1742" s="159">
        <f t="shared" si="216"/>
        <v>109</v>
      </c>
      <c r="B1742" s="156">
        <f t="shared" si="217"/>
        <v>0</v>
      </c>
      <c r="C1742" s="156">
        <v>100000000000</v>
      </c>
      <c r="D1742" s="156"/>
      <c r="E1742" s="157"/>
      <c r="K1742" s="160"/>
    </row>
    <row r="1743" spans="1:11">
      <c r="A1743" s="159">
        <f t="shared" si="216"/>
        <v>109</v>
      </c>
      <c r="B1743" s="155">
        <f>A1743-A1740</f>
        <v>0</v>
      </c>
      <c r="C1743" s="155">
        <v>1000000000000</v>
      </c>
      <c r="D1743" s="156">
        <f>(A1743-A1740)/1000000000</f>
        <v>0</v>
      </c>
      <c r="E1743" s="157">
        <f>D1743-MOD(D1743,100)</f>
        <v>0</v>
      </c>
      <c r="F1743" s="149">
        <f>MOD(D1743,100)</f>
        <v>0</v>
      </c>
      <c r="G1743" s="149">
        <f>F1743-MOD(F1743,10)</f>
        <v>0</v>
      </c>
      <c r="H1743" s="149">
        <f>MOD(F1743,10)</f>
        <v>0</v>
      </c>
      <c r="K1743" s="160"/>
    </row>
    <row r="1744" spans="1:11" ht="15.75" thickBot="1">
      <c r="A1744" s="162"/>
      <c r="B1744" s="163"/>
      <c r="C1744" s="163"/>
      <c r="D1744" s="163"/>
      <c r="E1744" s="164" t="str">
        <f>_xlfn.IFNA(VLOOKUP(E1743,$O$3:$P$38,2,0),"")</f>
        <v/>
      </c>
      <c r="F1744" s="163" t="str">
        <f>IF(AND(F1743&gt;10,F1743&lt;20), VLOOKUP(F1743,$O$3:$P$38,2,0),"")</f>
        <v/>
      </c>
      <c r="G1744" s="163" t="str">
        <f>IF(AND(F1743&gt;10,F1743&lt;20),"", IF(G1743&gt;9, VLOOKUP(G1743,$O$3:$P$38,2,0),""))</f>
        <v/>
      </c>
      <c r="H1744" s="163" t="str">
        <f>IF(AND(F1743&gt;10,F1743&lt;20),"", IF(H1743&gt;0, VLOOKUP(H1743,$O$3:$P$38,2,0),""))</f>
        <v/>
      </c>
      <c r="I1744" s="163" t="str">
        <f>IF(D1743=0,"",IF(D1743=1,$S$3,IF(AND(F1743&gt;10,F1743&lt;19),$S$5,IF(AND(H1743&gt;1,H1743&lt;5),$S$4,$S$5))))</f>
        <v/>
      </c>
      <c r="J1744" s="163" t="str">
        <f>CONCATENATE(E1744,IF(AND(E1744&lt;&gt;"",F1744&lt;&gt;""),$M$3,""),F1744,IF(AND(E1744&amp;F1744&lt;&gt;"",G1744&lt;&gt;""),$M$3,""),G1744,IF(AND(E1744&amp;F1744&amp;G1744&lt;&gt;"",H1744&lt;&gt;""),$M$3,""),H1744,IF(E1744&amp;F1744&amp;G1744&amp;H1744&lt;&gt;"",$M$3,""),I1744)</f>
        <v/>
      </c>
      <c r="K1744" s="165"/>
    </row>
    <row r="1745" spans="1:11" ht="15.75" thickBot="1">
      <c r="A1745" s="150"/>
      <c r="B1745" s="150"/>
      <c r="C1745" s="150"/>
      <c r="D1745" s="150"/>
      <c r="E1745" s="166"/>
      <c r="F1745" s="150"/>
      <c r="G1745" s="150"/>
      <c r="H1745" s="150"/>
      <c r="I1745" s="150"/>
      <c r="J1745" s="150"/>
      <c r="K1745" s="150"/>
    </row>
    <row r="1746" spans="1:11" ht="15.75" thickBot="1">
      <c r="A1746" s="151">
        <v>110</v>
      </c>
      <c r="B1746" s="145" t="s">
        <v>152</v>
      </c>
      <c r="C1746" s="145" t="s">
        <v>153</v>
      </c>
      <c r="D1746" s="148"/>
      <c r="E1746" s="152" t="str">
        <f>CONCATENATE(J1760,IF(AND(D1759&lt;&gt;0,D1756&lt;&gt;0),$M$3,""),J1757,IF(AND(D1756&lt;&gt;0,D1753&lt;&gt;0),$M$3,""),J1754,IF(AND(D1753&lt;&gt;0,D1750&lt;&gt;0),$M$3,""),J1751,$N$3,$M$3,E1747,IF(D1747&lt;&gt;0,$M$3,""),$N$4)</f>
        <v>sto dziesięć, 00/100</v>
      </c>
      <c r="F1746" s="148"/>
      <c r="G1746" s="148"/>
      <c r="H1746" s="148"/>
      <c r="I1746" s="148"/>
      <c r="J1746" s="148"/>
      <c r="K1746" s="153"/>
    </row>
    <row r="1747" spans="1:11" ht="15.75" thickBot="1">
      <c r="A1747" s="154">
        <f>TRUNC(A1746)</f>
        <v>110</v>
      </c>
      <c r="B1747" s="155">
        <f>A1746-A1747</f>
        <v>0</v>
      </c>
      <c r="C1747" s="155">
        <v>1</v>
      </c>
      <c r="D1747" s="156">
        <f>B1747</f>
        <v>0</v>
      </c>
      <c r="E1747" s="157" t="str">
        <f>CONCATENATE(TEXT(D1747*100,"## 00"),"/100")</f>
        <v>00/100</v>
      </c>
      <c r="K1747" s="158"/>
    </row>
    <row r="1748" spans="1:11">
      <c r="A1748" s="159">
        <f t="shared" ref="A1748:A1759" si="218">MOD($A$1747,$C1748)</f>
        <v>0</v>
      </c>
      <c r="B1748" s="156">
        <f>A1748</f>
        <v>0</v>
      </c>
      <c r="C1748" s="156">
        <v>10</v>
      </c>
      <c r="D1748" s="156"/>
      <c r="E1748" s="157"/>
      <c r="K1748" s="160"/>
    </row>
    <row r="1749" spans="1:11">
      <c r="A1749" s="159">
        <f t="shared" si="218"/>
        <v>10</v>
      </c>
      <c r="B1749" s="156">
        <f t="shared" ref="B1749:B1758" si="219">A1749-A1748</f>
        <v>10</v>
      </c>
      <c r="C1749" s="156">
        <v>100</v>
      </c>
      <c r="D1749" s="156"/>
      <c r="E1749" s="157"/>
      <c r="K1749" s="160"/>
    </row>
    <row r="1750" spans="1:11">
      <c r="A1750" s="159">
        <f t="shared" si="218"/>
        <v>110</v>
      </c>
      <c r="B1750" s="156">
        <f t="shared" si="219"/>
        <v>100</v>
      </c>
      <c r="C1750" s="156">
        <v>1000</v>
      </c>
      <c r="D1750" s="156">
        <f>A1750</f>
        <v>110</v>
      </c>
      <c r="E1750" s="157">
        <f>D1750-MOD(D1750,100)</f>
        <v>100</v>
      </c>
      <c r="F1750" s="149">
        <f>MOD(D1750,100)</f>
        <v>10</v>
      </c>
      <c r="G1750" s="149">
        <f>F1750-MOD(F1750,10)</f>
        <v>10</v>
      </c>
      <c r="H1750" s="149">
        <f>MOD(F1750,10)</f>
        <v>0</v>
      </c>
      <c r="K1750" s="160"/>
    </row>
    <row r="1751" spans="1:11">
      <c r="A1751" s="159">
        <f t="shared" si="218"/>
        <v>110</v>
      </c>
      <c r="B1751" s="156">
        <f t="shared" si="219"/>
        <v>0</v>
      </c>
      <c r="C1751" s="156">
        <v>10000</v>
      </c>
      <c r="D1751" s="156"/>
      <c r="E1751" s="157" t="str">
        <f>_xlfn.IFNA(VLOOKUP(E1750,$O$3:$P$38,2,0),"")</f>
        <v>sto</v>
      </c>
      <c r="F1751" s="149" t="str">
        <f>IF(AND(F1750&gt;10,F1750&lt;20), VLOOKUP(F1750,$O$3:$P$38,2,0),"")</f>
        <v/>
      </c>
      <c r="G1751" s="149" t="str">
        <f>IF(AND(F1750&gt;10,F1750&lt;20),"", IF(G1750&gt;9, VLOOKUP(G1750,$O$3:$P$38,2,0),""))</f>
        <v>dziesięć</v>
      </c>
      <c r="H1751" s="149" t="str">
        <f>IF(AND(F1750&gt;10,F1750&lt;20),"",IF(H1750&gt;0,VLOOKUP(H1750,$O$3:$P$39,2,0),IF(AND(H1750=0,A1747=0),"zero","")))</f>
        <v/>
      </c>
      <c r="J1751" s="149" t="str">
        <f>CONCATENATE(E1751,IF(AND(E1751&lt;&gt;"",F1751&lt;&gt;""),$M$3,""),F1751,IF(AND(E1751&amp;F1751&lt;&gt;"",G1751&lt;&gt;""),$M$3,""),G1751,IF(AND(E1751&amp;F1751&amp;G1751&lt;&gt;"",H1751&lt;&gt;""),$M$3,""),H1751)</f>
        <v>sto dziesięć</v>
      </c>
      <c r="K1751" s="160"/>
    </row>
    <row r="1752" spans="1:11">
      <c r="A1752" s="159">
        <f t="shared" si="218"/>
        <v>110</v>
      </c>
      <c r="B1752" s="156">
        <f t="shared" si="219"/>
        <v>0</v>
      </c>
      <c r="C1752" s="156">
        <v>100000</v>
      </c>
      <c r="D1752" s="156"/>
      <c r="E1752" s="157"/>
      <c r="K1752" s="160"/>
    </row>
    <row r="1753" spans="1:11">
      <c r="A1753" s="159">
        <f t="shared" si="218"/>
        <v>110</v>
      </c>
      <c r="B1753" s="156">
        <f t="shared" si="219"/>
        <v>0</v>
      </c>
      <c r="C1753" s="156">
        <v>1000000</v>
      </c>
      <c r="D1753" s="156">
        <f>(A1753-A1750)/1000</f>
        <v>0</v>
      </c>
      <c r="E1753" s="157">
        <f>D1753-MOD(D1753,100)</f>
        <v>0</v>
      </c>
      <c r="F1753" s="149">
        <f>MOD(D1753,100)</f>
        <v>0</v>
      </c>
      <c r="G1753" s="149">
        <f>F1753-MOD(F1753,10)</f>
        <v>0</v>
      </c>
      <c r="H1753" s="149">
        <f>MOD(F1753,10)</f>
        <v>0</v>
      </c>
      <c r="K1753" s="160"/>
    </row>
    <row r="1754" spans="1:11">
      <c r="A1754" s="159">
        <f t="shared" si="218"/>
        <v>110</v>
      </c>
      <c r="B1754" s="156">
        <f t="shared" si="219"/>
        <v>0</v>
      </c>
      <c r="C1754" s="156">
        <v>10000000</v>
      </c>
      <c r="D1754" s="156"/>
      <c r="E1754" s="157" t="str">
        <f>_xlfn.IFNA(VLOOKUP(E1753,$O$3:$P$38,2,0),"")</f>
        <v/>
      </c>
      <c r="F1754" s="149" t="str">
        <f>IF(AND(F1753&gt;10,F1753&lt;20), VLOOKUP(F1753,$O$3:$P$38,2,0),"")</f>
        <v/>
      </c>
      <c r="G1754" s="149" t="str">
        <f>IF(AND(F1753&gt;10,F1753&lt;20),"", IF(G1753&gt;9, VLOOKUP(G1753,$O$3:$P$38,2,0),""))</f>
        <v/>
      </c>
      <c r="H1754" s="149" t="str">
        <f>IF(AND(F1753&gt;10,F1753&lt;20),"", IF(H1753&gt;0, VLOOKUP(H1753,$O$3:$P$38,2,0),""))</f>
        <v/>
      </c>
      <c r="I1754" s="149" t="str">
        <f>IF(D1753=0,"",IF(D1753=1,$Q$3,IF(AND(F1753&gt;10,F1753&lt;19),$Q$5,IF(AND(H1753&gt;1,H1753&lt;5),$Q$4,$Q$5))))</f>
        <v/>
      </c>
      <c r="J1754" s="149" t="str">
        <f>CONCATENATE(E1754,IF(AND(E1754&lt;&gt;"",F1754&lt;&gt;""),$M$3,""),F1754,IF(AND(E1754&amp;F1754&lt;&gt;"",G1754&lt;&gt;""),$M$3,""),G1754,IF(AND(E1754&amp;F1754&amp;G1754&lt;&gt;"",H1754&lt;&gt;""),$M$3,""),H1754,IF(E1754&amp;F1754&amp;G1754&amp;H1754&lt;&gt;"",$M$3,""),I1754)</f>
        <v/>
      </c>
      <c r="K1754" s="160"/>
    </row>
    <row r="1755" spans="1:11">
      <c r="A1755" s="159">
        <f t="shared" si="218"/>
        <v>110</v>
      </c>
      <c r="B1755" s="156">
        <f t="shared" si="219"/>
        <v>0</v>
      </c>
      <c r="C1755" s="156">
        <v>100000000</v>
      </c>
      <c r="D1755" s="156"/>
      <c r="E1755" s="157"/>
      <c r="K1755" s="160"/>
    </row>
    <row r="1756" spans="1:11">
      <c r="A1756" s="159">
        <f t="shared" si="218"/>
        <v>110</v>
      </c>
      <c r="B1756" s="155">
        <f t="shared" si="219"/>
        <v>0</v>
      </c>
      <c r="C1756" s="155">
        <v>1000000000</v>
      </c>
      <c r="D1756" s="156">
        <f>(A1756-A1753)/1000000</f>
        <v>0</v>
      </c>
      <c r="E1756" s="157">
        <f>D1756-MOD(D1756,100)</f>
        <v>0</v>
      </c>
      <c r="F1756" s="149">
        <f>MOD(D1756,100)</f>
        <v>0</v>
      </c>
      <c r="G1756" s="149">
        <f>F1756-MOD(F1756,10)</f>
        <v>0</v>
      </c>
      <c r="H1756" s="149">
        <f>MOD(F1756,10)</f>
        <v>0</v>
      </c>
      <c r="K1756" s="160"/>
    </row>
    <row r="1757" spans="1:11">
      <c r="A1757" s="159">
        <f t="shared" si="218"/>
        <v>110</v>
      </c>
      <c r="B1757" s="155">
        <f t="shared" si="219"/>
        <v>0</v>
      </c>
      <c r="C1757" s="155">
        <v>10000000000</v>
      </c>
      <c r="E1757" s="161" t="str">
        <f>_xlfn.IFNA(VLOOKUP(E1756,$O$3:$P$38,2,0),"")</f>
        <v/>
      </c>
      <c r="F1757" s="149" t="str">
        <f>IF(AND(F1756&gt;10,F1756&lt;20), VLOOKUP(F1756,$O$3:$P$38,2,0),"")</f>
        <v/>
      </c>
      <c r="G1757" s="149" t="str">
        <f>IF(AND(F1756&gt;10,F1756&lt;20),"", IF(G1756&gt;9, VLOOKUP(G1756,$O$3:$P$38,2,0),""))</f>
        <v/>
      </c>
      <c r="H1757" s="149" t="str">
        <f>IF(AND(F1756&gt;10,F1756&lt;20),"", IF(H1756&gt;0, VLOOKUP(H1756,$O$3:$P$38,2,0),""))</f>
        <v/>
      </c>
      <c r="I1757" s="149" t="str">
        <f>IF(D1756=0,"",IF(D1756=1,$R$3,IF(AND(F1756&gt;10,F1756&lt;19),$R$5,IF(AND(H1756&gt;1,H1756&lt;5),$R$4,$R$5))))</f>
        <v/>
      </c>
      <c r="J1757" s="149" t="str">
        <f>CONCATENATE(E1757,IF(AND(E1757&lt;&gt;"",F1757&lt;&gt;""),$M$3,""),F1757,IF(AND(E1757&amp;F1757&lt;&gt;"",G1757&lt;&gt;""),$M$3,""),G1757,IF(AND(E1757&amp;F1757&amp;G1757&lt;&gt;"",H1757&lt;&gt;""),$M$3,""),H1757,IF(E1757&amp;F1757&amp;G1757&amp;H1757&lt;&gt;"",$M$3,""),I1757)</f>
        <v/>
      </c>
      <c r="K1757" s="160"/>
    </row>
    <row r="1758" spans="1:11">
      <c r="A1758" s="159">
        <f t="shared" si="218"/>
        <v>110</v>
      </c>
      <c r="B1758" s="156">
        <f t="shared" si="219"/>
        <v>0</v>
      </c>
      <c r="C1758" s="156">
        <v>100000000000</v>
      </c>
      <c r="D1758" s="156"/>
      <c r="E1758" s="157"/>
      <c r="K1758" s="160"/>
    </row>
    <row r="1759" spans="1:11">
      <c r="A1759" s="159">
        <f t="shared" si="218"/>
        <v>110</v>
      </c>
      <c r="B1759" s="155">
        <f>A1759-A1756</f>
        <v>0</v>
      </c>
      <c r="C1759" s="155">
        <v>1000000000000</v>
      </c>
      <c r="D1759" s="156">
        <f>(A1759-A1756)/1000000000</f>
        <v>0</v>
      </c>
      <c r="E1759" s="157">
        <f>D1759-MOD(D1759,100)</f>
        <v>0</v>
      </c>
      <c r="F1759" s="149">
        <f>MOD(D1759,100)</f>
        <v>0</v>
      </c>
      <c r="G1759" s="149">
        <f>F1759-MOD(F1759,10)</f>
        <v>0</v>
      </c>
      <c r="H1759" s="149">
        <f>MOD(F1759,10)</f>
        <v>0</v>
      </c>
      <c r="K1759" s="160"/>
    </row>
    <row r="1760" spans="1:11" ht="15.75" thickBot="1">
      <c r="A1760" s="162"/>
      <c r="B1760" s="163"/>
      <c r="C1760" s="163"/>
      <c r="D1760" s="163"/>
      <c r="E1760" s="164" t="str">
        <f>_xlfn.IFNA(VLOOKUP(E1759,$O$3:$P$38,2,0),"")</f>
        <v/>
      </c>
      <c r="F1760" s="163" t="str">
        <f>IF(AND(F1759&gt;10,F1759&lt;20), VLOOKUP(F1759,$O$3:$P$38,2,0),"")</f>
        <v/>
      </c>
      <c r="G1760" s="163" t="str">
        <f>IF(AND(F1759&gt;10,F1759&lt;20),"", IF(G1759&gt;9, VLOOKUP(G1759,$O$3:$P$38,2,0),""))</f>
        <v/>
      </c>
      <c r="H1760" s="163" t="str">
        <f>IF(AND(F1759&gt;10,F1759&lt;20),"", IF(H1759&gt;0, VLOOKUP(H1759,$O$3:$P$38,2,0),""))</f>
        <v/>
      </c>
      <c r="I1760" s="163" t="str">
        <f>IF(D1759=0,"",IF(D1759=1,$S$3,IF(AND(F1759&gt;10,F1759&lt;19),$S$5,IF(AND(H1759&gt;1,H1759&lt;5),$S$4,$S$5))))</f>
        <v/>
      </c>
      <c r="J1760" s="163" t="str">
        <f>CONCATENATE(E1760,IF(AND(E1760&lt;&gt;"",F1760&lt;&gt;""),$M$3,""),F1760,IF(AND(E1760&amp;F1760&lt;&gt;"",G1760&lt;&gt;""),$M$3,""),G1760,IF(AND(E1760&amp;F1760&amp;G1760&lt;&gt;"",H1760&lt;&gt;""),$M$3,""),H1760,IF(E1760&amp;F1760&amp;G1760&amp;H1760&lt;&gt;"",$M$3,""),I1760)</f>
        <v/>
      </c>
      <c r="K1760" s="165"/>
    </row>
    <row r="1761" spans="1:11" ht="15.75" thickBot="1">
      <c r="A1761" s="150"/>
      <c r="B1761" s="150"/>
      <c r="C1761" s="150"/>
      <c r="D1761" s="150"/>
      <c r="E1761" s="166"/>
      <c r="F1761" s="150"/>
      <c r="G1761" s="150"/>
      <c r="H1761" s="150"/>
      <c r="I1761" s="150"/>
      <c r="J1761" s="150"/>
      <c r="K1761" s="150"/>
    </row>
    <row r="1762" spans="1:11" ht="15.75" thickBot="1">
      <c r="A1762" s="151">
        <v>111</v>
      </c>
      <c r="B1762" s="145" t="s">
        <v>152</v>
      </c>
      <c r="C1762" s="145" t="s">
        <v>153</v>
      </c>
      <c r="D1762" s="148"/>
      <c r="E1762" s="152" t="str">
        <f>CONCATENATE(J1776,IF(AND(D1775&lt;&gt;0,D1772&lt;&gt;0),$M$3,""),J1773,IF(AND(D1772&lt;&gt;0,D1769&lt;&gt;0),$M$3,""),J1770,IF(AND(D1769&lt;&gt;0,D1766&lt;&gt;0),$M$3,""),J1767,$N$3,$M$3,E1763,IF(D1763&lt;&gt;0,$M$3,""),$N$4)</f>
        <v>sto jedenaście, 00/100</v>
      </c>
      <c r="F1762" s="148"/>
      <c r="G1762" s="148"/>
      <c r="H1762" s="148"/>
      <c r="I1762" s="148"/>
      <c r="J1762" s="148"/>
      <c r="K1762" s="153"/>
    </row>
    <row r="1763" spans="1:11" ht="15.75" thickBot="1">
      <c r="A1763" s="154">
        <f>TRUNC(A1762)</f>
        <v>111</v>
      </c>
      <c r="B1763" s="155">
        <f>A1762-A1763</f>
        <v>0</v>
      </c>
      <c r="C1763" s="155">
        <v>1</v>
      </c>
      <c r="D1763" s="156">
        <f>B1763</f>
        <v>0</v>
      </c>
      <c r="E1763" s="157" t="str">
        <f>CONCATENATE(TEXT(D1763*100,"## 00"),"/100")</f>
        <v>00/100</v>
      </c>
      <c r="K1763" s="158"/>
    </row>
    <row r="1764" spans="1:11">
      <c r="A1764" s="159">
        <f t="shared" ref="A1764:A1775" si="220">MOD($A$1763,$C1764)</f>
        <v>1</v>
      </c>
      <c r="B1764" s="156">
        <f>A1764</f>
        <v>1</v>
      </c>
      <c r="C1764" s="156">
        <v>10</v>
      </c>
      <c r="D1764" s="156"/>
      <c r="E1764" s="157"/>
      <c r="K1764" s="160"/>
    </row>
    <row r="1765" spans="1:11">
      <c r="A1765" s="159">
        <f t="shared" si="220"/>
        <v>11</v>
      </c>
      <c r="B1765" s="156">
        <f t="shared" ref="B1765:B1774" si="221">A1765-A1764</f>
        <v>10</v>
      </c>
      <c r="C1765" s="156">
        <v>100</v>
      </c>
      <c r="D1765" s="156"/>
      <c r="E1765" s="157"/>
      <c r="K1765" s="160"/>
    </row>
    <row r="1766" spans="1:11">
      <c r="A1766" s="159">
        <f t="shared" si="220"/>
        <v>111</v>
      </c>
      <c r="B1766" s="156">
        <f t="shared" si="221"/>
        <v>100</v>
      </c>
      <c r="C1766" s="156">
        <v>1000</v>
      </c>
      <c r="D1766" s="156">
        <f>A1766</f>
        <v>111</v>
      </c>
      <c r="E1766" s="157">
        <f>D1766-MOD(D1766,100)</f>
        <v>100</v>
      </c>
      <c r="F1766" s="149">
        <f>MOD(D1766,100)</f>
        <v>11</v>
      </c>
      <c r="G1766" s="149">
        <f>F1766-MOD(F1766,10)</f>
        <v>10</v>
      </c>
      <c r="H1766" s="149">
        <f>MOD(F1766,10)</f>
        <v>1</v>
      </c>
      <c r="K1766" s="160"/>
    </row>
    <row r="1767" spans="1:11">
      <c r="A1767" s="159">
        <f t="shared" si="220"/>
        <v>111</v>
      </c>
      <c r="B1767" s="156">
        <f t="shared" si="221"/>
        <v>0</v>
      </c>
      <c r="C1767" s="156">
        <v>10000</v>
      </c>
      <c r="D1767" s="156"/>
      <c r="E1767" s="157" t="str">
        <f>_xlfn.IFNA(VLOOKUP(E1766,$O$3:$P$38,2,0),"")</f>
        <v>sto</v>
      </c>
      <c r="F1767" s="149" t="str">
        <f>IF(AND(F1766&gt;10,F1766&lt;20), VLOOKUP(F1766,$O$3:$P$38,2,0),"")</f>
        <v>jedenaście</v>
      </c>
      <c r="G1767" s="149" t="str">
        <f>IF(AND(F1766&gt;10,F1766&lt;20),"", IF(G1766&gt;9, VLOOKUP(G1766,$O$3:$P$38,2,0),""))</f>
        <v/>
      </c>
      <c r="H1767" s="149" t="str">
        <f>IF(AND(F1766&gt;10,F1766&lt;20),"",IF(H1766&gt;0,VLOOKUP(H1766,$O$3:$P$39,2,0),IF(AND(H1766=0,A1763=0),"zero","")))</f>
        <v/>
      </c>
      <c r="J1767" s="149" t="str">
        <f>CONCATENATE(E1767,IF(AND(E1767&lt;&gt;"",F1767&lt;&gt;""),$M$3,""),F1767,IF(AND(E1767&amp;F1767&lt;&gt;"",G1767&lt;&gt;""),$M$3,""),G1767,IF(AND(E1767&amp;F1767&amp;G1767&lt;&gt;"",H1767&lt;&gt;""),$M$3,""),H1767)</f>
        <v>sto jedenaście</v>
      </c>
      <c r="K1767" s="160"/>
    </row>
    <row r="1768" spans="1:11">
      <c r="A1768" s="159">
        <f t="shared" si="220"/>
        <v>111</v>
      </c>
      <c r="B1768" s="156">
        <f t="shared" si="221"/>
        <v>0</v>
      </c>
      <c r="C1768" s="156">
        <v>100000</v>
      </c>
      <c r="D1768" s="156"/>
      <c r="E1768" s="157"/>
      <c r="K1768" s="160"/>
    </row>
    <row r="1769" spans="1:11">
      <c r="A1769" s="159">
        <f t="shared" si="220"/>
        <v>111</v>
      </c>
      <c r="B1769" s="156">
        <f t="shared" si="221"/>
        <v>0</v>
      </c>
      <c r="C1769" s="156">
        <v>1000000</v>
      </c>
      <c r="D1769" s="156">
        <f>(A1769-A1766)/1000</f>
        <v>0</v>
      </c>
      <c r="E1769" s="157">
        <f>D1769-MOD(D1769,100)</f>
        <v>0</v>
      </c>
      <c r="F1769" s="149">
        <f>MOD(D1769,100)</f>
        <v>0</v>
      </c>
      <c r="G1769" s="149">
        <f>F1769-MOD(F1769,10)</f>
        <v>0</v>
      </c>
      <c r="H1769" s="149">
        <f>MOD(F1769,10)</f>
        <v>0</v>
      </c>
      <c r="K1769" s="160"/>
    </row>
    <row r="1770" spans="1:11">
      <c r="A1770" s="159">
        <f t="shared" si="220"/>
        <v>111</v>
      </c>
      <c r="B1770" s="156">
        <f t="shared" si="221"/>
        <v>0</v>
      </c>
      <c r="C1770" s="156">
        <v>10000000</v>
      </c>
      <c r="D1770" s="156"/>
      <c r="E1770" s="157" t="str">
        <f>_xlfn.IFNA(VLOOKUP(E1769,$O$3:$P$38,2,0),"")</f>
        <v/>
      </c>
      <c r="F1770" s="149" t="str">
        <f>IF(AND(F1769&gt;10,F1769&lt;20), VLOOKUP(F1769,$O$3:$P$38,2,0),"")</f>
        <v/>
      </c>
      <c r="G1770" s="149" t="str">
        <f>IF(AND(F1769&gt;10,F1769&lt;20),"", IF(G1769&gt;9, VLOOKUP(G1769,$O$3:$P$38,2,0),""))</f>
        <v/>
      </c>
      <c r="H1770" s="149" t="str">
        <f>IF(AND(F1769&gt;10,F1769&lt;20),"", IF(H1769&gt;0, VLOOKUP(H1769,$O$3:$P$38,2,0),""))</f>
        <v/>
      </c>
      <c r="I1770" s="149" t="str">
        <f>IF(D1769=0,"",IF(D1769=1,$Q$3,IF(AND(F1769&gt;10,F1769&lt;19),$Q$5,IF(AND(H1769&gt;1,H1769&lt;5),$Q$4,$Q$5))))</f>
        <v/>
      </c>
      <c r="J1770" s="149" t="str">
        <f>CONCATENATE(E1770,IF(AND(E1770&lt;&gt;"",F1770&lt;&gt;""),$M$3,""),F1770,IF(AND(E1770&amp;F1770&lt;&gt;"",G1770&lt;&gt;""),$M$3,""),G1770,IF(AND(E1770&amp;F1770&amp;G1770&lt;&gt;"",H1770&lt;&gt;""),$M$3,""),H1770,IF(E1770&amp;F1770&amp;G1770&amp;H1770&lt;&gt;"",$M$3,""),I1770)</f>
        <v/>
      </c>
      <c r="K1770" s="160"/>
    </row>
    <row r="1771" spans="1:11">
      <c r="A1771" s="159">
        <f t="shared" si="220"/>
        <v>111</v>
      </c>
      <c r="B1771" s="156">
        <f t="shared" si="221"/>
        <v>0</v>
      </c>
      <c r="C1771" s="156">
        <v>100000000</v>
      </c>
      <c r="D1771" s="156"/>
      <c r="E1771" s="157"/>
      <c r="K1771" s="160"/>
    </row>
    <row r="1772" spans="1:11">
      <c r="A1772" s="159">
        <f t="shared" si="220"/>
        <v>111</v>
      </c>
      <c r="B1772" s="155">
        <f t="shared" si="221"/>
        <v>0</v>
      </c>
      <c r="C1772" s="155">
        <v>1000000000</v>
      </c>
      <c r="D1772" s="156">
        <f>(A1772-A1769)/1000000</f>
        <v>0</v>
      </c>
      <c r="E1772" s="157">
        <f>D1772-MOD(D1772,100)</f>
        <v>0</v>
      </c>
      <c r="F1772" s="149">
        <f>MOD(D1772,100)</f>
        <v>0</v>
      </c>
      <c r="G1772" s="149">
        <f>F1772-MOD(F1772,10)</f>
        <v>0</v>
      </c>
      <c r="H1772" s="149">
        <f>MOD(F1772,10)</f>
        <v>0</v>
      </c>
      <c r="K1772" s="160"/>
    </row>
    <row r="1773" spans="1:11">
      <c r="A1773" s="159">
        <f t="shared" si="220"/>
        <v>111</v>
      </c>
      <c r="B1773" s="155">
        <f t="shared" si="221"/>
        <v>0</v>
      </c>
      <c r="C1773" s="155">
        <v>10000000000</v>
      </c>
      <c r="E1773" s="161" t="str">
        <f>_xlfn.IFNA(VLOOKUP(E1772,$O$3:$P$38,2,0),"")</f>
        <v/>
      </c>
      <c r="F1773" s="149" t="str">
        <f>IF(AND(F1772&gt;10,F1772&lt;20), VLOOKUP(F1772,$O$3:$P$38,2,0),"")</f>
        <v/>
      </c>
      <c r="G1773" s="149" t="str">
        <f>IF(AND(F1772&gt;10,F1772&lt;20),"", IF(G1772&gt;9, VLOOKUP(G1772,$O$3:$P$38,2,0),""))</f>
        <v/>
      </c>
      <c r="H1773" s="149" t="str">
        <f>IF(AND(F1772&gt;10,F1772&lt;20),"", IF(H1772&gt;0, VLOOKUP(H1772,$O$3:$P$38,2,0),""))</f>
        <v/>
      </c>
      <c r="I1773" s="149" t="str">
        <f>IF(D1772=0,"",IF(D1772=1,$R$3,IF(AND(F1772&gt;10,F1772&lt;19),$R$5,IF(AND(H1772&gt;1,H1772&lt;5),$R$4,$R$5))))</f>
        <v/>
      </c>
      <c r="J1773" s="149" t="str">
        <f>CONCATENATE(E1773,IF(AND(E1773&lt;&gt;"",F1773&lt;&gt;""),$M$3,""),F1773,IF(AND(E1773&amp;F1773&lt;&gt;"",G1773&lt;&gt;""),$M$3,""),G1773,IF(AND(E1773&amp;F1773&amp;G1773&lt;&gt;"",H1773&lt;&gt;""),$M$3,""),H1773,IF(E1773&amp;F1773&amp;G1773&amp;H1773&lt;&gt;"",$M$3,""),I1773)</f>
        <v/>
      </c>
      <c r="K1773" s="160"/>
    </row>
    <row r="1774" spans="1:11">
      <c r="A1774" s="159">
        <f t="shared" si="220"/>
        <v>111</v>
      </c>
      <c r="B1774" s="156">
        <f t="shared" si="221"/>
        <v>0</v>
      </c>
      <c r="C1774" s="156">
        <v>100000000000</v>
      </c>
      <c r="D1774" s="156"/>
      <c r="E1774" s="157"/>
      <c r="K1774" s="160"/>
    </row>
    <row r="1775" spans="1:11">
      <c r="A1775" s="159">
        <f t="shared" si="220"/>
        <v>111</v>
      </c>
      <c r="B1775" s="155">
        <f>A1775-A1772</f>
        <v>0</v>
      </c>
      <c r="C1775" s="155">
        <v>1000000000000</v>
      </c>
      <c r="D1775" s="156">
        <f>(A1775-A1772)/1000000000</f>
        <v>0</v>
      </c>
      <c r="E1775" s="157">
        <f>D1775-MOD(D1775,100)</f>
        <v>0</v>
      </c>
      <c r="F1775" s="149">
        <f>MOD(D1775,100)</f>
        <v>0</v>
      </c>
      <c r="G1775" s="149">
        <f>F1775-MOD(F1775,10)</f>
        <v>0</v>
      </c>
      <c r="H1775" s="149">
        <f>MOD(F1775,10)</f>
        <v>0</v>
      </c>
      <c r="K1775" s="160"/>
    </row>
    <row r="1776" spans="1:11" ht="15.75" thickBot="1">
      <c r="A1776" s="162"/>
      <c r="B1776" s="163"/>
      <c r="C1776" s="163"/>
      <c r="D1776" s="163"/>
      <c r="E1776" s="164" t="str">
        <f>_xlfn.IFNA(VLOOKUP(E1775,$O$3:$P$38,2,0),"")</f>
        <v/>
      </c>
      <c r="F1776" s="163" t="str">
        <f>IF(AND(F1775&gt;10,F1775&lt;20), VLOOKUP(F1775,$O$3:$P$38,2,0),"")</f>
        <v/>
      </c>
      <c r="G1776" s="163" t="str">
        <f>IF(AND(F1775&gt;10,F1775&lt;20),"", IF(G1775&gt;9, VLOOKUP(G1775,$O$3:$P$38,2,0),""))</f>
        <v/>
      </c>
      <c r="H1776" s="163" t="str">
        <f>IF(AND(F1775&gt;10,F1775&lt;20),"", IF(H1775&gt;0, VLOOKUP(H1775,$O$3:$P$38,2,0),""))</f>
        <v/>
      </c>
      <c r="I1776" s="163" t="str">
        <f>IF(D1775=0,"",IF(D1775=1,$S$3,IF(AND(F1775&gt;10,F1775&lt;19),$S$5,IF(AND(H1775&gt;1,H1775&lt;5),$S$4,$S$5))))</f>
        <v/>
      </c>
      <c r="J1776" s="163" t="str">
        <f>CONCATENATE(E1776,IF(AND(E1776&lt;&gt;"",F1776&lt;&gt;""),$M$3,""),F1776,IF(AND(E1776&amp;F1776&lt;&gt;"",G1776&lt;&gt;""),$M$3,""),G1776,IF(AND(E1776&amp;F1776&amp;G1776&lt;&gt;"",H1776&lt;&gt;""),$M$3,""),H1776,IF(E1776&amp;F1776&amp;G1776&amp;H1776&lt;&gt;"",$M$3,""),I1776)</f>
        <v/>
      </c>
      <c r="K1776" s="165"/>
    </row>
    <row r="1777" spans="1:11" ht="15.75" thickBot="1">
      <c r="A1777" s="150"/>
      <c r="B1777" s="150"/>
      <c r="C1777" s="150"/>
      <c r="D1777" s="150"/>
      <c r="E1777" s="166"/>
      <c r="F1777" s="150"/>
      <c r="G1777" s="150"/>
      <c r="H1777" s="150"/>
      <c r="I1777" s="150"/>
      <c r="J1777" s="150"/>
      <c r="K1777" s="150"/>
    </row>
    <row r="1778" spans="1:11" ht="15.75" thickBot="1">
      <c r="A1778" s="151">
        <v>112</v>
      </c>
      <c r="B1778" s="145" t="s">
        <v>152</v>
      </c>
      <c r="C1778" s="145" t="s">
        <v>153</v>
      </c>
      <c r="D1778" s="148"/>
      <c r="E1778" s="152" t="str">
        <f>CONCATENATE(J1792,IF(AND(D1791&lt;&gt;0,D1788&lt;&gt;0),$M$3,""),J1789,IF(AND(D1788&lt;&gt;0,D1785&lt;&gt;0),$M$3,""),J1786,IF(AND(D1785&lt;&gt;0,D1782&lt;&gt;0),$M$3,""),J1783,$N$3,$M$3,E1779,IF(D1779&lt;&gt;0,$M$3,""),$N$4)</f>
        <v>sto dwanaście, 00/100</v>
      </c>
      <c r="F1778" s="148"/>
      <c r="G1778" s="148"/>
      <c r="H1778" s="148"/>
      <c r="I1778" s="148"/>
      <c r="J1778" s="148"/>
      <c r="K1778" s="153"/>
    </row>
    <row r="1779" spans="1:11" ht="15.75" thickBot="1">
      <c r="A1779" s="154">
        <f>TRUNC(A1778)</f>
        <v>112</v>
      </c>
      <c r="B1779" s="155">
        <f>A1778-A1779</f>
        <v>0</v>
      </c>
      <c r="C1779" s="155">
        <v>1</v>
      </c>
      <c r="D1779" s="156">
        <f>B1779</f>
        <v>0</v>
      </c>
      <c r="E1779" s="157" t="str">
        <f>CONCATENATE(TEXT(D1779*100,"## 00"),"/100")</f>
        <v>00/100</v>
      </c>
      <c r="K1779" s="158"/>
    </row>
    <row r="1780" spans="1:11">
      <c r="A1780" s="159">
        <f t="shared" ref="A1780:A1791" si="222">MOD($A$1779,$C1780)</f>
        <v>2</v>
      </c>
      <c r="B1780" s="156">
        <f>A1780</f>
        <v>2</v>
      </c>
      <c r="C1780" s="156">
        <v>10</v>
      </c>
      <c r="D1780" s="156"/>
      <c r="E1780" s="157"/>
      <c r="K1780" s="160"/>
    </row>
    <row r="1781" spans="1:11">
      <c r="A1781" s="159">
        <f t="shared" si="222"/>
        <v>12</v>
      </c>
      <c r="B1781" s="156">
        <f t="shared" ref="B1781:B1790" si="223">A1781-A1780</f>
        <v>10</v>
      </c>
      <c r="C1781" s="156">
        <v>100</v>
      </c>
      <c r="D1781" s="156"/>
      <c r="E1781" s="157"/>
      <c r="K1781" s="160"/>
    </row>
    <row r="1782" spans="1:11">
      <c r="A1782" s="159">
        <f t="shared" si="222"/>
        <v>112</v>
      </c>
      <c r="B1782" s="156">
        <f t="shared" si="223"/>
        <v>100</v>
      </c>
      <c r="C1782" s="156">
        <v>1000</v>
      </c>
      <c r="D1782" s="156">
        <f>A1782</f>
        <v>112</v>
      </c>
      <c r="E1782" s="157">
        <f>D1782-MOD(D1782,100)</f>
        <v>100</v>
      </c>
      <c r="F1782" s="149">
        <f>MOD(D1782,100)</f>
        <v>12</v>
      </c>
      <c r="G1782" s="149">
        <f>F1782-MOD(F1782,10)</f>
        <v>10</v>
      </c>
      <c r="H1782" s="149">
        <f>MOD(F1782,10)</f>
        <v>2</v>
      </c>
      <c r="K1782" s="160"/>
    </row>
    <row r="1783" spans="1:11">
      <c r="A1783" s="159">
        <f t="shared" si="222"/>
        <v>112</v>
      </c>
      <c r="B1783" s="156">
        <f t="shared" si="223"/>
        <v>0</v>
      </c>
      <c r="C1783" s="156">
        <v>10000</v>
      </c>
      <c r="D1783" s="156"/>
      <c r="E1783" s="157" t="str">
        <f>_xlfn.IFNA(VLOOKUP(E1782,$O$3:$P$38,2,0),"")</f>
        <v>sto</v>
      </c>
      <c r="F1783" s="149" t="str">
        <f>IF(AND(F1782&gt;10,F1782&lt;20), VLOOKUP(F1782,$O$3:$P$38,2,0),"")</f>
        <v>dwanaście</v>
      </c>
      <c r="G1783" s="149" t="str">
        <f>IF(AND(F1782&gt;10,F1782&lt;20),"", IF(G1782&gt;9, VLOOKUP(G1782,$O$3:$P$38,2,0),""))</f>
        <v/>
      </c>
      <c r="H1783" s="149" t="str">
        <f>IF(AND(F1782&gt;10,F1782&lt;20),"",IF(H1782&gt;0,VLOOKUP(H1782,$O$3:$P$39,2,0),IF(AND(H1782=0,A1779=0),"zero","")))</f>
        <v/>
      </c>
      <c r="J1783" s="149" t="str">
        <f>CONCATENATE(E1783,IF(AND(E1783&lt;&gt;"",F1783&lt;&gt;""),$M$3,""),F1783,IF(AND(E1783&amp;F1783&lt;&gt;"",G1783&lt;&gt;""),$M$3,""),G1783,IF(AND(E1783&amp;F1783&amp;G1783&lt;&gt;"",H1783&lt;&gt;""),$M$3,""),H1783)</f>
        <v>sto dwanaście</v>
      </c>
      <c r="K1783" s="160"/>
    </row>
    <row r="1784" spans="1:11">
      <c r="A1784" s="159">
        <f t="shared" si="222"/>
        <v>112</v>
      </c>
      <c r="B1784" s="156">
        <f t="shared" si="223"/>
        <v>0</v>
      </c>
      <c r="C1784" s="156">
        <v>100000</v>
      </c>
      <c r="D1784" s="156"/>
      <c r="E1784" s="157"/>
      <c r="K1784" s="160"/>
    </row>
    <row r="1785" spans="1:11">
      <c r="A1785" s="159">
        <f t="shared" si="222"/>
        <v>112</v>
      </c>
      <c r="B1785" s="156">
        <f t="shared" si="223"/>
        <v>0</v>
      </c>
      <c r="C1785" s="156">
        <v>1000000</v>
      </c>
      <c r="D1785" s="156">
        <f>(A1785-A1782)/1000</f>
        <v>0</v>
      </c>
      <c r="E1785" s="157">
        <f>D1785-MOD(D1785,100)</f>
        <v>0</v>
      </c>
      <c r="F1785" s="149">
        <f>MOD(D1785,100)</f>
        <v>0</v>
      </c>
      <c r="G1785" s="149">
        <f>F1785-MOD(F1785,10)</f>
        <v>0</v>
      </c>
      <c r="H1785" s="149">
        <f>MOD(F1785,10)</f>
        <v>0</v>
      </c>
      <c r="K1785" s="160"/>
    </row>
    <row r="1786" spans="1:11">
      <c r="A1786" s="159">
        <f t="shared" si="222"/>
        <v>112</v>
      </c>
      <c r="B1786" s="156">
        <f t="shared" si="223"/>
        <v>0</v>
      </c>
      <c r="C1786" s="156">
        <v>10000000</v>
      </c>
      <c r="D1786" s="156"/>
      <c r="E1786" s="157" t="str">
        <f>_xlfn.IFNA(VLOOKUP(E1785,$O$3:$P$38,2,0),"")</f>
        <v/>
      </c>
      <c r="F1786" s="149" t="str">
        <f>IF(AND(F1785&gt;10,F1785&lt;20), VLOOKUP(F1785,$O$3:$P$38,2,0),"")</f>
        <v/>
      </c>
      <c r="G1786" s="149" t="str">
        <f>IF(AND(F1785&gt;10,F1785&lt;20),"", IF(G1785&gt;9, VLOOKUP(G1785,$O$3:$P$38,2,0),""))</f>
        <v/>
      </c>
      <c r="H1786" s="149" t="str">
        <f>IF(AND(F1785&gt;10,F1785&lt;20),"", IF(H1785&gt;0, VLOOKUP(H1785,$O$3:$P$38,2,0),""))</f>
        <v/>
      </c>
      <c r="I1786" s="149" t="str">
        <f>IF(D1785=0,"",IF(D1785=1,$Q$3,IF(AND(F1785&gt;10,F1785&lt;19),$Q$5,IF(AND(H1785&gt;1,H1785&lt;5),$Q$4,$Q$5))))</f>
        <v/>
      </c>
      <c r="J1786" s="149" t="str">
        <f>CONCATENATE(E1786,IF(AND(E1786&lt;&gt;"",F1786&lt;&gt;""),$M$3,""),F1786,IF(AND(E1786&amp;F1786&lt;&gt;"",G1786&lt;&gt;""),$M$3,""),G1786,IF(AND(E1786&amp;F1786&amp;G1786&lt;&gt;"",H1786&lt;&gt;""),$M$3,""),H1786,IF(E1786&amp;F1786&amp;G1786&amp;H1786&lt;&gt;"",$M$3,""),I1786)</f>
        <v/>
      </c>
      <c r="K1786" s="160"/>
    </row>
    <row r="1787" spans="1:11">
      <c r="A1787" s="159">
        <f t="shared" si="222"/>
        <v>112</v>
      </c>
      <c r="B1787" s="156">
        <f t="shared" si="223"/>
        <v>0</v>
      </c>
      <c r="C1787" s="156">
        <v>100000000</v>
      </c>
      <c r="D1787" s="156"/>
      <c r="E1787" s="157"/>
      <c r="K1787" s="160"/>
    </row>
    <row r="1788" spans="1:11">
      <c r="A1788" s="159">
        <f t="shared" si="222"/>
        <v>112</v>
      </c>
      <c r="B1788" s="155">
        <f t="shared" si="223"/>
        <v>0</v>
      </c>
      <c r="C1788" s="155">
        <v>1000000000</v>
      </c>
      <c r="D1788" s="156">
        <f>(A1788-A1785)/1000000</f>
        <v>0</v>
      </c>
      <c r="E1788" s="157">
        <f>D1788-MOD(D1788,100)</f>
        <v>0</v>
      </c>
      <c r="F1788" s="149">
        <f>MOD(D1788,100)</f>
        <v>0</v>
      </c>
      <c r="G1788" s="149">
        <f>F1788-MOD(F1788,10)</f>
        <v>0</v>
      </c>
      <c r="H1788" s="149">
        <f>MOD(F1788,10)</f>
        <v>0</v>
      </c>
      <c r="K1788" s="160"/>
    </row>
    <row r="1789" spans="1:11">
      <c r="A1789" s="159">
        <f t="shared" si="222"/>
        <v>112</v>
      </c>
      <c r="B1789" s="155">
        <f t="shared" si="223"/>
        <v>0</v>
      </c>
      <c r="C1789" s="155">
        <v>10000000000</v>
      </c>
      <c r="E1789" s="161" t="str">
        <f>_xlfn.IFNA(VLOOKUP(E1788,$O$3:$P$38,2,0),"")</f>
        <v/>
      </c>
      <c r="F1789" s="149" t="str">
        <f>IF(AND(F1788&gt;10,F1788&lt;20), VLOOKUP(F1788,$O$3:$P$38,2,0),"")</f>
        <v/>
      </c>
      <c r="G1789" s="149" t="str">
        <f>IF(AND(F1788&gt;10,F1788&lt;20),"", IF(G1788&gt;9, VLOOKUP(G1788,$O$3:$P$38,2,0),""))</f>
        <v/>
      </c>
      <c r="H1789" s="149" t="str">
        <f>IF(AND(F1788&gt;10,F1788&lt;20),"", IF(H1788&gt;0, VLOOKUP(H1788,$O$3:$P$38,2,0),""))</f>
        <v/>
      </c>
      <c r="I1789" s="149" t="str">
        <f>IF(D1788=0,"",IF(D1788=1,$R$3,IF(AND(F1788&gt;10,F1788&lt;19),$R$5,IF(AND(H1788&gt;1,H1788&lt;5),$R$4,$R$5))))</f>
        <v/>
      </c>
      <c r="J1789" s="149" t="str">
        <f>CONCATENATE(E1789,IF(AND(E1789&lt;&gt;"",F1789&lt;&gt;""),$M$3,""),F1789,IF(AND(E1789&amp;F1789&lt;&gt;"",G1789&lt;&gt;""),$M$3,""),G1789,IF(AND(E1789&amp;F1789&amp;G1789&lt;&gt;"",H1789&lt;&gt;""),$M$3,""),H1789,IF(E1789&amp;F1789&amp;G1789&amp;H1789&lt;&gt;"",$M$3,""),I1789)</f>
        <v/>
      </c>
      <c r="K1789" s="160"/>
    </row>
    <row r="1790" spans="1:11">
      <c r="A1790" s="159">
        <f t="shared" si="222"/>
        <v>112</v>
      </c>
      <c r="B1790" s="156">
        <f t="shared" si="223"/>
        <v>0</v>
      </c>
      <c r="C1790" s="156">
        <v>100000000000</v>
      </c>
      <c r="D1790" s="156"/>
      <c r="E1790" s="157"/>
      <c r="K1790" s="160"/>
    </row>
    <row r="1791" spans="1:11">
      <c r="A1791" s="159">
        <f t="shared" si="222"/>
        <v>112</v>
      </c>
      <c r="B1791" s="155">
        <f>A1791-A1788</f>
        <v>0</v>
      </c>
      <c r="C1791" s="155">
        <v>1000000000000</v>
      </c>
      <c r="D1791" s="156">
        <f>(A1791-A1788)/1000000000</f>
        <v>0</v>
      </c>
      <c r="E1791" s="157">
        <f>D1791-MOD(D1791,100)</f>
        <v>0</v>
      </c>
      <c r="F1791" s="149">
        <f>MOD(D1791,100)</f>
        <v>0</v>
      </c>
      <c r="G1791" s="149">
        <f>F1791-MOD(F1791,10)</f>
        <v>0</v>
      </c>
      <c r="H1791" s="149">
        <f>MOD(F1791,10)</f>
        <v>0</v>
      </c>
      <c r="K1791" s="160"/>
    </row>
    <row r="1792" spans="1:11" ht="15.75" thickBot="1">
      <c r="A1792" s="162"/>
      <c r="B1792" s="163"/>
      <c r="C1792" s="163"/>
      <c r="D1792" s="163"/>
      <c r="E1792" s="164" t="str">
        <f>_xlfn.IFNA(VLOOKUP(E1791,$O$3:$P$38,2,0),"")</f>
        <v/>
      </c>
      <c r="F1792" s="163" t="str">
        <f>IF(AND(F1791&gt;10,F1791&lt;20), VLOOKUP(F1791,$O$3:$P$38,2,0),"")</f>
        <v/>
      </c>
      <c r="G1792" s="163" t="str">
        <f>IF(AND(F1791&gt;10,F1791&lt;20),"", IF(G1791&gt;9, VLOOKUP(G1791,$O$3:$P$38,2,0),""))</f>
        <v/>
      </c>
      <c r="H1792" s="163" t="str">
        <f>IF(AND(F1791&gt;10,F1791&lt;20),"", IF(H1791&gt;0, VLOOKUP(H1791,$O$3:$P$38,2,0),""))</f>
        <v/>
      </c>
      <c r="I1792" s="163" t="str">
        <f>IF(D1791=0,"",IF(D1791=1,$S$3,IF(AND(F1791&gt;10,F1791&lt;19),$S$5,IF(AND(H1791&gt;1,H1791&lt;5),$S$4,$S$5))))</f>
        <v/>
      </c>
      <c r="J1792" s="163" t="str">
        <f>CONCATENATE(E1792,IF(AND(E1792&lt;&gt;"",F1792&lt;&gt;""),$M$3,""),F1792,IF(AND(E1792&amp;F1792&lt;&gt;"",G1792&lt;&gt;""),$M$3,""),G1792,IF(AND(E1792&amp;F1792&amp;G1792&lt;&gt;"",H1792&lt;&gt;""),$M$3,""),H1792,IF(E1792&amp;F1792&amp;G1792&amp;H1792&lt;&gt;"",$M$3,""),I1792)</f>
        <v/>
      </c>
      <c r="K1792" s="165"/>
    </row>
    <row r="1793" spans="1:11" ht="15.75" thickBot="1">
      <c r="A1793" s="150"/>
      <c r="B1793" s="150"/>
      <c r="C1793" s="150"/>
      <c r="D1793" s="150"/>
      <c r="E1793" s="166"/>
      <c r="F1793" s="150"/>
      <c r="G1793" s="150"/>
      <c r="H1793" s="150"/>
      <c r="I1793" s="150"/>
      <c r="J1793" s="150"/>
      <c r="K1793" s="150"/>
    </row>
    <row r="1794" spans="1:11" ht="15.75" thickBot="1">
      <c r="A1794" s="151">
        <v>113</v>
      </c>
      <c r="B1794" s="145" t="s">
        <v>152</v>
      </c>
      <c r="C1794" s="145" t="s">
        <v>153</v>
      </c>
      <c r="D1794" s="148"/>
      <c r="E1794" s="152" t="str">
        <f>CONCATENATE(J1808,IF(AND(D1807&lt;&gt;0,D1804&lt;&gt;0),$M$3,""),J1805,IF(AND(D1804&lt;&gt;0,D1801&lt;&gt;0),$M$3,""),J1802,IF(AND(D1801&lt;&gt;0,D1798&lt;&gt;0),$M$3,""),J1799,$N$3,$M$3,E1795,IF(D1795&lt;&gt;0,$M$3,""),$N$4)</f>
        <v>sto trzynaście, 00/100</v>
      </c>
      <c r="F1794" s="148"/>
      <c r="G1794" s="148"/>
      <c r="H1794" s="148"/>
      <c r="I1794" s="148"/>
      <c r="J1794" s="148"/>
      <c r="K1794" s="153"/>
    </row>
    <row r="1795" spans="1:11" ht="15.75" thickBot="1">
      <c r="A1795" s="154">
        <f>TRUNC(A1794)</f>
        <v>113</v>
      </c>
      <c r="B1795" s="155">
        <f>A1794-A1795</f>
        <v>0</v>
      </c>
      <c r="C1795" s="155">
        <v>1</v>
      </c>
      <c r="D1795" s="156">
        <f>B1795</f>
        <v>0</v>
      </c>
      <c r="E1795" s="157" t="str">
        <f>CONCATENATE(TEXT(D1795*100,"## 00"),"/100")</f>
        <v>00/100</v>
      </c>
      <c r="K1795" s="158"/>
    </row>
    <row r="1796" spans="1:11">
      <c r="A1796" s="159">
        <f t="shared" ref="A1796:A1807" si="224">MOD($A$1795,$C1796)</f>
        <v>3</v>
      </c>
      <c r="B1796" s="156">
        <f>A1796</f>
        <v>3</v>
      </c>
      <c r="C1796" s="156">
        <v>10</v>
      </c>
      <c r="D1796" s="156"/>
      <c r="E1796" s="157"/>
      <c r="K1796" s="160"/>
    </row>
    <row r="1797" spans="1:11">
      <c r="A1797" s="159">
        <f t="shared" si="224"/>
        <v>13</v>
      </c>
      <c r="B1797" s="156">
        <f t="shared" ref="B1797:B1806" si="225">A1797-A1796</f>
        <v>10</v>
      </c>
      <c r="C1797" s="156">
        <v>100</v>
      </c>
      <c r="D1797" s="156"/>
      <c r="E1797" s="157"/>
      <c r="K1797" s="160"/>
    </row>
    <row r="1798" spans="1:11">
      <c r="A1798" s="159">
        <f t="shared" si="224"/>
        <v>113</v>
      </c>
      <c r="B1798" s="156">
        <f t="shared" si="225"/>
        <v>100</v>
      </c>
      <c r="C1798" s="156">
        <v>1000</v>
      </c>
      <c r="D1798" s="156">
        <f>A1798</f>
        <v>113</v>
      </c>
      <c r="E1798" s="157">
        <f>D1798-MOD(D1798,100)</f>
        <v>100</v>
      </c>
      <c r="F1798" s="149">
        <f>MOD(D1798,100)</f>
        <v>13</v>
      </c>
      <c r="G1798" s="149">
        <f>F1798-MOD(F1798,10)</f>
        <v>10</v>
      </c>
      <c r="H1798" s="149">
        <f>MOD(F1798,10)</f>
        <v>3</v>
      </c>
      <c r="K1798" s="160"/>
    </row>
    <row r="1799" spans="1:11">
      <c r="A1799" s="159">
        <f t="shared" si="224"/>
        <v>113</v>
      </c>
      <c r="B1799" s="156">
        <f t="shared" si="225"/>
        <v>0</v>
      </c>
      <c r="C1799" s="156">
        <v>10000</v>
      </c>
      <c r="D1799" s="156"/>
      <c r="E1799" s="157" t="str">
        <f>_xlfn.IFNA(VLOOKUP(E1798,$O$3:$P$38,2,0),"")</f>
        <v>sto</v>
      </c>
      <c r="F1799" s="149" t="str">
        <f>IF(AND(F1798&gt;10,F1798&lt;20), VLOOKUP(F1798,$O$3:$P$38,2,0),"")</f>
        <v>trzynaście</v>
      </c>
      <c r="G1799" s="149" t="str">
        <f>IF(AND(F1798&gt;10,F1798&lt;20),"", IF(G1798&gt;9, VLOOKUP(G1798,$O$3:$P$38,2,0),""))</f>
        <v/>
      </c>
      <c r="H1799" s="149" t="str">
        <f>IF(AND(F1798&gt;10,F1798&lt;20),"",IF(H1798&gt;0,VLOOKUP(H1798,$O$3:$P$39,2,0),IF(AND(H1798=0,A1795=0),"zero","")))</f>
        <v/>
      </c>
      <c r="J1799" s="149" t="str">
        <f>CONCATENATE(E1799,IF(AND(E1799&lt;&gt;"",F1799&lt;&gt;""),$M$3,""),F1799,IF(AND(E1799&amp;F1799&lt;&gt;"",G1799&lt;&gt;""),$M$3,""),G1799,IF(AND(E1799&amp;F1799&amp;G1799&lt;&gt;"",H1799&lt;&gt;""),$M$3,""),H1799)</f>
        <v>sto trzynaście</v>
      </c>
      <c r="K1799" s="160"/>
    </row>
    <row r="1800" spans="1:11">
      <c r="A1800" s="159">
        <f t="shared" si="224"/>
        <v>113</v>
      </c>
      <c r="B1800" s="156">
        <f t="shared" si="225"/>
        <v>0</v>
      </c>
      <c r="C1800" s="156">
        <v>100000</v>
      </c>
      <c r="D1800" s="156"/>
      <c r="E1800" s="157"/>
      <c r="K1800" s="160"/>
    </row>
    <row r="1801" spans="1:11">
      <c r="A1801" s="159">
        <f t="shared" si="224"/>
        <v>113</v>
      </c>
      <c r="B1801" s="156">
        <f t="shared" si="225"/>
        <v>0</v>
      </c>
      <c r="C1801" s="156">
        <v>1000000</v>
      </c>
      <c r="D1801" s="156">
        <f>(A1801-A1798)/1000</f>
        <v>0</v>
      </c>
      <c r="E1801" s="157">
        <f>D1801-MOD(D1801,100)</f>
        <v>0</v>
      </c>
      <c r="F1801" s="149">
        <f>MOD(D1801,100)</f>
        <v>0</v>
      </c>
      <c r="G1801" s="149">
        <f>F1801-MOD(F1801,10)</f>
        <v>0</v>
      </c>
      <c r="H1801" s="149">
        <f>MOD(F1801,10)</f>
        <v>0</v>
      </c>
      <c r="K1801" s="160"/>
    </row>
    <row r="1802" spans="1:11">
      <c r="A1802" s="159">
        <f t="shared" si="224"/>
        <v>113</v>
      </c>
      <c r="B1802" s="156">
        <f t="shared" si="225"/>
        <v>0</v>
      </c>
      <c r="C1802" s="156">
        <v>10000000</v>
      </c>
      <c r="D1802" s="156"/>
      <c r="E1802" s="157" t="str">
        <f>_xlfn.IFNA(VLOOKUP(E1801,$O$3:$P$38,2,0),"")</f>
        <v/>
      </c>
      <c r="F1802" s="149" t="str">
        <f>IF(AND(F1801&gt;10,F1801&lt;20), VLOOKUP(F1801,$O$3:$P$38,2,0),"")</f>
        <v/>
      </c>
      <c r="G1802" s="149" t="str">
        <f>IF(AND(F1801&gt;10,F1801&lt;20),"", IF(G1801&gt;9, VLOOKUP(G1801,$O$3:$P$38,2,0),""))</f>
        <v/>
      </c>
      <c r="H1802" s="149" t="str">
        <f>IF(AND(F1801&gt;10,F1801&lt;20),"", IF(H1801&gt;0, VLOOKUP(H1801,$O$3:$P$38,2,0),""))</f>
        <v/>
      </c>
      <c r="I1802" s="149" t="str">
        <f>IF(D1801=0,"",IF(D1801=1,$Q$3,IF(AND(F1801&gt;10,F1801&lt;19),$Q$5,IF(AND(H1801&gt;1,H1801&lt;5),$Q$4,$Q$5))))</f>
        <v/>
      </c>
      <c r="J1802" s="149" t="str">
        <f>CONCATENATE(E1802,IF(AND(E1802&lt;&gt;"",F1802&lt;&gt;""),$M$3,""),F1802,IF(AND(E1802&amp;F1802&lt;&gt;"",G1802&lt;&gt;""),$M$3,""),G1802,IF(AND(E1802&amp;F1802&amp;G1802&lt;&gt;"",H1802&lt;&gt;""),$M$3,""),H1802,IF(E1802&amp;F1802&amp;G1802&amp;H1802&lt;&gt;"",$M$3,""),I1802)</f>
        <v/>
      </c>
      <c r="K1802" s="160"/>
    </row>
    <row r="1803" spans="1:11">
      <c r="A1803" s="159">
        <f t="shared" si="224"/>
        <v>113</v>
      </c>
      <c r="B1803" s="156">
        <f t="shared" si="225"/>
        <v>0</v>
      </c>
      <c r="C1803" s="156">
        <v>100000000</v>
      </c>
      <c r="D1803" s="156"/>
      <c r="E1803" s="157"/>
      <c r="K1803" s="160"/>
    </row>
    <row r="1804" spans="1:11">
      <c r="A1804" s="159">
        <f t="shared" si="224"/>
        <v>113</v>
      </c>
      <c r="B1804" s="155">
        <f t="shared" si="225"/>
        <v>0</v>
      </c>
      <c r="C1804" s="155">
        <v>1000000000</v>
      </c>
      <c r="D1804" s="156">
        <f>(A1804-A1801)/1000000</f>
        <v>0</v>
      </c>
      <c r="E1804" s="157">
        <f>D1804-MOD(D1804,100)</f>
        <v>0</v>
      </c>
      <c r="F1804" s="149">
        <f>MOD(D1804,100)</f>
        <v>0</v>
      </c>
      <c r="G1804" s="149">
        <f>F1804-MOD(F1804,10)</f>
        <v>0</v>
      </c>
      <c r="H1804" s="149">
        <f>MOD(F1804,10)</f>
        <v>0</v>
      </c>
      <c r="K1804" s="160"/>
    </row>
    <row r="1805" spans="1:11">
      <c r="A1805" s="159">
        <f t="shared" si="224"/>
        <v>113</v>
      </c>
      <c r="B1805" s="155">
        <f t="shared" si="225"/>
        <v>0</v>
      </c>
      <c r="C1805" s="155">
        <v>10000000000</v>
      </c>
      <c r="E1805" s="161" t="str">
        <f>_xlfn.IFNA(VLOOKUP(E1804,$O$3:$P$38,2,0),"")</f>
        <v/>
      </c>
      <c r="F1805" s="149" t="str">
        <f>IF(AND(F1804&gt;10,F1804&lt;20), VLOOKUP(F1804,$O$3:$P$38,2,0),"")</f>
        <v/>
      </c>
      <c r="G1805" s="149" t="str">
        <f>IF(AND(F1804&gt;10,F1804&lt;20),"", IF(G1804&gt;9, VLOOKUP(G1804,$O$3:$P$38,2,0),""))</f>
        <v/>
      </c>
      <c r="H1805" s="149" t="str">
        <f>IF(AND(F1804&gt;10,F1804&lt;20),"", IF(H1804&gt;0, VLOOKUP(H1804,$O$3:$P$38,2,0),""))</f>
        <v/>
      </c>
      <c r="I1805" s="149" t="str">
        <f>IF(D1804=0,"",IF(D1804=1,$R$3,IF(AND(F1804&gt;10,F1804&lt;19),$R$5,IF(AND(H1804&gt;1,H1804&lt;5),$R$4,$R$5))))</f>
        <v/>
      </c>
      <c r="J1805" s="149" t="str">
        <f>CONCATENATE(E1805,IF(AND(E1805&lt;&gt;"",F1805&lt;&gt;""),$M$3,""),F1805,IF(AND(E1805&amp;F1805&lt;&gt;"",G1805&lt;&gt;""),$M$3,""),G1805,IF(AND(E1805&amp;F1805&amp;G1805&lt;&gt;"",H1805&lt;&gt;""),$M$3,""),H1805,IF(E1805&amp;F1805&amp;G1805&amp;H1805&lt;&gt;"",$M$3,""),I1805)</f>
        <v/>
      </c>
      <c r="K1805" s="160"/>
    </row>
    <row r="1806" spans="1:11">
      <c r="A1806" s="159">
        <f t="shared" si="224"/>
        <v>113</v>
      </c>
      <c r="B1806" s="156">
        <f t="shared" si="225"/>
        <v>0</v>
      </c>
      <c r="C1806" s="156">
        <v>100000000000</v>
      </c>
      <c r="D1806" s="156"/>
      <c r="E1806" s="157"/>
      <c r="K1806" s="160"/>
    </row>
    <row r="1807" spans="1:11">
      <c r="A1807" s="159">
        <f t="shared" si="224"/>
        <v>113</v>
      </c>
      <c r="B1807" s="155">
        <f>A1807-A1804</f>
        <v>0</v>
      </c>
      <c r="C1807" s="155">
        <v>1000000000000</v>
      </c>
      <c r="D1807" s="156">
        <f>(A1807-A1804)/1000000000</f>
        <v>0</v>
      </c>
      <c r="E1807" s="157">
        <f>D1807-MOD(D1807,100)</f>
        <v>0</v>
      </c>
      <c r="F1807" s="149">
        <f>MOD(D1807,100)</f>
        <v>0</v>
      </c>
      <c r="G1807" s="149">
        <f>F1807-MOD(F1807,10)</f>
        <v>0</v>
      </c>
      <c r="H1807" s="149">
        <f>MOD(F1807,10)</f>
        <v>0</v>
      </c>
      <c r="K1807" s="160"/>
    </row>
    <row r="1808" spans="1:11" ht="15.75" thickBot="1">
      <c r="A1808" s="162"/>
      <c r="B1808" s="163"/>
      <c r="C1808" s="163"/>
      <c r="D1808" s="163"/>
      <c r="E1808" s="164" t="str">
        <f>_xlfn.IFNA(VLOOKUP(E1807,$O$3:$P$38,2,0),"")</f>
        <v/>
      </c>
      <c r="F1808" s="163" t="str">
        <f>IF(AND(F1807&gt;10,F1807&lt;20), VLOOKUP(F1807,$O$3:$P$38,2,0),"")</f>
        <v/>
      </c>
      <c r="G1808" s="163" t="str">
        <f>IF(AND(F1807&gt;10,F1807&lt;20),"", IF(G1807&gt;9, VLOOKUP(G1807,$O$3:$P$38,2,0),""))</f>
        <v/>
      </c>
      <c r="H1808" s="163" t="str">
        <f>IF(AND(F1807&gt;10,F1807&lt;20),"", IF(H1807&gt;0, VLOOKUP(H1807,$O$3:$P$38,2,0),""))</f>
        <v/>
      </c>
      <c r="I1808" s="163" t="str">
        <f>IF(D1807=0,"",IF(D1807=1,$S$3,IF(AND(F1807&gt;10,F1807&lt;19),$S$5,IF(AND(H1807&gt;1,H1807&lt;5),$S$4,$S$5))))</f>
        <v/>
      </c>
      <c r="J1808" s="163" t="str">
        <f>CONCATENATE(E1808,IF(AND(E1808&lt;&gt;"",F1808&lt;&gt;""),$M$3,""),F1808,IF(AND(E1808&amp;F1808&lt;&gt;"",G1808&lt;&gt;""),$M$3,""),G1808,IF(AND(E1808&amp;F1808&amp;G1808&lt;&gt;"",H1808&lt;&gt;""),$M$3,""),H1808,IF(E1808&amp;F1808&amp;G1808&amp;H1808&lt;&gt;"",$M$3,""),I1808)</f>
        <v/>
      </c>
      <c r="K1808" s="165"/>
    </row>
    <row r="1809" spans="1:11" ht="15.75" thickBot="1">
      <c r="A1809" s="150"/>
      <c r="B1809" s="150"/>
      <c r="C1809" s="150"/>
      <c r="D1809" s="150"/>
      <c r="E1809" s="166"/>
      <c r="F1809" s="150"/>
      <c r="G1809" s="150"/>
      <c r="H1809" s="150"/>
      <c r="I1809" s="150"/>
      <c r="J1809" s="150"/>
      <c r="K1809" s="150"/>
    </row>
    <row r="1810" spans="1:11" ht="15.75" thickBot="1">
      <c r="A1810" s="151">
        <v>114</v>
      </c>
      <c r="B1810" s="145" t="s">
        <v>152</v>
      </c>
      <c r="C1810" s="145" t="s">
        <v>153</v>
      </c>
      <c r="D1810" s="148"/>
      <c r="E1810" s="152" t="str">
        <f>CONCATENATE(J1824,IF(AND(D1823&lt;&gt;0,D1820&lt;&gt;0),$M$3,""),J1821,IF(AND(D1820&lt;&gt;0,D1817&lt;&gt;0),$M$3,""),J1818,IF(AND(D1817&lt;&gt;0,D1814&lt;&gt;0),$M$3,""),J1815,$N$3,$M$3,E1811,IF(D1811&lt;&gt;0,$M$3,""),$N$4)</f>
        <v>sto czternaście, 00/100</v>
      </c>
      <c r="F1810" s="148"/>
      <c r="G1810" s="148"/>
      <c r="H1810" s="148"/>
      <c r="I1810" s="148"/>
      <c r="J1810" s="148"/>
      <c r="K1810" s="153"/>
    </row>
    <row r="1811" spans="1:11" ht="15.75" thickBot="1">
      <c r="A1811" s="154">
        <f>TRUNC(A1810)</f>
        <v>114</v>
      </c>
      <c r="B1811" s="155">
        <f>A1810-A1811</f>
        <v>0</v>
      </c>
      <c r="C1811" s="155">
        <v>1</v>
      </c>
      <c r="D1811" s="156">
        <f>B1811</f>
        <v>0</v>
      </c>
      <c r="E1811" s="157" t="str">
        <f>CONCATENATE(TEXT(D1811*100,"## 00"),"/100")</f>
        <v>00/100</v>
      </c>
      <c r="K1811" s="158"/>
    </row>
    <row r="1812" spans="1:11">
      <c r="A1812" s="159">
        <f t="shared" ref="A1812:A1823" si="226">MOD($A$1811,$C1812)</f>
        <v>4</v>
      </c>
      <c r="B1812" s="156">
        <f>A1812</f>
        <v>4</v>
      </c>
      <c r="C1812" s="156">
        <v>10</v>
      </c>
      <c r="D1812" s="156"/>
      <c r="E1812" s="157"/>
      <c r="K1812" s="160"/>
    </row>
    <row r="1813" spans="1:11">
      <c r="A1813" s="159">
        <f t="shared" si="226"/>
        <v>14</v>
      </c>
      <c r="B1813" s="156">
        <f t="shared" ref="B1813:B1822" si="227">A1813-A1812</f>
        <v>10</v>
      </c>
      <c r="C1813" s="156">
        <v>100</v>
      </c>
      <c r="D1813" s="156"/>
      <c r="E1813" s="157"/>
      <c r="K1813" s="160"/>
    </row>
    <row r="1814" spans="1:11">
      <c r="A1814" s="159">
        <f t="shared" si="226"/>
        <v>114</v>
      </c>
      <c r="B1814" s="156">
        <f t="shared" si="227"/>
        <v>100</v>
      </c>
      <c r="C1814" s="156">
        <v>1000</v>
      </c>
      <c r="D1814" s="156">
        <f>A1814</f>
        <v>114</v>
      </c>
      <c r="E1814" s="157">
        <f>D1814-MOD(D1814,100)</f>
        <v>100</v>
      </c>
      <c r="F1814" s="149">
        <f>MOD(D1814,100)</f>
        <v>14</v>
      </c>
      <c r="G1814" s="149">
        <f>F1814-MOD(F1814,10)</f>
        <v>10</v>
      </c>
      <c r="H1814" s="149">
        <f>MOD(F1814,10)</f>
        <v>4</v>
      </c>
      <c r="K1814" s="160"/>
    </row>
    <row r="1815" spans="1:11">
      <c r="A1815" s="159">
        <f t="shared" si="226"/>
        <v>114</v>
      </c>
      <c r="B1815" s="156">
        <f t="shared" si="227"/>
        <v>0</v>
      </c>
      <c r="C1815" s="156">
        <v>10000</v>
      </c>
      <c r="D1815" s="156"/>
      <c r="E1815" s="157" t="str">
        <f>_xlfn.IFNA(VLOOKUP(E1814,$O$3:$P$38,2,0),"")</f>
        <v>sto</v>
      </c>
      <c r="F1815" s="149" t="str">
        <f>IF(AND(F1814&gt;10,F1814&lt;20), VLOOKUP(F1814,$O$3:$P$38,2,0),"")</f>
        <v>czternaście</v>
      </c>
      <c r="G1815" s="149" t="str">
        <f>IF(AND(F1814&gt;10,F1814&lt;20),"", IF(G1814&gt;9, VLOOKUP(G1814,$O$3:$P$38,2,0),""))</f>
        <v/>
      </c>
      <c r="H1815" s="149" t="str">
        <f>IF(AND(F1814&gt;10,F1814&lt;20),"",IF(H1814&gt;0,VLOOKUP(H1814,$O$3:$P$39,2,0),IF(AND(H1814=0,A1811=0),"zero","")))</f>
        <v/>
      </c>
      <c r="J1815" s="149" t="str">
        <f>CONCATENATE(E1815,IF(AND(E1815&lt;&gt;"",F1815&lt;&gt;""),$M$3,""),F1815,IF(AND(E1815&amp;F1815&lt;&gt;"",G1815&lt;&gt;""),$M$3,""),G1815,IF(AND(E1815&amp;F1815&amp;G1815&lt;&gt;"",H1815&lt;&gt;""),$M$3,""),H1815)</f>
        <v>sto czternaście</v>
      </c>
      <c r="K1815" s="160"/>
    </row>
    <row r="1816" spans="1:11">
      <c r="A1816" s="159">
        <f t="shared" si="226"/>
        <v>114</v>
      </c>
      <c r="B1816" s="156">
        <f t="shared" si="227"/>
        <v>0</v>
      </c>
      <c r="C1816" s="156">
        <v>100000</v>
      </c>
      <c r="D1816" s="156"/>
      <c r="E1816" s="157"/>
      <c r="K1816" s="160"/>
    </row>
    <row r="1817" spans="1:11">
      <c r="A1817" s="159">
        <f t="shared" si="226"/>
        <v>114</v>
      </c>
      <c r="B1817" s="156">
        <f t="shared" si="227"/>
        <v>0</v>
      </c>
      <c r="C1817" s="156">
        <v>1000000</v>
      </c>
      <c r="D1817" s="156">
        <f>(A1817-A1814)/1000</f>
        <v>0</v>
      </c>
      <c r="E1817" s="157">
        <f>D1817-MOD(D1817,100)</f>
        <v>0</v>
      </c>
      <c r="F1817" s="149">
        <f>MOD(D1817,100)</f>
        <v>0</v>
      </c>
      <c r="G1817" s="149">
        <f>F1817-MOD(F1817,10)</f>
        <v>0</v>
      </c>
      <c r="H1817" s="149">
        <f>MOD(F1817,10)</f>
        <v>0</v>
      </c>
      <c r="K1817" s="160"/>
    </row>
    <row r="1818" spans="1:11">
      <c r="A1818" s="159">
        <f t="shared" si="226"/>
        <v>114</v>
      </c>
      <c r="B1818" s="156">
        <f t="shared" si="227"/>
        <v>0</v>
      </c>
      <c r="C1818" s="156">
        <v>10000000</v>
      </c>
      <c r="D1818" s="156"/>
      <c r="E1818" s="157" t="str">
        <f>_xlfn.IFNA(VLOOKUP(E1817,$O$3:$P$38,2,0),"")</f>
        <v/>
      </c>
      <c r="F1818" s="149" t="str">
        <f>IF(AND(F1817&gt;10,F1817&lt;20), VLOOKUP(F1817,$O$3:$P$38,2,0),"")</f>
        <v/>
      </c>
      <c r="G1818" s="149" t="str">
        <f>IF(AND(F1817&gt;10,F1817&lt;20),"", IF(G1817&gt;9, VLOOKUP(G1817,$O$3:$P$38,2,0),""))</f>
        <v/>
      </c>
      <c r="H1818" s="149" t="str">
        <f>IF(AND(F1817&gt;10,F1817&lt;20),"", IF(H1817&gt;0, VLOOKUP(H1817,$O$3:$P$38,2,0),""))</f>
        <v/>
      </c>
      <c r="I1818" s="149" t="str">
        <f>IF(D1817=0,"",IF(D1817=1,$Q$3,IF(AND(F1817&gt;10,F1817&lt;19),$Q$5,IF(AND(H1817&gt;1,H1817&lt;5),$Q$4,$Q$5))))</f>
        <v/>
      </c>
      <c r="J1818" s="149" t="str">
        <f>CONCATENATE(E1818,IF(AND(E1818&lt;&gt;"",F1818&lt;&gt;""),$M$3,""),F1818,IF(AND(E1818&amp;F1818&lt;&gt;"",G1818&lt;&gt;""),$M$3,""),G1818,IF(AND(E1818&amp;F1818&amp;G1818&lt;&gt;"",H1818&lt;&gt;""),$M$3,""),H1818,IF(E1818&amp;F1818&amp;G1818&amp;H1818&lt;&gt;"",$M$3,""),I1818)</f>
        <v/>
      </c>
      <c r="K1818" s="160"/>
    </row>
    <row r="1819" spans="1:11">
      <c r="A1819" s="159">
        <f t="shared" si="226"/>
        <v>114</v>
      </c>
      <c r="B1819" s="156">
        <f t="shared" si="227"/>
        <v>0</v>
      </c>
      <c r="C1819" s="156">
        <v>100000000</v>
      </c>
      <c r="D1819" s="156"/>
      <c r="E1819" s="157"/>
      <c r="K1819" s="160"/>
    </row>
    <row r="1820" spans="1:11">
      <c r="A1820" s="159">
        <f t="shared" si="226"/>
        <v>114</v>
      </c>
      <c r="B1820" s="155">
        <f t="shared" si="227"/>
        <v>0</v>
      </c>
      <c r="C1820" s="155">
        <v>1000000000</v>
      </c>
      <c r="D1820" s="156">
        <f>(A1820-A1817)/1000000</f>
        <v>0</v>
      </c>
      <c r="E1820" s="157">
        <f>D1820-MOD(D1820,100)</f>
        <v>0</v>
      </c>
      <c r="F1820" s="149">
        <f>MOD(D1820,100)</f>
        <v>0</v>
      </c>
      <c r="G1820" s="149">
        <f>F1820-MOD(F1820,10)</f>
        <v>0</v>
      </c>
      <c r="H1820" s="149">
        <f>MOD(F1820,10)</f>
        <v>0</v>
      </c>
      <c r="K1820" s="160"/>
    </row>
    <row r="1821" spans="1:11">
      <c r="A1821" s="159">
        <f t="shared" si="226"/>
        <v>114</v>
      </c>
      <c r="B1821" s="155">
        <f t="shared" si="227"/>
        <v>0</v>
      </c>
      <c r="C1821" s="155">
        <v>10000000000</v>
      </c>
      <c r="E1821" s="161" t="str">
        <f>_xlfn.IFNA(VLOOKUP(E1820,$O$3:$P$38,2,0),"")</f>
        <v/>
      </c>
      <c r="F1821" s="149" t="str">
        <f>IF(AND(F1820&gt;10,F1820&lt;20), VLOOKUP(F1820,$O$3:$P$38,2,0),"")</f>
        <v/>
      </c>
      <c r="G1821" s="149" t="str">
        <f>IF(AND(F1820&gt;10,F1820&lt;20),"", IF(G1820&gt;9, VLOOKUP(G1820,$O$3:$P$38,2,0),""))</f>
        <v/>
      </c>
      <c r="H1821" s="149" t="str">
        <f>IF(AND(F1820&gt;10,F1820&lt;20),"", IF(H1820&gt;0, VLOOKUP(H1820,$O$3:$P$38,2,0),""))</f>
        <v/>
      </c>
      <c r="I1821" s="149" t="str">
        <f>IF(D1820=0,"",IF(D1820=1,$R$3,IF(AND(F1820&gt;10,F1820&lt;19),$R$5,IF(AND(H1820&gt;1,H1820&lt;5),$R$4,$R$5))))</f>
        <v/>
      </c>
      <c r="J1821" s="149" t="str">
        <f>CONCATENATE(E1821,IF(AND(E1821&lt;&gt;"",F1821&lt;&gt;""),$M$3,""),F1821,IF(AND(E1821&amp;F1821&lt;&gt;"",G1821&lt;&gt;""),$M$3,""),G1821,IF(AND(E1821&amp;F1821&amp;G1821&lt;&gt;"",H1821&lt;&gt;""),$M$3,""),H1821,IF(E1821&amp;F1821&amp;G1821&amp;H1821&lt;&gt;"",$M$3,""),I1821)</f>
        <v/>
      </c>
      <c r="K1821" s="160"/>
    </row>
    <row r="1822" spans="1:11">
      <c r="A1822" s="159">
        <f t="shared" si="226"/>
        <v>114</v>
      </c>
      <c r="B1822" s="156">
        <f t="shared" si="227"/>
        <v>0</v>
      </c>
      <c r="C1822" s="156">
        <v>100000000000</v>
      </c>
      <c r="D1822" s="156"/>
      <c r="E1822" s="157"/>
      <c r="K1822" s="160"/>
    </row>
    <row r="1823" spans="1:11">
      <c r="A1823" s="159">
        <f t="shared" si="226"/>
        <v>114</v>
      </c>
      <c r="B1823" s="155">
        <f>A1823-A1820</f>
        <v>0</v>
      </c>
      <c r="C1823" s="155">
        <v>1000000000000</v>
      </c>
      <c r="D1823" s="156">
        <f>(A1823-A1820)/1000000000</f>
        <v>0</v>
      </c>
      <c r="E1823" s="157">
        <f>D1823-MOD(D1823,100)</f>
        <v>0</v>
      </c>
      <c r="F1823" s="149">
        <f>MOD(D1823,100)</f>
        <v>0</v>
      </c>
      <c r="G1823" s="149">
        <f>F1823-MOD(F1823,10)</f>
        <v>0</v>
      </c>
      <c r="H1823" s="149">
        <f>MOD(F1823,10)</f>
        <v>0</v>
      </c>
      <c r="K1823" s="160"/>
    </row>
    <row r="1824" spans="1:11" ht="15.75" thickBot="1">
      <c r="A1824" s="162"/>
      <c r="B1824" s="163"/>
      <c r="C1824" s="163"/>
      <c r="D1824" s="163"/>
      <c r="E1824" s="164" t="str">
        <f>_xlfn.IFNA(VLOOKUP(E1823,$O$3:$P$38,2,0),"")</f>
        <v/>
      </c>
      <c r="F1824" s="163" t="str">
        <f>IF(AND(F1823&gt;10,F1823&lt;20), VLOOKUP(F1823,$O$3:$P$38,2,0),"")</f>
        <v/>
      </c>
      <c r="G1824" s="163" t="str">
        <f>IF(AND(F1823&gt;10,F1823&lt;20),"", IF(G1823&gt;9, VLOOKUP(G1823,$O$3:$P$38,2,0),""))</f>
        <v/>
      </c>
      <c r="H1824" s="163" t="str">
        <f>IF(AND(F1823&gt;10,F1823&lt;20),"", IF(H1823&gt;0, VLOOKUP(H1823,$O$3:$P$38,2,0),""))</f>
        <v/>
      </c>
      <c r="I1824" s="163" t="str">
        <f>IF(D1823=0,"",IF(D1823=1,$S$3,IF(AND(F1823&gt;10,F1823&lt;19),$S$5,IF(AND(H1823&gt;1,H1823&lt;5),$S$4,$S$5))))</f>
        <v/>
      </c>
      <c r="J1824" s="163" t="str">
        <f>CONCATENATE(E1824,IF(AND(E1824&lt;&gt;"",F1824&lt;&gt;""),$M$3,""),F1824,IF(AND(E1824&amp;F1824&lt;&gt;"",G1824&lt;&gt;""),$M$3,""),G1824,IF(AND(E1824&amp;F1824&amp;G1824&lt;&gt;"",H1824&lt;&gt;""),$M$3,""),H1824,IF(E1824&amp;F1824&amp;G1824&amp;H1824&lt;&gt;"",$M$3,""),I1824)</f>
        <v/>
      </c>
      <c r="K1824" s="165"/>
    </row>
    <row r="1825" spans="1:11" ht="15.75" thickBot="1">
      <c r="A1825" s="150"/>
      <c r="B1825" s="150"/>
      <c r="C1825" s="150"/>
      <c r="D1825" s="150"/>
      <c r="E1825" s="166"/>
      <c r="F1825" s="150"/>
      <c r="G1825" s="150"/>
      <c r="H1825" s="150"/>
      <c r="I1825" s="150"/>
      <c r="J1825" s="150"/>
      <c r="K1825" s="150"/>
    </row>
    <row r="1826" spans="1:11" ht="15.75" thickBot="1">
      <c r="A1826" s="151">
        <v>115</v>
      </c>
      <c r="B1826" s="145" t="s">
        <v>152</v>
      </c>
      <c r="C1826" s="145" t="s">
        <v>153</v>
      </c>
      <c r="D1826" s="148"/>
      <c r="E1826" s="152" t="str">
        <f>CONCATENATE(J1840,IF(AND(D1839&lt;&gt;0,D1836&lt;&gt;0),$M$3,""),J1837,IF(AND(D1836&lt;&gt;0,D1833&lt;&gt;0),$M$3,""),J1834,IF(AND(D1833&lt;&gt;0,D1830&lt;&gt;0),$M$3,""),J1831,$N$3,$M$3,E1827,IF(D1827&lt;&gt;0,$M$3,""),$N$4)</f>
        <v>sto piętnaście, 00/100</v>
      </c>
      <c r="F1826" s="148"/>
      <c r="G1826" s="148"/>
      <c r="H1826" s="148"/>
      <c r="I1826" s="148"/>
      <c r="J1826" s="148"/>
      <c r="K1826" s="153"/>
    </row>
    <row r="1827" spans="1:11" ht="15.75" thickBot="1">
      <c r="A1827" s="154">
        <f>TRUNC(A1826)</f>
        <v>115</v>
      </c>
      <c r="B1827" s="155">
        <f>A1826-A1827</f>
        <v>0</v>
      </c>
      <c r="C1827" s="155">
        <v>1</v>
      </c>
      <c r="D1827" s="156">
        <f>B1827</f>
        <v>0</v>
      </c>
      <c r="E1827" s="157" t="str">
        <f>CONCATENATE(TEXT(D1827*100,"## 00"),"/100")</f>
        <v>00/100</v>
      </c>
      <c r="K1827" s="158"/>
    </row>
    <row r="1828" spans="1:11">
      <c r="A1828" s="159">
        <f t="shared" ref="A1828:A1839" si="228">MOD($A$1827,$C1828)</f>
        <v>5</v>
      </c>
      <c r="B1828" s="156">
        <f>A1828</f>
        <v>5</v>
      </c>
      <c r="C1828" s="156">
        <v>10</v>
      </c>
      <c r="D1828" s="156"/>
      <c r="E1828" s="157"/>
      <c r="K1828" s="160"/>
    </row>
    <row r="1829" spans="1:11">
      <c r="A1829" s="159">
        <f t="shared" si="228"/>
        <v>15</v>
      </c>
      <c r="B1829" s="156">
        <f t="shared" ref="B1829:B1838" si="229">A1829-A1828</f>
        <v>10</v>
      </c>
      <c r="C1829" s="156">
        <v>100</v>
      </c>
      <c r="D1829" s="156"/>
      <c r="E1829" s="157"/>
      <c r="K1829" s="160"/>
    </row>
    <row r="1830" spans="1:11">
      <c r="A1830" s="159">
        <f t="shared" si="228"/>
        <v>115</v>
      </c>
      <c r="B1830" s="156">
        <f t="shared" si="229"/>
        <v>100</v>
      </c>
      <c r="C1830" s="156">
        <v>1000</v>
      </c>
      <c r="D1830" s="156">
        <f>A1830</f>
        <v>115</v>
      </c>
      <c r="E1830" s="157">
        <f>D1830-MOD(D1830,100)</f>
        <v>100</v>
      </c>
      <c r="F1830" s="149">
        <f>MOD(D1830,100)</f>
        <v>15</v>
      </c>
      <c r="G1830" s="149">
        <f>F1830-MOD(F1830,10)</f>
        <v>10</v>
      </c>
      <c r="H1830" s="149">
        <f>MOD(F1830,10)</f>
        <v>5</v>
      </c>
      <c r="K1830" s="160"/>
    </row>
    <row r="1831" spans="1:11">
      <c r="A1831" s="159">
        <f t="shared" si="228"/>
        <v>115</v>
      </c>
      <c r="B1831" s="156">
        <f t="shared" si="229"/>
        <v>0</v>
      </c>
      <c r="C1831" s="156">
        <v>10000</v>
      </c>
      <c r="D1831" s="156"/>
      <c r="E1831" s="157" t="str">
        <f>_xlfn.IFNA(VLOOKUP(E1830,$O$3:$P$38,2,0),"")</f>
        <v>sto</v>
      </c>
      <c r="F1831" s="149" t="str">
        <f>IF(AND(F1830&gt;10,F1830&lt;20), VLOOKUP(F1830,$O$3:$P$38,2,0),"")</f>
        <v>piętnaście</v>
      </c>
      <c r="G1831" s="149" t="str">
        <f>IF(AND(F1830&gt;10,F1830&lt;20),"", IF(G1830&gt;9, VLOOKUP(G1830,$O$3:$P$38,2,0),""))</f>
        <v/>
      </c>
      <c r="H1831" s="149" t="str">
        <f>IF(AND(F1830&gt;10,F1830&lt;20),"",IF(H1830&gt;0,VLOOKUP(H1830,$O$3:$P$39,2,0),IF(AND(H1830=0,A1827=0),"zero","")))</f>
        <v/>
      </c>
      <c r="J1831" s="149" t="str">
        <f>CONCATENATE(E1831,IF(AND(E1831&lt;&gt;"",F1831&lt;&gt;""),$M$3,""),F1831,IF(AND(E1831&amp;F1831&lt;&gt;"",G1831&lt;&gt;""),$M$3,""),G1831,IF(AND(E1831&amp;F1831&amp;G1831&lt;&gt;"",H1831&lt;&gt;""),$M$3,""),H1831)</f>
        <v>sto piętnaście</v>
      </c>
      <c r="K1831" s="160"/>
    </row>
    <row r="1832" spans="1:11">
      <c r="A1832" s="159">
        <f t="shared" si="228"/>
        <v>115</v>
      </c>
      <c r="B1832" s="156">
        <f t="shared" si="229"/>
        <v>0</v>
      </c>
      <c r="C1832" s="156">
        <v>100000</v>
      </c>
      <c r="D1832" s="156"/>
      <c r="E1832" s="157"/>
      <c r="K1832" s="160"/>
    </row>
    <row r="1833" spans="1:11">
      <c r="A1833" s="159">
        <f t="shared" si="228"/>
        <v>115</v>
      </c>
      <c r="B1833" s="156">
        <f t="shared" si="229"/>
        <v>0</v>
      </c>
      <c r="C1833" s="156">
        <v>1000000</v>
      </c>
      <c r="D1833" s="156">
        <f>(A1833-A1830)/1000</f>
        <v>0</v>
      </c>
      <c r="E1833" s="157">
        <f>D1833-MOD(D1833,100)</f>
        <v>0</v>
      </c>
      <c r="F1833" s="149">
        <f>MOD(D1833,100)</f>
        <v>0</v>
      </c>
      <c r="G1833" s="149">
        <f>F1833-MOD(F1833,10)</f>
        <v>0</v>
      </c>
      <c r="H1833" s="149">
        <f>MOD(F1833,10)</f>
        <v>0</v>
      </c>
      <c r="K1833" s="160"/>
    </row>
    <row r="1834" spans="1:11">
      <c r="A1834" s="159">
        <f t="shared" si="228"/>
        <v>115</v>
      </c>
      <c r="B1834" s="156">
        <f t="shared" si="229"/>
        <v>0</v>
      </c>
      <c r="C1834" s="156">
        <v>10000000</v>
      </c>
      <c r="D1834" s="156"/>
      <c r="E1834" s="157" t="str">
        <f>_xlfn.IFNA(VLOOKUP(E1833,$O$3:$P$38,2,0),"")</f>
        <v/>
      </c>
      <c r="F1834" s="149" t="str">
        <f>IF(AND(F1833&gt;10,F1833&lt;20), VLOOKUP(F1833,$O$3:$P$38,2,0),"")</f>
        <v/>
      </c>
      <c r="G1834" s="149" t="str">
        <f>IF(AND(F1833&gt;10,F1833&lt;20),"", IF(G1833&gt;9, VLOOKUP(G1833,$O$3:$P$38,2,0),""))</f>
        <v/>
      </c>
      <c r="H1834" s="149" t="str">
        <f>IF(AND(F1833&gt;10,F1833&lt;20),"", IF(H1833&gt;0, VLOOKUP(H1833,$O$3:$P$38,2,0),""))</f>
        <v/>
      </c>
      <c r="I1834" s="149" t="str">
        <f>IF(D1833=0,"",IF(D1833=1,$Q$3,IF(AND(F1833&gt;10,F1833&lt;19),$Q$5,IF(AND(H1833&gt;1,H1833&lt;5),$Q$4,$Q$5))))</f>
        <v/>
      </c>
      <c r="J1834" s="149" t="str">
        <f>CONCATENATE(E1834,IF(AND(E1834&lt;&gt;"",F1834&lt;&gt;""),$M$3,""),F1834,IF(AND(E1834&amp;F1834&lt;&gt;"",G1834&lt;&gt;""),$M$3,""),G1834,IF(AND(E1834&amp;F1834&amp;G1834&lt;&gt;"",H1834&lt;&gt;""),$M$3,""),H1834,IF(E1834&amp;F1834&amp;G1834&amp;H1834&lt;&gt;"",$M$3,""),I1834)</f>
        <v/>
      </c>
      <c r="K1834" s="160"/>
    </row>
    <row r="1835" spans="1:11">
      <c r="A1835" s="159">
        <f t="shared" si="228"/>
        <v>115</v>
      </c>
      <c r="B1835" s="156">
        <f t="shared" si="229"/>
        <v>0</v>
      </c>
      <c r="C1835" s="156">
        <v>100000000</v>
      </c>
      <c r="D1835" s="156"/>
      <c r="E1835" s="157"/>
      <c r="K1835" s="160"/>
    </row>
    <row r="1836" spans="1:11">
      <c r="A1836" s="159">
        <f t="shared" si="228"/>
        <v>115</v>
      </c>
      <c r="B1836" s="155">
        <f t="shared" si="229"/>
        <v>0</v>
      </c>
      <c r="C1836" s="155">
        <v>1000000000</v>
      </c>
      <c r="D1836" s="156">
        <f>(A1836-A1833)/1000000</f>
        <v>0</v>
      </c>
      <c r="E1836" s="157">
        <f>D1836-MOD(D1836,100)</f>
        <v>0</v>
      </c>
      <c r="F1836" s="149">
        <f>MOD(D1836,100)</f>
        <v>0</v>
      </c>
      <c r="G1836" s="149">
        <f>F1836-MOD(F1836,10)</f>
        <v>0</v>
      </c>
      <c r="H1836" s="149">
        <f>MOD(F1836,10)</f>
        <v>0</v>
      </c>
      <c r="K1836" s="160"/>
    </row>
    <row r="1837" spans="1:11">
      <c r="A1837" s="159">
        <f t="shared" si="228"/>
        <v>115</v>
      </c>
      <c r="B1837" s="155">
        <f t="shared" si="229"/>
        <v>0</v>
      </c>
      <c r="C1837" s="155">
        <v>10000000000</v>
      </c>
      <c r="E1837" s="161" t="str">
        <f>_xlfn.IFNA(VLOOKUP(E1836,$O$3:$P$38,2,0),"")</f>
        <v/>
      </c>
      <c r="F1837" s="149" t="str">
        <f>IF(AND(F1836&gt;10,F1836&lt;20), VLOOKUP(F1836,$O$3:$P$38,2,0),"")</f>
        <v/>
      </c>
      <c r="G1837" s="149" t="str">
        <f>IF(AND(F1836&gt;10,F1836&lt;20),"", IF(G1836&gt;9, VLOOKUP(G1836,$O$3:$P$38,2,0),""))</f>
        <v/>
      </c>
      <c r="H1837" s="149" t="str">
        <f>IF(AND(F1836&gt;10,F1836&lt;20),"", IF(H1836&gt;0, VLOOKUP(H1836,$O$3:$P$38,2,0),""))</f>
        <v/>
      </c>
      <c r="I1837" s="149" t="str">
        <f>IF(D1836=0,"",IF(D1836=1,$R$3,IF(AND(F1836&gt;10,F1836&lt;19),$R$5,IF(AND(H1836&gt;1,H1836&lt;5),$R$4,$R$5))))</f>
        <v/>
      </c>
      <c r="J1837" s="149" t="str">
        <f>CONCATENATE(E1837,IF(AND(E1837&lt;&gt;"",F1837&lt;&gt;""),$M$3,""),F1837,IF(AND(E1837&amp;F1837&lt;&gt;"",G1837&lt;&gt;""),$M$3,""),G1837,IF(AND(E1837&amp;F1837&amp;G1837&lt;&gt;"",H1837&lt;&gt;""),$M$3,""),H1837,IF(E1837&amp;F1837&amp;G1837&amp;H1837&lt;&gt;"",$M$3,""),I1837)</f>
        <v/>
      </c>
      <c r="K1837" s="160"/>
    </row>
    <row r="1838" spans="1:11">
      <c r="A1838" s="159">
        <f t="shared" si="228"/>
        <v>115</v>
      </c>
      <c r="B1838" s="156">
        <f t="shared" si="229"/>
        <v>0</v>
      </c>
      <c r="C1838" s="156">
        <v>100000000000</v>
      </c>
      <c r="D1838" s="156"/>
      <c r="E1838" s="157"/>
      <c r="K1838" s="160"/>
    </row>
    <row r="1839" spans="1:11">
      <c r="A1839" s="159">
        <f t="shared" si="228"/>
        <v>115</v>
      </c>
      <c r="B1839" s="155">
        <f>A1839-A1836</f>
        <v>0</v>
      </c>
      <c r="C1839" s="155">
        <v>1000000000000</v>
      </c>
      <c r="D1839" s="156">
        <f>(A1839-A1836)/1000000000</f>
        <v>0</v>
      </c>
      <c r="E1839" s="157">
        <f>D1839-MOD(D1839,100)</f>
        <v>0</v>
      </c>
      <c r="F1839" s="149">
        <f>MOD(D1839,100)</f>
        <v>0</v>
      </c>
      <c r="G1839" s="149">
        <f>F1839-MOD(F1839,10)</f>
        <v>0</v>
      </c>
      <c r="H1839" s="149">
        <f>MOD(F1839,10)</f>
        <v>0</v>
      </c>
      <c r="K1839" s="160"/>
    </row>
    <row r="1840" spans="1:11" ht="15.75" thickBot="1">
      <c r="A1840" s="162"/>
      <c r="B1840" s="163"/>
      <c r="C1840" s="163"/>
      <c r="D1840" s="163"/>
      <c r="E1840" s="164" t="str">
        <f>_xlfn.IFNA(VLOOKUP(E1839,$O$3:$P$38,2,0),"")</f>
        <v/>
      </c>
      <c r="F1840" s="163" t="str">
        <f>IF(AND(F1839&gt;10,F1839&lt;20), VLOOKUP(F1839,$O$3:$P$38,2,0),"")</f>
        <v/>
      </c>
      <c r="G1840" s="163" t="str">
        <f>IF(AND(F1839&gt;10,F1839&lt;20),"", IF(G1839&gt;9, VLOOKUP(G1839,$O$3:$P$38,2,0),""))</f>
        <v/>
      </c>
      <c r="H1840" s="163" t="str">
        <f>IF(AND(F1839&gt;10,F1839&lt;20),"", IF(H1839&gt;0, VLOOKUP(H1839,$O$3:$P$38,2,0),""))</f>
        <v/>
      </c>
      <c r="I1840" s="163" t="str">
        <f>IF(D1839=0,"",IF(D1839=1,$S$3,IF(AND(F1839&gt;10,F1839&lt;19),$S$5,IF(AND(H1839&gt;1,H1839&lt;5),$S$4,$S$5))))</f>
        <v/>
      </c>
      <c r="J1840" s="163" t="str">
        <f>CONCATENATE(E1840,IF(AND(E1840&lt;&gt;"",F1840&lt;&gt;""),$M$3,""),F1840,IF(AND(E1840&amp;F1840&lt;&gt;"",G1840&lt;&gt;""),$M$3,""),G1840,IF(AND(E1840&amp;F1840&amp;G1840&lt;&gt;"",H1840&lt;&gt;""),$M$3,""),H1840,IF(E1840&amp;F1840&amp;G1840&amp;H1840&lt;&gt;"",$M$3,""),I1840)</f>
        <v/>
      </c>
      <c r="K1840" s="165"/>
    </row>
    <row r="1841" spans="1:11" ht="15.75" thickBot="1">
      <c r="A1841" s="150"/>
      <c r="B1841" s="150"/>
      <c r="C1841" s="150"/>
      <c r="D1841" s="150"/>
      <c r="E1841" s="166"/>
      <c r="F1841" s="150"/>
      <c r="G1841" s="150"/>
      <c r="H1841" s="150"/>
      <c r="I1841" s="150"/>
      <c r="J1841" s="150"/>
      <c r="K1841" s="150"/>
    </row>
    <row r="1842" spans="1:11" ht="15.75" thickBot="1">
      <c r="A1842" s="151">
        <v>116</v>
      </c>
      <c r="B1842" s="145" t="s">
        <v>152</v>
      </c>
      <c r="C1842" s="145" t="s">
        <v>153</v>
      </c>
      <c r="D1842" s="148"/>
      <c r="E1842" s="152" t="str">
        <f>CONCATENATE(J1856,IF(AND(D1855&lt;&gt;0,D1852&lt;&gt;0),$M$3,""),J1853,IF(AND(D1852&lt;&gt;0,D1849&lt;&gt;0),$M$3,""),J1850,IF(AND(D1849&lt;&gt;0,D1846&lt;&gt;0),$M$3,""),J1847,$N$3,$M$3,E1843,IF(D1843&lt;&gt;0,$M$3,""),$N$4)</f>
        <v>sto szesnaście, 00/100</v>
      </c>
      <c r="F1842" s="148"/>
      <c r="G1842" s="148"/>
      <c r="H1842" s="148"/>
      <c r="I1842" s="148"/>
      <c r="J1842" s="148"/>
      <c r="K1842" s="153"/>
    </row>
    <row r="1843" spans="1:11" ht="15.75" thickBot="1">
      <c r="A1843" s="154">
        <f>TRUNC(A1842)</f>
        <v>116</v>
      </c>
      <c r="B1843" s="155">
        <f>A1842-A1843</f>
        <v>0</v>
      </c>
      <c r="C1843" s="155">
        <v>1</v>
      </c>
      <c r="D1843" s="156">
        <f>B1843</f>
        <v>0</v>
      </c>
      <c r="E1843" s="157" t="str">
        <f>CONCATENATE(TEXT(D1843*100,"## 00"),"/100")</f>
        <v>00/100</v>
      </c>
      <c r="K1843" s="158"/>
    </row>
    <row r="1844" spans="1:11">
      <c r="A1844" s="159">
        <f t="shared" ref="A1844:A1855" si="230">MOD($A$1843,$C1844)</f>
        <v>6</v>
      </c>
      <c r="B1844" s="156">
        <f>A1844</f>
        <v>6</v>
      </c>
      <c r="C1844" s="156">
        <v>10</v>
      </c>
      <c r="D1844" s="156"/>
      <c r="E1844" s="157"/>
      <c r="K1844" s="160"/>
    </row>
    <row r="1845" spans="1:11">
      <c r="A1845" s="159">
        <f t="shared" si="230"/>
        <v>16</v>
      </c>
      <c r="B1845" s="156">
        <f t="shared" ref="B1845:B1854" si="231">A1845-A1844</f>
        <v>10</v>
      </c>
      <c r="C1845" s="156">
        <v>100</v>
      </c>
      <c r="D1845" s="156"/>
      <c r="E1845" s="157"/>
      <c r="K1845" s="160"/>
    </row>
    <row r="1846" spans="1:11">
      <c r="A1846" s="159">
        <f t="shared" si="230"/>
        <v>116</v>
      </c>
      <c r="B1846" s="156">
        <f t="shared" si="231"/>
        <v>100</v>
      </c>
      <c r="C1846" s="156">
        <v>1000</v>
      </c>
      <c r="D1846" s="156">
        <f>A1846</f>
        <v>116</v>
      </c>
      <c r="E1846" s="157">
        <f>D1846-MOD(D1846,100)</f>
        <v>100</v>
      </c>
      <c r="F1846" s="149">
        <f>MOD(D1846,100)</f>
        <v>16</v>
      </c>
      <c r="G1846" s="149">
        <f>F1846-MOD(F1846,10)</f>
        <v>10</v>
      </c>
      <c r="H1846" s="149">
        <f>MOD(F1846,10)</f>
        <v>6</v>
      </c>
      <c r="K1846" s="160"/>
    </row>
    <row r="1847" spans="1:11">
      <c r="A1847" s="159">
        <f t="shared" si="230"/>
        <v>116</v>
      </c>
      <c r="B1847" s="156">
        <f t="shared" si="231"/>
        <v>0</v>
      </c>
      <c r="C1847" s="156">
        <v>10000</v>
      </c>
      <c r="D1847" s="156"/>
      <c r="E1847" s="157" t="str">
        <f>_xlfn.IFNA(VLOOKUP(E1846,$O$3:$P$38,2,0),"")</f>
        <v>sto</v>
      </c>
      <c r="F1847" s="149" t="str">
        <f>IF(AND(F1846&gt;10,F1846&lt;20), VLOOKUP(F1846,$O$3:$P$38,2,0),"")</f>
        <v>szesnaście</v>
      </c>
      <c r="G1847" s="149" t="str">
        <f>IF(AND(F1846&gt;10,F1846&lt;20),"", IF(G1846&gt;9, VLOOKUP(G1846,$O$3:$P$38,2,0),""))</f>
        <v/>
      </c>
      <c r="H1847" s="149" t="str">
        <f>IF(AND(F1846&gt;10,F1846&lt;20),"",IF(H1846&gt;0,VLOOKUP(H1846,$O$3:$P$39,2,0),IF(AND(H1846=0,A1843=0),"zero","")))</f>
        <v/>
      </c>
      <c r="J1847" s="149" t="str">
        <f>CONCATENATE(E1847,IF(AND(E1847&lt;&gt;"",F1847&lt;&gt;""),$M$3,""),F1847,IF(AND(E1847&amp;F1847&lt;&gt;"",G1847&lt;&gt;""),$M$3,""),G1847,IF(AND(E1847&amp;F1847&amp;G1847&lt;&gt;"",H1847&lt;&gt;""),$M$3,""),H1847)</f>
        <v>sto szesnaście</v>
      </c>
      <c r="K1847" s="160"/>
    </row>
    <row r="1848" spans="1:11">
      <c r="A1848" s="159">
        <f t="shared" si="230"/>
        <v>116</v>
      </c>
      <c r="B1848" s="156">
        <f t="shared" si="231"/>
        <v>0</v>
      </c>
      <c r="C1848" s="156">
        <v>100000</v>
      </c>
      <c r="D1848" s="156"/>
      <c r="E1848" s="157"/>
      <c r="K1848" s="160"/>
    </row>
    <row r="1849" spans="1:11">
      <c r="A1849" s="159">
        <f t="shared" si="230"/>
        <v>116</v>
      </c>
      <c r="B1849" s="156">
        <f t="shared" si="231"/>
        <v>0</v>
      </c>
      <c r="C1849" s="156">
        <v>1000000</v>
      </c>
      <c r="D1849" s="156">
        <f>(A1849-A1846)/1000</f>
        <v>0</v>
      </c>
      <c r="E1849" s="157">
        <f>D1849-MOD(D1849,100)</f>
        <v>0</v>
      </c>
      <c r="F1849" s="149">
        <f>MOD(D1849,100)</f>
        <v>0</v>
      </c>
      <c r="G1849" s="149">
        <f>F1849-MOD(F1849,10)</f>
        <v>0</v>
      </c>
      <c r="H1849" s="149">
        <f>MOD(F1849,10)</f>
        <v>0</v>
      </c>
      <c r="K1849" s="160"/>
    </row>
    <row r="1850" spans="1:11">
      <c r="A1850" s="159">
        <f t="shared" si="230"/>
        <v>116</v>
      </c>
      <c r="B1850" s="156">
        <f t="shared" si="231"/>
        <v>0</v>
      </c>
      <c r="C1850" s="156">
        <v>10000000</v>
      </c>
      <c r="D1850" s="156"/>
      <c r="E1850" s="157" t="str">
        <f>_xlfn.IFNA(VLOOKUP(E1849,$O$3:$P$38,2,0),"")</f>
        <v/>
      </c>
      <c r="F1850" s="149" t="str">
        <f>IF(AND(F1849&gt;10,F1849&lt;20), VLOOKUP(F1849,$O$3:$P$38,2,0),"")</f>
        <v/>
      </c>
      <c r="G1850" s="149" t="str">
        <f>IF(AND(F1849&gt;10,F1849&lt;20),"", IF(G1849&gt;9, VLOOKUP(G1849,$O$3:$P$38,2,0),""))</f>
        <v/>
      </c>
      <c r="H1850" s="149" t="str">
        <f>IF(AND(F1849&gt;10,F1849&lt;20),"", IF(H1849&gt;0, VLOOKUP(H1849,$O$3:$P$38,2,0),""))</f>
        <v/>
      </c>
      <c r="I1850" s="149" t="str">
        <f>IF(D1849=0,"",IF(D1849=1,$Q$3,IF(AND(F1849&gt;10,F1849&lt;19),$Q$5,IF(AND(H1849&gt;1,H1849&lt;5),$Q$4,$Q$5))))</f>
        <v/>
      </c>
      <c r="J1850" s="149" t="str">
        <f>CONCATENATE(E1850,IF(AND(E1850&lt;&gt;"",F1850&lt;&gt;""),$M$3,""),F1850,IF(AND(E1850&amp;F1850&lt;&gt;"",G1850&lt;&gt;""),$M$3,""),G1850,IF(AND(E1850&amp;F1850&amp;G1850&lt;&gt;"",H1850&lt;&gt;""),$M$3,""),H1850,IF(E1850&amp;F1850&amp;G1850&amp;H1850&lt;&gt;"",$M$3,""),I1850)</f>
        <v/>
      </c>
      <c r="K1850" s="160"/>
    </row>
    <row r="1851" spans="1:11">
      <c r="A1851" s="159">
        <f t="shared" si="230"/>
        <v>116</v>
      </c>
      <c r="B1851" s="156">
        <f t="shared" si="231"/>
        <v>0</v>
      </c>
      <c r="C1851" s="156">
        <v>100000000</v>
      </c>
      <c r="D1851" s="156"/>
      <c r="E1851" s="157"/>
      <c r="K1851" s="160"/>
    </row>
    <row r="1852" spans="1:11">
      <c r="A1852" s="159">
        <f t="shared" si="230"/>
        <v>116</v>
      </c>
      <c r="B1852" s="155">
        <f t="shared" si="231"/>
        <v>0</v>
      </c>
      <c r="C1852" s="155">
        <v>1000000000</v>
      </c>
      <c r="D1852" s="156">
        <f>(A1852-A1849)/1000000</f>
        <v>0</v>
      </c>
      <c r="E1852" s="157">
        <f>D1852-MOD(D1852,100)</f>
        <v>0</v>
      </c>
      <c r="F1852" s="149">
        <f>MOD(D1852,100)</f>
        <v>0</v>
      </c>
      <c r="G1852" s="149">
        <f>F1852-MOD(F1852,10)</f>
        <v>0</v>
      </c>
      <c r="H1852" s="149">
        <f>MOD(F1852,10)</f>
        <v>0</v>
      </c>
      <c r="K1852" s="160"/>
    </row>
    <row r="1853" spans="1:11">
      <c r="A1853" s="159">
        <f t="shared" si="230"/>
        <v>116</v>
      </c>
      <c r="B1853" s="155">
        <f t="shared" si="231"/>
        <v>0</v>
      </c>
      <c r="C1853" s="155">
        <v>10000000000</v>
      </c>
      <c r="E1853" s="161" t="str">
        <f>_xlfn.IFNA(VLOOKUP(E1852,$O$3:$P$38,2,0),"")</f>
        <v/>
      </c>
      <c r="F1853" s="149" t="str">
        <f>IF(AND(F1852&gt;10,F1852&lt;20), VLOOKUP(F1852,$O$3:$P$38,2,0),"")</f>
        <v/>
      </c>
      <c r="G1853" s="149" t="str">
        <f>IF(AND(F1852&gt;10,F1852&lt;20),"", IF(G1852&gt;9, VLOOKUP(G1852,$O$3:$P$38,2,0),""))</f>
        <v/>
      </c>
      <c r="H1853" s="149" t="str">
        <f>IF(AND(F1852&gt;10,F1852&lt;20),"", IF(H1852&gt;0, VLOOKUP(H1852,$O$3:$P$38,2,0),""))</f>
        <v/>
      </c>
      <c r="I1853" s="149" t="str">
        <f>IF(D1852=0,"",IF(D1852=1,$R$3,IF(AND(F1852&gt;10,F1852&lt;19),$R$5,IF(AND(H1852&gt;1,H1852&lt;5),$R$4,$R$5))))</f>
        <v/>
      </c>
      <c r="J1853" s="149" t="str">
        <f>CONCATENATE(E1853,IF(AND(E1853&lt;&gt;"",F1853&lt;&gt;""),$M$3,""),F1853,IF(AND(E1853&amp;F1853&lt;&gt;"",G1853&lt;&gt;""),$M$3,""),G1853,IF(AND(E1853&amp;F1853&amp;G1853&lt;&gt;"",H1853&lt;&gt;""),$M$3,""),H1853,IF(E1853&amp;F1853&amp;G1853&amp;H1853&lt;&gt;"",$M$3,""),I1853)</f>
        <v/>
      </c>
      <c r="K1853" s="160"/>
    </row>
    <row r="1854" spans="1:11">
      <c r="A1854" s="159">
        <f t="shared" si="230"/>
        <v>116</v>
      </c>
      <c r="B1854" s="156">
        <f t="shared" si="231"/>
        <v>0</v>
      </c>
      <c r="C1854" s="156">
        <v>100000000000</v>
      </c>
      <c r="D1854" s="156"/>
      <c r="E1854" s="157"/>
      <c r="K1854" s="160"/>
    </row>
    <row r="1855" spans="1:11">
      <c r="A1855" s="159">
        <f t="shared" si="230"/>
        <v>116</v>
      </c>
      <c r="B1855" s="155">
        <f>A1855-A1852</f>
        <v>0</v>
      </c>
      <c r="C1855" s="155">
        <v>1000000000000</v>
      </c>
      <c r="D1855" s="156">
        <f>(A1855-A1852)/1000000000</f>
        <v>0</v>
      </c>
      <c r="E1855" s="157">
        <f>D1855-MOD(D1855,100)</f>
        <v>0</v>
      </c>
      <c r="F1855" s="149">
        <f>MOD(D1855,100)</f>
        <v>0</v>
      </c>
      <c r="G1855" s="149">
        <f>F1855-MOD(F1855,10)</f>
        <v>0</v>
      </c>
      <c r="H1855" s="149">
        <f>MOD(F1855,10)</f>
        <v>0</v>
      </c>
      <c r="K1855" s="160"/>
    </row>
    <row r="1856" spans="1:11" ht="15.75" thickBot="1">
      <c r="A1856" s="162"/>
      <c r="B1856" s="163"/>
      <c r="C1856" s="163"/>
      <c r="D1856" s="163"/>
      <c r="E1856" s="164" t="str">
        <f>_xlfn.IFNA(VLOOKUP(E1855,$O$3:$P$38,2,0),"")</f>
        <v/>
      </c>
      <c r="F1856" s="163" t="str">
        <f>IF(AND(F1855&gt;10,F1855&lt;20), VLOOKUP(F1855,$O$3:$P$38,2,0),"")</f>
        <v/>
      </c>
      <c r="G1856" s="163" t="str">
        <f>IF(AND(F1855&gt;10,F1855&lt;20),"", IF(G1855&gt;9, VLOOKUP(G1855,$O$3:$P$38,2,0),""))</f>
        <v/>
      </c>
      <c r="H1856" s="163" t="str">
        <f>IF(AND(F1855&gt;10,F1855&lt;20),"", IF(H1855&gt;0, VLOOKUP(H1855,$O$3:$P$38,2,0),""))</f>
        <v/>
      </c>
      <c r="I1856" s="163" t="str">
        <f>IF(D1855=0,"",IF(D1855=1,$S$3,IF(AND(F1855&gt;10,F1855&lt;19),$S$5,IF(AND(H1855&gt;1,H1855&lt;5),$S$4,$S$5))))</f>
        <v/>
      </c>
      <c r="J1856" s="163" t="str">
        <f>CONCATENATE(E1856,IF(AND(E1856&lt;&gt;"",F1856&lt;&gt;""),$M$3,""),F1856,IF(AND(E1856&amp;F1856&lt;&gt;"",G1856&lt;&gt;""),$M$3,""),G1856,IF(AND(E1856&amp;F1856&amp;G1856&lt;&gt;"",H1856&lt;&gt;""),$M$3,""),H1856,IF(E1856&amp;F1856&amp;G1856&amp;H1856&lt;&gt;"",$M$3,""),I1856)</f>
        <v/>
      </c>
      <c r="K1856" s="165"/>
    </row>
    <row r="1857" spans="1:11" ht="15.75" thickBot="1">
      <c r="A1857" s="150"/>
      <c r="B1857" s="150"/>
      <c r="C1857" s="150"/>
      <c r="D1857" s="150"/>
      <c r="E1857" s="166"/>
      <c r="F1857" s="150"/>
      <c r="G1857" s="150"/>
      <c r="H1857" s="150"/>
      <c r="I1857" s="150"/>
      <c r="J1857" s="150"/>
      <c r="K1857" s="150"/>
    </row>
    <row r="1858" spans="1:11" ht="15.75" thickBot="1">
      <c r="A1858" s="151">
        <v>117</v>
      </c>
      <c r="B1858" s="145" t="s">
        <v>152</v>
      </c>
      <c r="C1858" s="145" t="s">
        <v>153</v>
      </c>
      <c r="D1858" s="148"/>
      <c r="E1858" s="152" t="str">
        <f>CONCATENATE(J1872,IF(AND(D1871&lt;&gt;0,D1868&lt;&gt;0),$M$3,""),J1869,IF(AND(D1868&lt;&gt;0,D1865&lt;&gt;0),$M$3,""),J1866,IF(AND(D1865&lt;&gt;0,D1862&lt;&gt;0),$M$3,""),J1863,$N$3,$M$3,E1859,IF(D1859&lt;&gt;0,$M$3,""),$N$4)</f>
        <v>sto siedemnaście, 00/100</v>
      </c>
      <c r="F1858" s="148"/>
      <c r="G1858" s="148"/>
      <c r="H1858" s="148"/>
      <c r="I1858" s="148"/>
      <c r="J1858" s="148"/>
      <c r="K1858" s="153"/>
    </row>
    <row r="1859" spans="1:11" ht="15.75" thickBot="1">
      <c r="A1859" s="154">
        <f>TRUNC(A1858)</f>
        <v>117</v>
      </c>
      <c r="B1859" s="155">
        <f>A1858-A1859</f>
        <v>0</v>
      </c>
      <c r="C1859" s="155">
        <v>1</v>
      </c>
      <c r="D1859" s="156">
        <f>B1859</f>
        <v>0</v>
      </c>
      <c r="E1859" s="157" t="str">
        <f>CONCATENATE(TEXT(D1859*100,"## 00"),"/100")</f>
        <v>00/100</v>
      </c>
      <c r="K1859" s="158"/>
    </row>
    <row r="1860" spans="1:11">
      <c r="A1860" s="159">
        <f t="shared" ref="A1860:A1871" si="232">MOD($A$1859,$C1860)</f>
        <v>7</v>
      </c>
      <c r="B1860" s="156">
        <f>A1860</f>
        <v>7</v>
      </c>
      <c r="C1860" s="156">
        <v>10</v>
      </c>
      <c r="D1860" s="156"/>
      <c r="E1860" s="157"/>
      <c r="K1860" s="160"/>
    </row>
    <row r="1861" spans="1:11">
      <c r="A1861" s="159">
        <f t="shared" si="232"/>
        <v>17</v>
      </c>
      <c r="B1861" s="156">
        <f t="shared" ref="B1861:B1870" si="233">A1861-A1860</f>
        <v>10</v>
      </c>
      <c r="C1861" s="156">
        <v>100</v>
      </c>
      <c r="D1861" s="156"/>
      <c r="E1861" s="157"/>
      <c r="K1861" s="160"/>
    </row>
    <row r="1862" spans="1:11">
      <c r="A1862" s="159">
        <f t="shared" si="232"/>
        <v>117</v>
      </c>
      <c r="B1862" s="156">
        <f t="shared" si="233"/>
        <v>100</v>
      </c>
      <c r="C1862" s="156">
        <v>1000</v>
      </c>
      <c r="D1862" s="156">
        <f>A1862</f>
        <v>117</v>
      </c>
      <c r="E1862" s="157">
        <f>D1862-MOD(D1862,100)</f>
        <v>100</v>
      </c>
      <c r="F1862" s="149">
        <f>MOD(D1862,100)</f>
        <v>17</v>
      </c>
      <c r="G1862" s="149">
        <f>F1862-MOD(F1862,10)</f>
        <v>10</v>
      </c>
      <c r="H1862" s="149">
        <f>MOD(F1862,10)</f>
        <v>7</v>
      </c>
      <c r="K1862" s="160"/>
    </row>
    <row r="1863" spans="1:11">
      <c r="A1863" s="159">
        <f t="shared" si="232"/>
        <v>117</v>
      </c>
      <c r="B1863" s="156">
        <f t="shared" si="233"/>
        <v>0</v>
      </c>
      <c r="C1863" s="156">
        <v>10000</v>
      </c>
      <c r="D1863" s="156"/>
      <c r="E1863" s="157" t="str">
        <f>_xlfn.IFNA(VLOOKUP(E1862,$O$3:$P$38,2,0),"")</f>
        <v>sto</v>
      </c>
      <c r="F1863" s="149" t="str">
        <f>IF(AND(F1862&gt;10,F1862&lt;20), VLOOKUP(F1862,$O$3:$P$38,2,0),"")</f>
        <v>siedemnaście</v>
      </c>
      <c r="G1863" s="149" t="str">
        <f>IF(AND(F1862&gt;10,F1862&lt;20),"", IF(G1862&gt;9, VLOOKUP(G1862,$O$3:$P$38,2,0),""))</f>
        <v/>
      </c>
      <c r="H1863" s="149" t="str">
        <f>IF(AND(F1862&gt;10,F1862&lt;20),"",IF(H1862&gt;0,VLOOKUP(H1862,$O$3:$P$39,2,0),IF(AND(H1862=0,A1859=0),"zero","")))</f>
        <v/>
      </c>
      <c r="J1863" s="149" t="str">
        <f>CONCATENATE(E1863,IF(AND(E1863&lt;&gt;"",F1863&lt;&gt;""),$M$3,""),F1863,IF(AND(E1863&amp;F1863&lt;&gt;"",G1863&lt;&gt;""),$M$3,""),G1863,IF(AND(E1863&amp;F1863&amp;G1863&lt;&gt;"",H1863&lt;&gt;""),$M$3,""),H1863)</f>
        <v>sto siedemnaście</v>
      </c>
      <c r="K1863" s="160"/>
    </row>
    <row r="1864" spans="1:11">
      <c r="A1864" s="159">
        <f t="shared" si="232"/>
        <v>117</v>
      </c>
      <c r="B1864" s="156">
        <f t="shared" si="233"/>
        <v>0</v>
      </c>
      <c r="C1864" s="156">
        <v>100000</v>
      </c>
      <c r="D1864" s="156"/>
      <c r="E1864" s="157"/>
      <c r="K1864" s="160"/>
    </row>
    <row r="1865" spans="1:11">
      <c r="A1865" s="159">
        <f t="shared" si="232"/>
        <v>117</v>
      </c>
      <c r="B1865" s="156">
        <f t="shared" si="233"/>
        <v>0</v>
      </c>
      <c r="C1865" s="156">
        <v>1000000</v>
      </c>
      <c r="D1865" s="156">
        <f>(A1865-A1862)/1000</f>
        <v>0</v>
      </c>
      <c r="E1865" s="157">
        <f>D1865-MOD(D1865,100)</f>
        <v>0</v>
      </c>
      <c r="F1865" s="149">
        <f>MOD(D1865,100)</f>
        <v>0</v>
      </c>
      <c r="G1865" s="149">
        <f>F1865-MOD(F1865,10)</f>
        <v>0</v>
      </c>
      <c r="H1865" s="149">
        <f>MOD(F1865,10)</f>
        <v>0</v>
      </c>
      <c r="K1865" s="160"/>
    </row>
    <row r="1866" spans="1:11">
      <c r="A1866" s="159">
        <f t="shared" si="232"/>
        <v>117</v>
      </c>
      <c r="B1866" s="156">
        <f t="shared" si="233"/>
        <v>0</v>
      </c>
      <c r="C1866" s="156">
        <v>10000000</v>
      </c>
      <c r="D1866" s="156"/>
      <c r="E1866" s="157" t="str">
        <f>_xlfn.IFNA(VLOOKUP(E1865,$O$3:$P$38,2,0),"")</f>
        <v/>
      </c>
      <c r="F1866" s="149" t="str">
        <f>IF(AND(F1865&gt;10,F1865&lt;20), VLOOKUP(F1865,$O$3:$P$38,2,0),"")</f>
        <v/>
      </c>
      <c r="G1866" s="149" t="str">
        <f>IF(AND(F1865&gt;10,F1865&lt;20),"", IF(G1865&gt;9, VLOOKUP(G1865,$O$3:$P$38,2,0),""))</f>
        <v/>
      </c>
      <c r="H1866" s="149" t="str">
        <f>IF(AND(F1865&gt;10,F1865&lt;20),"", IF(H1865&gt;0, VLOOKUP(H1865,$O$3:$P$38,2,0),""))</f>
        <v/>
      </c>
      <c r="I1866" s="149" t="str">
        <f>IF(D1865=0,"",IF(D1865=1,$Q$3,IF(AND(F1865&gt;10,F1865&lt;19),$Q$5,IF(AND(H1865&gt;1,H1865&lt;5),$Q$4,$Q$5))))</f>
        <v/>
      </c>
      <c r="J1866" s="149" t="str">
        <f>CONCATENATE(E1866,IF(AND(E1866&lt;&gt;"",F1866&lt;&gt;""),$M$3,""),F1866,IF(AND(E1866&amp;F1866&lt;&gt;"",G1866&lt;&gt;""),$M$3,""),G1866,IF(AND(E1866&amp;F1866&amp;G1866&lt;&gt;"",H1866&lt;&gt;""),$M$3,""),H1866,IF(E1866&amp;F1866&amp;G1866&amp;H1866&lt;&gt;"",$M$3,""),I1866)</f>
        <v/>
      </c>
      <c r="K1866" s="160"/>
    </row>
    <row r="1867" spans="1:11">
      <c r="A1867" s="159">
        <f t="shared" si="232"/>
        <v>117</v>
      </c>
      <c r="B1867" s="156">
        <f t="shared" si="233"/>
        <v>0</v>
      </c>
      <c r="C1867" s="156">
        <v>100000000</v>
      </c>
      <c r="D1867" s="156"/>
      <c r="E1867" s="157"/>
      <c r="K1867" s="160"/>
    </row>
    <row r="1868" spans="1:11">
      <c r="A1868" s="159">
        <f t="shared" si="232"/>
        <v>117</v>
      </c>
      <c r="B1868" s="155">
        <f t="shared" si="233"/>
        <v>0</v>
      </c>
      <c r="C1868" s="155">
        <v>1000000000</v>
      </c>
      <c r="D1868" s="156">
        <f>(A1868-A1865)/1000000</f>
        <v>0</v>
      </c>
      <c r="E1868" s="157">
        <f>D1868-MOD(D1868,100)</f>
        <v>0</v>
      </c>
      <c r="F1868" s="149">
        <f>MOD(D1868,100)</f>
        <v>0</v>
      </c>
      <c r="G1868" s="149">
        <f>F1868-MOD(F1868,10)</f>
        <v>0</v>
      </c>
      <c r="H1868" s="149">
        <f>MOD(F1868,10)</f>
        <v>0</v>
      </c>
      <c r="K1868" s="160"/>
    </row>
    <row r="1869" spans="1:11">
      <c r="A1869" s="159">
        <f t="shared" si="232"/>
        <v>117</v>
      </c>
      <c r="B1869" s="155">
        <f t="shared" si="233"/>
        <v>0</v>
      </c>
      <c r="C1869" s="155">
        <v>10000000000</v>
      </c>
      <c r="E1869" s="161" t="str">
        <f>_xlfn.IFNA(VLOOKUP(E1868,$O$3:$P$38,2,0),"")</f>
        <v/>
      </c>
      <c r="F1869" s="149" t="str">
        <f>IF(AND(F1868&gt;10,F1868&lt;20), VLOOKUP(F1868,$O$3:$P$38,2,0),"")</f>
        <v/>
      </c>
      <c r="G1869" s="149" t="str">
        <f>IF(AND(F1868&gt;10,F1868&lt;20),"", IF(G1868&gt;9, VLOOKUP(G1868,$O$3:$P$38,2,0),""))</f>
        <v/>
      </c>
      <c r="H1869" s="149" t="str">
        <f>IF(AND(F1868&gt;10,F1868&lt;20),"", IF(H1868&gt;0, VLOOKUP(H1868,$O$3:$P$38,2,0),""))</f>
        <v/>
      </c>
      <c r="I1869" s="149" t="str">
        <f>IF(D1868=0,"",IF(D1868=1,$R$3,IF(AND(F1868&gt;10,F1868&lt;19),$R$5,IF(AND(H1868&gt;1,H1868&lt;5),$R$4,$R$5))))</f>
        <v/>
      </c>
      <c r="J1869" s="149" t="str">
        <f>CONCATENATE(E1869,IF(AND(E1869&lt;&gt;"",F1869&lt;&gt;""),$M$3,""),F1869,IF(AND(E1869&amp;F1869&lt;&gt;"",G1869&lt;&gt;""),$M$3,""),G1869,IF(AND(E1869&amp;F1869&amp;G1869&lt;&gt;"",H1869&lt;&gt;""),$M$3,""),H1869,IF(E1869&amp;F1869&amp;G1869&amp;H1869&lt;&gt;"",$M$3,""),I1869)</f>
        <v/>
      </c>
      <c r="K1869" s="160"/>
    </row>
    <row r="1870" spans="1:11">
      <c r="A1870" s="159">
        <f t="shared" si="232"/>
        <v>117</v>
      </c>
      <c r="B1870" s="156">
        <f t="shared" si="233"/>
        <v>0</v>
      </c>
      <c r="C1870" s="156">
        <v>100000000000</v>
      </c>
      <c r="D1870" s="156"/>
      <c r="E1870" s="157"/>
      <c r="K1870" s="160"/>
    </row>
    <row r="1871" spans="1:11">
      <c r="A1871" s="159">
        <f t="shared" si="232"/>
        <v>117</v>
      </c>
      <c r="B1871" s="155">
        <f>A1871-A1868</f>
        <v>0</v>
      </c>
      <c r="C1871" s="155">
        <v>1000000000000</v>
      </c>
      <c r="D1871" s="156">
        <f>(A1871-A1868)/1000000000</f>
        <v>0</v>
      </c>
      <c r="E1871" s="157">
        <f>D1871-MOD(D1871,100)</f>
        <v>0</v>
      </c>
      <c r="F1871" s="149">
        <f>MOD(D1871,100)</f>
        <v>0</v>
      </c>
      <c r="G1871" s="149">
        <f>F1871-MOD(F1871,10)</f>
        <v>0</v>
      </c>
      <c r="H1871" s="149">
        <f>MOD(F1871,10)</f>
        <v>0</v>
      </c>
      <c r="K1871" s="160"/>
    </row>
    <row r="1872" spans="1:11" ht="15.75" thickBot="1">
      <c r="A1872" s="162"/>
      <c r="B1872" s="163"/>
      <c r="C1872" s="163"/>
      <c r="D1872" s="163"/>
      <c r="E1872" s="164" t="str">
        <f>_xlfn.IFNA(VLOOKUP(E1871,$O$3:$P$38,2,0),"")</f>
        <v/>
      </c>
      <c r="F1872" s="163" t="str">
        <f>IF(AND(F1871&gt;10,F1871&lt;20), VLOOKUP(F1871,$O$3:$P$38,2,0),"")</f>
        <v/>
      </c>
      <c r="G1872" s="163" t="str">
        <f>IF(AND(F1871&gt;10,F1871&lt;20),"", IF(G1871&gt;9, VLOOKUP(G1871,$O$3:$P$38,2,0),""))</f>
        <v/>
      </c>
      <c r="H1872" s="163" t="str">
        <f>IF(AND(F1871&gt;10,F1871&lt;20),"", IF(H1871&gt;0, VLOOKUP(H1871,$O$3:$P$38,2,0),""))</f>
        <v/>
      </c>
      <c r="I1872" s="163" t="str">
        <f>IF(D1871=0,"",IF(D1871=1,$S$3,IF(AND(F1871&gt;10,F1871&lt;19),$S$5,IF(AND(H1871&gt;1,H1871&lt;5),$S$4,$S$5))))</f>
        <v/>
      </c>
      <c r="J1872" s="163" t="str">
        <f>CONCATENATE(E1872,IF(AND(E1872&lt;&gt;"",F1872&lt;&gt;""),$M$3,""),F1872,IF(AND(E1872&amp;F1872&lt;&gt;"",G1872&lt;&gt;""),$M$3,""),G1872,IF(AND(E1872&amp;F1872&amp;G1872&lt;&gt;"",H1872&lt;&gt;""),$M$3,""),H1872,IF(E1872&amp;F1872&amp;G1872&amp;H1872&lt;&gt;"",$M$3,""),I1872)</f>
        <v/>
      </c>
      <c r="K1872" s="165"/>
    </row>
    <row r="1873" spans="1:11" ht="15.75" thickBot="1">
      <c r="A1873" s="150"/>
      <c r="B1873" s="150"/>
      <c r="C1873" s="150"/>
      <c r="D1873" s="150"/>
      <c r="E1873" s="166"/>
      <c r="F1873" s="150"/>
      <c r="G1873" s="150"/>
      <c r="H1873" s="150"/>
      <c r="I1873" s="150"/>
      <c r="J1873" s="150"/>
      <c r="K1873" s="150"/>
    </row>
    <row r="1874" spans="1:11" ht="15.75" thickBot="1">
      <c r="A1874" s="151">
        <v>118</v>
      </c>
      <c r="B1874" s="145" t="s">
        <v>152</v>
      </c>
      <c r="C1874" s="145" t="s">
        <v>153</v>
      </c>
      <c r="D1874" s="148"/>
      <c r="E1874" s="152" t="str">
        <f>CONCATENATE(J1888,IF(AND(D1887&lt;&gt;0,D1884&lt;&gt;0),$M$3,""),J1885,IF(AND(D1884&lt;&gt;0,D1881&lt;&gt;0),$M$3,""),J1882,IF(AND(D1881&lt;&gt;0,D1878&lt;&gt;0),$M$3,""),J1879,$N$3,$M$3,E1875,IF(D1875&lt;&gt;0,$M$3,""),$N$4)</f>
        <v>sto osiemnaście, 00/100</v>
      </c>
      <c r="F1874" s="148"/>
      <c r="G1874" s="148"/>
      <c r="H1874" s="148"/>
      <c r="I1874" s="148"/>
      <c r="J1874" s="148"/>
      <c r="K1874" s="153"/>
    </row>
    <row r="1875" spans="1:11" ht="15.75" thickBot="1">
      <c r="A1875" s="154">
        <f>TRUNC(A1874)</f>
        <v>118</v>
      </c>
      <c r="B1875" s="155">
        <f>A1874-A1875</f>
        <v>0</v>
      </c>
      <c r="C1875" s="155">
        <v>1</v>
      </c>
      <c r="D1875" s="156">
        <f>B1875</f>
        <v>0</v>
      </c>
      <c r="E1875" s="157" t="str">
        <f>CONCATENATE(TEXT(D1875*100,"## 00"),"/100")</f>
        <v>00/100</v>
      </c>
      <c r="K1875" s="158"/>
    </row>
    <row r="1876" spans="1:11">
      <c r="A1876" s="159">
        <f t="shared" ref="A1876:A1887" si="234">MOD($A$1875,$C1876)</f>
        <v>8</v>
      </c>
      <c r="B1876" s="156">
        <f>A1876</f>
        <v>8</v>
      </c>
      <c r="C1876" s="156">
        <v>10</v>
      </c>
      <c r="D1876" s="156"/>
      <c r="E1876" s="157"/>
      <c r="K1876" s="160"/>
    </row>
    <row r="1877" spans="1:11">
      <c r="A1877" s="159">
        <f t="shared" si="234"/>
        <v>18</v>
      </c>
      <c r="B1877" s="156">
        <f t="shared" ref="B1877:B1886" si="235">A1877-A1876</f>
        <v>10</v>
      </c>
      <c r="C1877" s="156">
        <v>100</v>
      </c>
      <c r="D1877" s="156"/>
      <c r="E1877" s="157"/>
      <c r="K1877" s="160"/>
    </row>
    <row r="1878" spans="1:11">
      <c r="A1878" s="159">
        <f t="shared" si="234"/>
        <v>118</v>
      </c>
      <c r="B1878" s="156">
        <f t="shared" si="235"/>
        <v>100</v>
      </c>
      <c r="C1878" s="156">
        <v>1000</v>
      </c>
      <c r="D1878" s="156">
        <f>A1878</f>
        <v>118</v>
      </c>
      <c r="E1878" s="157">
        <f>D1878-MOD(D1878,100)</f>
        <v>100</v>
      </c>
      <c r="F1878" s="149">
        <f>MOD(D1878,100)</f>
        <v>18</v>
      </c>
      <c r="G1878" s="149">
        <f>F1878-MOD(F1878,10)</f>
        <v>10</v>
      </c>
      <c r="H1878" s="149">
        <f>MOD(F1878,10)</f>
        <v>8</v>
      </c>
      <c r="K1878" s="160"/>
    </row>
    <row r="1879" spans="1:11">
      <c r="A1879" s="159">
        <f t="shared" si="234"/>
        <v>118</v>
      </c>
      <c r="B1879" s="156">
        <f t="shared" si="235"/>
        <v>0</v>
      </c>
      <c r="C1879" s="156">
        <v>10000</v>
      </c>
      <c r="D1879" s="156"/>
      <c r="E1879" s="157" t="str">
        <f>_xlfn.IFNA(VLOOKUP(E1878,$O$3:$P$38,2,0),"")</f>
        <v>sto</v>
      </c>
      <c r="F1879" s="149" t="str">
        <f>IF(AND(F1878&gt;10,F1878&lt;20), VLOOKUP(F1878,$O$3:$P$38,2,0),"")</f>
        <v>osiemnaście</v>
      </c>
      <c r="G1879" s="149" t="str">
        <f>IF(AND(F1878&gt;10,F1878&lt;20),"", IF(G1878&gt;9, VLOOKUP(G1878,$O$3:$P$38,2,0),""))</f>
        <v/>
      </c>
      <c r="H1879" s="149" t="str">
        <f>IF(AND(F1878&gt;10,F1878&lt;20),"",IF(H1878&gt;0,VLOOKUP(H1878,$O$3:$P$39,2,0),IF(AND(H1878=0,A1875=0),"zero","")))</f>
        <v/>
      </c>
      <c r="J1879" s="149" t="str">
        <f>CONCATENATE(E1879,IF(AND(E1879&lt;&gt;"",F1879&lt;&gt;""),$M$3,""),F1879,IF(AND(E1879&amp;F1879&lt;&gt;"",G1879&lt;&gt;""),$M$3,""),G1879,IF(AND(E1879&amp;F1879&amp;G1879&lt;&gt;"",H1879&lt;&gt;""),$M$3,""),H1879)</f>
        <v>sto osiemnaście</v>
      </c>
      <c r="K1879" s="160"/>
    </row>
    <row r="1880" spans="1:11">
      <c r="A1880" s="159">
        <f t="shared" si="234"/>
        <v>118</v>
      </c>
      <c r="B1880" s="156">
        <f t="shared" si="235"/>
        <v>0</v>
      </c>
      <c r="C1880" s="156">
        <v>100000</v>
      </c>
      <c r="D1880" s="156"/>
      <c r="E1880" s="157"/>
      <c r="K1880" s="160"/>
    </row>
    <row r="1881" spans="1:11">
      <c r="A1881" s="159">
        <f t="shared" si="234"/>
        <v>118</v>
      </c>
      <c r="B1881" s="156">
        <f t="shared" si="235"/>
        <v>0</v>
      </c>
      <c r="C1881" s="156">
        <v>1000000</v>
      </c>
      <c r="D1881" s="156">
        <f>(A1881-A1878)/1000</f>
        <v>0</v>
      </c>
      <c r="E1881" s="157">
        <f>D1881-MOD(D1881,100)</f>
        <v>0</v>
      </c>
      <c r="F1881" s="149">
        <f>MOD(D1881,100)</f>
        <v>0</v>
      </c>
      <c r="G1881" s="149">
        <f>F1881-MOD(F1881,10)</f>
        <v>0</v>
      </c>
      <c r="H1881" s="149">
        <f>MOD(F1881,10)</f>
        <v>0</v>
      </c>
      <c r="K1881" s="160"/>
    </row>
    <row r="1882" spans="1:11">
      <c r="A1882" s="159">
        <f t="shared" si="234"/>
        <v>118</v>
      </c>
      <c r="B1882" s="156">
        <f t="shared" si="235"/>
        <v>0</v>
      </c>
      <c r="C1882" s="156">
        <v>10000000</v>
      </c>
      <c r="D1882" s="156"/>
      <c r="E1882" s="157" t="str">
        <f>_xlfn.IFNA(VLOOKUP(E1881,$O$3:$P$38,2,0),"")</f>
        <v/>
      </c>
      <c r="F1882" s="149" t="str">
        <f>IF(AND(F1881&gt;10,F1881&lt;20), VLOOKUP(F1881,$O$3:$P$38,2,0),"")</f>
        <v/>
      </c>
      <c r="G1882" s="149" t="str">
        <f>IF(AND(F1881&gt;10,F1881&lt;20),"", IF(G1881&gt;9, VLOOKUP(G1881,$O$3:$P$38,2,0),""))</f>
        <v/>
      </c>
      <c r="H1882" s="149" t="str">
        <f>IF(AND(F1881&gt;10,F1881&lt;20),"", IF(H1881&gt;0, VLOOKUP(H1881,$O$3:$P$38,2,0),""))</f>
        <v/>
      </c>
      <c r="I1882" s="149" t="str">
        <f>IF(D1881=0,"",IF(D1881=1,$Q$3,IF(AND(F1881&gt;10,F1881&lt;19),$Q$5,IF(AND(H1881&gt;1,H1881&lt;5),$Q$4,$Q$5))))</f>
        <v/>
      </c>
      <c r="J1882" s="149" t="str">
        <f>CONCATENATE(E1882,IF(AND(E1882&lt;&gt;"",F1882&lt;&gt;""),$M$3,""),F1882,IF(AND(E1882&amp;F1882&lt;&gt;"",G1882&lt;&gt;""),$M$3,""),G1882,IF(AND(E1882&amp;F1882&amp;G1882&lt;&gt;"",H1882&lt;&gt;""),$M$3,""),H1882,IF(E1882&amp;F1882&amp;G1882&amp;H1882&lt;&gt;"",$M$3,""),I1882)</f>
        <v/>
      </c>
      <c r="K1882" s="160"/>
    </row>
    <row r="1883" spans="1:11">
      <c r="A1883" s="159">
        <f t="shared" si="234"/>
        <v>118</v>
      </c>
      <c r="B1883" s="156">
        <f t="shared" si="235"/>
        <v>0</v>
      </c>
      <c r="C1883" s="156">
        <v>100000000</v>
      </c>
      <c r="D1883" s="156"/>
      <c r="E1883" s="157"/>
      <c r="K1883" s="160"/>
    </row>
    <row r="1884" spans="1:11">
      <c r="A1884" s="159">
        <f t="shared" si="234"/>
        <v>118</v>
      </c>
      <c r="B1884" s="155">
        <f t="shared" si="235"/>
        <v>0</v>
      </c>
      <c r="C1884" s="155">
        <v>1000000000</v>
      </c>
      <c r="D1884" s="156">
        <f>(A1884-A1881)/1000000</f>
        <v>0</v>
      </c>
      <c r="E1884" s="157">
        <f>D1884-MOD(D1884,100)</f>
        <v>0</v>
      </c>
      <c r="F1884" s="149">
        <f>MOD(D1884,100)</f>
        <v>0</v>
      </c>
      <c r="G1884" s="149">
        <f>F1884-MOD(F1884,10)</f>
        <v>0</v>
      </c>
      <c r="H1884" s="149">
        <f>MOD(F1884,10)</f>
        <v>0</v>
      </c>
      <c r="K1884" s="160"/>
    </row>
    <row r="1885" spans="1:11">
      <c r="A1885" s="159">
        <f t="shared" si="234"/>
        <v>118</v>
      </c>
      <c r="B1885" s="155">
        <f t="shared" si="235"/>
        <v>0</v>
      </c>
      <c r="C1885" s="155">
        <v>10000000000</v>
      </c>
      <c r="E1885" s="161" t="str">
        <f>_xlfn.IFNA(VLOOKUP(E1884,$O$3:$P$38,2,0),"")</f>
        <v/>
      </c>
      <c r="F1885" s="149" t="str">
        <f>IF(AND(F1884&gt;10,F1884&lt;20), VLOOKUP(F1884,$O$3:$P$38,2,0),"")</f>
        <v/>
      </c>
      <c r="G1885" s="149" t="str">
        <f>IF(AND(F1884&gt;10,F1884&lt;20),"", IF(G1884&gt;9, VLOOKUP(G1884,$O$3:$P$38,2,0),""))</f>
        <v/>
      </c>
      <c r="H1885" s="149" t="str">
        <f>IF(AND(F1884&gt;10,F1884&lt;20),"", IF(H1884&gt;0, VLOOKUP(H1884,$O$3:$P$38,2,0),""))</f>
        <v/>
      </c>
      <c r="I1885" s="149" t="str">
        <f>IF(D1884=0,"",IF(D1884=1,$R$3,IF(AND(F1884&gt;10,F1884&lt;19),$R$5,IF(AND(H1884&gt;1,H1884&lt;5),$R$4,$R$5))))</f>
        <v/>
      </c>
      <c r="J1885" s="149" t="str">
        <f>CONCATENATE(E1885,IF(AND(E1885&lt;&gt;"",F1885&lt;&gt;""),$M$3,""),F1885,IF(AND(E1885&amp;F1885&lt;&gt;"",G1885&lt;&gt;""),$M$3,""),G1885,IF(AND(E1885&amp;F1885&amp;G1885&lt;&gt;"",H1885&lt;&gt;""),$M$3,""),H1885,IF(E1885&amp;F1885&amp;G1885&amp;H1885&lt;&gt;"",$M$3,""),I1885)</f>
        <v/>
      </c>
      <c r="K1885" s="160"/>
    </row>
    <row r="1886" spans="1:11">
      <c r="A1886" s="159">
        <f t="shared" si="234"/>
        <v>118</v>
      </c>
      <c r="B1886" s="156">
        <f t="shared" si="235"/>
        <v>0</v>
      </c>
      <c r="C1886" s="156">
        <v>100000000000</v>
      </c>
      <c r="D1886" s="156"/>
      <c r="E1886" s="157"/>
      <c r="K1886" s="160"/>
    </row>
    <row r="1887" spans="1:11">
      <c r="A1887" s="159">
        <f t="shared" si="234"/>
        <v>118</v>
      </c>
      <c r="B1887" s="155">
        <f>A1887-A1884</f>
        <v>0</v>
      </c>
      <c r="C1887" s="155">
        <v>1000000000000</v>
      </c>
      <c r="D1887" s="156">
        <f>(A1887-A1884)/1000000000</f>
        <v>0</v>
      </c>
      <c r="E1887" s="157">
        <f>D1887-MOD(D1887,100)</f>
        <v>0</v>
      </c>
      <c r="F1887" s="149">
        <f>MOD(D1887,100)</f>
        <v>0</v>
      </c>
      <c r="G1887" s="149">
        <f>F1887-MOD(F1887,10)</f>
        <v>0</v>
      </c>
      <c r="H1887" s="149">
        <f>MOD(F1887,10)</f>
        <v>0</v>
      </c>
      <c r="K1887" s="160"/>
    </row>
    <row r="1888" spans="1:11" ht="15.75" thickBot="1">
      <c r="A1888" s="162"/>
      <c r="B1888" s="163"/>
      <c r="C1888" s="163"/>
      <c r="D1888" s="163"/>
      <c r="E1888" s="164" t="str">
        <f>_xlfn.IFNA(VLOOKUP(E1887,$O$3:$P$38,2,0),"")</f>
        <v/>
      </c>
      <c r="F1888" s="163" t="str">
        <f>IF(AND(F1887&gt;10,F1887&lt;20), VLOOKUP(F1887,$O$3:$P$38,2,0),"")</f>
        <v/>
      </c>
      <c r="G1888" s="163" t="str">
        <f>IF(AND(F1887&gt;10,F1887&lt;20),"", IF(G1887&gt;9, VLOOKUP(G1887,$O$3:$P$38,2,0),""))</f>
        <v/>
      </c>
      <c r="H1888" s="163" t="str">
        <f>IF(AND(F1887&gt;10,F1887&lt;20),"", IF(H1887&gt;0, VLOOKUP(H1887,$O$3:$P$38,2,0),""))</f>
        <v/>
      </c>
      <c r="I1888" s="163" t="str">
        <f>IF(D1887=0,"",IF(D1887=1,$S$3,IF(AND(F1887&gt;10,F1887&lt;19),$S$5,IF(AND(H1887&gt;1,H1887&lt;5),$S$4,$S$5))))</f>
        <v/>
      </c>
      <c r="J1888" s="163" t="str">
        <f>CONCATENATE(E1888,IF(AND(E1888&lt;&gt;"",F1888&lt;&gt;""),$M$3,""),F1888,IF(AND(E1888&amp;F1888&lt;&gt;"",G1888&lt;&gt;""),$M$3,""),G1888,IF(AND(E1888&amp;F1888&amp;G1888&lt;&gt;"",H1888&lt;&gt;""),$M$3,""),H1888,IF(E1888&amp;F1888&amp;G1888&amp;H1888&lt;&gt;"",$M$3,""),I1888)</f>
        <v/>
      </c>
      <c r="K1888" s="165"/>
    </row>
    <row r="1889" spans="1:11" ht="15.75" thickBot="1">
      <c r="A1889" s="150"/>
      <c r="B1889" s="150"/>
      <c r="C1889" s="150"/>
      <c r="D1889" s="150"/>
      <c r="E1889" s="166"/>
      <c r="F1889" s="150"/>
      <c r="G1889" s="150"/>
      <c r="H1889" s="150"/>
      <c r="I1889" s="150"/>
      <c r="J1889" s="150"/>
      <c r="K1889" s="150"/>
    </row>
    <row r="1890" spans="1:11" ht="15.75" thickBot="1">
      <c r="A1890" s="151">
        <v>119</v>
      </c>
      <c r="B1890" s="145" t="s">
        <v>152</v>
      </c>
      <c r="C1890" s="145" t="s">
        <v>153</v>
      </c>
      <c r="D1890" s="148"/>
      <c r="E1890" s="152" t="str">
        <f>CONCATENATE(J1904,IF(AND(D1903&lt;&gt;0,D1900&lt;&gt;0),$M$3,""),J1901,IF(AND(D1900&lt;&gt;0,D1897&lt;&gt;0),$M$3,""),J1898,IF(AND(D1897&lt;&gt;0,D1894&lt;&gt;0),$M$3,""),J1895,$N$3,$M$3,E1891,IF(D1891&lt;&gt;0,$M$3,""),$N$4)</f>
        <v>sto dziewiętnaście, 00/100</v>
      </c>
      <c r="F1890" s="148"/>
      <c r="G1890" s="148"/>
      <c r="H1890" s="148"/>
      <c r="I1890" s="148"/>
      <c r="J1890" s="148"/>
      <c r="K1890" s="153"/>
    </row>
    <row r="1891" spans="1:11" ht="15.75" thickBot="1">
      <c r="A1891" s="154">
        <f>TRUNC(A1890)</f>
        <v>119</v>
      </c>
      <c r="B1891" s="155">
        <f>A1890-A1891</f>
        <v>0</v>
      </c>
      <c r="C1891" s="155">
        <v>1</v>
      </c>
      <c r="D1891" s="156">
        <f>B1891</f>
        <v>0</v>
      </c>
      <c r="E1891" s="157" t="str">
        <f>CONCATENATE(TEXT(D1891*100,"## 00"),"/100")</f>
        <v>00/100</v>
      </c>
      <c r="K1891" s="158"/>
    </row>
    <row r="1892" spans="1:11">
      <c r="A1892" s="159">
        <f t="shared" ref="A1892:A1903" si="236">MOD($A$1891,$C1892)</f>
        <v>9</v>
      </c>
      <c r="B1892" s="156">
        <f>A1892</f>
        <v>9</v>
      </c>
      <c r="C1892" s="156">
        <v>10</v>
      </c>
      <c r="D1892" s="156"/>
      <c r="E1892" s="157"/>
      <c r="K1892" s="160"/>
    </row>
    <row r="1893" spans="1:11">
      <c r="A1893" s="159">
        <f t="shared" si="236"/>
        <v>19</v>
      </c>
      <c r="B1893" s="156">
        <f t="shared" ref="B1893:B1902" si="237">A1893-A1892</f>
        <v>10</v>
      </c>
      <c r="C1893" s="156">
        <v>100</v>
      </c>
      <c r="D1893" s="156"/>
      <c r="E1893" s="157"/>
      <c r="K1893" s="160"/>
    </row>
    <row r="1894" spans="1:11">
      <c r="A1894" s="159">
        <f t="shared" si="236"/>
        <v>119</v>
      </c>
      <c r="B1894" s="156">
        <f t="shared" si="237"/>
        <v>100</v>
      </c>
      <c r="C1894" s="156">
        <v>1000</v>
      </c>
      <c r="D1894" s="156">
        <f>A1894</f>
        <v>119</v>
      </c>
      <c r="E1894" s="157">
        <f>D1894-MOD(D1894,100)</f>
        <v>100</v>
      </c>
      <c r="F1894" s="149">
        <f>MOD(D1894,100)</f>
        <v>19</v>
      </c>
      <c r="G1894" s="149">
        <f>F1894-MOD(F1894,10)</f>
        <v>10</v>
      </c>
      <c r="H1894" s="149">
        <f>MOD(F1894,10)</f>
        <v>9</v>
      </c>
      <c r="K1894" s="160"/>
    </row>
    <row r="1895" spans="1:11">
      <c r="A1895" s="159">
        <f t="shared" si="236"/>
        <v>119</v>
      </c>
      <c r="B1895" s="156">
        <f t="shared" si="237"/>
        <v>0</v>
      </c>
      <c r="C1895" s="156">
        <v>10000</v>
      </c>
      <c r="D1895" s="156"/>
      <c r="E1895" s="157" t="str">
        <f>_xlfn.IFNA(VLOOKUP(E1894,$O$3:$P$38,2,0),"")</f>
        <v>sto</v>
      </c>
      <c r="F1895" s="149" t="str">
        <f>IF(AND(F1894&gt;10,F1894&lt;20), VLOOKUP(F1894,$O$3:$P$38,2,0),"")</f>
        <v>dziewiętnaście</v>
      </c>
      <c r="G1895" s="149" t="str">
        <f>IF(AND(F1894&gt;10,F1894&lt;20),"", IF(G1894&gt;9, VLOOKUP(G1894,$O$3:$P$38,2,0),""))</f>
        <v/>
      </c>
      <c r="H1895" s="149" t="str">
        <f>IF(AND(F1894&gt;10,F1894&lt;20),"",IF(H1894&gt;0,VLOOKUP(H1894,$O$3:$P$39,2,0),IF(AND(H1894=0,A1891=0),"zero","")))</f>
        <v/>
      </c>
      <c r="J1895" s="149" t="str">
        <f>CONCATENATE(E1895,IF(AND(E1895&lt;&gt;"",F1895&lt;&gt;""),$M$3,""),F1895,IF(AND(E1895&amp;F1895&lt;&gt;"",G1895&lt;&gt;""),$M$3,""),G1895,IF(AND(E1895&amp;F1895&amp;G1895&lt;&gt;"",H1895&lt;&gt;""),$M$3,""),H1895)</f>
        <v>sto dziewiętnaście</v>
      </c>
      <c r="K1895" s="160"/>
    </row>
    <row r="1896" spans="1:11">
      <c r="A1896" s="159">
        <f t="shared" si="236"/>
        <v>119</v>
      </c>
      <c r="B1896" s="156">
        <f t="shared" si="237"/>
        <v>0</v>
      </c>
      <c r="C1896" s="156">
        <v>100000</v>
      </c>
      <c r="D1896" s="156"/>
      <c r="E1896" s="157"/>
      <c r="K1896" s="160"/>
    </row>
    <row r="1897" spans="1:11">
      <c r="A1897" s="159">
        <f t="shared" si="236"/>
        <v>119</v>
      </c>
      <c r="B1897" s="156">
        <f t="shared" si="237"/>
        <v>0</v>
      </c>
      <c r="C1897" s="156">
        <v>1000000</v>
      </c>
      <c r="D1897" s="156">
        <f>(A1897-A1894)/1000</f>
        <v>0</v>
      </c>
      <c r="E1897" s="157">
        <f>D1897-MOD(D1897,100)</f>
        <v>0</v>
      </c>
      <c r="F1897" s="149">
        <f>MOD(D1897,100)</f>
        <v>0</v>
      </c>
      <c r="G1897" s="149">
        <f>F1897-MOD(F1897,10)</f>
        <v>0</v>
      </c>
      <c r="H1897" s="149">
        <f>MOD(F1897,10)</f>
        <v>0</v>
      </c>
      <c r="K1897" s="160"/>
    </row>
    <row r="1898" spans="1:11">
      <c r="A1898" s="159">
        <f t="shared" si="236"/>
        <v>119</v>
      </c>
      <c r="B1898" s="156">
        <f t="shared" si="237"/>
        <v>0</v>
      </c>
      <c r="C1898" s="156">
        <v>10000000</v>
      </c>
      <c r="D1898" s="156"/>
      <c r="E1898" s="157" t="str">
        <f>_xlfn.IFNA(VLOOKUP(E1897,$O$3:$P$38,2,0),"")</f>
        <v/>
      </c>
      <c r="F1898" s="149" t="str">
        <f>IF(AND(F1897&gt;10,F1897&lt;20), VLOOKUP(F1897,$O$3:$P$38,2,0),"")</f>
        <v/>
      </c>
      <c r="G1898" s="149" t="str">
        <f>IF(AND(F1897&gt;10,F1897&lt;20),"", IF(G1897&gt;9, VLOOKUP(G1897,$O$3:$P$38,2,0),""))</f>
        <v/>
      </c>
      <c r="H1898" s="149" t="str">
        <f>IF(AND(F1897&gt;10,F1897&lt;20),"", IF(H1897&gt;0, VLOOKUP(H1897,$O$3:$P$38,2,0),""))</f>
        <v/>
      </c>
      <c r="I1898" s="149" t="str">
        <f>IF(D1897=0,"",IF(D1897=1,$Q$3,IF(AND(F1897&gt;10,F1897&lt;19),$Q$5,IF(AND(H1897&gt;1,H1897&lt;5),$Q$4,$Q$5))))</f>
        <v/>
      </c>
      <c r="J1898" s="149" t="str">
        <f>CONCATENATE(E1898,IF(AND(E1898&lt;&gt;"",F1898&lt;&gt;""),$M$3,""),F1898,IF(AND(E1898&amp;F1898&lt;&gt;"",G1898&lt;&gt;""),$M$3,""),G1898,IF(AND(E1898&amp;F1898&amp;G1898&lt;&gt;"",H1898&lt;&gt;""),$M$3,""),H1898,IF(E1898&amp;F1898&amp;G1898&amp;H1898&lt;&gt;"",$M$3,""),I1898)</f>
        <v/>
      </c>
      <c r="K1898" s="160"/>
    </row>
    <row r="1899" spans="1:11">
      <c r="A1899" s="159">
        <f t="shared" si="236"/>
        <v>119</v>
      </c>
      <c r="B1899" s="156">
        <f t="shared" si="237"/>
        <v>0</v>
      </c>
      <c r="C1899" s="156">
        <v>100000000</v>
      </c>
      <c r="D1899" s="156"/>
      <c r="E1899" s="157"/>
      <c r="K1899" s="160"/>
    </row>
    <row r="1900" spans="1:11">
      <c r="A1900" s="159">
        <f t="shared" si="236"/>
        <v>119</v>
      </c>
      <c r="B1900" s="155">
        <f t="shared" si="237"/>
        <v>0</v>
      </c>
      <c r="C1900" s="155">
        <v>1000000000</v>
      </c>
      <c r="D1900" s="156">
        <f>(A1900-A1897)/1000000</f>
        <v>0</v>
      </c>
      <c r="E1900" s="157">
        <f>D1900-MOD(D1900,100)</f>
        <v>0</v>
      </c>
      <c r="F1900" s="149">
        <f>MOD(D1900,100)</f>
        <v>0</v>
      </c>
      <c r="G1900" s="149">
        <f>F1900-MOD(F1900,10)</f>
        <v>0</v>
      </c>
      <c r="H1900" s="149">
        <f>MOD(F1900,10)</f>
        <v>0</v>
      </c>
      <c r="K1900" s="160"/>
    </row>
    <row r="1901" spans="1:11">
      <c r="A1901" s="159">
        <f t="shared" si="236"/>
        <v>119</v>
      </c>
      <c r="B1901" s="155">
        <f t="shared" si="237"/>
        <v>0</v>
      </c>
      <c r="C1901" s="155">
        <v>10000000000</v>
      </c>
      <c r="E1901" s="161" t="str">
        <f>_xlfn.IFNA(VLOOKUP(E1900,$O$3:$P$38,2,0),"")</f>
        <v/>
      </c>
      <c r="F1901" s="149" t="str">
        <f>IF(AND(F1900&gt;10,F1900&lt;20), VLOOKUP(F1900,$O$3:$P$38,2,0),"")</f>
        <v/>
      </c>
      <c r="G1901" s="149" t="str">
        <f>IF(AND(F1900&gt;10,F1900&lt;20),"", IF(G1900&gt;9, VLOOKUP(G1900,$O$3:$P$38,2,0),""))</f>
        <v/>
      </c>
      <c r="H1901" s="149" t="str">
        <f>IF(AND(F1900&gt;10,F1900&lt;20),"", IF(H1900&gt;0, VLOOKUP(H1900,$O$3:$P$38,2,0),""))</f>
        <v/>
      </c>
      <c r="I1901" s="149" t="str">
        <f>IF(D1900=0,"",IF(D1900=1,$R$3,IF(AND(F1900&gt;10,F1900&lt;19),$R$5,IF(AND(H1900&gt;1,H1900&lt;5),$R$4,$R$5))))</f>
        <v/>
      </c>
      <c r="J1901" s="149" t="str">
        <f>CONCATENATE(E1901,IF(AND(E1901&lt;&gt;"",F1901&lt;&gt;""),$M$3,""),F1901,IF(AND(E1901&amp;F1901&lt;&gt;"",G1901&lt;&gt;""),$M$3,""),G1901,IF(AND(E1901&amp;F1901&amp;G1901&lt;&gt;"",H1901&lt;&gt;""),$M$3,""),H1901,IF(E1901&amp;F1901&amp;G1901&amp;H1901&lt;&gt;"",$M$3,""),I1901)</f>
        <v/>
      </c>
      <c r="K1901" s="160"/>
    </row>
    <row r="1902" spans="1:11">
      <c r="A1902" s="159">
        <f t="shared" si="236"/>
        <v>119</v>
      </c>
      <c r="B1902" s="156">
        <f t="shared" si="237"/>
        <v>0</v>
      </c>
      <c r="C1902" s="156">
        <v>100000000000</v>
      </c>
      <c r="D1902" s="156"/>
      <c r="E1902" s="157"/>
      <c r="K1902" s="160"/>
    </row>
    <row r="1903" spans="1:11">
      <c r="A1903" s="159">
        <f t="shared" si="236"/>
        <v>119</v>
      </c>
      <c r="B1903" s="155">
        <f>A1903-A1900</f>
        <v>0</v>
      </c>
      <c r="C1903" s="155">
        <v>1000000000000</v>
      </c>
      <c r="D1903" s="156">
        <f>(A1903-A1900)/1000000000</f>
        <v>0</v>
      </c>
      <c r="E1903" s="157">
        <f>D1903-MOD(D1903,100)</f>
        <v>0</v>
      </c>
      <c r="F1903" s="149">
        <f>MOD(D1903,100)</f>
        <v>0</v>
      </c>
      <c r="G1903" s="149">
        <f>F1903-MOD(F1903,10)</f>
        <v>0</v>
      </c>
      <c r="H1903" s="149">
        <f>MOD(F1903,10)</f>
        <v>0</v>
      </c>
      <c r="K1903" s="160"/>
    </row>
    <row r="1904" spans="1:11" ht="15.75" thickBot="1">
      <c r="A1904" s="162"/>
      <c r="B1904" s="163"/>
      <c r="C1904" s="163"/>
      <c r="D1904" s="163"/>
      <c r="E1904" s="164" t="str">
        <f>_xlfn.IFNA(VLOOKUP(E1903,$O$3:$P$38,2,0),"")</f>
        <v/>
      </c>
      <c r="F1904" s="163" t="str">
        <f>IF(AND(F1903&gt;10,F1903&lt;20), VLOOKUP(F1903,$O$3:$P$38,2,0),"")</f>
        <v/>
      </c>
      <c r="G1904" s="163" t="str">
        <f>IF(AND(F1903&gt;10,F1903&lt;20),"", IF(G1903&gt;9, VLOOKUP(G1903,$O$3:$P$38,2,0),""))</f>
        <v/>
      </c>
      <c r="H1904" s="163" t="str">
        <f>IF(AND(F1903&gt;10,F1903&lt;20),"", IF(H1903&gt;0, VLOOKUP(H1903,$O$3:$P$38,2,0),""))</f>
        <v/>
      </c>
      <c r="I1904" s="163" t="str">
        <f>IF(D1903=0,"",IF(D1903=1,$S$3,IF(AND(F1903&gt;10,F1903&lt;19),$S$5,IF(AND(H1903&gt;1,H1903&lt;5),$S$4,$S$5))))</f>
        <v/>
      </c>
      <c r="J1904" s="163" t="str">
        <f>CONCATENATE(E1904,IF(AND(E1904&lt;&gt;"",F1904&lt;&gt;""),$M$3,""),F1904,IF(AND(E1904&amp;F1904&lt;&gt;"",G1904&lt;&gt;""),$M$3,""),G1904,IF(AND(E1904&amp;F1904&amp;G1904&lt;&gt;"",H1904&lt;&gt;""),$M$3,""),H1904,IF(E1904&amp;F1904&amp;G1904&amp;H1904&lt;&gt;"",$M$3,""),I1904)</f>
        <v/>
      </c>
      <c r="K1904" s="165"/>
    </row>
    <row r="1905" spans="1:11" ht="15.75" thickBot="1">
      <c r="A1905" s="150"/>
      <c r="B1905" s="150"/>
      <c r="C1905" s="150"/>
      <c r="D1905" s="150"/>
      <c r="E1905" s="166"/>
      <c r="F1905" s="150"/>
      <c r="G1905" s="150"/>
      <c r="H1905" s="150"/>
      <c r="I1905" s="150"/>
      <c r="J1905" s="150"/>
      <c r="K1905" s="150"/>
    </row>
    <row r="1906" spans="1:11" ht="15.75" thickBot="1">
      <c r="A1906" s="151">
        <v>120</v>
      </c>
      <c r="B1906" s="145" t="s">
        <v>152</v>
      </c>
      <c r="C1906" s="145" t="s">
        <v>153</v>
      </c>
      <c r="D1906" s="148"/>
      <c r="E1906" s="152" t="str">
        <f>CONCATENATE(J1920,IF(AND(D1919&lt;&gt;0,D1916&lt;&gt;0),$M$3,""),J1917,IF(AND(D1916&lt;&gt;0,D1913&lt;&gt;0),$M$3,""),J1914,IF(AND(D1913&lt;&gt;0,D1910&lt;&gt;0),$M$3,""),J1911,$N$3,$M$3,E1907,IF(D1907&lt;&gt;0,$M$3,""),$N$4)</f>
        <v>sto dwadzieścia, 00/100</v>
      </c>
      <c r="F1906" s="148"/>
      <c r="G1906" s="148"/>
      <c r="H1906" s="148"/>
      <c r="I1906" s="148"/>
      <c r="J1906" s="148"/>
      <c r="K1906" s="153"/>
    </row>
    <row r="1907" spans="1:11" ht="15.75" thickBot="1">
      <c r="A1907" s="154">
        <f>TRUNC(A1906)</f>
        <v>120</v>
      </c>
      <c r="B1907" s="155">
        <f>A1906-A1907</f>
        <v>0</v>
      </c>
      <c r="C1907" s="155">
        <v>1</v>
      </c>
      <c r="D1907" s="156">
        <f>B1907</f>
        <v>0</v>
      </c>
      <c r="E1907" s="157" t="str">
        <f>CONCATENATE(TEXT(D1907*100,"## 00"),"/100")</f>
        <v>00/100</v>
      </c>
      <c r="K1907" s="158"/>
    </row>
    <row r="1908" spans="1:11">
      <c r="A1908" s="159">
        <f t="shared" ref="A1908:A1919" si="238">MOD($A$1907,$C1908)</f>
        <v>0</v>
      </c>
      <c r="B1908" s="156">
        <f>A1908</f>
        <v>0</v>
      </c>
      <c r="C1908" s="156">
        <v>10</v>
      </c>
      <c r="D1908" s="156"/>
      <c r="E1908" s="157"/>
      <c r="K1908" s="160"/>
    </row>
    <row r="1909" spans="1:11">
      <c r="A1909" s="159">
        <f t="shared" si="238"/>
        <v>20</v>
      </c>
      <c r="B1909" s="156">
        <f t="shared" ref="B1909:B1918" si="239">A1909-A1908</f>
        <v>20</v>
      </c>
      <c r="C1909" s="156">
        <v>100</v>
      </c>
      <c r="D1909" s="156"/>
      <c r="E1909" s="157"/>
      <c r="K1909" s="160"/>
    </row>
    <row r="1910" spans="1:11">
      <c r="A1910" s="159">
        <f t="shared" si="238"/>
        <v>120</v>
      </c>
      <c r="B1910" s="156">
        <f t="shared" si="239"/>
        <v>100</v>
      </c>
      <c r="C1910" s="156">
        <v>1000</v>
      </c>
      <c r="D1910" s="156">
        <f>A1910</f>
        <v>120</v>
      </c>
      <c r="E1910" s="157">
        <f>D1910-MOD(D1910,100)</f>
        <v>100</v>
      </c>
      <c r="F1910" s="149">
        <f>MOD(D1910,100)</f>
        <v>20</v>
      </c>
      <c r="G1910" s="149">
        <f>F1910-MOD(F1910,10)</f>
        <v>20</v>
      </c>
      <c r="H1910" s="149">
        <f>MOD(F1910,10)</f>
        <v>0</v>
      </c>
      <c r="K1910" s="160"/>
    </row>
    <row r="1911" spans="1:11">
      <c r="A1911" s="159">
        <f t="shared" si="238"/>
        <v>120</v>
      </c>
      <c r="B1911" s="156">
        <f t="shared" si="239"/>
        <v>0</v>
      </c>
      <c r="C1911" s="156">
        <v>10000</v>
      </c>
      <c r="D1911" s="156"/>
      <c r="E1911" s="157" t="str">
        <f>_xlfn.IFNA(VLOOKUP(E1910,$O$3:$P$38,2,0),"")</f>
        <v>sto</v>
      </c>
      <c r="F1911" s="149" t="str">
        <f>IF(AND(F1910&gt;10,F1910&lt;20), VLOOKUP(F1910,$O$3:$P$38,2,0),"")</f>
        <v/>
      </c>
      <c r="G1911" s="149" t="str">
        <f>IF(AND(F1910&gt;10,F1910&lt;20),"", IF(G1910&gt;9, VLOOKUP(G1910,$O$3:$P$38,2,0),""))</f>
        <v>dwadzieścia</v>
      </c>
      <c r="H1911" s="149" t="str">
        <f>IF(AND(F1910&gt;10,F1910&lt;20),"",IF(H1910&gt;0,VLOOKUP(H1910,$O$3:$P$39,2,0),IF(AND(H1910=0,A1907=0),"zero","")))</f>
        <v/>
      </c>
      <c r="J1911" s="149" t="str">
        <f>CONCATENATE(E1911,IF(AND(E1911&lt;&gt;"",F1911&lt;&gt;""),$M$3,""),F1911,IF(AND(E1911&amp;F1911&lt;&gt;"",G1911&lt;&gt;""),$M$3,""),G1911,IF(AND(E1911&amp;F1911&amp;G1911&lt;&gt;"",H1911&lt;&gt;""),$M$3,""),H1911)</f>
        <v>sto dwadzieścia</v>
      </c>
      <c r="K1911" s="160"/>
    </row>
    <row r="1912" spans="1:11">
      <c r="A1912" s="159">
        <f t="shared" si="238"/>
        <v>120</v>
      </c>
      <c r="B1912" s="156">
        <f t="shared" si="239"/>
        <v>0</v>
      </c>
      <c r="C1912" s="156">
        <v>100000</v>
      </c>
      <c r="D1912" s="156"/>
      <c r="E1912" s="157"/>
      <c r="K1912" s="160"/>
    </row>
    <row r="1913" spans="1:11">
      <c r="A1913" s="159">
        <f t="shared" si="238"/>
        <v>120</v>
      </c>
      <c r="B1913" s="156">
        <f t="shared" si="239"/>
        <v>0</v>
      </c>
      <c r="C1913" s="156">
        <v>1000000</v>
      </c>
      <c r="D1913" s="156">
        <f>(A1913-A1910)/1000</f>
        <v>0</v>
      </c>
      <c r="E1913" s="157">
        <f>D1913-MOD(D1913,100)</f>
        <v>0</v>
      </c>
      <c r="F1913" s="149">
        <f>MOD(D1913,100)</f>
        <v>0</v>
      </c>
      <c r="G1913" s="149">
        <f>F1913-MOD(F1913,10)</f>
        <v>0</v>
      </c>
      <c r="H1913" s="149">
        <f>MOD(F1913,10)</f>
        <v>0</v>
      </c>
      <c r="K1913" s="160"/>
    </row>
    <row r="1914" spans="1:11">
      <c r="A1914" s="159">
        <f t="shared" si="238"/>
        <v>120</v>
      </c>
      <c r="B1914" s="156">
        <f t="shared" si="239"/>
        <v>0</v>
      </c>
      <c r="C1914" s="156">
        <v>10000000</v>
      </c>
      <c r="D1914" s="156"/>
      <c r="E1914" s="157" t="str">
        <f>_xlfn.IFNA(VLOOKUP(E1913,$O$3:$P$38,2,0),"")</f>
        <v/>
      </c>
      <c r="F1914" s="149" t="str">
        <f>IF(AND(F1913&gt;10,F1913&lt;20), VLOOKUP(F1913,$O$3:$P$38,2,0),"")</f>
        <v/>
      </c>
      <c r="G1914" s="149" t="str">
        <f>IF(AND(F1913&gt;10,F1913&lt;20),"", IF(G1913&gt;9, VLOOKUP(G1913,$O$3:$P$38,2,0),""))</f>
        <v/>
      </c>
      <c r="H1914" s="149" t="str">
        <f>IF(AND(F1913&gt;10,F1913&lt;20),"", IF(H1913&gt;0, VLOOKUP(H1913,$O$3:$P$38,2,0),""))</f>
        <v/>
      </c>
      <c r="I1914" s="149" t="str">
        <f>IF(D1913=0,"",IF(D1913=1,$Q$3,IF(AND(F1913&gt;10,F1913&lt;19),$Q$5,IF(AND(H1913&gt;1,H1913&lt;5),$Q$4,$Q$5))))</f>
        <v/>
      </c>
      <c r="J1914" s="149" t="str">
        <f>CONCATENATE(E1914,IF(AND(E1914&lt;&gt;"",F1914&lt;&gt;""),$M$3,""),F1914,IF(AND(E1914&amp;F1914&lt;&gt;"",G1914&lt;&gt;""),$M$3,""),G1914,IF(AND(E1914&amp;F1914&amp;G1914&lt;&gt;"",H1914&lt;&gt;""),$M$3,""),H1914,IF(E1914&amp;F1914&amp;G1914&amp;H1914&lt;&gt;"",$M$3,""),I1914)</f>
        <v/>
      </c>
      <c r="K1914" s="160"/>
    </row>
    <row r="1915" spans="1:11">
      <c r="A1915" s="159">
        <f t="shared" si="238"/>
        <v>120</v>
      </c>
      <c r="B1915" s="156">
        <f t="shared" si="239"/>
        <v>0</v>
      </c>
      <c r="C1915" s="156">
        <v>100000000</v>
      </c>
      <c r="D1915" s="156"/>
      <c r="E1915" s="157"/>
      <c r="K1915" s="160"/>
    </row>
    <row r="1916" spans="1:11">
      <c r="A1916" s="159">
        <f t="shared" si="238"/>
        <v>120</v>
      </c>
      <c r="B1916" s="155">
        <f t="shared" si="239"/>
        <v>0</v>
      </c>
      <c r="C1916" s="155">
        <v>1000000000</v>
      </c>
      <c r="D1916" s="156">
        <f>(A1916-A1913)/1000000</f>
        <v>0</v>
      </c>
      <c r="E1916" s="157">
        <f>D1916-MOD(D1916,100)</f>
        <v>0</v>
      </c>
      <c r="F1916" s="149">
        <f>MOD(D1916,100)</f>
        <v>0</v>
      </c>
      <c r="G1916" s="149">
        <f>F1916-MOD(F1916,10)</f>
        <v>0</v>
      </c>
      <c r="H1916" s="149">
        <f>MOD(F1916,10)</f>
        <v>0</v>
      </c>
      <c r="K1916" s="160"/>
    </row>
    <row r="1917" spans="1:11">
      <c r="A1917" s="159">
        <f t="shared" si="238"/>
        <v>120</v>
      </c>
      <c r="B1917" s="155">
        <f t="shared" si="239"/>
        <v>0</v>
      </c>
      <c r="C1917" s="155">
        <v>10000000000</v>
      </c>
      <c r="E1917" s="161" t="str">
        <f>_xlfn.IFNA(VLOOKUP(E1916,$O$3:$P$38,2,0),"")</f>
        <v/>
      </c>
      <c r="F1917" s="149" t="str">
        <f>IF(AND(F1916&gt;10,F1916&lt;20), VLOOKUP(F1916,$O$3:$P$38,2,0),"")</f>
        <v/>
      </c>
      <c r="G1917" s="149" t="str">
        <f>IF(AND(F1916&gt;10,F1916&lt;20),"", IF(G1916&gt;9, VLOOKUP(G1916,$O$3:$P$38,2,0),""))</f>
        <v/>
      </c>
      <c r="H1917" s="149" t="str">
        <f>IF(AND(F1916&gt;10,F1916&lt;20),"", IF(H1916&gt;0, VLOOKUP(H1916,$O$3:$P$38,2,0),""))</f>
        <v/>
      </c>
      <c r="I1917" s="149" t="str">
        <f>IF(D1916=0,"",IF(D1916=1,$R$3,IF(AND(F1916&gt;10,F1916&lt;19),$R$5,IF(AND(H1916&gt;1,H1916&lt;5),$R$4,$R$5))))</f>
        <v/>
      </c>
      <c r="J1917" s="149" t="str">
        <f>CONCATENATE(E1917,IF(AND(E1917&lt;&gt;"",F1917&lt;&gt;""),$M$3,""),F1917,IF(AND(E1917&amp;F1917&lt;&gt;"",G1917&lt;&gt;""),$M$3,""),G1917,IF(AND(E1917&amp;F1917&amp;G1917&lt;&gt;"",H1917&lt;&gt;""),$M$3,""),H1917,IF(E1917&amp;F1917&amp;G1917&amp;H1917&lt;&gt;"",$M$3,""),I1917)</f>
        <v/>
      </c>
      <c r="K1917" s="160"/>
    </row>
    <row r="1918" spans="1:11">
      <c r="A1918" s="159">
        <f t="shared" si="238"/>
        <v>120</v>
      </c>
      <c r="B1918" s="156">
        <f t="shared" si="239"/>
        <v>0</v>
      </c>
      <c r="C1918" s="156">
        <v>100000000000</v>
      </c>
      <c r="D1918" s="156"/>
      <c r="E1918" s="157"/>
      <c r="K1918" s="160"/>
    </row>
    <row r="1919" spans="1:11">
      <c r="A1919" s="159">
        <f t="shared" si="238"/>
        <v>120</v>
      </c>
      <c r="B1919" s="155">
        <f>A1919-A1916</f>
        <v>0</v>
      </c>
      <c r="C1919" s="155">
        <v>1000000000000</v>
      </c>
      <c r="D1919" s="156">
        <f>(A1919-A1916)/1000000000</f>
        <v>0</v>
      </c>
      <c r="E1919" s="157">
        <f>D1919-MOD(D1919,100)</f>
        <v>0</v>
      </c>
      <c r="F1919" s="149">
        <f>MOD(D1919,100)</f>
        <v>0</v>
      </c>
      <c r="G1919" s="149">
        <f>F1919-MOD(F1919,10)</f>
        <v>0</v>
      </c>
      <c r="H1919" s="149">
        <f>MOD(F1919,10)</f>
        <v>0</v>
      </c>
      <c r="K1919" s="160"/>
    </row>
    <row r="1920" spans="1:11" ht="15.75" thickBot="1">
      <c r="A1920" s="162"/>
      <c r="B1920" s="163"/>
      <c r="C1920" s="163"/>
      <c r="D1920" s="163"/>
      <c r="E1920" s="164" t="str">
        <f>_xlfn.IFNA(VLOOKUP(E1919,$O$3:$P$38,2,0),"")</f>
        <v/>
      </c>
      <c r="F1920" s="163" t="str">
        <f>IF(AND(F1919&gt;10,F1919&lt;20), VLOOKUP(F1919,$O$3:$P$38,2,0),"")</f>
        <v/>
      </c>
      <c r="G1920" s="163" t="str">
        <f>IF(AND(F1919&gt;10,F1919&lt;20),"", IF(G1919&gt;9, VLOOKUP(G1919,$O$3:$P$38,2,0),""))</f>
        <v/>
      </c>
      <c r="H1920" s="163" t="str">
        <f>IF(AND(F1919&gt;10,F1919&lt;20),"", IF(H1919&gt;0, VLOOKUP(H1919,$O$3:$P$38,2,0),""))</f>
        <v/>
      </c>
      <c r="I1920" s="163" t="str">
        <f>IF(D1919=0,"",IF(D1919=1,$S$3,IF(AND(F1919&gt;10,F1919&lt;19),$S$5,IF(AND(H1919&gt;1,H1919&lt;5),$S$4,$S$5))))</f>
        <v/>
      </c>
      <c r="J1920" s="163" t="str">
        <f>CONCATENATE(E1920,IF(AND(E1920&lt;&gt;"",F1920&lt;&gt;""),$M$3,""),F1920,IF(AND(E1920&amp;F1920&lt;&gt;"",G1920&lt;&gt;""),$M$3,""),G1920,IF(AND(E1920&amp;F1920&amp;G1920&lt;&gt;"",H1920&lt;&gt;""),$M$3,""),H1920,IF(E1920&amp;F1920&amp;G1920&amp;H1920&lt;&gt;"",$M$3,""),I1920)</f>
        <v/>
      </c>
      <c r="K1920" s="165"/>
    </row>
    <row r="1921" spans="1:11" ht="15.75" thickBot="1">
      <c r="A1921" s="150"/>
      <c r="B1921" s="150"/>
      <c r="C1921" s="150"/>
      <c r="D1921" s="150"/>
      <c r="E1921" s="166"/>
      <c r="F1921" s="150"/>
      <c r="G1921" s="150"/>
      <c r="H1921" s="150"/>
      <c r="I1921" s="150"/>
      <c r="J1921" s="150"/>
      <c r="K1921" s="150"/>
    </row>
    <row r="1922" spans="1:11" ht="15.75" thickBot="1">
      <c r="A1922" s="151">
        <v>121</v>
      </c>
      <c r="B1922" s="145" t="s">
        <v>152</v>
      </c>
      <c r="C1922" s="145" t="s">
        <v>153</v>
      </c>
      <c r="D1922" s="148"/>
      <c r="E1922" s="152" t="str">
        <f>CONCATENATE(J1936,IF(AND(D1935&lt;&gt;0,D1932&lt;&gt;0),$M$3,""),J1933,IF(AND(D1932&lt;&gt;0,D1929&lt;&gt;0),$M$3,""),J1930,IF(AND(D1929&lt;&gt;0,D1926&lt;&gt;0),$M$3,""),J1927,$N$3,$M$3,E1923,IF(D1923&lt;&gt;0,$M$3,""),$N$4)</f>
        <v>sto dwadzieścia jeden, 00/100</v>
      </c>
      <c r="F1922" s="148"/>
      <c r="G1922" s="148"/>
      <c r="H1922" s="148"/>
      <c r="I1922" s="148"/>
      <c r="J1922" s="148"/>
      <c r="K1922" s="153"/>
    </row>
    <row r="1923" spans="1:11" ht="15.75" thickBot="1">
      <c r="A1923" s="154">
        <f>TRUNC(A1922)</f>
        <v>121</v>
      </c>
      <c r="B1923" s="155">
        <f>A1922-A1923</f>
        <v>0</v>
      </c>
      <c r="C1923" s="155">
        <v>1</v>
      </c>
      <c r="D1923" s="156">
        <f>B1923</f>
        <v>0</v>
      </c>
      <c r="E1923" s="157" t="str">
        <f>CONCATENATE(TEXT(D1923*100,"## 00"),"/100")</f>
        <v>00/100</v>
      </c>
      <c r="K1923" s="158"/>
    </row>
    <row r="1924" spans="1:11">
      <c r="A1924" s="159">
        <f t="shared" ref="A1924:A1935" si="240">MOD($A$1923,$C1924)</f>
        <v>1</v>
      </c>
      <c r="B1924" s="156">
        <f>A1924</f>
        <v>1</v>
      </c>
      <c r="C1924" s="156">
        <v>10</v>
      </c>
      <c r="D1924" s="156"/>
      <c r="E1924" s="157"/>
      <c r="K1924" s="160"/>
    </row>
    <row r="1925" spans="1:11">
      <c r="A1925" s="159">
        <f t="shared" si="240"/>
        <v>21</v>
      </c>
      <c r="B1925" s="156">
        <f t="shared" ref="B1925:B1934" si="241">A1925-A1924</f>
        <v>20</v>
      </c>
      <c r="C1925" s="156">
        <v>100</v>
      </c>
      <c r="D1925" s="156"/>
      <c r="E1925" s="157"/>
      <c r="K1925" s="160"/>
    </row>
    <row r="1926" spans="1:11">
      <c r="A1926" s="159">
        <f t="shared" si="240"/>
        <v>121</v>
      </c>
      <c r="B1926" s="156">
        <f t="shared" si="241"/>
        <v>100</v>
      </c>
      <c r="C1926" s="156">
        <v>1000</v>
      </c>
      <c r="D1926" s="156">
        <f>A1926</f>
        <v>121</v>
      </c>
      <c r="E1926" s="157">
        <f>D1926-MOD(D1926,100)</f>
        <v>100</v>
      </c>
      <c r="F1926" s="149">
        <f>MOD(D1926,100)</f>
        <v>21</v>
      </c>
      <c r="G1926" s="149">
        <f>F1926-MOD(F1926,10)</f>
        <v>20</v>
      </c>
      <c r="H1926" s="149">
        <f>MOD(F1926,10)</f>
        <v>1</v>
      </c>
      <c r="K1926" s="160"/>
    </row>
    <row r="1927" spans="1:11">
      <c r="A1927" s="159">
        <f t="shared" si="240"/>
        <v>121</v>
      </c>
      <c r="B1927" s="156">
        <f t="shared" si="241"/>
        <v>0</v>
      </c>
      <c r="C1927" s="156">
        <v>10000</v>
      </c>
      <c r="D1927" s="156"/>
      <c r="E1927" s="157" t="str">
        <f>_xlfn.IFNA(VLOOKUP(E1926,$O$3:$P$38,2,0),"")</f>
        <v>sto</v>
      </c>
      <c r="F1927" s="149" t="str">
        <f>IF(AND(F1926&gt;10,F1926&lt;20), VLOOKUP(F1926,$O$3:$P$38,2,0),"")</f>
        <v/>
      </c>
      <c r="G1927" s="149" t="str">
        <f>IF(AND(F1926&gt;10,F1926&lt;20),"", IF(G1926&gt;9, VLOOKUP(G1926,$O$3:$P$38,2,0),""))</f>
        <v>dwadzieścia</v>
      </c>
      <c r="H1927" s="149" t="str">
        <f>IF(AND(F1926&gt;10,F1926&lt;20),"",IF(H1926&gt;0,VLOOKUP(H1926,$O$3:$P$39,2,0),IF(AND(H1926=0,A1923=0),"zero","")))</f>
        <v>jeden</v>
      </c>
      <c r="J1927" s="149" t="str">
        <f>CONCATENATE(E1927,IF(AND(E1927&lt;&gt;"",F1927&lt;&gt;""),$M$3,""),F1927,IF(AND(E1927&amp;F1927&lt;&gt;"",G1927&lt;&gt;""),$M$3,""),G1927,IF(AND(E1927&amp;F1927&amp;G1927&lt;&gt;"",H1927&lt;&gt;""),$M$3,""),H1927)</f>
        <v>sto dwadzieścia jeden</v>
      </c>
      <c r="K1927" s="160"/>
    </row>
    <row r="1928" spans="1:11">
      <c r="A1928" s="159">
        <f t="shared" si="240"/>
        <v>121</v>
      </c>
      <c r="B1928" s="156">
        <f t="shared" si="241"/>
        <v>0</v>
      </c>
      <c r="C1928" s="156">
        <v>100000</v>
      </c>
      <c r="D1928" s="156"/>
      <c r="E1928" s="157"/>
      <c r="K1928" s="160"/>
    </row>
    <row r="1929" spans="1:11">
      <c r="A1929" s="159">
        <f t="shared" si="240"/>
        <v>121</v>
      </c>
      <c r="B1929" s="156">
        <f t="shared" si="241"/>
        <v>0</v>
      </c>
      <c r="C1929" s="156">
        <v>1000000</v>
      </c>
      <c r="D1929" s="156">
        <f>(A1929-A1926)/1000</f>
        <v>0</v>
      </c>
      <c r="E1929" s="157">
        <f>D1929-MOD(D1929,100)</f>
        <v>0</v>
      </c>
      <c r="F1929" s="149">
        <f>MOD(D1929,100)</f>
        <v>0</v>
      </c>
      <c r="G1929" s="149">
        <f>F1929-MOD(F1929,10)</f>
        <v>0</v>
      </c>
      <c r="H1929" s="149">
        <f>MOD(F1929,10)</f>
        <v>0</v>
      </c>
      <c r="K1929" s="160"/>
    </row>
    <row r="1930" spans="1:11">
      <c r="A1930" s="159">
        <f t="shared" si="240"/>
        <v>121</v>
      </c>
      <c r="B1930" s="156">
        <f t="shared" si="241"/>
        <v>0</v>
      </c>
      <c r="C1930" s="156">
        <v>10000000</v>
      </c>
      <c r="D1930" s="156"/>
      <c r="E1930" s="157" t="str">
        <f>_xlfn.IFNA(VLOOKUP(E1929,$O$3:$P$38,2,0),"")</f>
        <v/>
      </c>
      <c r="F1930" s="149" t="str">
        <f>IF(AND(F1929&gt;10,F1929&lt;20), VLOOKUP(F1929,$O$3:$P$38,2,0),"")</f>
        <v/>
      </c>
      <c r="G1930" s="149" t="str">
        <f>IF(AND(F1929&gt;10,F1929&lt;20),"", IF(G1929&gt;9, VLOOKUP(G1929,$O$3:$P$38,2,0),""))</f>
        <v/>
      </c>
      <c r="H1930" s="149" t="str">
        <f>IF(AND(F1929&gt;10,F1929&lt;20),"", IF(H1929&gt;0, VLOOKUP(H1929,$O$3:$P$38,2,0),""))</f>
        <v/>
      </c>
      <c r="I1930" s="149" t="str">
        <f>IF(D1929=0,"",IF(D1929=1,$Q$3,IF(AND(F1929&gt;10,F1929&lt;19),$Q$5,IF(AND(H1929&gt;1,H1929&lt;5),$Q$4,$Q$5))))</f>
        <v/>
      </c>
      <c r="J1930" s="149" t="str">
        <f>CONCATENATE(E1930,IF(AND(E1930&lt;&gt;"",F1930&lt;&gt;""),$M$3,""),F1930,IF(AND(E1930&amp;F1930&lt;&gt;"",G1930&lt;&gt;""),$M$3,""),G1930,IF(AND(E1930&amp;F1930&amp;G1930&lt;&gt;"",H1930&lt;&gt;""),$M$3,""),H1930,IF(E1930&amp;F1930&amp;G1930&amp;H1930&lt;&gt;"",$M$3,""),I1930)</f>
        <v/>
      </c>
      <c r="K1930" s="160"/>
    </row>
    <row r="1931" spans="1:11">
      <c r="A1931" s="159">
        <f t="shared" si="240"/>
        <v>121</v>
      </c>
      <c r="B1931" s="156">
        <f t="shared" si="241"/>
        <v>0</v>
      </c>
      <c r="C1931" s="156">
        <v>100000000</v>
      </c>
      <c r="D1931" s="156"/>
      <c r="E1931" s="157"/>
      <c r="K1931" s="160"/>
    </row>
    <row r="1932" spans="1:11">
      <c r="A1932" s="159">
        <f t="shared" si="240"/>
        <v>121</v>
      </c>
      <c r="B1932" s="155">
        <f t="shared" si="241"/>
        <v>0</v>
      </c>
      <c r="C1932" s="155">
        <v>1000000000</v>
      </c>
      <c r="D1932" s="156">
        <f>(A1932-A1929)/1000000</f>
        <v>0</v>
      </c>
      <c r="E1932" s="157">
        <f>D1932-MOD(D1932,100)</f>
        <v>0</v>
      </c>
      <c r="F1932" s="149">
        <f>MOD(D1932,100)</f>
        <v>0</v>
      </c>
      <c r="G1932" s="149">
        <f>F1932-MOD(F1932,10)</f>
        <v>0</v>
      </c>
      <c r="H1932" s="149">
        <f>MOD(F1932,10)</f>
        <v>0</v>
      </c>
      <c r="K1932" s="160"/>
    </row>
    <row r="1933" spans="1:11">
      <c r="A1933" s="159">
        <f t="shared" si="240"/>
        <v>121</v>
      </c>
      <c r="B1933" s="155">
        <f t="shared" si="241"/>
        <v>0</v>
      </c>
      <c r="C1933" s="155">
        <v>10000000000</v>
      </c>
      <c r="E1933" s="161" t="str">
        <f>_xlfn.IFNA(VLOOKUP(E1932,$O$3:$P$38,2,0),"")</f>
        <v/>
      </c>
      <c r="F1933" s="149" t="str">
        <f>IF(AND(F1932&gt;10,F1932&lt;20), VLOOKUP(F1932,$O$3:$P$38,2,0),"")</f>
        <v/>
      </c>
      <c r="G1933" s="149" t="str">
        <f>IF(AND(F1932&gt;10,F1932&lt;20),"", IF(G1932&gt;9, VLOOKUP(G1932,$O$3:$P$38,2,0),""))</f>
        <v/>
      </c>
      <c r="H1933" s="149" t="str">
        <f>IF(AND(F1932&gt;10,F1932&lt;20),"", IF(H1932&gt;0, VLOOKUP(H1932,$O$3:$P$38,2,0),""))</f>
        <v/>
      </c>
      <c r="I1933" s="149" t="str">
        <f>IF(D1932=0,"",IF(D1932=1,$R$3,IF(AND(F1932&gt;10,F1932&lt;19),$R$5,IF(AND(H1932&gt;1,H1932&lt;5),$R$4,$R$5))))</f>
        <v/>
      </c>
      <c r="J1933" s="149" t="str">
        <f>CONCATENATE(E1933,IF(AND(E1933&lt;&gt;"",F1933&lt;&gt;""),$M$3,""),F1933,IF(AND(E1933&amp;F1933&lt;&gt;"",G1933&lt;&gt;""),$M$3,""),G1933,IF(AND(E1933&amp;F1933&amp;G1933&lt;&gt;"",H1933&lt;&gt;""),$M$3,""),H1933,IF(E1933&amp;F1933&amp;G1933&amp;H1933&lt;&gt;"",$M$3,""),I1933)</f>
        <v/>
      </c>
      <c r="K1933" s="160"/>
    </row>
    <row r="1934" spans="1:11">
      <c r="A1934" s="159">
        <f t="shared" si="240"/>
        <v>121</v>
      </c>
      <c r="B1934" s="156">
        <f t="shared" si="241"/>
        <v>0</v>
      </c>
      <c r="C1934" s="156">
        <v>100000000000</v>
      </c>
      <c r="D1934" s="156"/>
      <c r="E1934" s="157"/>
      <c r="K1934" s="160"/>
    </row>
    <row r="1935" spans="1:11">
      <c r="A1935" s="159">
        <f t="shared" si="240"/>
        <v>121</v>
      </c>
      <c r="B1935" s="155">
        <f>A1935-A1932</f>
        <v>0</v>
      </c>
      <c r="C1935" s="155">
        <v>1000000000000</v>
      </c>
      <c r="D1935" s="156">
        <f>(A1935-A1932)/1000000000</f>
        <v>0</v>
      </c>
      <c r="E1935" s="157">
        <f>D1935-MOD(D1935,100)</f>
        <v>0</v>
      </c>
      <c r="F1935" s="149">
        <f>MOD(D1935,100)</f>
        <v>0</v>
      </c>
      <c r="G1935" s="149">
        <f>F1935-MOD(F1935,10)</f>
        <v>0</v>
      </c>
      <c r="H1935" s="149">
        <f>MOD(F1935,10)</f>
        <v>0</v>
      </c>
      <c r="K1935" s="160"/>
    </row>
    <row r="1936" spans="1:11" ht="15.75" thickBot="1">
      <c r="A1936" s="162"/>
      <c r="B1936" s="163"/>
      <c r="C1936" s="163"/>
      <c r="D1936" s="163"/>
      <c r="E1936" s="164" t="str">
        <f>_xlfn.IFNA(VLOOKUP(E1935,$O$3:$P$38,2,0),"")</f>
        <v/>
      </c>
      <c r="F1936" s="163" t="str">
        <f>IF(AND(F1935&gt;10,F1935&lt;20), VLOOKUP(F1935,$O$3:$P$38,2,0),"")</f>
        <v/>
      </c>
      <c r="G1936" s="163" t="str">
        <f>IF(AND(F1935&gt;10,F1935&lt;20),"", IF(G1935&gt;9, VLOOKUP(G1935,$O$3:$P$38,2,0),""))</f>
        <v/>
      </c>
      <c r="H1936" s="163" t="str">
        <f>IF(AND(F1935&gt;10,F1935&lt;20),"", IF(H1935&gt;0, VLOOKUP(H1935,$O$3:$P$38,2,0),""))</f>
        <v/>
      </c>
      <c r="I1936" s="163" t="str">
        <f>IF(D1935=0,"",IF(D1935=1,$S$3,IF(AND(F1935&gt;10,F1935&lt;19),$S$5,IF(AND(H1935&gt;1,H1935&lt;5),$S$4,$S$5))))</f>
        <v/>
      </c>
      <c r="J1936" s="163" t="str">
        <f>CONCATENATE(E1936,IF(AND(E1936&lt;&gt;"",F1936&lt;&gt;""),$M$3,""),F1936,IF(AND(E1936&amp;F1936&lt;&gt;"",G1936&lt;&gt;""),$M$3,""),G1936,IF(AND(E1936&amp;F1936&amp;G1936&lt;&gt;"",H1936&lt;&gt;""),$M$3,""),H1936,IF(E1936&amp;F1936&amp;G1936&amp;H1936&lt;&gt;"",$M$3,""),I1936)</f>
        <v/>
      </c>
      <c r="K1936" s="165"/>
    </row>
    <row r="1937" spans="1:11" ht="15.75" thickBot="1">
      <c r="A1937" s="150"/>
      <c r="B1937" s="150"/>
      <c r="C1937" s="150"/>
      <c r="D1937" s="150"/>
      <c r="E1937" s="166"/>
      <c r="F1937" s="150"/>
      <c r="G1937" s="150"/>
      <c r="H1937" s="150"/>
      <c r="I1937" s="150"/>
      <c r="J1937" s="150"/>
      <c r="K1937" s="150"/>
    </row>
    <row r="1938" spans="1:11" ht="15.75" thickBot="1">
      <c r="A1938" s="151">
        <v>122</v>
      </c>
      <c r="B1938" s="145" t="s">
        <v>152</v>
      </c>
      <c r="C1938" s="145" t="s">
        <v>153</v>
      </c>
      <c r="D1938" s="148"/>
      <c r="E1938" s="152" t="str">
        <f>CONCATENATE(J1952,IF(AND(D1951&lt;&gt;0,D1948&lt;&gt;0),$M$3,""),J1949,IF(AND(D1948&lt;&gt;0,D1945&lt;&gt;0),$M$3,""),J1946,IF(AND(D1945&lt;&gt;0,D1942&lt;&gt;0),$M$3,""),J1943,$N$3,$M$3,E1939,IF(D1939&lt;&gt;0,$M$3,""),$N$4)</f>
        <v>sto dwadzieścia dwa, 00/100</v>
      </c>
      <c r="F1938" s="148"/>
      <c r="G1938" s="148"/>
      <c r="H1938" s="148"/>
      <c r="I1938" s="148"/>
      <c r="J1938" s="148"/>
      <c r="K1938" s="153"/>
    </row>
    <row r="1939" spans="1:11" ht="15.75" thickBot="1">
      <c r="A1939" s="154">
        <f>TRUNC(A1938)</f>
        <v>122</v>
      </c>
      <c r="B1939" s="155">
        <f>A1938-A1939</f>
        <v>0</v>
      </c>
      <c r="C1939" s="155">
        <v>1</v>
      </c>
      <c r="D1939" s="156">
        <f>B1939</f>
        <v>0</v>
      </c>
      <c r="E1939" s="157" t="str">
        <f>CONCATENATE(TEXT(D1939*100,"## 00"),"/100")</f>
        <v>00/100</v>
      </c>
      <c r="K1939" s="158"/>
    </row>
    <row r="1940" spans="1:11">
      <c r="A1940" s="159">
        <f t="shared" ref="A1940:A1951" si="242">MOD($A$1939,$C1940)</f>
        <v>2</v>
      </c>
      <c r="B1940" s="156">
        <f>A1940</f>
        <v>2</v>
      </c>
      <c r="C1940" s="156">
        <v>10</v>
      </c>
      <c r="D1940" s="156"/>
      <c r="E1940" s="157"/>
      <c r="K1940" s="160"/>
    </row>
    <row r="1941" spans="1:11">
      <c r="A1941" s="159">
        <f t="shared" si="242"/>
        <v>22</v>
      </c>
      <c r="B1941" s="156">
        <f t="shared" ref="B1941:B1950" si="243">A1941-A1940</f>
        <v>20</v>
      </c>
      <c r="C1941" s="156">
        <v>100</v>
      </c>
      <c r="D1941" s="156"/>
      <c r="E1941" s="157"/>
      <c r="K1941" s="160"/>
    </row>
    <row r="1942" spans="1:11">
      <c r="A1942" s="159">
        <f t="shared" si="242"/>
        <v>122</v>
      </c>
      <c r="B1942" s="156">
        <f t="shared" si="243"/>
        <v>100</v>
      </c>
      <c r="C1942" s="156">
        <v>1000</v>
      </c>
      <c r="D1942" s="156">
        <f>A1942</f>
        <v>122</v>
      </c>
      <c r="E1942" s="157">
        <f>D1942-MOD(D1942,100)</f>
        <v>100</v>
      </c>
      <c r="F1942" s="149">
        <f>MOD(D1942,100)</f>
        <v>22</v>
      </c>
      <c r="G1942" s="149">
        <f>F1942-MOD(F1942,10)</f>
        <v>20</v>
      </c>
      <c r="H1942" s="149">
        <f>MOD(F1942,10)</f>
        <v>2</v>
      </c>
      <c r="K1942" s="160"/>
    </row>
    <row r="1943" spans="1:11">
      <c r="A1943" s="159">
        <f t="shared" si="242"/>
        <v>122</v>
      </c>
      <c r="B1943" s="156">
        <f t="shared" si="243"/>
        <v>0</v>
      </c>
      <c r="C1943" s="156">
        <v>10000</v>
      </c>
      <c r="D1943" s="156"/>
      <c r="E1943" s="157" t="str">
        <f>_xlfn.IFNA(VLOOKUP(E1942,$O$3:$P$38,2,0),"")</f>
        <v>sto</v>
      </c>
      <c r="F1943" s="149" t="str">
        <f>IF(AND(F1942&gt;10,F1942&lt;20), VLOOKUP(F1942,$O$3:$P$38,2,0),"")</f>
        <v/>
      </c>
      <c r="G1943" s="149" t="str">
        <f>IF(AND(F1942&gt;10,F1942&lt;20),"", IF(G1942&gt;9, VLOOKUP(G1942,$O$3:$P$38,2,0),""))</f>
        <v>dwadzieścia</v>
      </c>
      <c r="H1943" s="149" t="str">
        <f>IF(AND(F1942&gt;10,F1942&lt;20),"",IF(H1942&gt;0,VLOOKUP(H1942,$O$3:$P$39,2,0),IF(AND(H1942=0,A1939=0),"zero","")))</f>
        <v>dwa</v>
      </c>
      <c r="J1943" s="149" t="str">
        <f>CONCATENATE(E1943,IF(AND(E1943&lt;&gt;"",F1943&lt;&gt;""),$M$3,""),F1943,IF(AND(E1943&amp;F1943&lt;&gt;"",G1943&lt;&gt;""),$M$3,""),G1943,IF(AND(E1943&amp;F1943&amp;G1943&lt;&gt;"",H1943&lt;&gt;""),$M$3,""),H1943)</f>
        <v>sto dwadzieścia dwa</v>
      </c>
      <c r="K1943" s="160"/>
    </row>
    <row r="1944" spans="1:11">
      <c r="A1944" s="159">
        <f t="shared" si="242"/>
        <v>122</v>
      </c>
      <c r="B1944" s="156">
        <f t="shared" si="243"/>
        <v>0</v>
      </c>
      <c r="C1944" s="156">
        <v>100000</v>
      </c>
      <c r="D1944" s="156"/>
      <c r="E1944" s="157"/>
      <c r="K1944" s="160"/>
    </row>
    <row r="1945" spans="1:11">
      <c r="A1945" s="159">
        <f t="shared" si="242"/>
        <v>122</v>
      </c>
      <c r="B1945" s="156">
        <f t="shared" si="243"/>
        <v>0</v>
      </c>
      <c r="C1945" s="156">
        <v>1000000</v>
      </c>
      <c r="D1945" s="156">
        <f>(A1945-A1942)/1000</f>
        <v>0</v>
      </c>
      <c r="E1945" s="157">
        <f>D1945-MOD(D1945,100)</f>
        <v>0</v>
      </c>
      <c r="F1945" s="149">
        <f>MOD(D1945,100)</f>
        <v>0</v>
      </c>
      <c r="G1945" s="149">
        <f>F1945-MOD(F1945,10)</f>
        <v>0</v>
      </c>
      <c r="H1945" s="149">
        <f>MOD(F1945,10)</f>
        <v>0</v>
      </c>
      <c r="K1945" s="160"/>
    </row>
    <row r="1946" spans="1:11">
      <c r="A1946" s="159">
        <f t="shared" si="242"/>
        <v>122</v>
      </c>
      <c r="B1946" s="156">
        <f t="shared" si="243"/>
        <v>0</v>
      </c>
      <c r="C1946" s="156">
        <v>10000000</v>
      </c>
      <c r="D1946" s="156"/>
      <c r="E1946" s="157" t="str">
        <f>_xlfn.IFNA(VLOOKUP(E1945,$O$3:$P$38,2,0),"")</f>
        <v/>
      </c>
      <c r="F1946" s="149" t="str">
        <f>IF(AND(F1945&gt;10,F1945&lt;20), VLOOKUP(F1945,$O$3:$P$38,2,0),"")</f>
        <v/>
      </c>
      <c r="G1946" s="149" t="str">
        <f>IF(AND(F1945&gt;10,F1945&lt;20),"", IF(G1945&gt;9, VLOOKUP(G1945,$O$3:$P$38,2,0),""))</f>
        <v/>
      </c>
      <c r="H1946" s="149" t="str">
        <f>IF(AND(F1945&gt;10,F1945&lt;20),"", IF(H1945&gt;0, VLOOKUP(H1945,$O$3:$P$38,2,0),""))</f>
        <v/>
      </c>
      <c r="I1946" s="149" t="str">
        <f>IF(D1945=0,"",IF(D1945=1,$Q$3,IF(AND(F1945&gt;10,F1945&lt;19),$Q$5,IF(AND(H1945&gt;1,H1945&lt;5),$Q$4,$Q$5))))</f>
        <v/>
      </c>
      <c r="J1946" s="149" t="str">
        <f>CONCATENATE(E1946,IF(AND(E1946&lt;&gt;"",F1946&lt;&gt;""),$M$3,""),F1946,IF(AND(E1946&amp;F1946&lt;&gt;"",G1946&lt;&gt;""),$M$3,""),G1946,IF(AND(E1946&amp;F1946&amp;G1946&lt;&gt;"",H1946&lt;&gt;""),$M$3,""),H1946,IF(E1946&amp;F1946&amp;G1946&amp;H1946&lt;&gt;"",$M$3,""),I1946)</f>
        <v/>
      </c>
      <c r="K1946" s="160"/>
    </row>
    <row r="1947" spans="1:11">
      <c r="A1947" s="159">
        <f t="shared" si="242"/>
        <v>122</v>
      </c>
      <c r="B1947" s="156">
        <f t="shared" si="243"/>
        <v>0</v>
      </c>
      <c r="C1947" s="156">
        <v>100000000</v>
      </c>
      <c r="D1947" s="156"/>
      <c r="E1947" s="157"/>
      <c r="K1947" s="160"/>
    </row>
    <row r="1948" spans="1:11">
      <c r="A1948" s="159">
        <f t="shared" si="242"/>
        <v>122</v>
      </c>
      <c r="B1948" s="155">
        <f t="shared" si="243"/>
        <v>0</v>
      </c>
      <c r="C1948" s="155">
        <v>1000000000</v>
      </c>
      <c r="D1948" s="156">
        <f>(A1948-A1945)/1000000</f>
        <v>0</v>
      </c>
      <c r="E1948" s="157">
        <f>D1948-MOD(D1948,100)</f>
        <v>0</v>
      </c>
      <c r="F1948" s="149">
        <f>MOD(D1948,100)</f>
        <v>0</v>
      </c>
      <c r="G1948" s="149">
        <f>F1948-MOD(F1948,10)</f>
        <v>0</v>
      </c>
      <c r="H1948" s="149">
        <f>MOD(F1948,10)</f>
        <v>0</v>
      </c>
      <c r="K1948" s="160"/>
    </row>
    <row r="1949" spans="1:11">
      <c r="A1949" s="159">
        <f t="shared" si="242"/>
        <v>122</v>
      </c>
      <c r="B1949" s="155">
        <f t="shared" si="243"/>
        <v>0</v>
      </c>
      <c r="C1949" s="155">
        <v>10000000000</v>
      </c>
      <c r="E1949" s="161" t="str">
        <f>_xlfn.IFNA(VLOOKUP(E1948,$O$3:$P$38,2,0),"")</f>
        <v/>
      </c>
      <c r="F1949" s="149" t="str">
        <f>IF(AND(F1948&gt;10,F1948&lt;20), VLOOKUP(F1948,$O$3:$P$38,2,0),"")</f>
        <v/>
      </c>
      <c r="G1949" s="149" t="str">
        <f>IF(AND(F1948&gt;10,F1948&lt;20),"", IF(G1948&gt;9, VLOOKUP(G1948,$O$3:$P$38,2,0),""))</f>
        <v/>
      </c>
      <c r="H1949" s="149" t="str">
        <f>IF(AND(F1948&gt;10,F1948&lt;20),"", IF(H1948&gt;0, VLOOKUP(H1948,$O$3:$P$38,2,0),""))</f>
        <v/>
      </c>
      <c r="I1949" s="149" t="str">
        <f>IF(D1948=0,"",IF(D1948=1,$R$3,IF(AND(F1948&gt;10,F1948&lt;19),$R$5,IF(AND(H1948&gt;1,H1948&lt;5),$R$4,$R$5))))</f>
        <v/>
      </c>
      <c r="J1949" s="149" t="str">
        <f>CONCATENATE(E1949,IF(AND(E1949&lt;&gt;"",F1949&lt;&gt;""),$M$3,""),F1949,IF(AND(E1949&amp;F1949&lt;&gt;"",G1949&lt;&gt;""),$M$3,""),G1949,IF(AND(E1949&amp;F1949&amp;G1949&lt;&gt;"",H1949&lt;&gt;""),$M$3,""),H1949,IF(E1949&amp;F1949&amp;G1949&amp;H1949&lt;&gt;"",$M$3,""),I1949)</f>
        <v/>
      </c>
      <c r="K1949" s="160"/>
    </row>
    <row r="1950" spans="1:11">
      <c r="A1950" s="159">
        <f t="shared" si="242"/>
        <v>122</v>
      </c>
      <c r="B1950" s="156">
        <f t="shared" si="243"/>
        <v>0</v>
      </c>
      <c r="C1950" s="156">
        <v>100000000000</v>
      </c>
      <c r="D1950" s="156"/>
      <c r="E1950" s="157"/>
      <c r="K1950" s="160"/>
    </row>
    <row r="1951" spans="1:11">
      <c r="A1951" s="159">
        <f t="shared" si="242"/>
        <v>122</v>
      </c>
      <c r="B1951" s="155">
        <f>A1951-A1948</f>
        <v>0</v>
      </c>
      <c r="C1951" s="155">
        <v>1000000000000</v>
      </c>
      <c r="D1951" s="156">
        <f>(A1951-A1948)/1000000000</f>
        <v>0</v>
      </c>
      <c r="E1951" s="157">
        <f>D1951-MOD(D1951,100)</f>
        <v>0</v>
      </c>
      <c r="F1951" s="149">
        <f>MOD(D1951,100)</f>
        <v>0</v>
      </c>
      <c r="G1951" s="149">
        <f>F1951-MOD(F1951,10)</f>
        <v>0</v>
      </c>
      <c r="H1951" s="149">
        <f>MOD(F1951,10)</f>
        <v>0</v>
      </c>
      <c r="K1951" s="160"/>
    </row>
    <row r="1952" spans="1:11" ht="15.75" thickBot="1">
      <c r="A1952" s="162"/>
      <c r="B1952" s="163"/>
      <c r="C1952" s="163"/>
      <c r="D1952" s="163"/>
      <c r="E1952" s="164" t="str">
        <f>_xlfn.IFNA(VLOOKUP(E1951,$O$3:$P$38,2,0),"")</f>
        <v/>
      </c>
      <c r="F1952" s="163" t="str">
        <f>IF(AND(F1951&gt;10,F1951&lt;20), VLOOKUP(F1951,$O$3:$P$38,2,0),"")</f>
        <v/>
      </c>
      <c r="G1952" s="163" t="str">
        <f>IF(AND(F1951&gt;10,F1951&lt;20),"", IF(G1951&gt;9, VLOOKUP(G1951,$O$3:$P$38,2,0),""))</f>
        <v/>
      </c>
      <c r="H1952" s="163" t="str">
        <f>IF(AND(F1951&gt;10,F1951&lt;20),"", IF(H1951&gt;0, VLOOKUP(H1951,$O$3:$P$38,2,0),""))</f>
        <v/>
      </c>
      <c r="I1952" s="163" t="str">
        <f>IF(D1951=0,"",IF(D1951=1,$S$3,IF(AND(F1951&gt;10,F1951&lt;19),$S$5,IF(AND(H1951&gt;1,H1951&lt;5),$S$4,$S$5))))</f>
        <v/>
      </c>
      <c r="J1952" s="163" t="str">
        <f>CONCATENATE(E1952,IF(AND(E1952&lt;&gt;"",F1952&lt;&gt;""),$M$3,""),F1952,IF(AND(E1952&amp;F1952&lt;&gt;"",G1952&lt;&gt;""),$M$3,""),G1952,IF(AND(E1952&amp;F1952&amp;G1952&lt;&gt;"",H1952&lt;&gt;""),$M$3,""),H1952,IF(E1952&amp;F1952&amp;G1952&amp;H1952&lt;&gt;"",$M$3,""),I1952)</f>
        <v/>
      </c>
      <c r="K1952" s="165"/>
    </row>
    <row r="1953" spans="1:11" ht="15.75" thickBot="1">
      <c r="A1953" s="150"/>
      <c r="B1953" s="150"/>
      <c r="C1953" s="150"/>
      <c r="D1953" s="150"/>
      <c r="E1953" s="166"/>
      <c r="F1953" s="150"/>
      <c r="G1953" s="150"/>
      <c r="H1953" s="150"/>
      <c r="I1953" s="150"/>
      <c r="J1953" s="150"/>
      <c r="K1953" s="150"/>
    </row>
    <row r="1954" spans="1:11" ht="15.75" thickBot="1">
      <c r="A1954" s="151">
        <v>123</v>
      </c>
      <c r="B1954" s="145" t="s">
        <v>152</v>
      </c>
      <c r="C1954" s="145" t="s">
        <v>153</v>
      </c>
      <c r="D1954" s="148"/>
      <c r="E1954" s="152" t="str">
        <f>CONCATENATE(J1968,IF(AND(D1967&lt;&gt;0,D1964&lt;&gt;0),$M$3,""),J1965,IF(AND(D1964&lt;&gt;0,D1961&lt;&gt;0),$M$3,""),J1962,IF(AND(D1961&lt;&gt;0,D1958&lt;&gt;0),$M$3,""),J1959,$N$3,$M$3,E1955,IF(D1955&lt;&gt;0,$M$3,""),$N$4)</f>
        <v>sto dwadzieścia trzy, 00/100</v>
      </c>
      <c r="F1954" s="148"/>
      <c r="G1954" s="148"/>
      <c r="H1954" s="148"/>
      <c r="I1954" s="148"/>
      <c r="J1954" s="148"/>
      <c r="K1954" s="153"/>
    </row>
    <row r="1955" spans="1:11" ht="15.75" thickBot="1">
      <c r="A1955" s="154">
        <f>TRUNC(A1954)</f>
        <v>123</v>
      </c>
      <c r="B1955" s="155">
        <f>A1954-A1955</f>
        <v>0</v>
      </c>
      <c r="C1955" s="155">
        <v>1</v>
      </c>
      <c r="D1955" s="156">
        <f>B1955</f>
        <v>0</v>
      </c>
      <c r="E1955" s="157" t="str">
        <f>CONCATENATE(TEXT(D1955*100,"## 00"),"/100")</f>
        <v>00/100</v>
      </c>
      <c r="K1955" s="158"/>
    </row>
    <row r="1956" spans="1:11">
      <c r="A1956" s="159">
        <f t="shared" ref="A1956:A1967" si="244">MOD($A$1955,$C1956)</f>
        <v>3</v>
      </c>
      <c r="B1956" s="156">
        <f>A1956</f>
        <v>3</v>
      </c>
      <c r="C1956" s="156">
        <v>10</v>
      </c>
      <c r="D1956" s="156"/>
      <c r="E1956" s="157"/>
      <c r="K1956" s="160"/>
    </row>
    <row r="1957" spans="1:11">
      <c r="A1957" s="159">
        <f t="shared" si="244"/>
        <v>23</v>
      </c>
      <c r="B1957" s="156">
        <f t="shared" ref="B1957:B1966" si="245">A1957-A1956</f>
        <v>20</v>
      </c>
      <c r="C1957" s="156">
        <v>100</v>
      </c>
      <c r="D1957" s="156"/>
      <c r="E1957" s="157"/>
      <c r="K1957" s="160"/>
    </row>
    <row r="1958" spans="1:11">
      <c r="A1958" s="159">
        <f t="shared" si="244"/>
        <v>123</v>
      </c>
      <c r="B1958" s="156">
        <f t="shared" si="245"/>
        <v>100</v>
      </c>
      <c r="C1958" s="156">
        <v>1000</v>
      </c>
      <c r="D1958" s="156">
        <f>A1958</f>
        <v>123</v>
      </c>
      <c r="E1958" s="157">
        <f>D1958-MOD(D1958,100)</f>
        <v>100</v>
      </c>
      <c r="F1958" s="149">
        <f>MOD(D1958,100)</f>
        <v>23</v>
      </c>
      <c r="G1958" s="149">
        <f>F1958-MOD(F1958,10)</f>
        <v>20</v>
      </c>
      <c r="H1958" s="149">
        <f>MOD(F1958,10)</f>
        <v>3</v>
      </c>
      <c r="K1958" s="160"/>
    </row>
    <row r="1959" spans="1:11">
      <c r="A1959" s="159">
        <f t="shared" si="244"/>
        <v>123</v>
      </c>
      <c r="B1959" s="156">
        <f t="shared" si="245"/>
        <v>0</v>
      </c>
      <c r="C1959" s="156">
        <v>10000</v>
      </c>
      <c r="D1959" s="156"/>
      <c r="E1959" s="157" t="str">
        <f>_xlfn.IFNA(VLOOKUP(E1958,$O$3:$P$38,2,0),"")</f>
        <v>sto</v>
      </c>
      <c r="F1959" s="149" t="str">
        <f>IF(AND(F1958&gt;10,F1958&lt;20), VLOOKUP(F1958,$O$3:$P$38,2,0),"")</f>
        <v/>
      </c>
      <c r="G1959" s="149" t="str">
        <f>IF(AND(F1958&gt;10,F1958&lt;20),"", IF(G1958&gt;9, VLOOKUP(G1958,$O$3:$P$38,2,0),""))</f>
        <v>dwadzieścia</v>
      </c>
      <c r="H1959" s="149" t="str">
        <f>IF(AND(F1958&gt;10,F1958&lt;20),"",IF(H1958&gt;0,VLOOKUP(H1958,$O$3:$P$39,2,0),IF(AND(H1958=0,A1955=0),"zero","")))</f>
        <v>trzy</v>
      </c>
      <c r="J1959" s="149" t="str">
        <f>CONCATENATE(E1959,IF(AND(E1959&lt;&gt;"",F1959&lt;&gt;""),$M$3,""),F1959,IF(AND(E1959&amp;F1959&lt;&gt;"",G1959&lt;&gt;""),$M$3,""),G1959,IF(AND(E1959&amp;F1959&amp;G1959&lt;&gt;"",H1959&lt;&gt;""),$M$3,""),H1959)</f>
        <v>sto dwadzieścia trzy</v>
      </c>
      <c r="K1959" s="160"/>
    </row>
    <row r="1960" spans="1:11">
      <c r="A1960" s="159">
        <f t="shared" si="244"/>
        <v>123</v>
      </c>
      <c r="B1960" s="156">
        <f t="shared" si="245"/>
        <v>0</v>
      </c>
      <c r="C1960" s="156">
        <v>100000</v>
      </c>
      <c r="D1960" s="156"/>
      <c r="E1960" s="157"/>
      <c r="K1960" s="160"/>
    </row>
    <row r="1961" spans="1:11">
      <c r="A1961" s="159">
        <f t="shared" si="244"/>
        <v>123</v>
      </c>
      <c r="B1961" s="156">
        <f t="shared" si="245"/>
        <v>0</v>
      </c>
      <c r="C1961" s="156">
        <v>1000000</v>
      </c>
      <c r="D1961" s="156">
        <f>(A1961-A1958)/1000</f>
        <v>0</v>
      </c>
      <c r="E1961" s="157">
        <f>D1961-MOD(D1961,100)</f>
        <v>0</v>
      </c>
      <c r="F1961" s="149">
        <f>MOD(D1961,100)</f>
        <v>0</v>
      </c>
      <c r="G1961" s="149">
        <f>F1961-MOD(F1961,10)</f>
        <v>0</v>
      </c>
      <c r="H1961" s="149">
        <f>MOD(F1961,10)</f>
        <v>0</v>
      </c>
      <c r="K1961" s="160"/>
    </row>
    <row r="1962" spans="1:11">
      <c r="A1962" s="159">
        <f t="shared" si="244"/>
        <v>123</v>
      </c>
      <c r="B1962" s="156">
        <f t="shared" si="245"/>
        <v>0</v>
      </c>
      <c r="C1962" s="156">
        <v>10000000</v>
      </c>
      <c r="D1962" s="156"/>
      <c r="E1962" s="157" t="str">
        <f>_xlfn.IFNA(VLOOKUP(E1961,$O$3:$P$38,2,0),"")</f>
        <v/>
      </c>
      <c r="F1962" s="149" t="str">
        <f>IF(AND(F1961&gt;10,F1961&lt;20), VLOOKUP(F1961,$O$3:$P$38,2,0),"")</f>
        <v/>
      </c>
      <c r="G1962" s="149" t="str">
        <f>IF(AND(F1961&gt;10,F1961&lt;20),"", IF(G1961&gt;9, VLOOKUP(G1961,$O$3:$P$38,2,0),""))</f>
        <v/>
      </c>
      <c r="H1962" s="149" t="str">
        <f>IF(AND(F1961&gt;10,F1961&lt;20),"", IF(H1961&gt;0, VLOOKUP(H1961,$O$3:$P$38,2,0),""))</f>
        <v/>
      </c>
      <c r="I1962" s="149" t="str">
        <f>IF(D1961=0,"",IF(D1961=1,$Q$3,IF(AND(F1961&gt;10,F1961&lt;19),$Q$5,IF(AND(H1961&gt;1,H1961&lt;5),$Q$4,$Q$5))))</f>
        <v/>
      </c>
      <c r="J1962" s="149" t="str">
        <f>CONCATENATE(E1962,IF(AND(E1962&lt;&gt;"",F1962&lt;&gt;""),$M$3,""),F1962,IF(AND(E1962&amp;F1962&lt;&gt;"",G1962&lt;&gt;""),$M$3,""),G1962,IF(AND(E1962&amp;F1962&amp;G1962&lt;&gt;"",H1962&lt;&gt;""),$M$3,""),H1962,IF(E1962&amp;F1962&amp;G1962&amp;H1962&lt;&gt;"",$M$3,""),I1962)</f>
        <v/>
      </c>
      <c r="K1962" s="160"/>
    </row>
    <row r="1963" spans="1:11">
      <c r="A1963" s="159">
        <f t="shared" si="244"/>
        <v>123</v>
      </c>
      <c r="B1963" s="156">
        <f t="shared" si="245"/>
        <v>0</v>
      </c>
      <c r="C1963" s="156">
        <v>100000000</v>
      </c>
      <c r="D1963" s="156"/>
      <c r="E1963" s="157"/>
      <c r="K1963" s="160"/>
    </row>
    <row r="1964" spans="1:11">
      <c r="A1964" s="159">
        <f t="shared" si="244"/>
        <v>123</v>
      </c>
      <c r="B1964" s="155">
        <f t="shared" si="245"/>
        <v>0</v>
      </c>
      <c r="C1964" s="155">
        <v>1000000000</v>
      </c>
      <c r="D1964" s="156">
        <f>(A1964-A1961)/1000000</f>
        <v>0</v>
      </c>
      <c r="E1964" s="157">
        <f>D1964-MOD(D1964,100)</f>
        <v>0</v>
      </c>
      <c r="F1964" s="149">
        <f>MOD(D1964,100)</f>
        <v>0</v>
      </c>
      <c r="G1964" s="149">
        <f>F1964-MOD(F1964,10)</f>
        <v>0</v>
      </c>
      <c r="H1964" s="149">
        <f>MOD(F1964,10)</f>
        <v>0</v>
      </c>
      <c r="K1964" s="160"/>
    </row>
    <row r="1965" spans="1:11">
      <c r="A1965" s="159">
        <f t="shared" si="244"/>
        <v>123</v>
      </c>
      <c r="B1965" s="155">
        <f t="shared" si="245"/>
        <v>0</v>
      </c>
      <c r="C1965" s="155">
        <v>10000000000</v>
      </c>
      <c r="E1965" s="161" t="str">
        <f>_xlfn.IFNA(VLOOKUP(E1964,$O$3:$P$38,2,0),"")</f>
        <v/>
      </c>
      <c r="F1965" s="149" t="str">
        <f>IF(AND(F1964&gt;10,F1964&lt;20), VLOOKUP(F1964,$O$3:$P$38,2,0),"")</f>
        <v/>
      </c>
      <c r="G1965" s="149" t="str">
        <f>IF(AND(F1964&gt;10,F1964&lt;20),"", IF(G1964&gt;9, VLOOKUP(G1964,$O$3:$P$38,2,0),""))</f>
        <v/>
      </c>
      <c r="H1965" s="149" t="str">
        <f>IF(AND(F1964&gt;10,F1964&lt;20),"", IF(H1964&gt;0, VLOOKUP(H1964,$O$3:$P$38,2,0),""))</f>
        <v/>
      </c>
      <c r="I1965" s="149" t="str">
        <f>IF(D1964=0,"",IF(D1964=1,$R$3,IF(AND(F1964&gt;10,F1964&lt;19),$R$5,IF(AND(H1964&gt;1,H1964&lt;5),$R$4,$R$5))))</f>
        <v/>
      </c>
      <c r="J1965" s="149" t="str">
        <f>CONCATENATE(E1965,IF(AND(E1965&lt;&gt;"",F1965&lt;&gt;""),$M$3,""),F1965,IF(AND(E1965&amp;F1965&lt;&gt;"",G1965&lt;&gt;""),$M$3,""),G1965,IF(AND(E1965&amp;F1965&amp;G1965&lt;&gt;"",H1965&lt;&gt;""),$M$3,""),H1965,IF(E1965&amp;F1965&amp;G1965&amp;H1965&lt;&gt;"",$M$3,""),I1965)</f>
        <v/>
      </c>
      <c r="K1965" s="160"/>
    </row>
    <row r="1966" spans="1:11">
      <c r="A1966" s="159">
        <f t="shared" si="244"/>
        <v>123</v>
      </c>
      <c r="B1966" s="156">
        <f t="shared" si="245"/>
        <v>0</v>
      </c>
      <c r="C1966" s="156">
        <v>100000000000</v>
      </c>
      <c r="D1966" s="156"/>
      <c r="E1966" s="157"/>
      <c r="K1966" s="160"/>
    </row>
    <row r="1967" spans="1:11">
      <c r="A1967" s="159">
        <f t="shared" si="244"/>
        <v>123</v>
      </c>
      <c r="B1967" s="155">
        <f>A1967-A1964</f>
        <v>0</v>
      </c>
      <c r="C1967" s="155">
        <v>1000000000000</v>
      </c>
      <c r="D1967" s="156">
        <f>(A1967-A1964)/1000000000</f>
        <v>0</v>
      </c>
      <c r="E1967" s="157">
        <f>D1967-MOD(D1967,100)</f>
        <v>0</v>
      </c>
      <c r="F1967" s="149">
        <f>MOD(D1967,100)</f>
        <v>0</v>
      </c>
      <c r="G1967" s="149">
        <f>F1967-MOD(F1967,10)</f>
        <v>0</v>
      </c>
      <c r="H1967" s="149">
        <f>MOD(F1967,10)</f>
        <v>0</v>
      </c>
      <c r="K1967" s="160"/>
    </row>
    <row r="1968" spans="1:11" ht="15.75" thickBot="1">
      <c r="A1968" s="162"/>
      <c r="B1968" s="163"/>
      <c r="C1968" s="163"/>
      <c r="D1968" s="163"/>
      <c r="E1968" s="164" t="str">
        <f>_xlfn.IFNA(VLOOKUP(E1967,$O$3:$P$38,2,0),"")</f>
        <v/>
      </c>
      <c r="F1968" s="163" t="str">
        <f>IF(AND(F1967&gt;10,F1967&lt;20), VLOOKUP(F1967,$O$3:$P$38,2,0),"")</f>
        <v/>
      </c>
      <c r="G1968" s="163" t="str">
        <f>IF(AND(F1967&gt;10,F1967&lt;20),"", IF(G1967&gt;9, VLOOKUP(G1967,$O$3:$P$38,2,0),""))</f>
        <v/>
      </c>
      <c r="H1968" s="163" t="str">
        <f>IF(AND(F1967&gt;10,F1967&lt;20),"", IF(H1967&gt;0, VLOOKUP(H1967,$O$3:$P$38,2,0),""))</f>
        <v/>
      </c>
      <c r="I1968" s="163" t="str">
        <f>IF(D1967=0,"",IF(D1967=1,$S$3,IF(AND(F1967&gt;10,F1967&lt;19),$S$5,IF(AND(H1967&gt;1,H1967&lt;5),$S$4,$S$5))))</f>
        <v/>
      </c>
      <c r="J1968" s="163" t="str">
        <f>CONCATENATE(E1968,IF(AND(E1968&lt;&gt;"",F1968&lt;&gt;""),$M$3,""),F1968,IF(AND(E1968&amp;F1968&lt;&gt;"",G1968&lt;&gt;""),$M$3,""),G1968,IF(AND(E1968&amp;F1968&amp;G1968&lt;&gt;"",H1968&lt;&gt;""),$M$3,""),H1968,IF(E1968&amp;F1968&amp;G1968&amp;H1968&lt;&gt;"",$M$3,""),I1968)</f>
        <v/>
      </c>
      <c r="K1968" s="165"/>
    </row>
    <row r="1969" spans="1:11" ht="15.75" thickBot="1">
      <c r="A1969" s="150"/>
      <c r="B1969" s="150"/>
      <c r="C1969" s="150"/>
      <c r="D1969" s="150"/>
      <c r="E1969" s="166"/>
      <c r="F1969" s="150"/>
      <c r="G1969" s="150"/>
      <c r="H1969" s="150"/>
      <c r="I1969" s="150"/>
      <c r="J1969" s="150"/>
      <c r="K1969" s="150"/>
    </row>
    <row r="1970" spans="1:11" ht="15.75" thickBot="1">
      <c r="A1970" s="151">
        <v>124</v>
      </c>
      <c r="B1970" s="145" t="s">
        <v>152</v>
      </c>
      <c r="C1970" s="145" t="s">
        <v>153</v>
      </c>
      <c r="D1970" s="148"/>
      <c r="E1970" s="152" t="str">
        <f>CONCATENATE(J1984,IF(AND(D1983&lt;&gt;0,D1980&lt;&gt;0),$M$3,""),J1981,IF(AND(D1980&lt;&gt;0,D1977&lt;&gt;0),$M$3,""),J1978,IF(AND(D1977&lt;&gt;0,D1974&lt;&gt;0),$M$3,""),J1975,$N$3,$M$3,E1971,IF(D1971&lt;&gt;0,$M$3,""),$N$4)</f>
        <v>sto dwadzieścia cztery, 00/100</v>
      </c>
      <c r="F1970" s="148"/>
      <c r="G1970" s="148"/>
      <c r="H1970" s="148"/>
      <c r="I1970" s="148"/>
      <c r="J1970" s="148"/>
      <c r="K1970" s="153"/>
    </row>
    <row r="1971" spans="1:11" ht="15.75" thickBot="1">
      <c r="A1971" s="154">
        <f>TRUNC(A1970)</f>
        <v>124</v>
      </c>
      <c r="B1971" s="155">
        <f>A1970-A1971</f>
        <v>0</v>
      </c>
      <c r="C1971" s="155">
        <v>1</v>
      </c>
      <c r="D1971" s="156">
        <f>B1971</f>
        <v>0</v>
      </c>
      <c r="E1971" s="157" t="str">
        <f>CONCATENATE(TEXT(D1971*100,"## 00"),"/100")</f>
        <v>00/100</v>
      </c>
      <c r="K1971" s="158"/>
    </row>
    <row r="1972" spans="1:11">
      <c r="A1972" s="159">
        <f t="shared" ref="A1972:A1983" si="246">MOD($A$1971,$C1972)</f>
        <v>4</v>
      </c>
      <c r="B1972" s="156">
        <f>A1972</f>
        <v>4</v>
      </c>
      <c r="C1972" s="156">
        <v>10</v>
      </c>
      <c r="D1972" s="156"/>
      <c r="E1972" s="157"/>
      <c r="K1972" s="160"/>
    </row>
    <row r="1973" spans="1:11">
      <c r="A1973" s="159">
        <f t="shared" si="246"/>
        <v>24</v>
      </c>
      <c r="B1973" s="156">
        <f t="shared" ref="B1973:B1982" si="247">A1973-A1972</f>
        <v>20</v>
      </c>
      <c r="C1973" s="156">
        <v>100</v>
      </c>
      <c r="D1973" s="156"/>
      <c r="E1973" s="157"/>
      <c r="K1973" s="160"/>
    </row>
    <row r="1974" spans="1:11">
      <c r="A1974" s="159">
        <f t="shared" si="246"/>
        <v>124</v>
      </c>
      <c r="B1974" s="156">
        <f t="shared" si="247"/>
        <v>100</v>
      </c>
      <c r="C1974" s="156">
        <v>1000</v>
      </c>
      <c r="D1974" s="156">
        <f>A1974</f>
        <v>124</v>
      </c>
      <c r="E1974" s="157">
        <f>D1974-MOD(D1974,100)</f>
        <v>100</v>
      </c>
      <c r="F1974" s="149">
        <f>MOD(D1974,100)</f>
        <v>24</v>
      </c>
      <c r="G1974" s="149">
        <f>F1974-MOD(F1974,10)</f>
        <v>20</v>
      </c>
      <c r="H1974" s="149">
        <f>MOD(F1974,10)</f>
        <v>4</v>
      </c>
      <c r="K1974" s="160"/>
    </row>
    <row r="1975" spans="1:11">
      <c r="A1975" s="159">
        <f t="shared" si="246"/>
        <v>124</v>
      </c>
      <c r="B1975" s="156">
        <f t="shared" si="247"/>
        <v>0</v>
      </c>
      <c r="C1975" s="156">
        <v>10000</v>
      </c>
      <c r="D1975" s="156"/>
      <c r="E1975" s="157" t="str">
        <f>_xlfn.IFNA(VLOOKUP(E1974,$O$3:$P$38,2,0),"")</f>
        <v>sto</v>
      </c>
      <c r="F1975" s="149" t="str">
        <f>IF(AND(F1974&gt;10,F1974&lt;20), VLOOKUP(F1974,$O$3:$P$38,2,0),"")</f>
        <v/>
      </c>
      <c r="G1975" s="149" t="str">
        <f>IF(AND(F1974&gt;10,F1974&lt;20),"", IF(G1974&gt;9, VLOOKUP(G1974,$O$3:$P$38,2,0),""))</f>
        <v>dwadzieścia</v>
      </c>
      <c r="H1975" s="149" t="str">
        <f>IF(AND(F1974&gt;10,F1974&lt;20),"",IF(H1974&gt;0,VLOOKUP(H1974,$O$3:$P$39,2,0),IF(AND(H1974=0,A1971=0),"zero","")))</f>
        <v>cztery</v>
      </c>
      <c r="J1975" s="149" t="str">
        <f>CONCATENATE(E1975,IF(AND(E1975&lt;&gt;"",F1975&lt;&gt;""),$M$3,""),F1975,IF(AND(E1975&amp;F1975&lt;&gt;"",G1975&lt;&gt;""),$M$3,""),G1975,IF(AND(E1975&amp;F1975&amp;G1975&lt;&gt;"",H1975&lt;&gt;""),$M$3,""),H1975)</f>
        <v>sto dwadzieścia cztery</v>
      </c>
      <c r="K1975" s="160"/>
    </row>
    <row r="1976" spans="1:11">
      <c r="A1976" s="159">
        <f t="shared" si="246"/>
        <v>124</v>
      </c>
      <c r="B1976" s="156">
        <f t="shared" si="247"/>
        <v>0</v>
      </c>
      <c r="C1976" s="156">
        <v>100000</v>
      </c>
      <c r="D1976" s="156"/>
      <c r="E1976" s="157"/>
      <c r="K1976" s="160"/>
    </row>
    <row r="1977" spans="1:11">
      <c r="A1977" s="159">
        <f t="shared" si="246"/>
        <v>124</v>
      </c>
      <c r="B1977" s="156">
        <f t="shared" si="247"/>
        <v>0</v>
      </c>
      <c r="C1977" s="156">
        <v>1000000</v>
      </c>
      <c r="D1977" s="156">
        <f>(A1977-A1974)/1000</f>
        <v>0</v>
      </c>
      <c r="E1977" s="157">
        <f>D1977-MOD(D1977,100)</f>
        <v>0</v>
      </c>
      <c r="F1977" s="149">
        <f>MOD(D1977,100)</f>
        <v>0</v>
      </c>
      <c r="G1977" s="149">
        <f>F1977-MOD(F1977,10)</f>
        <v>0</v>
      </c>
      <c r="H1977" s="149">
        <f>MOD(F1977,10)</f>
        <v>0</v>
      </c>
      <c r="K1977" s="160"/>
    </row>
    <row r="1978" spans="1:11">
      <c r="A1978" s="159">
        <f t="shared" si="246"/>
        <v>124</v>
      </c>
      <c r="B1978" s="156">
        <f t="shared" si="247"/>
        <v>0</v>
      </c>
      <c r="C1978" s="156">
        <v>10000000</v>
      </c>
      <c r="D1978" s="156"/>
      <c r="E1978" s="157" t="str">
        <f>_xlfn.IFNA(VLOOKUP(E1977,$O$3:$P$38,2,0),"")</f>
        <v/>
      </c>
      <c r="F1978" s="149" t="str">
        <f>IF(AND(F1977&gt;10,F1977&lt;20), VLOOKUP(F1977,$O$3:$P$38,2,0),"")</f>
        <v/>
      </c>
      <c r="G1978" s="149" t="str">
        <f>IF(AND(F1977&gt;10,F1977&lt;20),"", IF(G1977&gt;9, VLOOKUP(G1977,$O$3:$P$38,2,0),""))</f>
        <v/>
      </c>
      <c r="H1978" s="149" t="str">
        <f>IF(AND(F1977&gt;10,F1977&lt;20),"", IF(H1977&gt;0, VLOOKUP(H1977,$O$3:$P$38,2,0),""))</f>
        <v/>
      </c>
      <c r="I1978" s="149" t="str">
        <f>IF(D1977=0,"",IF(D1977=1,$Q$3,IF(AND(F1977&gt;10,F1977&lt;19),$Q$5,IF(AND(H1977&gt;1,H1977&lt;5),$Q$4,$Q$5))))</f>
        <v/>
      </c>
      <c r="J1978" s="149" t="str">
        <f>CONCATENATE(E1978,IF(AND(E1978&lt;&gt;"",F1978&lt;&gt;""),$M$3,""),F1978,IF(AND(E1978&amp;F1978&lt;&gt;"",G1978&lt;&gt;""),$M$3,""),G1978,IF(AND(E1978&amp;F1978&amp;G1978&lt;&gt;"",H1978&lt;&gt;""),$M$3,""),H1978,IF(E1978&amp;F1978&amp;G1978&amp;H1978&lt;&gt;"",$M$3,""),I1978)</f>
        <v/>
      </c>
      <c r="K1978" s="160"/>
    </row>
    <row r="1979" spans="1:11">
      <c r="A1979" s="159">
        <f t="shared" si="246"/>
        <v>124</v>
      </c>
      <c r="B1979" s="156">
        <f t="shared" si="247"/>
        <v>0</v>
      </c>
      <c r="C1979" s="156">
        <v>100000000</v>
      </c>
      <c r="D1979" s="156"/>
      <c r="E1979" s="157"/>
      <c r="K1979" s="160"/>
    </row>
    <row r="1980" spans="1:11">
      <c r="A1980" s="159">
        <f t="shared" si="246"/>
        <v>124</v>
      </c>
      <c r="B1980" s="155">
        <f t="shared" si="247"/>
        <v>0</v>
      </c>
      <c r="C1980" s="155">
        <v>1000000000</v>
      </c>
      <c r="D1980" s="156">
        <f>(A1980-A1977)/1000000</f>
        <v>0</v>
      </c>
      <c r="E1980" s="157">
        <f>D1980-MOD(D1980,100)</f>
        <v>0</v>
      </c>
      <c r="F1980" s="149">
        <f>MOD(D1980,100)</f>
        <v>0</v>
      </c>
      <c r="G1980" s="149">
        <f>F1980-MOD(F1980,10)</f>
        <v>0</v>
      </c>
      <c r="H1980" s="149">
        <f>MOD(F1980,10)</f>
        <v>0</v>
      </c>
      <c r="K1980" s="160"/>
    </row>
    <row r="1981" spans="1:11">
      <c r="A1981" s="159">
        <f t="shared" si="246"/>
        <v>124</v>
      </c>
      <c r="B1981" s="155">
        <f t="shared" si="247"/>
        <v>0</v>
      </c>
      <c r="C1981" s="155">
        <v>10000000000</v>
      </c>
      <c r="E1981" s="161" t="str">
        <f>_xlfn.IFNA(VLOOKUP(E1980,$O$3:$P$38,2,0),"")</f>
        <v/>
      </c>
      <c r="F1981" s="149" t="str">
        <f>IF(AND(F1980&gt;10,F1980&lt;20), VLOOKUP(F1980,$O$3:$P$38,2,0),"")</f>
        <v/>
      </c>
      <c r="G1981" s="149" t="str">
        <f>IF(AND(F1980&gt;10,F1980&lt;20),"", IF(G1980&gt;9, VLOOKUP(G1980,$O$3:$P$38,2,0),""))</f>
        <v/>
      </c>
      <c r="H1981" s="149" t="str">
        <f>IF(AND(F1980&gt;10,F1980&lt;20),"", IF(H1980&gt;0, VLOOKUP(H1980,$O$3:$P$38,2,0),""))</f>
        <v/>
      </c>
      <c r="I1981" s="149" t="str">
        <f>IF(D1980=0,"",IF(D1980=1,$R$3,IF(AND(F1980&gt;10,F1980&lt;19),$R$5,IF(AND(H1980&gt;1,H1980&lt;5),$R$4,$R$5))))</f>
        <v/>
      </c>
      <c r="J1981" s="149" t="str">
        <f>CONCATENATE(E1981,IF(AND(E1981&lt;&gt;"",F1981&lt;&gt;""),$M$3,""),F1981,IF(AND(E1981&amp;F1981&lt;&gt;"",G1981&lt;&gt;""),$M$3,""),G1981,IF(AND(E1981&amp;F1981&amp;G1981&lt;&gt;"",H1981&lt;&gt;""),$M$3,""),H1981,IF(E1981&amp;F1981&amp;G1981&amp;H1981&lt;&gt;"",$M$3,""),I1981)</f>
        <v/>
      </c>
      <c r="K1981" s="160"/>
    </row>
    <row r="1982" spans="1:11">
      <c r="A1982" s="159">
        <f t="shared" si="246"/>
        <v>124</v>
      </c>
      <c r="B1982" s="156">
        <f t="shared" si="247"/>
        <v>0</v>
      </c>
      <c r="C1982" s="156">
        <v>100000000000</v>
      </c>
      <c r="D1982" s="156"/>
      <c r="E1982" s="157"/>
      <c r="K1982" s="160"/>
    </row>
    <row r="1983" spans="1:11">
      <c r="A1983" s="159">
        <f t="shared" si="246"/>
        <v>124</v>
      </c>
      <c r="B1983" s="155">
        <f>A1983-A1980</f>
        <v>0</v>
      </c>
      <c r="C1983" s="155">
        <v>1000000000000</v>
      </c>
      <c r="D1983" s="156">
        <f>(A1983-A1980)/1000000000</f>
        <v>0</v>
      </c>
      <c r="E1983" s="157">
        <f>D1983-MOD(D1983,100)</f>
        <v>0</v>
      </c>
      <c r="F1983" s="149">
        <f>MOD(D1983,100)</f>
        <v>0</v>
      </c>
      <c r="G1983" s="149">
        <f>F1983-MOD(F1983,10)</f>
        <v>0</v>
      </c>
      <c r="H1983" s="149">
        <f>MOD(F1983,10)</f>
        <v>0</v>
      </c>
      <c r="K1983" s="160"/>
    </row>
    <row r="1984" spans="1:11" ht="15.75" thickBot="1">
      <c r="A1984" s="162"/>
      <c r="B1984" s="163"/>
      <c r="C1984" s="163"/>
      <c r="D1984" s="163"/>
      <c r="E1984" s="164" t="str">
        <f>_xlfn.IFNA(VLOOKUP(E1983,$O$3:$P$38,2,0),"")</f>
        <v/>
      </c>
      <c r="F1984" s="163" t="str">
        <f>IF(AND(F1983&gt;10,F1983&lt;20), VLOOKUP(F1983,$O$3:$P$38,2,0),"")</f>
        <v/>
      </c>
      <c r="G1984" s="163" t="str">
        <f>IF(AND(F1983&gt;10,F1983&lt;20),"", IF(G1983&gt;9, VLOOKUP(G1983,$O$3:$P$38,2,0),""))</f>
        <v/>
      </c>
      <c r="H1984" s="163" t="str">
        <f>IF(AND(F1983&gt;10,F1983&lt;20),"", IF(H1983&gt;0, VLOOKUP(H1983,$O$3:$P$38,2,0),""))</f>
        <v/>
      </c>
      <c r="I1984" s="163" t="str">
        <f>IF(D1983=0,"",IF(D1983=1,$S$3,IF(AND(F1983&gt;10,F1983&lt;19),$S$5,IF(AND(H1983&gt;1,H1983&lt;5),$S$4,$S$5))))</f>
        <v/>
      </c>
      <c r="J1984" s="163" t="str">
        <f>CONCATENATE(E1984,IF(AND(E1984&lt;&gt;"",F1984&lt;&gt;""),$M$3,""),F1984,IF(AND(E1984&amp;F1984&lt;&gt;"",G1984&lt;&gt;""),$M$3,""),G1984,IF(AND(E1984&amp;F1984&amp;G1984&lt;&gt;"",H1984&lt;&gt;""),$M$3,""),H1984,IF(E1984&amp;F1984&amp;G1984&amp;H1984&lt;&gt;"",$M$3,""),I1984)</f>
        <v/>
      </c>
      <c r="K1984" s="165"/>
    </row>
    <row r="1985" spans="1:11" ht="15.75" thickBot="1">
      <c r="A1985" s="150"/>
      <c r="B1985" s="150"/>
      <c r="C1985" s="150"/>
      <c r="D1985" s="150"/>
      <c r="E1985" s="166"/>
      <c r="F1985" s="150"/>
      <c r="G1985" s="150"/>
      <c r="H1985" s="150"/>
      <c r="I1985" s="150"/>
      <c r="J1985" s="150"/>
      <c r="K1985" s="150"/>
    </row>
    <row r="1986" spans="1:11" ht="15.75" thickBot="1">
      <c r="A1986" s="151">
        <v>125</v>
      </c>
      <c r="B1986" s="145" t="s">
        <v>152</v>
      </c>
      <c r="C1986" s="145" t="s">
        <v>153</v>
      </c>
      <c r="D1986" s="148"/>
      <c r="E1986" s="152" t="str">
        <f>CONCATENATE(J2000,IF(AND(D1999&lt;&gt;0,D1996&lt;&gt;0),$M$3,""),J1997,IF(AND(D1996&lt;&gt;0,D1993&lt;&gt;0),$M$3,""),J1994,IF(AND(D1993&lt;&gt;0,D1990&lt;&gt;0),$M$3,""),J1991,$N$3,$M$3,E1987,IF(D1987&lt;&gt;0,$M$3,""),$N$4)</f>
        <v>sto dwadzieścia pięć, 00/100</v>
      </c>
      <c r="F1986" s="148"/>
      <c r="G1986" s="148"/>
      <c r="H1986" s="148"/>
      <c r="I1986" s="148"/>
      <c r="J1986" s="148"/>
      <c r="K1986" s="153"/>
    </row>
    <row r="1987" spans="1:11" ht="15.75" thickBot="1">
      <c r="A1987" s="154">
        <f>TRUNC(A1986)</f>
        <v>125</v>
      </c>
      <c r="B1987" s="155">
        <f>A1986-A1987</f>
        <v>0</v>
      </c>
      <c r="C1987" s="155">
        <v>1</v>
      </c>
      <c r="D1987" s="156">
        <f>B1987</f>
        <v>0</v>
      </c>
      <c r="E1987" s="157" t="str">
        <f>CONCATENATE(TEXT(D1987*100,"## 00"),"/100")</f>
        <v>00/100</v>
      </c>
      <c r="K1987" s="158"/>
    </row>
    <row r="1988" spans="1:11">
      <c r="A1988" s="159">
        <f t="shared" ref="A1988:A1999" si="248">MOD($A$1987,$C1988)</f>
        <v>5</v>
      </c>
      <c r="B1988" s="156">
        <f>A1988</f>
        <v>5</v>
      </c>
      <c r="C1988" s="156">
        <v>10</v>
      </c>
      <c r="D1988" s="156"/>
      <c r="E1988" s="157"/>
      <c r="K1988" s="160"/>
    </row>
    <row r="1989" spans="1:11">
      <c r="A1989" s="159">
        <f t="shared" si="248"/>
        <v>25</v>
      </c>
      <c r="B1989" s="156">
        <f t="shared" ref="B1989:B1998" si="249">A1989-A1988</f>
        <v>20</v>
      </c>
      <c r="C1989" s="156">
        <v>100</v>
      </c>
      <c r="D1989" s="156"/>
      <c r="E1989" s="157"/>
      <c r="K1989" s="160"/>
    </row>
    <row r="1990" spans="1:11">
      <c r="A1990" s="159">
        <f t="shared" si="248"/>
        <v>125</v>
      </c>
      <c r="B1990" s="156">
        <f t="shared" si="249"/>
        <v>100</v>
      </c>
      <c r="C1990" s="156">
        <v>1000</v>
      </c>
      <c r="D1990" s="156">
        <f>A1990</f>
        <v>125</v>
      </c>
      <c r="E1990" s="157">
        <f>D1990-MOD(D1990,100)</f>
        <v>100</v>
      </c>
      <c r="F1990" s="149">
        <f>MOD(D1990,100)</f>
        <v>25</v>
      </c>
      <c r="G1990" s="149">
        <f>F1990-MOD(F1990,10)</f>
        <v>20</v>
      </c>
      <c r="H1990" s="149">
        <f>MOD(F1990,10)</f>
        <v>5</v>
      </c>
      <c r="K1990" s="160"/>
    </row>
    <row r="1991" spans="1:11">
      <c r="A1991" s="159">
        <f t="shared" si="248"/>
        <v>125</v>
      </c>
      <c r="B1991" s="156">
        <f t="shared" si="249"/>
        <v>0</v>
      </c>
      <c r="C1991" s="156">
        <v>10000</v>
      </c>
      <c r="D1991" s="156"/>
      <c r="E1991" s="157" t="str">
        <f>_xlfn.IFNA(VLOOKUP(E1990,$O$3:$P$38,2,0),"")</f>
        <v>sto</v>
      </c>
      <c r="F1991" s="149" t="str">
        <f>IF(AND(F1990&gt;10,F1990&lt;20), VLOOKUP(F1990,$O$3:$P$38,2,0),"")</f>
        <v/>
      </c>
      <c r="G1991" s="149" t="str">
        <f>IF(AND(F1990&gt;10,F1990&lt;20),"", IF(G1990&gt;9, VLOOKUP(G1990,$O$3:$P$38,2,0),""))</f>
        <v>dwadzieścia</v>
      </c>
      <c r="H1991" s="149" t="str">
        <f>IF(AND(F1990&gt;10,F1990&lt;20),"",IF(H1990&gt;0,VLOOKUP(H1990,$O$3:$P$39,2,0),IF(AND(H1990=0,A1987=0),"zero","")))</f>
        <v>pięć</v>
      </c>
      <c r="J1991" s="149" t="str">
        <f>CONCATENATE(E1991,IF(AND(E1991&lt;&gt;"",F1991&lt;&gt;""),$M$3,""),F1991,IF(AND(E1991&amp;F1991&lt;&gt;"",G1991&lt;&gt;""),$M$3,""),G1991,IF(AND(E1991&amp;F1991&amp;G1991&lt;&gt;"",H1991&lt;&gt;""),$M$3,""),H1991)</f>
        <v>sto dwadzieścia pięć</v>
      </c>
      <c r="K1991" s="160"/>
    </row>
    <row r="1992" spans="1:11">
      <c r="A1992" s="159">
        <f t="shared" si="248"/>
        <v>125</v>
      </c>
      <c r="B1992" s="156">
        <f t="shared" si="249"/>
        <v>0</v>
      </c>
      <c r="C1992" s="156">
        <v>100000</v>
      </c>
      <c r="D1992" s="156"/>
      <c r="E1992" s="157"/>
      <c r="K1992" s="160"/>
    </row>
    <row r="1993" spans="1:11">
      <c r="A1993" s="159">
        <f t="shared" si="248"/>
        <v>125</v>
      </c>
      <c r="B1993" s="156">
        <f t="shared" si="249"/>
        <v>0</v>
      </c>
      <c r="C1993" s="156">
        <v>1000000</v>
      </c>
      <c r="D1993" s="156">
        <f>(A1993-A1990)/1000</f>
        <v>0</v>
      </c>
      <c r="E1993" s="157">
        <f>D1993-MOD(D1993,100)</f>
        <v>0</v>
      </c>
      <c r="F1993" s="149">
        <f>MOD(D1993,100)</f>
        <v>0</v>
      </c>
      <c r="G1993" s="149">
        <f>F1993-MOD(F1993,10)</f>
        <v>0</v>
      </c>
      <c r="H1993" s="149">
        <f>MOD(F1993,10)</f>
        <v>0</v>
      </c>
      <c r="K1993" s="160"/>
    </row>
    <row r="1994" spans="1:11">
      <c r="A1994" s="159">
        <f t="shared" si="248"/>
        <v>125</v>
      </c>
      <c r="B1994" s="156">
        <f t="shared" si="249"/>
        <v>0</v>
      </c>
      <c r="C1994" s="156">
        <v>10000000</v>
      </c>
      <c r="D1994" s="156"/>
      <c r="E1994" s="157" t="str">
        <f>_xlfn.IFNA(VLOOKUP(E1993,$O$3:$P$38,2,0),"")</f>
        <v/>
      </c>
      <c r="F1994" s="149" t="str">
        <f>IF(AND(F1993&gt;10,F1993&lt;20), VLOOKUP(F1993,$O$3:$P$38,2,0),"")</f>
        <v/>
      </c>
      <c r="G1994" s="149" t="str">
        <f>IF(AND(F1993&gt;10,F1993&lt;20),"", IF(G1993&gt;9, VLOOKUP(G1993,$O$3:$P$38,2,0),""))</f>
        <v/>
      </c>
      <c r="H1994" s="149" t="str">
        <f>IF(AND(F1993&gt;10,F1993&lt;20),"", IF(H1993&gt;0, VLOOKUP(H1993,$O$3:$P$38,2,0),""))</f>
        <v/>
      </c>
      <c r="I1994" s="149" t="str">
        <f>IF(D1993=0,"",IF(D1993=1,$Q$3,IF(AND(F1993&gt;10,F1993&lt;19),$Q$5,IF(AND(H1993&gt;1,H1993&lt;5),$Q$4,$Q$5))))</f>
        <v/>
      </c>
      <c r="J1994" s="149" t="str">
        <f>CONCATENATE(E1994,IF(AND(E1994&lt;&gt;"",F1994&lt;&gt;""),$M$3,""),F1994,IF(AND(E1994&amp;F1994&lt;&gt;"",G1994&lt;&gt;""),$M$3,""),G1994,IF(AND(E1994&amp;F1994&amp;G1994&lt;&gt;"",H1994&lt;&gt;""),$M$3,""),H1994,IF(E1994&amp;F1994&amp;G1994&amp;H1994&lt;&gt;"",$M$3,""),I1994)</f>
        <v/>
      </c>
      <c r="K1994" s="160"/>
    </row>
    <row r="1995" spans="1:11">
      <c r="A1995" s="159">
        <f t="shared" si="248"/>
        <v>125</v>
      </c>
      <c r="B1995" s="156">
        <f t="shared" si="249"/>
        <v>0</v>
      </c>
      <c r="C1995" s="156">
        <v>100000000</v>
      </c>
      <c r="D1995" s="156"/>
      <c r="E1995" s="157"/>
      <c r="K1995" s="160"/>
    </row>
    <row r="1996" spans="1:11">
      <c r="A1996" s="159">
        <f t="shared" si="248"/>
        <v>125</v>
      </c>
      <c r="B1996" s="155">
        <f t="shared" si="249"/>
        <v>0</v>
      </c>
      <c r="C1996" s="155">
        <v>1000000000</v>
      </c>
      <c r="D1996" s="156">
        <f>(A1996-A1993)/1000000</f>
        <v>0</v>
      </c>
      <c r="E1996" s="157">
        <f>D1996-MOD(D1996,100)</f>
        <v>0</v>
      </c>
      <c r="F1996" s="149">
        <f>MOD(D1996,100)</f>
        <v>0</v>
      </c>
      <c r="G1996" s="149">
        <f>F1996-MOD(F1996,10)</f>
        <v>0</v>
      </c>
      <c r="H1996" s="149">
        <f>MOD(F1996,10)</f>
        <v>0</v>
      </c>
      <c r="K1996" s="160"/>
    </row>
    <row r="1997" spans="1:11">
      <c r="A1997" s="159">
        <f t="shared" si="248"/>
        <v>125</v>
      </c>
      <c r="B1997" s="155">
        <f t="shared" si="249"/>
        <v>0</v>
      </c>
      <c r="C1997" s="155">
        <v>10000000000</v>
      </c>
      <c r="E1997" s="161" t="str">
        <f>_xlfn.IFNA(VLOOKUP(E1996,$O$3:$P$38,2,0),"")</f>
        <v/>
      </c>
      <c r="F1997" s="149" t="str">
        <f>IF(AND(F1996&gt;10,F1996&lt;20), VLOOKUP(F1996,$O$3:$P$38,2,0),"")</f>
        <v/>
      </c>
      <c r="G1997" s="149" t="str">
        <f>IF(AND(F1996&gt;10,F1996&lt;20),"", IF(G1996&gt;9, VLOOKUP(G1996,$O$3:$P$38,2,0),""))</f>
        <v/>
      </c>
      <c r="H1997" s="149" t="str">
        <f>IF(AND(F1996&gt;10,F1996&lt;20),"", IF(H1996&gt;0, VLOOKUP(H1996,$O$3:$P$38,2,0),""))</f>
        <v/>
      </c>
      <c r="I1997" s="149" t="str">
        <f>IF(D1996=0,"",IF(D1996=1,$R$3,IF(AND(F1996&gt;10,F1996&lt;19),$R$5,IF(AND(H1996&gt;1,H1996&lt;5),$R$4,$R$5))))</f>
        <v/>
      </c>
      <c r="J1997" s="149" t="str">
        <f>CONCATENATE(E1997,IF(AND(E1997&lt;&gt;"",F1997&lt;&gt;""),$M$3,""),F1997,IF(AND(E1997&amp;F1997&lt;&gt;"",G1997&lt;&gt;""),$M$3,""),G1997,IF(AND(E1997&amp;F1997&amp;G1997&lt;&gt;"",H1997&lt;&gt;""),$M$3,""),H1997,IF(E1997&amp;F1997&amp;G1997&amp;H1997&lt;&gt;"",$M$3,""),I1997)</f>
        <v/>
      </c>
      <c r="K1997" s="160"/>
    </row>
    <row r="1998" spans="1:11">
      <c r="A1998" s="159">
        <f t="shared" si="248"/>
        <v>125</v>
      </c>
      <c r="B1998" s="156">
        <f t="shared" si="249"/>
        <v>0</v>
      </c>
      <c r="C1998" s="156">
        <v>100000000000</v>
      </c>
      <c r="D1998" s="156"/>
      <c r="E1998" s="157"/>
      <c r="K1998" s="160"/>
    </row>
    <row r="1999" spans="1:11">
      <c r="A1999" s="159">
        <f t="shared" si="248"/>
        <v>125</v>
      </c>
      <c r="B1999" s="155">
        <f>A1999-A1996</f>
        <v>0</v>
      </c>
      <c r="C1999" s="155">
        <v>1000000000000</v>
      </c>
      <c r="D1999" s="156">
        <f>(A1999-A1996)/1000000000</f>
        <v>0</v>
      </c>
      <c r="E1999" s="157">
        <f>D1999-MOD(D1999,100)</f>
        <v>0</v>
      </c>
      <c r="F1999" s="149">
        <f>MOD(D1999,100)</f>
        <v>0</v>
      </c>
      <c r="G1999" s="149">
        <f>F1999-MOD(F1999,10)</f>
        <v>0</v>
      </c>
      <c r="H1999" s="149">
        <f>MOD(F1999,10)</f>
        <v>0</v>
      </c>
      <c r="K1999" s="160"/>
    </row>
    <row r="2000" spans="1:11" ht="15.75" thickBot="1">
      <c r="A2000" s="162"/>
      <c r="B2000" s="163"/>
      <c r="C2000" s="163"/>
      <c r="D2000" s="163"/>
      <c r="E2000" s="164" t="str">
        <f>_xlfn.IFNA(VLOOKUP(E1999,$O$3:$P$38,2,0),"")</f>
        <v/>
      </c>
      <c r="F2000" s="163" t="str">
        <f>IF(AND(F1999&gt;10,F1999&lt;20), VLOOKUP(F1999,$O$3:$P$38,2,0),"")</f>
        <v/>
      </c>
      <c r="G2000" s="163" t="str">
        <f>IF(AND(F1999&gt;10,F1999&lt;20),"", IF(G1999&gt;9, VLOOKUP(G1999,$O$3:$P$38,2,0),""))</f>
        <v/>
      </c>
      <c r="H2000" s="163" t="str">
        <f>IF(AND(F1999&gt;10,F1999&lt;20),"", IF(H1999&gt;0, VLOOKUP(H1999,$O$3:$P$38,2,0),""))</f>
        <v/>
      </c>
      <c r="I2000" s="163" t="str">
        <f>IF(D1999=0,"",IF(D1999=1,$S$3,IF(AND(F1999&gt;10,F1999&lt;19),$S$5,IF(AND(H1999&gt;1,H1999&lt;5),$S$4,$S$5))))</f>
        <v/>
      </c>
      <c r="J2000" s="163" t="str">
        <f>CONCATENATE(E2000,IF(AND(E2000&lt;&gt;"",F2000&lt;&gt;""),$M$3,""),F2000,IF(AND(E2000&amp;F2000&lt;&gt;"",G2000&lt;&gt;""),$M$3,""),G2000,IF(AND(E2000&amp;F2000&amp;G2000&lt;&gt;"",H2000&lt;&gt;""),$M$3,""),H2000,IF(E2000&amp;F2000&amp;G2000&amp;H2000&lt;&gt;"",$M$3,""),I2000)</f>
        <v/>
      </c>
      <c r="K2000" s="165"/>
    </row>
    <row r="2001" spans="1:11" ht="15.75" thickBot="1">
      <c r="A2001" s="150"/>
      <c r="B2001" s="150"/>
      <c r="C2001" s="150"/>
      <c r="D2001" s="150"/>
      <c r="E2001" s="166"/>
      <c r="F2001" s="150"/>
      <c r="G2001" s="150"/>
      <c r="H2001" s="150"/>
      <c r="I2001" s="150"/>
      <c r="J2001" s="150"/>
      <c r="K2001" s="150"/>
    </row>
    <row r="2002" spans="1:11" ht="15.75" thickBot="1">
      <c r="A2002" s="151">
        <v>126</v>
      </c>
      <c r="B2002" s="145" t="s">
        <v>152</v>
      </c>
      <c r="C2002" s="145" t="s">
        <v>153</v>
      </c>
      <c r="D2002" s="148"/>
      <c r="E2002" s="152" t="str">
        <f>CONCATENATE(J2016,IF(AND(D2015&lt;&gt;0,D2012&lt;&gt;0),$M$3,""),J2013,IF(AND(D2012&lt;&gt;0,D2009&lt;&gt;0),$M$3,""),J2010,IF(AND(D2009&lt;&gt;0,D2006&lt;&gt;0),$M$3,""),J2007,$N$3,$M$3,E2003,IF(D2003&lt;&gt;0,$M$3,""),$N$4)</f>
        <v>sto dwadzieścia sześć, 00/100</v>
      </c>
      <c r="F2002" s="148"/>
      <c r="G2002" s="148"/>
      <c r="H2002" s="148"/>
      <c r="I2002" s="148"/>
      <c r="J2002" s="148"/>
      <c r="K2002" s="153"/>
    </row>
    <row r="2003" spans="1:11" ht="15.75" thickBot="1">
      <c r="A2003" s="154">
        <f>TRUNC(A2002)</f>
        <v>126</v>
      </c>
      <c r="B2003" s="155">
        <f>A2002-A2003</f>
        <v>0</v>
      </c>
      <c r="C2003" s="155">
        <v>1</v>
      </c>
      <c r="D2003" s="156">
        <f>B2003</f>
        <v>0</v>
      </c>
      <c r="E2003" s="157" t="str">
        <f>CONCATENATE(TEXT(D2003*100,"## 00"),"/100")</f>
        <v>00/100</v>
      </c>
      <c r="K2003" s="158"/>
    </row>
    <row r="2004" spans="1:11">
      <c r="A2004" s="159">
        <f t="shared" ref="A2004:A2015" si="250">MOD($A$2003,$C2004)</f>
        <v>6</v>
      </c>
      <c r="B2004" s="156">
        <f>A2004</f>
        <v>6</v>
      </c>
      <c r="C2004" s="156">
        <v>10</v>
      </c>
      <c r="D2004" s="156"/>
      <c r="E2004" s="157"/>
      <c r="K2004" s="160"/>
    </row>
    <row r="2005" spans="1:11">
      <c r="A2005" s="159">
        <f t="shared" si="250"/>
        <v>26</v>
      </c>
      <c r="B2005" s="156">
        <f t="shared" ref="B2005:B2014" si="251">A2005-A2004</f>
        <v>20</v>
      </c>
      <c r="C2005" s="156">
        <v>100</v>
      </c>
      <c r="D2005" s="156"/>
      <c r="E2005" s="157"/>
      <c r="K2005" s="160"/>
    </row>
    <row r="2006" spans="1:11">
      <c r="A2006" s="159">
        <f t="shared" si="250"/>
        <v>126</v>
      </c>
      <c r="B2006" s="156">
        <f t="shared" si="251"/>
        <v>100</v>
      </c>
      <c r="C2006" s="156">
        <v>1000</v>
      </c>
      <c r="D2006" s="156">
        <f>A2006</f>
        <v>126</v>
      </c>
      <c r="E2006" s="157">
        <f>D2006-MOD(D2006,100)</f>
        <v>100</v>
      </c>
      <c r="F2006" s="149">
        <f>MOD(D2006,100)</f>
        <v>26</v>
      </c>
      <c r="G2006" s="149">
        <f>F2006-MOD(F2006,10)</f>
        <v>20</v>
      </c>
      <c r="H2006" s="149">
        <f>MOD(F2006,10)</f>
        <v>6</v>
      </c>
      <c r="K2006" s="160"/>
    </row>
    <row r="2007" spans="1:11">
      <c r="A2007" s="159">
        <f t="shared" si="250"/>
        <v>126</v>
      </c>
      <c r="B2007" s="156">
        <f t="shared" si="251"/>
        <v>0</v>
      </c>
      <c r="C2007" s="156">
        <v>10000</v>
      </c>
      <c r="D2007" s="156"/>
      <c r="E2007" s="157" t="str">
        <f>_xlfn.IFNA(VLOOKUP(E2006,$O$3:$P$38,2,0),"")</f>
        <v>sto</v>
      </c>
      <c r="F2007" s="149" t="str">
        <f>IF(AND(F2006&gt;10,F2006&lt;20), VLOOKUP(F2006,$O$3:$P$38,2,0),"")</f>
        <v/>
      </c>
      <c r="G2007" s="149" t="str">
        <f>IF(AND(F2006&gt;10,F2006&lt;20),"", IF(G2006&gt;9, VLOOKUP(G2006,$O$3:$P$38,2,0),""))</f>
        <v>dwadzieścia</v>
      </c>
      <c r="H2007" s="149" t="str">
        <f>IF(AND(F2006&gt;10,F2006&lt;20),"",IF(H2006&gt;0,VLOOKUP(H2006,$O$3:$P$39,2,0),IF(AND(H2006=0,A2003=0),"zero","")))</f>
        <v>sześć</v>
      </c>
      <c r="J2007" s="149" t="str">
        <f>CONCATENATE(E2007,IF(AND(E2007&lt;&gt;"",F2007&lt;&gt;""),$M$3,""),F2007,IF(AND(E2007&amp;F2007&lt;&gt;"",G2007&lt;&gt;""),$M$3,""),G2007,IF(AND(E2007&amp;F2007&amp;G2007&lt;&gt;"",H2007&lt;&gt;""),$M$3,""),H2007)</f>
        <v>sto dwadzieścia sześć</v>
      </c>
      <c r="K2007" s="160"/>
    </row>
    <row r="2008" spans="1:11">
      <c r="A2008" s="159">
        <f t="shared" si="250"/>
        <v>126</v>
      </c>
      <c r="B2008" s="156">
        <f t="shared" si="251"/>
        <v>0</v>
      </c>
      <c r="C2008" s="156">
        <v>100000</v>
      </c>
      <c r="D2008" s="156"/>
      <c r="E2008" s="157"/>
      <c r="K2008" s="160"/>
    </row>
    <row r="2009" spans="1:11">
      <c r="A2009" s="159">
        <f t="shared" si="250"/>
        <v>126</v>
      </c>
      <c r="B2009" s="156">
        <f t="shared" si="251"/>
        <v>0</v>
      </c>
      <c r="C2009" s="156">
        <v>1000000</v>
      </c>
      <c r="D2009" s="156">
        <f>(A2009-A2006)/1000</f>
        <v>0</v>
      </c>
      <c r="E2009" s="157">
        <f>D2009-MOD(D2009,100)</f>
        <v>0</v>
      </c>
      <c r="F2009" s="149">
        <f>MOD(D2009,100)</f>
        <v>0</v>
      </c>
      <c r="G2009" s="149">
        <f>F2009-MOD(F2009,10)</f>
        <v>0</v>
      </c>
      <c r="H2009" s="149">
        <f>MOD(F2009,10)</f>
        <v>0</v>
      </c>
      <c r="K2009" s="160"/>
    </row>
    <row r="2010" spans="1:11">
      <c r="A2010" s="159">
        <f t="shared" si="250"/>
        <v>126</v>
      </c>
      <c r="B2010" s="156">
        <f t="shared" si="251"/>
        <v>0</v>
      </c>
      <c r="C2010" s="156">
        <v>10000000</v>
      </c>
      <c r="D2010" s="156"/>
      <c r="E2010" s="157" t="str">
        <f>_xlfn.IFNA(VLOOKUP(E2009,$O$3:$P$38,2,0),"")</f>
        <v/>
      </c>
      <c r="F2010" s="149" t="str">
        <f>IF(AND(F2009&gt;10,F2009&lt;20), VLOOKUP(F2009,$O$3:$P$38,2,0),"")</f>
        <v/>
      </c>
      <c r="G2010" s="149" t="str">
        <f>IF(AND(F2009&gt;10,F2009&lt;20),"", IF(G2009&gt;9, VLOOKUP(G2009,$O$3:$P$38,2,0),""))</f>
        <v/>
      </c>
      <c r="H2010" s="149" t="str">
        <f>IF(AND(F2009&gt;10,F2009&lt;20),"", IF(H2009&gt;0, VLOOKUP(H2009,$O$3:$P$38,2,0),""))</f>
        <v/>
      </c>
      <c r="I2010" s="149" t="str">
        <f>IF(D2009=0,"",IF(D2009=1,$Q$3,IF(AND(F2009&gt;10,F2009&lt;19),$Q$5,IF(AND(H2009&gt;1,H2009&lt;5),$Q$4,$Q$5))))</f>
        <v/>
      </c>
      <c r="J2010" s="149" t="str">
        <f>CONCATENATE(E2010,IF(AND(E2010&lt;&gt;"",F2010&lt;&gt;""),$M$3,""),F2010,IF(AND(E2010&amp;F2010&lt;&gt;"",G2010&lt;&gt;""),$M$3,""),G2010,IF(AND(E2010&amp;F2010&amp;G2010&lt;&gt;"",H2010&lt;&gt;""),$M$3,""),H2010,IF(E2010&amp;F2010&amp;G2010&amp;H2010&lt;&gt;"",$M$3,""),I2010)</f>
        <v/>
      </c>
      <c r="K2010" s="160"/>
    </row>
    <row r="2011" spans="1:11">
      <c r="A2011" s="159">
        <f t="shared" si="250"/>
        <v>126</v>
      </c>
      <c r="B2011" s="156">
        <f t="shared" si="251"/>
        <v>0</v>
      </c>
      <c r="C2011" s="156">
        <v>100000000</v>
      </c>
      <c r="D2011" s="156"/>
      <c r="E2011" s="157"/>
      <c r="K2011" s="160"/>
    </row>
    <row r="2012" spans="1:11">
      <c r="A2012" s="159">
        <f t="shared" si="250"/>
        <v>126</v>
      </c>
      <c r="B2012" s="155">
        <f t="shared" si="251"/>
        <v>0</v>
      </c>
      <c r="C2012" s="155">
        <v>1000000000</v>
      </c>
      <c r="D2012" s="156">
        <f>(A2012-A2009)/1000000</f>
        <v>0</v>
      </c>
      <c r="E2012" s="157">
        <f>D2012-MOD(D2012,100)</f>
        <v>0</v>
      </c>
      <c r="F2012" s="149">
        <f>MOD(D2012,100)</f>
        <v>0</v>
      </c>
      <c r="G2012" s="149">
        <f>F2012-MOD(F2012,10)</f>
        <v>0</v>
      </c>
      <c r="H2012" s="149">
        <f>MOD(F2012,10)</f>
        <v>0</v>
      </c>
      <c r="K2012" s="160"/>
    </row>
    <row r="2013" spans="1:11">
      <c r="A2013" s="159">
        <f t="shared" si="250"/>
        <v>126</v>
      </c>
      <c r="B2013" s="155">
        <f t="shared" si="251"/>
        <v>0</v>
      </c>
      <c r="C2013" s="155">
        <v>10000000000</v>
      </c>
      <c r="E2013" s="161" t="str">
        <f>_xlfn.IFNA(VLOOKUP(E2012,$O$3:$P$38,2,0),"")</f>
        <v/>
      </c>
      <c r="F2013" s="149" t="str">
        <f>IF(AND(F2012&gt;10,F2012&lt;20), VLOOKUP(F2012,$O$3:$P$38,2,0),"")</f>
        <v/>
      </c>
      <c r="G2013" s="149" t="str">
        <f>IF(AND(F2012&gt;10,F2012&lt;20),"", IF(G2012&gt;9, VLOOKUP(G2012,$O$3:$P$38,2,0),""))</f>
        <v/>
      </c>
      <c r="H2013" s="149" t="str">
        <f>IF(AND(F2012&gt;10,F2012&lt;20),"", IF(H2012&gt;0, VLOOKUP(H2012,$O$3:$P$38,2,0),""))</f>
        <v/>
      </c>
      <c r="I2013" s="149" t="str">
        <f>IF(D2012=0,"",IF(D2012=1,$R$3,IF(AND(F2012&gt;10,F2012&lt;19),$R$5,IF(AND(H2012&gt;1,H2012&lt;5),$R$4,$R$5))))</f>
        <v/>
      </c>
      <c r="J2013" s="149" t="str">
        <f>CONCATENATE(E2013,IF(AND(E2013&lt;&gt;"",F2013&lt;&gt;""),$M$3,""),F2013,IF(AND(E2013&amp;F2013&lt;&gt;"",G2013&lt;&gt;""),$M$3,""),G2013,IF(AND(E2013&amp;F2013&amp;G2013&lt;&gt;"",H2013&lt;&gt;""),$M$3,""),H2013,IF(E2013&amp;F2013&amp;G2013&amp;H2013&lt;&gt;"",$M$3,""),I2013)</f>
        <v/>
      </c>
      <c r="K2013" s="160"/>
    </row>
    <row r="2014" spans="1:11">
      <c r="A2014" s="159">
        <f t="shared" si="250"/>
        <v>126</v>
      </c>
      <c r="B2014" s="156">
        <f t="shared" si="251"/>
        <v>0</v>
      </c>
      <c r="C2014" s="156">
        <v>100000000000</v>
      </c>
      <c r="D2014" s="156"/>
      <c r="E2014" s="157"/>
      <c r="K2014" s="160"/>
    </row>
    <row r="2015" spans="1:11">
      <c r="A2015" s="159">
        <f t="shared" si="250"/>
        <v>126</v>
      </c>
      <c r="B2015" s="155">
        <f>A2015-A2012</f>
        <v>0</v>
      </c>
      <c r="C2015" s="155">
        <v>1000000000000</v>
      </c>
      <c r="D2015" s="156">
        <f>(A2015-A2012)/1000000000</f>
        <v>0</v>
      </c>
      <c r="E2015" s="157">
        <f>D2015-MOD(D2015,100)</f>
        <v>0</v>
      </c>
      <c r="F2015" s="149">
        <f>MOD(D2015,100)</f>
        <v>0</v>
      </c>
      <c r="G2015" s="149">
        <f>F2015-MOD(F2015,10)</f>
        <v>0</v>
      </c>
      <c r="H2015" s="149">
        <f>MOD(F2015,10)</f>
        <v>0</v>
      </c>
      <c r="K2015" s="160"/>
    </row>
    <row r="2016" spans="1:11" ht="15.75" thickBot="1">
      <c r="A2016" s="162"/>
      <c r="B2016" s="163"/>
      <c r="C2016" s="163"/>
      <c r="D2016" s="163"/>
      <c r="E2016" s="164" t="str">
        <f>_xlfn.IFNA(VLOOKUP(E2015,$O$3:$P$38,2,0),"")</f>
        <v/>
      </c>
      <c r="F2016" s="163" t="str">
        <f>IF(AND(F2015&gt;10,F2015&lt;20), VLOOKUP(F2015,$O$3:$P$38,2,0),"")</f>
        <v/>
      </c>
      <c r="G2016" s="163" t="str">
        <f>IF(AND(F2015&gt;10,F2015&lt;20),"", IF(G2015&gt;9, VLOOKUP(G2015,$O$3:$P$38,2,0),""))</f>
        <v/>
      </c>
      <c r="H2016" s="163" t="str">
        <f>IF(AND(F2015&gt;10,F2015&lt;20),"", IF(H2015&gt;0, VLOOKUP(H2015,$O$3:$P$38,2,0),""))</f>
        <v/>
      </c>
      <c r="I2016" s="163" t="str">
        <f>IF(D2015=0,"",IF(D2015=1,$S$3,IF(AND(F2015&gt;10,F2015&lt;19),$S$5,IF(AND(H2015&gt;1,H2015&lt;5),$S$4,$S$5))))</f>
        <v/>
      </c>
      <c r="J2016" s="163" t="str">
        <f>CONCATENATE(E2016,IF(AND(E2016&lt;&gt;"",F2016&lt;&gt;""),$M$3,""),F2016,IF(AND(E2016&amp;F2016&lt;&gt;"",G2016&lt;&gt;""),$M$3,""),G2016,IF(AND(E2016&amp;F2016&amp;G2016&lt;&gt;"",H2016&lt;&gt;""),$M$3,""),H2016,IF(E2016&amp;F2016&amp;G2016&amp;H2016&lt;&gt;"",$M$3,""),I2016)</f>
        <v/>
      </c>
      <c r="K2016" s="165"/>
    </row>
    <row r="2017" spans="1:11" ht="15.75" thickBot="1">
      <c r="A2017" s="150"/>
      <c r="B2017" s="150"/>
      <c r="C2017" s="150"/>
      <c r="D2017" s="150"/>
      <c r="E2017" s="166"/>
      <c r="F2017" s="150"/>
      <c r="G2017" s="150"/>
      <c r="H2017" s="150"/>
      <c r="I2017" s="150"/>
      <c r="J2017" s="150"/>
      <c r="K2017" s="150"/>
    </row>
    <row r="2018" spans="1:11" ht="15.75" thickBot="1">
      <c r="A2018" s="151">
        <v>127</v>
      </c>
      <c r="B2018" s="145" t="s">
        <v>152</v>
      </c>
      <c r="C2018" s="145" t="s">
        <v>153</v>
      </c>
      <c r="D2018" s="148"/>
      <c r="E2018" s="152" t="str">
        <f>CONCATENATE(J2032,IF(AND(D2031&lt;&gt;0,D2028&lt;&gt;0),$M$3,""),J2029,IF(AND(D2028&lt;&gt;0,D2025&lt;&gt;0),$M$3,""),J2026,IF(AND(D2025&lt;&gt;0,D2022&lt;&gt;0),$M$3,""),J2023,$N$3,$M$3,E2019,IF(D2019&lt;&gt;0,$M$3,""),$N$4)</f>
        <v>sto dwadzieścia siedem, 00/100</v>
      </c>
      <c r="F2018" s="148"/>
      <c r="G2018" s="148"/>
      <c r="H2018" s="148"/>
      <c r="I2018" s="148"/>
      <c r="J2018" s="148"/>
      <c r="K2018" s="153"/>
    </row>
    <row r="2019" spans="1:11" ht="15.75" thickBot="1">
      <c r="A2019" s="154">
        <f>TRUNC(A2018)</f>
        <v>127</v>
      </c>
      <c r="B2019" s="155">
        <f>A2018-A2019</f>
        <v>0</v>
      </c>
      <c r="C2019" s="155">
        <v>1</v>
      </c>
      <c r="D2019" s="156">
        <f>B2019</f>
        <v>0</v>
      </c>
      <c r="E2019" s="157" t="str">
        <f>CONCATENATE(TEXT(D2019*100,"## 00"),"/100")</f>
        <v>00/100</v>
      </c>
      <c r="K2019" s="158"/>
    </row>
    <row r="2020" spans="1:11">
      <c r="A2020" s="159">
        <f t="shared" ref="A2020:A2031" si="252">MOD($A$2019,$C2020)</f>
        <v>7</v>
      </c>
      <c r="B2020" s="156">
        <f>A2020</f>
        <v>7</v>
      </c>
      <c r="C2020" s="156">
        <v>10</v>
      </c>
      <c r="D2020" s="156"/>
      <c r="E2020" s="157"/>
      <c r="K2020" s="160"/>
    </row>
    <row r="2021" spans="1:11">
      <c r="A2021" s="159">
        <f t="shared" si="252"/>
        <v>27</v>
      </c>
      <c r="B2021" s="156">
        <f t="shared" ref="B2021:B2030" si="253">A2021-A2020</f>
        <v>20</v>
      </c>
      <c r="C2021" s="156">
        <v>100</v>
      </c>
      <c r="D2021" s="156"/>
      <c r="E2021" s="157"/>
      <c r="K2021" s="160"/>
    </row>
    <row r="2022" spans="1:11">
      <c r="A2022" s="159">
        <f t="shared" si="252"/>
        <v>127</v>
      </c>
      <c r="B2022" s="156">
        <f t="shared" si="253"/>
        <v>100</v>
      </c>
      <c r="C2022" s="156">
        <v>1000</v>
      </c>
      <c r="D2022" s="156">
        <f>A2022</f>
        <v>127</v>
      </c>
      <c r="E2022" s="157">
        <f>D2022-MOD(D2022,100)</f>
        <v>100</v>
      </c>
      <c r="F2022" s="149">
        <f>MOD(D2022,100)</f>
        <v>27</v>
      </c>
      <c r="G2022" s="149">
        <f>F2022-MOD(F2022,10)</f>
        <v>20</v>
      </c>
      <c r="H2022" s="149">
        <f>MOD(F2022,10)</f>
        <v>7</v>
      </c>
      <c r="K2022" s="160"/>
    </row>
    <row r="2023" spans="1:11">
      <c r="A2023" s="159">
        <f t="shared" si="252"/>
        <v>127</v>
      </c>
      <c r="B2023" s="156">
        <f t="shared" si="253"/>
        <v>0</v>
      </c>
      <c r="C2023" s="156">
        <v>10000</v>
      </c>
      <c r="D2023" s="156"/>
      <c r="E2023" s="157" t="str">
        <f>_xlfn.IFNA(VLOOKUP(E2022,$O$3:$P$38,2,0),"")</f>
        <v>sto</v>
      </c>
      <c r="F2023" s="149" t="str">
        <f>IF(AND(F2022&gt;10,F2022&lt;20), VLOOKUP(F2022,$O$3:$P$38,2,0),"")</f>
        <v/>
      </c>
      <c r="G2023" s="149" t="str">
        <f>IF(AND(F2022&gt;10,F2022&lt;20),"", IF(G2022&gt;9, VLOOKUP(G2022,$O$3:$P$38,2,0),""))</f>
        <v>dwadzieścia</v>
      </c>
      <c r="H2023" s="149" t="str">
        <f>IF(AND(F2022&gt;10,F2022&lt;20),"",IF(H2022&gt;0,VLOOKUP(H2022,$O$3:$P$39,2,0),IF(AND(H2022=0,A2019=0),"zero","")))</f>
        <v>siedem</v>
      </c>
      <c r="J2023" s="149" t="str">
        <f>CONCATENATE(E2023,IF(AND(E2023&lt;&gt;"",F2023&lt;&gt;""),$M$3,""),F2023,IF(AND(E2023&amp;F2023&lt;&gt;"",G2023&lt;&gt;""),$M$3,""),G2023,IF(AND(E2023&amp;F2023&amp;G2023&lt;&gt;"",H2023&lt;&gt;""),$M$3,""),H2023)</f>
        <v>sto dwadzieścia siedem</v>
      </c>
      <c r="K2023" s="160"/>
    </row>
    <row r="2024" spans="1:11">
      <c r="A2024" s="159">
        <f t="shared" si="252"/>
        <v>127</v>
      </c>
      <c r="B2024" s="156">
        <f t="shared" si="253"/>
        <v>0</v>
      </c>
      <c r="C2024" s="156">
        <v>100000</v>
      </c>
      <c r="D2024" s="156"/>
      <c r="E2024" s="157"/>
      <c r="K2024" s="160"/>
    </row>
    <row r="2025" spans="1:11">
      <c r="A2025" s="159">
        <f t="shared" si="252"/>
        <v>127</v>
      </c>
      <c r="B2025" s="156">
        <f t="shared" si="253"/>
        <v>0</v>
      </c>
      <c r="C2025" s="156">
        <v>1000000</v>
      </c>
      <c r="D2025" s="156">
        <f>(A2025-A2022)/1000</f>
        <v>0</v>
      </c>
      <c r="E2025" s="157">
        <f>D2025-MOD(D2025,100)</f>
        <v>0</v>
      </c>
      <c r="F2025" s="149">
        <f>MOD(D2025,100)</f>
        <v>0</v>
      </c>
      <c r="G2025" s="149">
        <f>F2025-MOD(F2025,10)</f>
        <v>0</v>
      </c>
      <c r="H2025" s="149">
        <f>MOD(F2025,10)</f>
        <v>0</v>
      </c>
      <c r="K2025" s="160"/>
    </row>
    <row r="2026" spans="1:11">
      <c r="A2026" s="159">
        <f t="shared" si="252"/>
        <v>127</v>
      </c>
      <c r="B2026" s="156">
        <f t="shared" si="253"/>
        <v>0</v>
      </c>
      <c r="C2026" s="156">
        <v>10000000</v>
      </c>
      <c r="D2026" s="156"/>
      <c r="E2026" s="157" t="str">
        <f>_xlfn.IFNA(VLOOKUP(E2025,$O$3:$P$38,2,0),"")</f>
        <v/>
      </c>
      <c r="F2026" s="149" t="str">
        <f>IF(AND(F2025&gt;10,F2025&lt;20), VLOOKUP(F2025,$O$3:$P$38,2,0),"")</f>
        <v/>
      </c>
      <c r="G2026" s="149" t="str">
        <f>IF(AND(F2025&gt;10,F2025&lt;20),"", IF(G2025&gt;9, VLOOKUP(G2025,$O$3:$P$38,2,0),""))</f>
        <v/>
      </c>
      <c r="H2026" s="149" t="str">
        <f>IF(AND(F2025&gt;10,F2025&lt;20),"", IF(H2025&gt;0, VLOOKUP(H2025,$O$3:$P$38,2,0),""))</f>
        <v/>
      </c>
      <c r="I2026" s="149" t="str">
        <f>IF(D2025=0,"",IF(D2025=1,$Q$3,IF(AND(F2025&gt;10,F2025&lt;19),$Q$5,IF(AND(H2025&gt;1,H2025&lt;5),$Q$4,$Q$5))))</f>
        <v/>
      </c>
      <c r="J2026" s="149" t="str">
        <f>CONCATENATE(E2026,IF(AND(E2026&lt;&gt;"",F2026&lt;&gt;""),$M$3,""),F2026,IF(AND(E2026&amp;F2026&lt;&gt;"",G2026&lt;&gt;""),$M$3,""),G2026,IF(AND(E2026&amp;F2026&amp;G2026&lt;&gt;"",H2026&lt;&gt;""),$M$3,""),H2026,IF(E2026&amp;F2026&amp;G2026&amp;H2026&lt;&gt;"",$M$3,""),I2026)</f>
        <v/>
      </c>
      <c r="K2026" s="160"/>
    </row>
    <row r="2027" spans="1:11">
      <c r="A2027" s="159">
        <f t="shared" si="252"/>
        <v>127</v>
      </c>
      <c r="B2027" s="156">
        <f t="shared" si="253"/>
        <v>0</v>
      </c>
      <c r="C2027" s="156">
        <v>100000000</v>
      </c>
      <c r="D2027" s="156"/>
      <c r="E2027" s="157"/>
      <c r="K2027" s="160"/>
    </row>
    <row r="2028" spans="1:11">
      <c r="A2028" s="159">
        <f t="shared" si="252"/>
        <v>127</v>
      </c>
      <c r="B2028" s="155">
        <f t="shared" si="253"/>
        <v>0</v>
      </c>
      <c r="C2028" s="155">
        <v>1000000000</v>
      </c>
      <c r="D2028" s="156">
        <f>(A2028-A2025)/1000000</f>
        <v>0</v>
      </c>
      <c r="E2028" s="157">
        <f>D2028-MOD(D2028,100)</f>
        <v>0</v>
      </c>
      <c r="F2028" s="149">
        <f>MOD(D2028,100)</f>
        <v>0</v>
      </c>
      <c r="G2028" s="149">
        <f>F2028-MOD(F2028,10)</f>
        <v>0</v>
      </c>
      <c r="H2028" s="149">
        <f>MOD(F2028,10)</f>
        <v>0</v>
      </c>
      <c r="K2028" s="160"/>
    </row>
    <row r="2029" spans="1:11">
      <c r="A2029" s="159">
        <f t="shared" si="252"/>
        <v>127</v>
      </c>
      <c r="B2029" s="155">
        <f t="shared" si="253"/>
        <v>0</v>
      </c>
      <c r="C2029" s="155">
        <v>10000000000</v>
      </c>
      <c r="E2029" s="161" t="str">
        <f>_xlfn.IFNA(VLOOKUP(E2028,$O$3:$P$38,2,0),"")</f>
        <v/>
      </c>
      <c r="F2029" s="149" t="str">
        <f>IF(AND(F2028&gt;10,F2028&lt;20), VLOOKUP(F2028,$O$3:$P$38,2,0),"")</f>
        <v/>
      </c>
      <c r="G2029" s="149" t="str">
        <f>IF(AND(F2028&gt;10,F2028&lt;20),"", IF(G2028&gt;9, VLOOKUP(G2028,$O$3:$P$38,2,0),""))</f>
        <v/>
      </c>
      <c r="H2029" s="149" t="str">
        <f>IF(AND(F2028&gt;10,F2028&lt;20),"", IF(H2028&gt;0, VLOOKUP(H2028,$O$3:$P$38,2,0),""))</f>
        <v/>
      </c>
      <c r="I2029" s="149" t="str">
        <f>IF(D2028=0,"",IF(D2028=1,$R$3,IF(AND(F2028&gt;10,F2028&lt;19),$R$5,IF(AND(H2028&gt;1,H2028&lt;5),$R$4,$R$5))))</f>
        <v/>
      </c>
      <c r="J2029" s="149" t="str">
        <f>CONCATENATE(E2029,IF(AND(E2029&lt;&gt;"",F2029&lt;&gt;""),$M$3,""),F2029,IF(AND(E2029&amp;F2029&lt;&gt;"",G2029&lt;&gt;""),$M$3,""),G2029,IF(AND(E2029&amp;F2029&amp;G2029&lt;&gt;"",H2029&lt;&gt;""),$M$3,""),H2029,IF(E2029&amp;F2029&amp;G2029&amp;H2029&lt;&gt;"",$M$3,""),I2029)</f>
        <v/>
      </c>
      <c r="K2029" s="160"/>
    </row>
    <row r="2030" spans="1:11">
      <c r="A2030" s="159">
        <f t="shared" si="252"/>
        <v>127</v>
      </c>
      <c r="B2030" s="156">
        <f t="shared" si="253"/>
        <v>0</v>
      </c>
      <c r="C2030" s="156">
        <v>100000000000</v>
      </c>
      <c r="D2030" s="156"/>
      <c r="E2030" s="157"/>
      <c r="K2030" s="160"/>
    </row>
    <row r="2031" spans="1:11">
      <c r="A2031" s="159">
        <f t="shared" si="252"/>
        <v>127</v>
      </c>
      <c r="B2031" s="155">
        <f>A2031-A2028</f>
        <v>0</v>
      </c>
      <c r="C2031" s="155">
        <v>1000000000000</v>
      </c>
      <c r="D2031" s="156">
        <f>(A2031-A2028)/1000000000</f>
        <v>0</v>
      </c>
      <c r="E2031" s="157">
        <f>D2031-MOD(D2031,100)</f>
        <v>0</v>
      </c>
      <c r="F2031" s="149">
        <f>MOD(D2031,100)</f>
        <v>0</v>
      </c>
      <c r="G2031" s="149">
        <f>F2031-MOD(F2031,10)</f>
        <v>0</v>
      </c>
      <c r="H2031" s="149">
        <f>MOD(F2031,10)</f>
        <v>0</v>
      </c>
      <c r="K2031" s="160"/>
    </row>
    <row r="2032" spans="1:11" ht="15.75" thickBot="1">
      <c r="A2032" s="162"/>
      <c r="B2032" s="163"/>
      <c r="C2032" s="163"/>
      <c r="D2032" s="163"/>
      <c r="E2032" s="164" t="str">
        <f>_xlfn.IFNA(VLOOKUP(E2031,$O$3:$P$38,2,0),"")</f>
        <v/>
      </c>
      <c r="F2032" s="163" t="str">
        <f>IF(AND(F2031&gt;10,F2031&lt;20), VLOOKUP(F2031,$O$3:$P$38,2,0),"")</f>
        <v/>
      </c>
      <c r="G2032" s="163" t="str">
        <f>IF(AND(F2031&gt;10,F2031&lt;20),"", IF(G2031&gt;9, VLOOKUP(G2031,$O$3:$P$38,2,0),""))</f>
        <v/>
      </c>
      <c r="H2032" s="163" t="str">
        <f>IF(AND(F2031&gt;10,F2031&lt;20),"", IF(H2031&gt;0, VLOOKUP(H2031,$O$3:$P$38,2,0),""))</f>
        <v/>
      </c>
      <c r="I2032" s="163" t="str">
        <f>IF(D2031=0,"",IF(D2031=1,$S$3,IF(AND(F2031&gt;10,F2031&lt;19),$S$5,IF(AND(H2031&gt;1,H2031&lt;5),$S$4,$S$5))))</f>
        <v/>
      </c>
      <c r="J2032" s="163" t="str">
        <f>CONCATENATE(E2032,IF(AND(E2032&lt;&gt;"",F2032&lt;&gt;""),$M$3,""),F2032,IF(AND(E2032&amp;F2032&lt;&gt;"",G2032&lt;&gt;""),$M$3,""),G2032,IF(AND(E2032&amp;F2032&amp;G2032&lt;&gt;"",H2032&lt;&gt;""),$M$3,""),H2032,IF(E2032&amp;F2032&amp;G2032&amp;H2032&lt;&gt;"",$M$3,""),I2032)</f>
        <v/>
      </c>
      <c r="K2032" s="165"/>
    </row>
    <row r="2033" spans="1:11" ht="15.75" thickBot="1">
      <c r="A2033" s="150"/>
      <c r="B2033" s="150"/>
      <c r="C2033" s="150"/>
      <c r="D2033" s="150"/>
      <c r="E2033" s="166"/>
      <c r="F2033" s="150"/>
      <c r="G2033" s="150"/>
      <c r="H2033" s="150"/>
      <c r="I2033" s="150"/>
      <c r="J2033" s="150"/>
      <c r="K2033" s="150"/>
    </row>
    <row r="2034" spans="1:11" ht="15.75" thickBot="1">
      <c r="A2034" s="151">
        <v>128</v>
      </c>
      <c r="B2034" s="145" t="s">
        <v>152</v>
      </c>
      <c r="C2034" s="145" t="s">
        <v>153</v>
      </c>
      <c r="D2034" s="148"/>
      <c r="E2034" s="152" t="str">
        <f>CONCATENATE(J2048,IF(AND(D2047&lt;&gt;0,D2044&lt;&gt;0),$M$3,""),J2045,IF(AND(D2044&lt;&gt;0,D2041&lt;&gt;0),$M$3,""),J2042,IF(AND(D2041&lt;&gt;0,D2038&lt;&gt;0),$M$3,""),J2039,$N$3,$M$3,E2035,IF(D2035&lt;&gt;0,$M$3,""),$N$4)</f>
        <v>sto dwadzieścia osiem, 00/100</v>
      </c>
      <c r="F2034" s="148"/>
      <c r="G2034" s="148"/>
      <c r="H2034" s="148"/>
      <c r="I2034" s="148"/>
      <c r="J2034" s="148"/>
      <c r="K2034" s="153"/>
    </row>
    <row r="2035" spans="1:11" ht="15.75" thickBot="1">
      <c r="A2035" s="154">
        <f>TRUNC(A2034)</f>
        <v>128</v>
      </c>
      <c r="B2035" s="155">
        <f>A2034-A2035</f>
        <v>0</v>
      </c>
      <c r="C2035" s="155">
        <v>1</v>
      </c>
      <c r="D2035" s="156">
        <f>B2035</f>
        <v>0</v>
      </c>
      <c r="E2035" s="157" t="str">
        <f>CONCATENATE(TEXT(D2035*100,"## 00"),"/100")</f>
        <v>00/100</v>
      </c>
      <c r="K2035" s="158"/>
    </row>
    <row r="2036" spans="1:11">
      <c r="A2036" s="159">
        <f t="shared" ref="A2036:A2047" si="254">MOD($A$2035,$C2036)</f>
        <v>8</v>
      </c>
      <c r="B2036" s="156">
        <f>A2036</f>
        <v>8</v>
      </c>
      <c r="C2036" s="156">
        <v>10</v>
      </c>
      <c r="D2036" s="156"/>
      <c r="E2036" s="157"/>
      <c r="K2036" s="160"/>
    </row>
    <row r="2037" spans="1:11">
      <c r="A2037" s="159">
        <f t="shared" si="254"/>
        <v>28</v>
      </c>
      <c r="B2037" s="156">
        <f t="shared" ref="B2037:B2046" si="255">A2037-A2036</f>
        <v>20</v>
      </c>
      <c r="C2037" s="156">
        <v>100</v>
      </c>
      <c r="D2037" s="156"/>
      <c r="E2037" s="157"/>
      <c r="K2037" s="160"/>
    </row>
    <row r="2038" spans="1:11">
      <c r="A2038" s="159">
        <f t="shared" si="254"/>
        <v>128</v>
      </c>
      <c r="B2038" s="156">
        <f t="shared" si="255"/>
        <v>100</v>
      </c>
      <c r="C2038" s="156">
        <v>1000</v>
      </c>
      <c r="D2038" s="156">
        <f>A2038</f>
        <v>128</v>
      </c>
      <c r="E2038" s="157">
        <f>D2038-MOD(D2038,100)</f>
        <v>100</v>
      </c>
      <c r="F2038" s="149">
        <f>MOD(D2038,100)</f>
        <v>28</v>
      </c>
      <c r="G2038" s="149">
        <f>F2038-MOD(F2038,10)</f>
        <v>20</v>
      </c>
      <c r="H2038" s="149">
        <f>MOD(F2038,10)</f>
        <v>8</v>
      </c>
      <c r="K2038" s="160"/>
    </row>
    <row r="2039" spans="1:11">
      <c r="A2039" s="159">
        <f t="shared" si="254"/>
        <v>128</v>
      </c>
      <c r="B2039" s="156">
        <f t="shared" si="255"/>
        <v>0</v>
      </c>
      <c r="C2039" s="156">
        <v>10000</v>
      </c>
      <c r="D2039" s="156"/>
      <c r="E2039" s="157" t="str">
        <f>_xlfn.IFNA(VLOOKUP(E2038,$O$3:$P$38,2,0),"")</f>
        <v>sto</v>
      </c>
      <c r="F2039" s="149" t="str">
        <f>IF(AND(F2038&gt;10,F2038&lt;20), VLOOKUP(F2038,$O$3:$P$38,2,0),"")</f>
        <v/>
      </c>
      <c r="G2039" s="149" t="str">
        <f>IF(AND(F2038&gt;10,F2038&lt;20),"", IF(G2038&gt;9, VLOOKUP(G2038,$O$3:$P$38,2,0),""))</f>
        <v>dwadzieścia</v>
      </c>
      <c r="H2039" s="149" t="str">
        <f>IF(AND(F2038&gt;10,F2038&lt;20),"",IF(H2038&gt;0,VLOOKUP(H2038,$O$3:$P$39,2,0),IF(AND(H2038=0,A2035=0),"zero","")))</f>
        <v>osiem</v>
      </c>
      <c r="J2039" s="149" t="str">
        <f>CONCATENATE(E2039,IF(AND(E2039&lt;&gt;"",F2039&lt;&gt;""),$M$3,""),F2039,IF(AND(E2039&amp;F2039&lt;&gt;"",G2039&lt;&gt;""),$M$3,""),G2039,IF(AND(E2039&amp;F2039&amp;G2039&lt;&gt;"",H2039&lt;&gt;""),$M$3,""),H2039)</f>
        <v>sto dwadzieścia osiem</v>
      </c>
      <c r="K2039" s="160"/>
    </row>
    <row r="2040" spans="1:11">
      <c r="A2040" s="159">
        <f t="shared" si="254"/>
        <v>128</v>
      </c>
      <c r="B2040" s="156">
        <f t="shared" si="255"/>
        <v>0</v>
      </c>
      <c r="C2040" s="156">
        <v>100000</v>
      </c>
      <c r="D2040" s="156"/>
      <c r="E2040" s="157"/>
      <c r="K2040" s="160"/>
    </row>
    <row r="2041" spans="1:11">
      <c r="A2041" s="159">
        <f t="shared" si="254"/>
        <v>128</v>
      </c>
      <c r="B2041" s="156">
        <f t="shared" si="255"/>
        <v>0</v>
      </c>
      <c r="C2041" s="156">
        <v>1000000</v>
      </c>
      <c r="D2041" s="156">
        <f>(A2041-A2038)/1000</f>
        <v>0</v>
      </c>
      <c r="E2041" s="157">
        <f>D2041-MOD(D2041,100)</f>
        <v>0</v>
      </c>
      <c r="F2041" s="149">
        <f>MOD(D2041,100)</f>
        <v>0</v>
      </c>
      <c r="G2041" s="149">
        <f>F2041-MOD(F2041,10)</f>
        <v>0</v>
      </c>
      <c r="H2041" s="149">
        <f>MOD(F2041,10)</f>
        <v>0</v>
      </c>
      <c r="K2041" s="160"/>
    </row>
    <row r="2042" spans="1:11">
      <c r="A2042" s="159">
        <f t="shared" si="254"/>
        <v>128</v>
      </c>
      <c r="B2042" s="156">
        <f t="shared" si="255"/>
        <v>0</v>
      </c>
      <c r="C2042" s="156">
        <v>10000000</v>
      </c>
      <c r="D2042" s="156"/>
      <c r="E2042" s="157" t="str">
        <f>_xlfn.IFNA(VLOOKUP(E2041,$O$3:$P$38,2,0),"")</f>
        <v/>
      </c>
      <c r="F2042" s="149" t="str">
        <f>IF(AND(F2041&gt;10,F2041&lt;20), VLOOKUP(F2041,$O$3:$P$38,2,0),"")</f>
        <v/>
      </c>
      <c r="G2042" s="149" t="str">
        <f>IF(AND(F2041&gt;10,F2041&lt;20),"", IF(G2041&gt;9, VLOOKUP(G2041,$O$3:$P$38,2,0),""))</f>
        <v/>
      </c>
      <c r="H2042" s="149" t="str">
        <f>IF(AND(F2041&gt;10,F2041&lt;20),"", IF(H2041&gt;0, VLOOKUP(H2041,$O$3:$P$38,2,0),""))</f>
        <v/>
      </c>
      <c r="I2042" s="149" t="str">
        <f>IF(D2041=0,"",IF(D2041=1,$Q$3,IF(AND(F2041&gt;10,F2041&lt;19),$Q$5,IF(AND(H2041&gt;1,H2041&lt;5),$Q$4,$Q$5))))</f>
        <v/>
      </c>
      <c r="J2042" s="149" t="str">
        <f>CONCATENATE(E2042,IF(AND(E2042&lt;&gt;"",F2042&lt;&gt;""),$M$3,""),F2042,IF(AND(E2042&amp;F2042&lt;&gt;"",G2042&lt;&gt;""),$M$3,""),G2042,IF(AND(E2042&amp;F2042&amp;G2042&lt;&gt;"",H2042&lt;&gt;""),$M$3,""),H2042,IF(E2042&amp;F2042&amp;G2042&amp;H2042&lt;&gt;"",$M$3,""),I2042)</f>
        <v/>
      </c>
      <c r="K2042" s="160"/>
    </row>
    <row r="2043" spans="1:11">
      <c r="A2043" s="159">
        <f t="shared" si="254"/>
        <v>128</v>
      </c>
      <c r="B2043" s="156">
        <f t="shared" si="255"/>
        <v>0</v>
      </c>
      <c r="C2043" s="156">
        <v>100000000</v>
      </c>
      <c r="D2043" s="156"/>
      <c r="E2043" s="157"/>
      <c r="K2043" s="160"/>
    </row>
    <row r="2044" spans="1:11">
      <c r="A2044" s="159">
        <f t="shared" si="254"/>
        <v>128</v>
      </c>
      <c r="B2044" s="155">
        <f t="shared" si="255"/>
        <v>0</v>
      </c>
      <c r="C2044" s="155">
        <v>1000000000</v>
      </c>
      <c r="D2044" s="156">
        <f>(A2044-A2041)/1000000</f>
        <v>0</v>
      </c>
      <c r="E2044" s="157">
        <f>D2044-MOD(D2044,100)</f>
        <v>0</v>
      </c>
      <c r="F2044" s="149">
        <f>MOD(D2044,100)</f>
        <v>0</v>
      </c>
      <c r="G2044" s="149">
        <f>F2044-MOD(F2044,10)</f>
        <v>0</v>
      </c>
      <c r="H2044" s="149">
        <f>MOD(F2044,10)</f>
        <v>0</v>
      </c>
      <c r="K2044" s="160"/>
    </row>
    <row r="2045" spans="1:11">
      <c r="A2045" s="159">
        <f t="shared" si="254"/>
        <v>128</v>
      </c>
      <c r="B2045" s="155">
        <f t="shared" si="255"/>
        <v>0</v>
      </c>
      <c r="C2045" s="155">
        <v>10000000000</v>
      </c>
      <c r="E2045" s="161" t="str">
        <f>_xlfn.IFNA(VLOOKUP(E2044,$O$3:$P$38,2,0),"")</f>
        <v/>
      </c>
      <c r="F2045" s="149" t="str">
        <f>IF(AND(F2044&gt;10,F2044&lt;20), VLOOKUP(F2044,$O$3:$P$38,2,0),"")</f>
        <v/>
      </c>
      <c r="G2045" s="149" t="str">
        <f>IF(AND(F2044&gt;10,F2044&lt;20),"", IF(G2044&gt;9, VLOOKUP(G2044,$O$3:$P$38,2,0),""))</f>
        <v/>
      </c>
      <c r="H2045" s="149" t="str">
        <f>IF(AND(F2044&gt;10,F2044&lt;20),"", IF(H2044&gt;0, VLOOKUP(H2044,$O$3:$P$38,2,0),""))</f>
        <v/>
      </c>
      <c r="I2045" s="149" t="str">
        <f>IF(D2044=0,"",IF(D2044=1,$R$3,IF(AND(F2044&gt;10,F2044&lt;19),$R$5,IF(AND(H2044&gt;1,H2044&lt;5),$R$4,$R$5))))</f>
        <v/>
      </c>
      <c r="J2045" s="149" t="str">
        <f>CONCATENATE(E2045,IF(AND(E2045&lt;&gt;"",F2045&lt;&gt;""),$M$3,""),F2045,IF(AND(E2045&amp;F2045&lt;&gt;"",G2045&lt;&gt;""),$M$3,""),G2045,IF(AND(E2045&amp;F2045&amp;G2045&lt;&gt;"",H2045&lt;&gt;""),$M$3,""),H2045,IF(E2045&amp;F2045&amp;G2045&amp;H2045&lt;&gt;"",$M$3,""),I2045)</f>
        <v/>
      </c>
      <c r="K2045" s="160"/>
    </row>
    <row r="2046" spans="1:11">
      <c r="A2046" s="159">
        <f t="shared" si="254"/>
        <v>128</v>
      </c>
      <c r="B2046" s="156">
        <f t="shared" si="255"/>
        <v>0</v>
      </c>
      <c r="C2046" s="156">
        <v>100000000000</v>
      </c>
      <c r="D2046" s="156"/>
      <c r="E2046" s="157"/>
      <c r="K2046" s="160"/>
    </row>
    <row r="2047" spans="1:11">
      <c r="A2047" s="159">
        <f t="shared" si="254"/>
        <v>128</v>
      </c>
      <c r="B2047" s="155">
        <f>A2047-A2044</f>
        <v>0</v>
      </c>
      <c r="C2047" s="155">
        <v>1000000000000</v>
      </c>
      <c r="D2047" s="156">
        <f>(A2047-A2044)/1000000000</f>
        <v>0</v>
      </c>
      <c r="E2047" s="157">
        <f>D2047-MOD(D2047,100)</f>
        <v>0</v>
      </c>
      <c r="F2047" s="149">
        <f>MOD(D2047,100)</f>
        <v>0</v>
      </c>
      <c r="G2047" s="149">
        <f>F2047-MOD(F2047,10)</f>
        <v>0</v>
      </c>
      <c r="H2047" s="149">
        <f>MOD(F2047,10)</f>
        <v>0</v>
      </c>
      <c r="K2047" s="160"/>
    </row>
    <row r="2048" spans="1:11" ht="15.75" thickBot="1">
      <c r="A2048" s="162"/>
      <c r="B2048" s="163"/>
      <c r="C2048" s="163"/>
      <c r="D2048" s="163"/>
      <c r="E2048" s="164" t="str">
        <f>_xlfn.IFNA(VLOOKUP(E2047,$O$3:$P$38,2,0),"")</f>
        <v/>
      </c>
      <c r="F2048" s="163" t="str">
        <f>IF(AND(F2047&gt;10,F2047&lt;20), VLOOKUP(F2047,$O$3:$P$38,2,0),"")</f>
        <v/>
      </c>
      <c r="G2048" s="163" t="str">
        <f>IF(AND(F2047&gt;10,F2047&lt;20),"", IF(G2047&gt;9, VLOOKUP(G2047,$O$3:$P$38,2,0),""))</f>
        <v/>
      </c>
      <c r="H2048" s="163" t="str">
        <f>IF(AND(F2047&gt;10,F2047&lt;20),"", IF(H2047&gt;0, VLOOKUP(H2047,$O$3:$P$38,2,0),""))</f>
        <v/>
      </c>
      <c r="I2048" s="163" t="str">
        <f>IF(D2047=0,"",IF(D2047=1,$S$3,IF(AND(F2047&gt;10,F2047&lt;19),$S$5,IF(AND(H2047&gt;1,H2047&lt;5),$S$4,$S$5))))</f>
        <v/>
      </c>
      <c r="J2048" s="163" t="str">
        <f>CONCATENATE(E2048,IF(AND(E2048&lt;&gt;"",F2048&lt;&gt;""),$M$3,""),F2048,IF(AND(E2048&amp;F2048&lt;&gt;"",G2048&lt;&gt;""),$M$3,""),G2048,IF(AND(E2048&amp;F2048&amp;G2048&lt;&gt;"",H2048&lt;&gt;""),$M$3,""),H2048,IF(E2048&amp;F2048&amp;G2048&amp;H2048&lt;&gt;"",$M$3,""),I2048)</f>
        <v/>
      </c>
      <c r="K2048" s="165"/>
    </row>
    <row r="2049" spans="1:11" ht="15.75" thickBot="1">
      <c r="A2049" s="150"/>
      <c r="B2049" s="150"/>
      <c r="C2049" s="150"/>
      <c r="D2049" s="150"/>
      <c r="E2049" s="166"/>
      <c r="F2049" s="150"/>
      <c r="G2049" s="150"/>
      <c r="H2049" s="150"/>
      <c r="I2049" s="150"/>
      <c r="J2049" s="150"/>
      <c r="K2049" s="150"/>
    </row>
    <row r="2050" spans="1:11" ht="15.75" thickBot="1">
      <c r="A2050" s="151">
        <v>129</v>
      </c>
      <c r="B2050" s="145" t="s">
        <v>152</v>
      </c>
      <c r="C2050" s="145" t="s">
        <v>153</v>
      </c>
      <c r="D2050" s="148"/>
      <c r="E2050" s="152" t="str">
        <f>CONCATENATE(J2064,IF(AND(D2063&lt;&gt;0,D2060&lt;&gt;0),$M$3,""),J2061,IF(AND(D2060&lt;&gt;0,D2057&lt;&gt;0),$M$3,""),J2058,IF(AND(D2057&lt;&gt;0,D2054&lt;&gt;0),$M$3,""),J2055,$N$3,$M$3,E2051,IF(D2051&lt;&gt;0,$M$3,""),$N$4)</f>
        <v>sto dwadzieścia dziewięć, 00/100</v>
      </c>
      <c r="F2050" s="148"/>
      <c r="G2050" s="148"/>
      <c r="H2050" s="148"/>
      <c r="I2050" s="148"/>
      <c r="J2050" s="148"/>
      <c r="K2050" s="153"/>
    </row>
    <row r="2051" spans="1:11" ht="15.75" thickBot="1">
      <c r="A2051" s="154">
        <f>TRUNC(A2050)</f>
        <v>129</v>
      </c>
      <c r="B2051" s="155">
        <f>A2050-A2051</f>
        <v>0</v>
      </c>
      <c r="C2051" s="155">
        <v>1</v>
      </c>
      <c r="D2051" s="156">
        <f>B2051</f>
        <v>0</v>
      </c>
      <c r="E2051" s="157" t="str">
        <f>CONCATENATE(TEXT(D2051*100,"## 00"),"/100")</f>
        <v>00/100</v>
      </c>
      <c r="K2051" s="158"/>
    </row>
    <row r="2052" spans="1:11">
      <c r="A2052" s="159">
        <f t="shared" ref="A2052:A2063" si="256">MOD($A$2051,$C2052)</f>
        <v>9</v>
      </c>
      <c r="B2052" s="156">
        <f>A2052</f>
        <v>9</v>
      </c>
      <c r="C2052" s="156">
        <v>10</v>
      </c>
      <c r="D2052" s="156"/>
      <c r="E2052" s="157"/>
      <c r="K2052" s="160"/>
    </row>
    <row r="2053" spans="1:11">
      <c r="A2053" s="159">
        <f t="shared" si="256"/>
        <v>29</v>
      </c>
      <c r="B2053" s="156">
        <f t="shared" ref="B2053:B2062" si="257">A2053-A2052</f>
        <v>20</v>
      </c>
      <c r="C2053" s="156">
        <v>100</v>
      </c>
      <c r="D2053" s="156"/>
      <c r="E2053" s="157"/>
      <c r="K2053" s="160"/>
    </row>
    <row r="2054" spans="1:11">
      <c r="A2054" s="159">
        <f t="shared" si="256"/>
        <v>129</v>
      </c>
      <c r="B2054" s="156">
        <f t="shared" si="257"/>
        <v>100</v>
      </c>
      <c r="C2054" s="156">
        <v>1000</v>
      </c>
      <c r="D2054" s="156">
        <f>A2054</f>
        <v>129</v>
      </c>
      <c r="E2054" s="157">
        <f>D2054-MOD(D2054,100)</f>
        <v>100</v>
      </c>
      <c r="F2054" s="149">
        <f>MOD(D2054,100)</f>
        <v>29</v>
      </c>
      <c r="G2054" s="149">
        <f>F2054-MOD(F2054,10)</f>
        <v>20</v>
      </c>
      <c r="H2054" s="149">
        <f>MOD(F2054,10)</f>
        <v>9</v>
      </c>
      <c r="K2054" s="160"/>
    </row>
    <row r="2055" spans="1:11">
      <c r="A2055" s="159">
        <f t="shared" si="256"/>
        <v>129</v>
      </c>
      <c r="B2055" s="156">
        <f t="shared" si="257"/>
        <v>0</v>
      </c>
      <c r="C2055" s="156">
        <v>10000</v>
      </c>
      <c r="D2055" s="156"/>
      <c r="E2055" s="157" t="str">
        <f>_xlfn.IFNA(VLOOKUP(E2054,$O$3:$P$38,2,0),"")</f>
        <v>sto</v>
      </c>
      <c r="F2055" s="149" t="str">
        <f>IF(AND(F2054&gt;10,F2054&lt;20), VLOOKUP(F2054,$O$3:$P$38,2,0),"")</f>
        <v/>
      </c>
      <c r="G2055" s="149" t="str">
        <f>IF(AND(F2054&gt;10,F2054&lt;20),"", IF(G2054&gt;9, VLOOKUP(G2054,$O$3:$P$38,2,0),""))</f>
        <v>dwadzieścia</v>
      </c>
      <c r="H2055" s="149" t="str">
        <f>IF(AND(F2054&gt;10,F2054&lt;20),"",IF(H2054&gt;0,VLOOKUP(H2054,$O$3:$P$39,2,0),IF(AND(H2054=0,A2051=0),"zero","")))</f>
        <v>dziewięć</v>
      </c>
      <c r="J2055" s="149" t="str">
        <f>CONCATENATE(E2055,IF(AND(E2055&lt;&gt;"",F2055&lt;&gt;""),$M$3,""),F2055,IF(AND(E2055&amp;F2055&lt;&gt;"",G2055&lt;&gt;""),$M$3,""),G2055,IF(AND(E2055&amp;F2055&amp;G2055&lt;&gt;"",H2055&lt;&gt;""),$M$3,""),H2055)</f>
        <v>sto dwadzieścia dziewięć</v>
      </c>
      <c r="K2055" s="160"/>
    </row>
    <row r="2056" spans="1:11">
      <c r="A2056" s="159">
        <f t="shared" si="256"/>
        <v>129</v>
      </c>
      <c r="B2056" s="156">
        <f t="shared" si="257"/>
        <v>0</v>
      </c>
      <c r="C2056" s="156">
        <v>100000</v>
      </c>
      <c r="D2056" s="156"/>
      <c r="E2056" s="157"/>
      <c r="K2056" s="160"/>
    </row>
    <row r="2057" spans="1:11">
      <c r="A2057" s="159">
        <f t="shared" si="256"/>
        <v>129</v>
      </c>
      <c r="B2057" s="156">
        <f t="shared" si="257"/>
        <v>0</v>
      </c>
      <c r="C2057" s="156">
        <v>1000000</v>
      </c>
      <c r="D2057" s="156">
        <f>(A2057-A2054)/1000</f>
        <v>0</v>
      </c>
      <c r="E2057" s="157">
        <f>D2057-MOD(D2057,100)</f>
        <v>0</v>
      </c>
      <c r="F2057" s="149">
        <f>MOD(D2057,100)</f>
        <v>0</v>
      </c>
      <c r="G2057" s="149">
        <f>F2057-MOD(F2057,10)</f>
        <v>0</v>
      </c>
      <c r="H2057" s="149">
        <f>MOD(F2057,10)</f>
        <v>0</v>
      </c>
      <c r="K2057" s="160"/>
    </row>
    <row r="2058" spans="1:11">
      <c r="A2058" s="159">
        <f t="shared" si="256"/>
        <v>129</v>
      </c>
      <c r="B2058" s="156">
        <f t="shared" si="257"/>
        <v>0</v>
      </c>
      <c r="C2058" s="156">
        <v>10000000</v>
      </c>
      <c r="D2058" s="156"/>
      <c r="E2058" s="157" t="str">
        <f>_xlfn.IFNA(VLOOKUP(E2057,$O$3:$P$38,2,0),"")</f>
        <v/>
      </c>
      <c r="F2058" s="149" t="str">
        <f>IF(AND(F2057&gt;10,F2057&lt;20), VLOOKUP(F2057,$O$3:$P$38,2,0),"")</f>
        <v/>
      </c>
      <c r="G2058" s="149" t="str">
        <f>IF(AND(F2057&gt;10,F2057&lt;20),"", IF(G2057&gt;9, VLOOKUP(G2057,$O$3:$P$38,2,0),""))</f>
        <v/>
      </c>
      <c r="H2058" s="149" t="str">
        <f>IF(AND(F2057&gt;10,F2057&lt;20),"", IF(H2057&gt;0, VLOOKUP(H2057,$O$3:$P$38,2,0),""))</f>
        <v/>
      </c>
      <c r="I2058" s="149" t="str">
        <f>IF(D2057=0,"",IF(D2057=1,$Q$3,IF(AND(F2057&gt;10,F2057&lt;19),$Q$5,IF(AND(H2057&gt;1,H2057&lt;5),$Q$4,$Q$5))))</f>
        <v/>
      </c>
      <c r="J2058" s="149" t="str">
        <f>CONCATENATE(E2058,IF(AND(E2058&lt;&gt;"",F2058&lt;&gt;""),$M$3,""),F2058,IF(AND(E2058&amp;F2058&lt;&gt;"",G2058&lt;&gt;""),$M$3,""),G2058,IF(AND(E2058&amp;F2058&amp;G2058&lt;&gt;"",H2058&lt;&gt;""),$M$3,""),H2058,IF(E2058&amp;F2058&amp;G2058&amp;H2058&lt;&gt;"",$M$3,""),I2058)</f>
        <v/>
      </c>
      <c r="K2058" s="160"/>
    </row>
    <row r="2059" spans="1:11">
      <c r="A2059" s="159">
        <f t="shared" si="256"/>
        <v>129</v>
      </c>
      <c r="B2059" s="156">
        <f t="shared" si="257"/>
        <v>0</v>
      </c>
      <c r="C2059" s="156">
        <v>100000000</v>
      </c>
      <c r="D2059" s="156"/>
      <c r="E2059" s="157"/>
      <c r="K2059" s="160"/>
    </row>
    <row r="2060" spans="1:11">
      <c r="A2060" s="159">
        <f t="shared" si="256"/>
        <v>129</v>
      </c>
      <c r="B2060" s="155">
        <f t="shared" si="257"/>
        <v>0</v>
      </c>
      <c r="C2060" s="155">
        <v>1000000000</v>
      </c>
      <c r="D2060" s="156">
        <f>(A2060-A2057)/1000000</f>
        <v>0</v>
      </c>
      <c r="E2060" s="157">
        <f>D2060-MOD(D2060,100)</f>
        <v>0</v>
      </c>
      <c r="F2060" s="149">
        <f>MOD(D2060,100)</f>
        <v>0</v>
      </c>
      <c r="G2060" s="149">
        <f>F2060-MOD(F2060,10)</f>
        <v>0</v>
      </c>
      <c r="H2060" s="149">
        <f>MOD(F2060,10)</f>
        <v>0</v>
      </c>
      <c r="K2060" s="160"/>
    </row>
    <row r="2061" spans="1:11">
      <c r="A2061" s="159">
        <f t="shared" si="256"/>
        <v>129</v>
      </c>
      <c r="B2061" s="155">
        <f t="shared" si="257"/>
        <v>0</v>
      </c>
      <c r="C2061" s="155">
        <v>10000000000</v>
      </c>
      <c r="E2061" s="161" t="str">
        <f>_xlfn.IFNA(VLOOKUP(E2060,$O$3:$P$38,2,0),"")</f>
        <v/>
      </c>
      <c r="F2061" s="149" t="str">
        <f>IF(AND(F2060&gt;10,F2060&lt;20), VLOOKUP(F2060,$O$3:$P$38,2,0),"")</f>
        <v/>
      </c>
      <c r="G2061" s="149" t="str">
        <f>IF(AND(F2060&gt;10,F2060&lt;20),"", IF(G2060&gt;9, VLOOKUP(G2060,$O$3:$P$38,2,0),""))</f>
        <v/>
      </c>
      <c r="H2061" s="149" t="str">
        <f>IF(AND(F2060&gt;10,F2060&lt;20),"", IF(H2060&gt;0, VLOOKUP(H2060,$O$3:$P$38,2,0),""))</f>
        <v/>
      </c>
      <c r="I2061" s="149" t="str">
        <f>IF(D2060=0,"",IF(D2060=1,$R$3,IF(AND(F2060&gt;10,F2060&lt;19),$R$5,IF(AND(H2060&gt;1,H2060&lt;5),$R$4,$R$5))))</f>
        <v/>
      </c>
      <c r="J2061" s="149" t="str">
        <f>CONCATENATE(E2061,IF(AND(E2061&lt;&gt;"",F2061&lt;&gt;""),$M$3,""),F2061,IF(AND(E2061&amp;F2061&lt;&gt;"",G2061&lt;&gt;""),$M$3,""),G2061,IF(AND(E2061&amp;F2061&amp;G2061&lt;&gt;"",H2061&lt;&gt;""),$M$3,""),H2061,IF(E2061&amp;F2061&amp;G2061&amp;H2061&lt;&gt;"",$M$3,""),I2061)</f>
        <v/>
      </c>
      <c r="K2061" s="160"/>
    </row>
    <row r="2062" spans="1:11">
      <c r="A2062" s="159">
        <f t="shared" si="256"/>
        <v>129</v>
      </c>
      <c r="B2062" s="156">
        <f t="shared" si="257"/>
        <v>0</v>
      </c>
      <c r="C2062" s="156">
        <v>100000000000</v>
      </c>
      <c r="D2062" s="156"/>
      <c r="E2062" s="157"/>
      <c r="K2062" s="160"/>
    </row>
    <row r="2063" spans="1:11">
      <c r="A2063" s="159">
        <f t="shared" si="256"/>
        <v>129</v>
      </c>
      <c r="B2063" s="155">
        <f>A2063-A2060</f>
        <v>0</v>
      </c>
      <c r="C2063" s="155">
        <v>1000000000000</v>
      </c>
      <c r="D2063" s="156">
        <f>(A2063-A2060)/1000000000</f>
        <v>0</v>
      </c>
      <c r="E2063" s="157">
        <f>D2063-MOD(D2063,100)</f>
        <v>0</v>
      </c>
      <c r="F2063" s="149">
        <f>MOD(D2063,100)</f>
        <v>0</v>
      </c>
      <c r="G2063" s="149">
        <f>F2063-MOD(F2063,10)</f>
        <v>0</v>
      </c>
      <c r="H2063" s="149">
        <f>MOD(F2063,10)</f>
        <v>0</v>
      </c>
      <c r="K2063" s="160"/>
    </row>
    <row r="2064" spans="1:11" ht="15.75" thickBot="1">
      <c r="A2064" s="162"/>
      <c r="B2064" s="163"/>
      <c r="C2064" s="163"/>
      <c r="D2064" s="163"/>
      <c r="E2064" s="164" t="str">
        <f>_xlfn.IFNA(VLOOKUP(E2063,$O$3:$P$38,2,0),"")</f>
        <v/>
      </c>
      <c r="F2064" s="163" t="str">
        <f>IF(AND(F2063&gt;10,F2063&lt;20), VLOOKUP(F2063,$O$3:$P$38,2,0),"")</f>
        <v/>
      </c>
      <c r="G2064" s="163" t="str">
        <f>IF(AND(F2063&gt;10,F2063&lt;20),"", IF(G2063&gt;9, VLOOKUP(G2063,$O$3:$P$38,2,0),""))</f>
        <v/>
      </c>
      <c r="H2064" s="163" t="str">
        <f>IF(AND(F2063&gt;10,F2063&lt;20),"", IF(H2063&gt;0, VLOOKUP(H2063,$O$3:$P$38,2,0),""))</f>
        <v/>
      </c>
      <c r="I2064" s="163" t="str">
        <f>IF(D2063=0,"",IF(D2063=1,$S$3,IF(AND(F2063&gt;10,F2063&lt;19),$S$5,IF(AND(H2063&gt;1,H2063&lt;5),$S$4,$S$5))))</f>
        <v/>
      </c>
      <c r="J2064" s="163" t="str">
        <f>CONCATENATE(E2064,IF(AND(E2064&lt;&gt;"",F2064&lt;&gt;""),$M$3,""),F2064,IF(AND(E2064&amp;F2064&lt;&gt;"",G2064&lt;&gt;""),$M$3,""),G2064,IF(AND(E2064&amp;F2064&amp;G2064&lt;&gt;"",H2064&lt;&gt;""),$M$3,""),H2064,IF(E2064&amp;F2064&amp;G2064&amp;H2064&lt;&gt;"",$M$3,""),I2064)</f>
        <v/>
      </c>
      <c r="K2064" s="165"/>
    </row>
    <row r="2065" spans="1:11" ht="15.75" thickBot="1">
      <c r="A2065" s="150"/>
      <c r="B2065" s="150"/>
      <c r="C2065" s="150"/>
      <c r="D2065" s="150"/>
      <c r="E2065" s="166"/>
      <c r="F2065" s="150"/>
      <c r="G2065" s="150"/>
      <c r="H2065" s="150"/>
      <c r="I2065" s="150"/>
      <c r="J2065" s="150"/>
      <c r="K2065" s="150"/>
    </row>
    <row r="2066" spans="1:11" ht="15.75" thickBot="1">
      <c r="A2066" s="151">
        <v>130</v>
      </c>
      <c r="B2066" s="145" t="s">
        <v>152</v>
      </c>
      <c r="C2066" s="145" t="s">
        <v>153</v>
      </c>
      <c r="D2066" s="148"/>
      <c r="E2066" s="152" t="str">
        <f>CONCATENATE(J2080,IF(AND(D2079&lt;&gt;0,D2076&lt;&gt;0),$M$3,""),J2077,IF(AND(D2076&lt;&gt;0,D2073&lt;&gt;0),$M$3,""),J2074,IF(AND(D2073&lt;&gt;0,D2070&lt;&gt;0),$M$3,""),J2071,$N$3,$M$3,E2067,IF(D2067&lt;&gt;0,$M$3,""),$N$4)</f>
        <v>sto trzydzieści, 00/100</v>
      </c>
      <c r="F2066" s="148"/>
      <c r="G2066" s="148"/>
      <c r="H2066" s="148"/>
      <c r="I2066" s="148"/>
      <c r="J2066" s="148"/>
      <c r="K2066" s="153"/>
    </row>
    <row r="2067" spans="1:11" ht="15.75" thickBot="1">
      <c r="A2067" s="154">
        <f>TRUNC(A2066)</f>
        <v>130</v>
      </c>
      <c r="B2067" s="155">
        <f>A2066-A2067</f>
        <v>0</v>
      </c>
      <c r="C2067" s="155">
        <v>1</v>
      </c>
      <c r="D2067" s="156">
        <f>B2067</f>
        <v>0</v>
      </c>
      <c r="E2067" s="157" t="str">
        <f>CONCATENATE(TEXT(D2067*100,"## 00"),"/100")</f>
        <v>00/100</v>
      </c>
      <c r="K2067" s="158"/>
    </row>
    <row r="2068" spans="1:11">
      <c r="A2068" s="159">
        <f t="shared" ref="A2068:A2079" si="258">MOD($A$2067,$C2068)</f>
        <v>0</v>
      </c>
      <c r="B2068" s="156">
        <f>A2068</f>
        <v>0</v>
      </c>
      <c r="C2068" s="156">
        <v>10</v>
      </c>
      <c r="D2068" s="156"/>
      <c r="E2068" s="157"/>
      <c r="K2068" s="160"/>
    </row>
    <row r="2069" spans="1:11">
      <c r="A2069" s="159">
        <f t="shared" si="258"/>
        <v>30</v>
      </c>
      <c r="B2069" s="156">
        <f t="shared" ref="B2069:B2078" si="259">A2069-A2068</f>
        <v>30</v>
      </c>
      <c r="C2069" s="156">
        <v>100</v>
      </c>
      <c r="D2069" s="156"/>
      <c r="E2069" s="157"/>
      <c r="K2069" s="160"/>
    </row>
    <row r="2070" spans="1:11">
      <c r="A2070" s="159">
        <f t="shared" si="258"/>
        <v>130</v>
      </c>
      <c r="B2070" s="156">
        <f t="shared" si="259"/>
        <v>100</v>
      </c>
      <c r="C2070" s="156">
        <v>1000</v>
      </c>
      <c r="D2070" s="156">
        <f>A2070</f>
        <v>130</v>
      </c>
      <c r="E2070" s="157">
        <f>D2070-MOD(D2070,100)</f>
        <v>100</v>
      </c>
      <c r="F2070" s="149">
        <f>MOD(D2070,100)</f>
        <v>30</v>
      </c>
      <c r="G2070" s="149">
        <f>F2070-MOD(F2070,10)</f>
        <v>30</v>
      </c>
      <c r="H2070" s="149">
        <f>MOD(F2070,10)</f>
        <v>0</v>
      </c>
      <c r="K2070" s="160"/>
    </row>
    <row r="2071" spans="1:11">
      <c r="A2071" s="159">
        <f t="shared" si="258"/>
        <v>130</v>
      </c>
      <c r="B2071" s="156">
        <f t="shared" si="259"/>
        <v>0</v>
      </c>
      <c r="C2071" s="156">
        <v>10000</v>
      </c>
      <c r="D2071" s="156"/>
      <c r="E2071" s="157" t="str">
        <f>_xlfn.IFNA(VLOOKUP(E2070,$O$3:$P$38,2,0),"")</f>
        <v>sto</v>
      </c>
      <c r="F2071" s="149" t="str">
        <f>IF(AND(F2070&gt;10,F2070&lt;20), VLOOKUP(F2070,$O$3:$P$38,2,0),"")</f>
        <v/>
      </c>
      <c r="G2071" s="149" t="str">
        <f>IF(AND(F2070&gt;10,F2070&lt;20),"", IF(G2070&gt;9, VLOOKUP(G2070,$O$3:$P$38,2,0),""))</f>
        <v>trzydzieści</v>
      </c>
      <c r="H2071" s="149" t="str">
        <f>IF(AND(F2070&gt;10,F2070&lt;20),"",IF(H2070&gt;0,VLOOKUP(H2070,$O$3:$P$39,2,0),IF(AND(H2070=0,A2067=0),"zero","")))</f>
        <v/>
      </c>
      <c r="J2071" s="149" t="str">
        <f>CONCATENATE(E2071,IF(AND(E2071&lt;&gt;"",F2071&lt;&gt;""),$M$3,""),F2071,IF(AND(E2071&amp;F2071&lt;&gt;"",G2071&lt;&gt;""),$M$3,""),G2071,IF(AND(E2071&amp;F2071&amp;G2071&lt;&gt;"",H2071&lt;&gt;""),$M$3,""),H2071)</f>
        <v>sto trzydzieści</v>
      </c>
      <c r="K2071" s="160"/>
    </row>
    <row r="2072" spans="1:11">
      <c r="A2072" s="159">
        <f t="shared" si="258"/>
        <v>130</v>
      </c>
      <c r="B2072" s="156">
        <f t="shared" si="259"/>
        <v>0</v>
      </c>
      <c r="C2072" s="156">
        <v>100000</v>
      </c>
      <c r="D2072" s="156"/>
      <c r="E2072" s="157"/>
      <c r="K2072" s="160"/>
    </row>
    <row r="2073" spans="1:11">
      <c r="A2073" s="159">
        <f t="shared" si="258"/>
        <v>130</v>
      </c>
      <c r="B2073" s="156">
        <f t="shared" si="259"/>
        <v>0</v>
      </c>
      <c r="C2073" s="156">
        <v>1000000</v>
      </c>
      <c r="D2073" s="156">
        <f>(A2073-A2070)/1000</f>
        <v>0</v>
      </c>
      <c r="E2073" s="157">
        <f>D2073-MOD(D2073,100)</f>
        <v>0</v>
      </c>
      <c r="F2073" s="149">
        <f>MOD(D2073,100)</f>
        <v>0</v>
      </c>
      <c r="G2073" s="149">
        <f>F2073-MOD(F2073,10)</f>
        <v>0</v>
      </c>
      <c r="H2073" s="149">
        <f>MOD(F2073,10)</f>
        <v>0</v>
      </c>
      <c r="K2073" s="160"/>
    </row>
    <row r="2074" spans="1:11">
      <c r="A2074" s="159">
        <f t="shared" si="258"/>
        <v>130</v>
      </c>
      <c r="B2074" s="156">
        <f t="shared" si="259"/>
        <v>0</v>
      </c>
      <c r="C2074" s="156">
        <v>10000000</v>
      </c>
      <c r="D2074" s="156"/>
      <c r="E2074" s="157" t="str">
        <f>_xlfn.IFNA(VLOOKUP(E2073,$O$3:$P$38,2,0),"")</f>
        <v/>
      </c>
      <c r="F2074" s="149" t="str">
        <f>IF(AND(F2073&gt;10,F2073&lt;20), VLOOKUP(F2073,$O$3:$P$38,2,0),"")</f>
        <v/>
      </c>
      <c r="G2074" s="149" t="str">
        <f>IF(AND(F2073&gt;10,F2073&lt;20),"", IF(G2073&gt;9, VLOOKUP(G2073,$O$3:$P$38,2,0),""))</f>
        <v/>
      </c>
      <c r="H2074" s="149" t="str">
        <f>IF(AND(F2073&gt;10,F2073&lt;20),"", IF(H2073&gt;0, VLOOKUP(H2073,$O$3:$P$38,2,0),""))</f>
        <v/>
      </c>
      <c r="I2074" s="149" t="str">
        <f>IF(D2073=0,"",IF(D2073=1,$Q$3,IF(AND(F2073&gt;10,F2073&lt;19),$Q$5,IF(AND(H2073&gt;1,H2073&lt;5),$Q$4,$Q$5))))</f>
        <v/>
      </c>
      <c r="J2074" s="149" t="str">
        <f>CONCATENATE(E2074,IF(AND(E2074&lt;&gt;"",F2074&lt;&gt;""),$M$3,""),F2074,IF(AND(E2074&amp;F2074&lt;&gt;"",G2074&lt;&gt;""),$M$3,""),G2074,IF(AND(E2074&amp;F2074&amp;G2074&lt;&gt;"",H2074&lt;&gt;""),$M$3,""),H2074,IF(E2074&amp;F2074&amp;G2074&amp;H2074&lt;&gt;"",$M$3,""),I2074)</f>
        <v/>
      </c>
      <c r="K2074" s="160"/>
    </row>
    <row r="2075" spans="1:11">
      <c r="A2075" s="159">
        <f t="shared" si="258"/>
        <v>130</v>
      </c>
      <c r="B2075" s="156">
        <f t="shared" si="259"/>
        <v>0</v>
      </c>
      <c r="C2075" s="156">
        <v>100000000</v>
      </c>
      <c r="D2075" s="156"/>
      <c r="E2075" s="157"/>
      <c r="K2075" s="160"/>
    </row>
    <row r="2076" spans="1:11">
      <c r="A2076" s="159">
        <f t="shared" si="258"/>
        <v>130</v>
      </c>
      <c r="B2076" s="155">
        <f t="shared" si="259"/>
        <v>0</v>
      </c>
      <c r="C2076" s="155">
        <v>1000000000</v>
      </c>
      <c r="D2076" s="156">
        <f>(A2076-A2073)/1000000</f>
        <v>0</v>
      </c>
      <c r="E2076" s="157">
        <f>D2076-MOD(D2076,100)</f>
        <v>0</v>
      </c>
      <c r="F2076" s="149">
        <f>MOD(D2076,100)</f>
        <v>0</v>
      </c>
      <c r="G2076" s="149">
        <f>F2076-MOD(F2076,10)</f>
        <v>0</v>
      </c>
      <c r="H2076" s="149">
        <f>MOD(F2076,10)</f>
        <v>0</v>
      </c>
      <c r="K2076" s="160"/>
    </row>
    <row r="2077" spans="1:11">
      <c r="A2077" s="159">
        <f t="shared" si="258"/>
        <v>130</v>
      </c>
      <c r="B2077" s="155">
        <f t="shared" si="259"/>
        <v>0</v>
      </c>
      <c r="C2077" s="155">
        <v>10000000000</v>
      </c>
      <c r="E2077" s="161" t="str">
        <f>_xlfn.IFNA(VLOOKUP(E2076,$O$3:$P$38,2,0),"")</f>
        <v/>
      </c>
      <c r="F2077" s="149" t="str">
        <f>IF(AND(F2076&gt;10,F2076&lt;20), VLOOKUP(F2076,$O$3:$P$38,2,0),"")</f>
        <v/>
      </c>
      <c r="G2077" s="149" t="str">
        <f>IF(AND(F2076&gt;10,F2076&lt;20),"", IF(G2076&gt;9, VLOOKUP(G2076,$O$3:$P$38,2,0),""))</f>
        <v/>
      </c>
      <c r="H2077" s="149" t="str">
        <f>IF(AND(F2076&gt;10,F2076&lt;20),"", IF(H2076&gt;0, VLOOKUP(H2076,$O$3:$P$38,2,0),""))</f>
        <v/>
      </c>
      <c r="I2077" s="149" t="str">
        <f>IF(D2076=0,"",IF(D2076=1,$R$3,IF(AND(F2076&gt;10,F2076&lt;19),$R$5,IF(AND(H2076&gt;1,H2076&lt;5),$R$4,$R$5))))</f>
        <v/>
      </c>
      <c r="J2077" s="149" t="str">
        <f>CONCATENATE(E2077,IF(AND(E2077&lt;&gt;"",F2077&lt;&gt;""),$M$3,""),F2077,IF(AND(E2077&amp;F2077&lt;&gt;"",G2077&lt;&gt;""),$M$3,""),G2077,IF(AND(E2077&amp;F2077&amp;G2077&lt;&gt;"",H2077&lt;&gt;""),$M$3,""),H2077,IF(E2077&amp;F2077&amp;G2077&amp;H2077&lt;&gt;"",$M$3,""),I2077)</f>
        <v/>
      </c>
      <c r="K2077" s="160"/>
    </row>
    <row r="2078" spans="1:11">
      <c r="A2078" s="159">
        <f t="shared" si="258"/>
        <v>130</v>
      </c>
      <c r="B2078" s="156">
        <f t="shared" si="259"/>
        <v>0</v>
      </c>
      <c r="C2078" s="156">
        <v>100000000000</v>
      </c>
      <c r="D2078" s="156"/>
      <c r="E2078" s="157"/>
      <c r="K2078" s="160"/>
    </row>
    <row r="2079" spans="1:11">
      <c r="A2079" s="159">
        <f t="shared" si="258"/>
        <v>130</v>
      </c>
      <c r="B2079" s="155">
        <f>A2079-A2076</f>
        <v>0</v>
      </c>
      <c r="C2079" s="155">
        <v>1000000000000</v>
      </c>
      <c r="D2079" s="156">
        <f>(A2079-A2076)/1000000000</f>
        <v>0</v>
      </c>
      <c r="E2079" s="157">
        <f>D2079-MOD(D2079,100)</f>
        <v>0</v>
      </c>
      <c r="F2079" s="149">
        <f>MOD(D2079,100)</f>
        <v>0</v>
      </c>
      <c r="G2079" s="149">
        <f>F2079-MOD(F2079,10)</f>
        <v>0</v>
      </c>
      <c r="H2079" s="149">
        <f>MOD(F2079,10)</f>
        <v>0</v>
      </c>
      <c r="K2079" s="160"/>
    </row>
    <row r="2080" spans="1:11" ht="15.75" thickBot="1">
      <c r="A2080" s="162"/>
      <c r="B2080" s="163"/>
      <c r="C2080" s="163"/>
      <c r="D2080" s="163"/>
      <c r="E2080" s="164" t="str">
        <f>_xlfn.IFNA(VLOOKUP(E2079,$O$3:$P$38,2,0),"")</f>
        <v/>
      </c>
      <c r="F2080" s="163" t="str">
        <f>IF(AND(F2079&gt;10,F2079&lt;20), VLOOKUP(F2079,$O$3:$P$38,2,0),"")</f>
        <v/>
      </c>
      <c r="G2080" s="163" t="str">
        <f>IF(AND(F2079&gt;10,F2079&lt;20),"", IF(G2079&gt;9, VLOOKUP(G2079,$O$3:$P$38,2,0),""))</f>
        <v/>
      </c>
      <c r="H2080" s="163" t="str">
        <f>IF(AND(F2079&gt;10,F2079&lt;20),"", IF(H2079&gt;0, VLOOKUP(H2079,$O$3:$P$38,2,0),""))</f>
        <v/>
      </c>
      <c r="I2080" s="163" t="str">
        <f>IF(D2079=0,"",IF(D2079=1,$S$3,IF(AND(F2079&gt;10,F2079&lt;19),$S$5,IF(AND(H2079&gt;1,H2079&lt;5),$S$4,$S$5))))</f>
        <v/>
      </c>
      <c r="J2080" s="163" t="str">
        <f>CONCATENATE(E2080,IF(AND(E2080&lt;&gt;"",F2080&lt;&gt;""),$M$3,""),F2080,IF(AND(E2080&amp;F2080&lt;&gt;"",G2080&lt;&gt;""),$M$3,""),G2080,IF(AND(E2080&amp;F2080&amp;G2080&lt;&gt;"",H2080&lt;&gt;""),$M$3,""),H2080,IF(E2080&amp;F2080&amp;G2080&amp;H2080&lt;&gt;"",$M$3,""),I2080)</f>
        <v/>
      </c>
      <c r="K2080" s="165"/>
    </row>
    <row r="2081" spans="1:11" ht="15.75" thickBot="1">
      <c r="A2081" s="150"/>
      <c r="B2081" s="150"/>
      <c r="C2081" s="150"/>
      <c r="D2081" s="150"/>
      <c r="E2081" s="166"/>
      <c r="F2081" s="150"/>
      <c r="G2081" s="150"/>
      <c r="H2081" s="150"/>
      <c r="I2081" s="150"/>
      <c r="J2081" s="150"/>
      <c r="K2081" s="150"/>
    </row>
    <row r="2082" spans="1:11" ht="15.75" thickBot="1">
      <c r="A2082" s="151">
        <v>131</v>
      </c>
      <c r="B2082" s="145" t="s">
        <v>152</v>
      </c>
      <c r="C2082" s="145" t="s">
        <v>153</v>
      </c>
      <c r="D2082" s="148"/>
      <c r="E2082" s="152" t="str">
        <f>CONCATENATE(J2096,IF(AND(D2095&lt;&gt;0,D2092&lt;&gt;0),$M$3,""),J2093,IF(AND(D2092&lt;&gt;0,D2089&lt;&gt;0),$M$3,""),J2090,IF(AND(D2089&lt;&gt;0,D2086&lt;&gt;0),$M$3,""),J2087,$N$3,$M$3,E2083,IF(D2083&lt;&gt;0,$M$3,""),$N$4)</f>
        <v>sto trzydzieści jeden, 00/100</v>
      </c>
      <c r="F2082" s="148"/>
      <c r="G2082" s="148"/>
      <c r="H2082" s="148"/>
      <c r="I2082" s="148"/>
      <c r="J2082" s="148"/>
      <c r="K2082" s="153"/>
    </row>
    <row r="2083" spans="1:11" ht="15.75" thickBot="1">
      <c r="A2083" s="154">
        <f>TRUNC(A2082)</f>
        <v>131</v>
      </c>
      <c r="B2083" s="155">
        <f>A2082-A2083</f>
        <v>0</v>
      </c>
      <c r="C2083" s="155">
        <v>1</v>
      </c>
      <c r="D2083" s="156">
        <f>B2083</f>
        <v>0</v>
      </c>
      <c r="E2083" s="157" t="str">
        <f>CONCATENATE(TEXT(D2083*100,"## 00"),"/100")</f>
        <v>00/100</v>
      </c>
      <c r="K2083" s="158"/>
    </row>
    <row r="2084" spans="1:11">
      <c r="A2084" s="159">
        <f t="shared" ref="A2084:A2095" si="260">MOD($A$2083,$C2084)</f>
        <v>1</v>
      </c>
      <c r="B2084" s="156">
        <f>A2084</f>
        <v>1</v>
      </c>
      <c r="C2084" s="156">
        <v>10</v>
      </c>
      <c r="D2084" s="156"/>
      <c r="E2084" s="157"/>
      <c r="K2084" s="160"/>
    </row>
    <row r="2085" spans="1:11">
      <c r="A2085" s="159">
        <f t="shared" si="260"/>
        <v>31</v>
      </c>
      <c r="B2085" s="156">
        <f t="shared" ref="B2085:B2094" si="261">A2085-A2084</f>
        <v>30</v>
      </c>
      <c r="C2085" s="156">
        <v>100</v>
      </c>
      <c r="D2085" s="156"/>
      <c r="E2085" s="157"/>
      <c r="K2085" s="160"/>
    </row>
    <row r="2086" spans="1:11">
      <c r="A2086" s="159">
        <f t="shared" si="260"/>
        <v>131</v>
      </c>
      <c r="B2086" s="156">
        <f t="shared" si="261"/>
        <v>100</v>
      </c>
      <c r="C2086" s="156">
        <v>1000</v>
      </c>
      <c r="D2086" s="156">
        <f>A2086</f>
        <v>131</v>
      </c>
      <c r="E2086" s="157">
        <f>D2086-MOD(D2086,100)</f>
        <v>100</v>
      </c>
      <c r="F2086" s="149">
        <f>MOD(D2086,100)</f>
        <v>31</v>
      </c>
      <c r="G2086" s="149">
        <f>F2086-MOD(F2086,10)</f>
        <v>30</v>
      </c>
      <c r="H2086" s="149">
        <f>MOD(F2086,10)</f>
        <v>1</v>
      </c>
      <c r="K2086" s="160"/>
    </row>
    <row r="2087" spans="1:11">
      <c r="A2087" s="159">
        <f t="shared" si="260"/>
        <v>131</v>
      </c>
      <c r="B2087" s="156">
        <f t="shared" si="261"/>
        <v>0</v>
      </c>
      <c r="C2087" s="156">
        <v>10000</v>
      </c>
      <c r="D2087" s="156"/>
      <c r="E2087" s="157" t="str">
        <f>_xlfn.IFNA(VLOOKUP(E2086,$O$3:$P$38,2,0),"")</f>
        <v>sto</v>
      </c>
      <c r="F2087" s="149" t="str">
        <f>IF(AND(F2086&gt;10,F2086&lt;20), VLOOKUP(F2086,$O$3:$P$38,2,0),"")</f>
        <v/>
      </c>
      <c r="G2087" s="149" t="str">
        <f>IF(AND(F2086&gt;10,F2086&lt;20),"", IF(G2086&gt;9, VLOOKUP(G2086,$O$3:$P$38,2,0),""))</f>
        <v>trzydzieści</v>
      </c>
      <c r="H2087" s="149" t="str">
        <f>IF(AND(F2086&gt;10,F2086&lt;20),"",IF(H2086&gt;0,VLOOKUP(H2086,$O$3:$P$39,2,0),IF(AND(H2086=0,A2083=0),"zero","")))</f>
        <v>jeden</v>
      </c>
      <c r="J2087" s="149" t="str">
        <f>CONCATENATE(E2087,IF(AND(E2087&lt;&gt;"",F2087&lt;&gt;""),$M$3,""),F2087,IF(AND(E2087&amp;F2087&lt;&gt;"",G2087&lt;&gt;""),$M$3,""),G2087,IF(AND(E2087&amp;F2087&amp;G2087&lt;&gt;"",H2087&lt;&gt;""),$M$3,""),H2087)</f>
        <v>sto trzydzieści jeden</v>
      </c>
      <c r="K2087" s="160"/>
    </row>
    <row r="2088" spans="1:11">
      <c r="A2088" s="159">
        <f t="shared" si="260"/>
        <v>131</v>
      </c>
      <c r="B2088" s="156">
        <f t="shared" si="261"/>
        <v>0</v>
      </c>
      <c r="C2088" s="156">
        <v>100000</v>
      </c>
      <c r="D2088" s="156"/>
      <c r="E2088" s="157"/>
      <c r="K2088" s="160"/>
    </row>
    <row r="2089" spans="1:11">
      <c r="A2089" s="159">
        <f t="shared" si="260"/>
        <v>131</v>
      </c>
      <c r="B2089" s="156">
        <f t="shared" si="261"/>
        <v>0</v>
      </c>
      <c r="C2089" s="156">
        <v>1000000</v>
      </c>
      <c r="D2089" s="156">
        <f>(A2089-A2086)/1000</f>
        <v>0</v>
      </c>
      <c r="E2089" s="157">
        <f>D2089-MOD(D2089,100)</f>
        <v>0</v>
      </c>
      <c r="F2089" s="149">
        <f>MOD(D2089,100)</f>
        <v>0</v>
      </c>
      <c r="G2089" s="149">
        <f>F2089-MOD(F2089,10)</f>
        <v>0</v>
      </c>
      <c r="H2089" s="149">
        <f>MOD(F2089,10)</f>
        <v>0</v>
      </c>
      <c r="K2089" s="160"/>
    </row>
    <row r="2090" spans="1:11">
      <c r="A2090" s="159">
        <f t="shared" si="260"/>
        <v>131</v>
      </c>
      <c r="B2090" s="156">
        <f t="shared" si="261"/>
        <v>0</v>
      </c>
      <c r="C2090" s="156">
        <v>10000000</v>
      </c>
      <c r="D2090" s="156"/>
      <c r="E2090" s="157" t="str">
        <f>_xlfn.IFNA(VLOOKUP(E2089,$O$3:$P$38,2,0),"")</f>
        <v/>
      </c>
      <c r="F2090" s="149" t="str">
        <f>IF(AND(F2089&gt;10,F2089&lt;20), VLOOKUP(F2089,$O$3:$P$38,2,0),"")</f>
        <v/>
      </c>
      <c r="G2090" s="149" t="str">
        <f>IF(AND(F2089&gt;10,F2089&lt;20),"", IF(G2089&gt;9, VLOOKUP(G2089,$O$3:$P$38,2,0),""))</f>
        <v/>
      </c>
      <c r="H2090" s="149" t="str">
        <f>IF(AND(F2089&gt;10,F2089&lt;20),"", IF(H2089&gt;0, VLOOKUP(H2089,$O$3:$P$38,2,0),""))</f>
        <v/>
      </c>
      <c r="I2090" s="149" t="str">
        <f>IF(D2089=0,"",IF(D2089=1,$Q$3,IF(AND(F2089&gt;10,F2089&lt;19),$Q$5,IF(AND(H2089&gt;1,H2089&lt;5),$Q$4,$Q$5))))</f>
        <v/>
      </c>
      <c r="J2090" s="149" t="str">
        <f>CONCATENATE(E2090,IF(AND(E2090&lt;&gt;"",F2090&lt;&gt;""),$M$3,""),F2090,IF(AND(E2090&amp;F2090&lt;&gt;"",G2090&lt;&gt;""),$M$3,""),G2090,IF(AND(E2090&amp;F2090&amp;G2090&lt;&gt;"",H2090&lt;&gt;""),$M$3,""),H2090,IF(E2090&amp;F2090&amp;G2090&amp;H2090&lt;&gt;"",$M$3,""),I2090)</f>
        <v/>
      </c>
      <c r="K2090" s="160"/>
    </row>
    <row r="2091" spans="1:11">
      <c r="A2091" s="159">
        <f t="shared" si="260"/>
        <v>131</v>
      </c>
      <c r="B2091" s="156">
        <f t="shared" si="261"/>
        <v>0</v>
      </c>
      <c r="C2091" s="156">
        <v>100000000</v>
      </c>
      <c r="D2091" s="156"/>
      <c r="E2091" s="157"/>
      <c r="K2091" s="160"/>
    </row>
    <row r="2092" spans="1:11">
      <c r="A2092" s="159">
        <f t="shared" si="260"/>
        <v>131</v>
      </c>
      <c r="B2092" s="155">
        <f t="shared" si="261"/>
        <v>0</v>
      </c>
      <c r="C2092" s="155">
        <v>1000000000</v>
      </c>
      <c r="D2092" s="156">
        <f>(A2092-A2089)/1000000</f>
        <v>0</v>
      </c>
      <c r="E2092" s="157">
        <f>D2092-MOD(D2092,100)</f>
        <v>0</v>
      </c>
      <c r="F2092" s="149">
        <f>MOD(D2092,100)</f>
        <v>0</v>
      </c>
      <c r="G2092" s="149">
        <f>F2092-MOD(F2092,10)</f>
        <v>0</v>
      </c>
      <c r="H2092" s="149">
        <f>MOD(F2092,10)</f>
        <v>0</v>
      </c>
      <c r="K2092" s="160"/>
    </row>
    <row r="2093" spans="1:11">
      <c r="A2093" s="159">
        <f t="shared" si="260"/>
        <v>131</v>
      </c>
      <c r="B2093" s="155">
        <f t="shared" si="261"/>
        <v>0</v>
      </c>
      <c r="C2093" s="155">
        <v>10000000000</v>
      </c>
      <c r="E2093" s="161" t="str">
        <f>_xlfn.IFNA(VLOOKUP(E2092,$O$3:$P$38,2,0),"")</f>
        <v/>
      </c>
      <c r="F2093" s="149" t="str">
        <f>IF(AND(F2092&gt;10,F2092&lt;20), VLOOKUP(F2092,$O$3:$P$38,2,0),"")</f>
        <v/>
      </c>
      <c r="G2093" s="149" t="str">
        <f>IF(AND(F2092&gt;10,F2092&lt;20),"", IF(G2092&gt;9, VLOOKUP(G2092,$O$3:$P$38,2,0),""))</f>
        <v/>
      </c>
      <c r="H2093" s="149" t="str">
        <f>IF(AND(F2092&gt;10,F2092&lt;20),"", IF(H2092&gt;0, VLOOKUP(H2092,$O$3:$P$38,2,0),""))</f>
        <v/>
      </c>
      <c r="I2093" s="149" t="str">
        <f>IF(D2092=0,"",IF(D2092=1,$R$3,IF(AND(F2092&gt;10,F2092&lt;19),$R$5,IF(AND(H2092&gt;1,H2092&lt;5),$R$4,$R$5))))</f>
        <v/>
      </c>
      <c r="J2093" s="149" t="str">
        <f>CONCATENATE(E2093,IF(AND(E2093&lt;&gt;"",F2093&lt;&gt;""),$M$3,""),F2093,IF(AND(E2093&amp;F2093&lt;&gt;"",G2093&lt;&gt;""),$M$3,""),G2093,IF(AND(E2093&amp;F2093&amp;G2093&lt;&gt;"",H2093&lt;&gt;""),$M$3,""),H2093,IF(E2093&amp;F2093&amp;G2093&amp;H2093&lt;&gt;"",$M$3,""),I2093)</f>
        <v/>
      </c>
      <c r="K2093" s="160"/>
    </row>
    <row r="2094" spans="1:11">
      <c r="A2094" s="159">
        <f t="shared" si="260"/>
        <v>131</v>
      </c>
      <c r="B2094" s="156">
        <f t="shared" si="261"/>
        <v>0</v>
      </c>
      <c r="C2094" s="156">
        <v>100000000000</v>
      </c>
      <c r="D2094" s="156"/>
      <c r="E2094" s="157"/>
      <c r="K2094" s="160"/>
    </row>
    <row r="2095" spans="1:11">
      <c r="A2095" s="159">
        <f t="shared" si="260"/>
        <v>131</v>
      </c>
      <c r="B2095" s="155">
        <f>A2095-A2092</f>
        <v>0</v>
      </c>
      <c r="C2095" s="155">
        <v>1000000000000</v>
      </c>
      <c r="D2095" s="156">
        <f>(A2095-A2092)/1000000000</f>
        <v>0</v>
      </c>
      <c r="E2095" s="157">
        <f>D2095-MOD(D2095,100)</f>
        <v>0</v>
      </c>
      <c r="F2095" s="149">
        <f>MOD(D2095,100)</f>
        <v>0</v>
      </c>
      <c r="G2095" s="149">
        <f>F2095-MOD(F2095,10)</f>
        <v>0</v>
      </c>
      <c r="H2095" s="149">
        <f>MOD(F2095,10)</f>
        <v>0</v>
      </c>
      <c r="K2095" s="160"/>
    </row>
    <row r="2096" spans="1:11" ht="15.75" thickBot="1">
      <c r="A2096" s="162"/>
      <c r="B2096" s="163"/>
      <c r="C2096" s="163"/>
      <c r="D2096" s="163"/>
      <c r="E2096" s="164" t="str">
        <f>_xlfn.IFNA(VLOOKUP(E2095,$O$3:$P$38,2,0),"")</f>
        <v/>
      </c>
      <c r="F2096" s="163" t="str">
        <f>IF(AND(F2095&gt;10,F2095&lt;20), VLOOKUP(F2095,$O$3:$P$38,2,0),"")</f>
        <v/>
      </c>
      <c r="G2096" s="163" t="str">
        <f>IF(AND(F2095&gt;10,F2095&lt;20),"", IF(G2095&gt;9, VLOOKUP(G2095,$O$3:$P$38,2,0),""))</f>
        <v/>
      </c>
      <c r="H2096" s="163" t="str">
        <f>IF(AND(F2095&gt;10,F2095&lt;20),"", IF(H2095&gt;0, VLOOKUP(H2095,$O$3:$P$38,2,0),""))</f>
        <v/>
      </c>
      <c r="I2096" s="163" t="str">
        <f>IF(D2095=0,"",IF(D2095=1,$S$3,IF(AND(F2095&gt;10,F2095&lt;19),$S$5,IF(AND(H2095&gt;1,H2095&lt;5),$S$4,$S$5))))</f>
        <v/>
      </c>
      <c r="J2096" s="163" t="str">
        <f>CONCATENATE(E2096,IF(AND(E2096&lt;&gt;"",F2096&lt;&gt;""),$M$3,""),F2096,IF(AND(E2096&amp;F2096&lt;&gt;"",G2096&lt;&gt;""),$M$3,""),G2096,IF(AND(E2096&amp;F2096&amp;G2096&lt;&gt;"",H2096&lt;&gt;""),$M$3,""),H2096,IF(E2096&amp;F2096&amp;G2096&amp;H2096&lt;&gt;"",$M$3,""),I2096)</f>
        <v/>
      </c>
      <c r="K2096" s="165"/>
    </row>
    <row r="2097" spans="1:11" ht="15.75" thickBot="1">
      <c r="A2097" s="150"/>
      <c r="B2097" s="150"/>
      <c r="C2097" s="150"/>
      <c r="D2097" s="150"/>
      <c r="E2097" s="166"/>
      <c r="F2097" s="150"/>
      <c r="G2097" s="150"/>
      <c r="H2097" s="150"/>
      <c r="I2097" s="150"/>
      <c r="J2097" s="150"/>
      <c r="K2097" s="150"/>
    </row>
    <row r="2098" spans="1:11" ht="15.75" thickBot="1">
      <c r="A2098" s="151">
        <v>132</v>
      </c>
      <c r="B2098" s="145" t="s">
        <v>152</v>
      </c>
      <c r="C2098" s="145" t="s">
        <v>153</v>
      </c>
      <c r="D2098" s="148"/>
      <c r="E2098" s="152" t="str">
        <f>CONCATENATE(J2112,IF(AND(D2111&lt;&gt;0,D2108&lt;&gt;0),$M$3,""),J2109,IF(AND(D2108&lt;&gt;0,D2105&lt;&gt;0),$M$3,""),J2106,IF(AND(D2105&lt;&gt;0,D2102&lt;&gt;0),$M$3,""),J2103,$N$3,$M$3,E2099,IF(D2099&lt;&gt;0,$M$3,""),$N$4)</f>
        <v>sto trzydzieści dwa, 00/100</v>
      </c>
      <c r="F2098" s="148"/>
      <c r="G2098" s="148"/>
      <c r="H2098" s="148"/>
      <c r="I2098" s="148"/>
      <c r="J2098" s="148"/>
      <c r="K2098" s="153"/>
    </row>
    <row r="2099" spans="1:11" ht="15.75" thickBot="1">
      <c r="A2099" s="154">
        <f>TRUNC(A2098)</f>
        <v>132</v>
      </c>
      <c r="B2099" s="155">
        <f>A2098-A2099</f>
        <v>0</v>
      </c>
      <c r="C2099" s="155">
        <v>1</v>
      </c>
      <c r="D2099" s="156">
        <f>B2099</f>
        <v>0</v>
      </c>
      <c r="E2099" s="157" t="str">
        <f>CONCATENATE(TEXT(D2099*100,"## 00"),"/100")</f>
        <v>00/100</v>
      </c>
      <c r="K2099" s="158"/>
    </row>
    <row r="2100" spans="1:11">
      <c r="A2100" s="159">
        <f t="shared" ref="A2100:A2111" si="262">MOD($A$2099,$C2100)</f>
        <v>2</v>
      </c>
      <c r="B2100" s="156">
        <f>A2100</f>
        <v>2</v>
      </c>
      <c r="C2100" s="156">
        <v>10</v>
      </c>
      <c r="D2100" s="156"/>
      <c r="E2100" s="157"/>
      <c r="K2100" s="160"/>
    </row>
    <row r="2101" spans="1:11">
      <c r="A2101" s="159">
        <f t="shared" si="262"/>
        <v>32</v>
      </c>
      <c r="B2101" s="156">
        <f t="shared" ref="B2101:B2110" si="263">A2101-A2100</f>
        <v>30</v>
      </c>
      <c r="C2101" s="156">
        <v>100</v>
      </c>
      <c r="D2101" s="156"/>
      <c r="E2101" s="157"/>
      <c r="K2101" s="160"/>
    </row>
    <row r="2102" spans="1:11">
      <c r="A2102" s="159">
        <f t="shared" si="262"/>
        <v>132</v>
      </c>
      <c r="B2102" s="156">
        <f t="shared" si="263"/>
        <v>100</v>
      </c>
      <c r="C2102" s="156">
        <v>1000</v>
      </c>
      <c r="D2102" s="156">
        <f>A2102</f>
        <v>132</v>
      </c>
      <c r="E2102" s="157">
        <f>D2102-MOD(D2102,100)</f>
        <v>100</v>
      </c>
      <c r="F2102" s="149">
        <f>MOD(D2102,100)</f>
        <v>32</v>
      </c>
      <c r="G2102" s="149">
        <f>F2102-MOD(F2102,10)</f>
        <v>30</v>
      </c>
      <c r="H2102" s="149">
        <f>MOD(F2102,10)</f>
        <v>2</v>
      </c>
      <c r="K2102" s="160"/>
    </row>
    <row r="2103" spans="1:11">
      <c r="A2103" s="159">
        <f t="shared" si="262"/>
        <v>132</v>
      </c>
      <c r="B2103" s="156">
        <f t="shared" si="263"/>
        <v>0</v>
      </c>
      <c r="C2103" s="156">
        <v>10000</v>
      </c>
      <c r="D2103" s="156"/>
      <c r="E2103" s="157" t="str">
        <f>_xlfn.IFNA(VLOOKUP(E2102,$O$3:$P$38,2,0),"")</f>
        <v>sto</v>
      </c>
      <c r="F2103" s="149" t="str">
        <f>IF(AND(F2102&gt;10,F2102&lt;20), VLOOKUP(F2102,$O$3:$P$38,2,0),"")</f>
        <v/>
      </c>
      <c r="G2103" s="149" t="str">
        <f>IF(AND(F2102&gt;10,F2102&lt;20),"", IF(G2102&gt;9, VLOOKUP(G2102,$O$3:$P$38,2,0),""))</f>
        <v>trzydzieści</v>
      </c>
      <c r="H2103" s="149" t="str">
        <f>IF(AND(F2102&gt;10,F2102&lt;20),"",IF(H2102&gt;0,VLOOKUP(H2102,$O$3:$P$39,2,0),IF(AND(H2102=0,A2099=0),"zero","")))</f>
        <v>dwa</v>
      </c>
      <c r="J2103" s="149" t="str">
        <f>CONCATENATE(E2103,IF(AND(E2103&lt;&gt;"",F2103&lt;&gt;""),$M$3,""),F2103,IF(AND(E2103&amp;F2103&lt;&gt;"",G2103&lt;&gt;""),$M$3,""),G2103,IF(AND(E2103&amp;F2103&amp;G2103&lt;&gt;"",H2103&lt;&gt;""),$M$3,""),H2103)</f>
        <v>sto trzydzieści dwa</v>
      </c>
      <c r="K2103" s="160"/>
    </row>
    <row r="2104" spans="1:11">
      <c r="A2104" s="159">
        <f t="shared" si="262"/>
        <v>132</v>
      </c>
      <c r="B2104" s="156">
        <f t="shared" si="263"/>
        <v>0</v>
      </c>
      <c r="C2104" s="156">
        <v>100000</v>
      </c>
      <c r="D2104" s="156"/>
      <c r="E2104" s="157"/>
      <c r="K2104" s="160"/>
    </row>
    <row r="2105" spans="1:11">
      <c r="A2105" s="159">
        <f t="shared" si="262"/>
        <v>132</v>
      </c>
      <c r="B2105" s="156">
        <f t="shared" si="263"/>
        <v>0</v>
      </c>
      <c r="C2105" s="156">
        <v>1000000</v>
      </c>
      <c r="D2105" s="156">
        <f>(A2105-A2102)/1000</f>
        <v>0</v>
      </c>
      <c r="E2105" s="157">
        <f>D2105-MOD(D2105,100)</f>
        <v>0</v>
      </c>
      <c r="F2105" s="149">
        <f>MOD(D2105,100)</f>
        <v>0</v>
      </c>
      <c r="G2105" s="149">
        <f>F2105-MOD(F2105,10)</f>
        <v>0</v>
      </c>
      <c r="H2105" s="149">
        <f>MOD(F2105,10)</f>
        <v>0</v>
      </c>
      <c r="K2105" s="160"/>
    </row>
    <row r="2106" spans="1:11">
      <c r="A2106" s="159">
        <f t="shared" si="262"/>
        <v>132</v>
      </c>
      <c r="B2106" s="156">
        <f t="shared" si="263"/>
        <v>0</v>
      </c>
      <c r="C2106" s="156">
        <v>10000000</v>
      </c>
      <c r="D2106" s="156"/>
      <c r="E2106" s="157" t="str">
        <f>_xlfn.IFNA(VLOOKUP(E2105,$O$3:$P$38,2,0),"")</f>
        <v/>
      </c>
      <c r="F2106" s="149" t="str">
        <f>IF(AND(F2105&gt;10,F2105&lt;20), VLOOKUP(F2105,$O$3:$P$38,2,0),"")</f>
        <v/>
      </c>
      <c r="G2106" s="149" t="str">
        <f>IF(AND(F2105&gt;10,F2105&lt;20),"", IF(G2105&gt;9, VLOOKUP(G2105,$O$3:$P$38,2,0),""))</f>
        <v/>
      </c>
      <c r="H2106" s="149" t="str">
        <f>IF(AND(F2105&gt;10,F2105&lt;20),"", IF(H2105&gt;0, VLOOKUP(H2105,$O$3:$P$38,2,0),""))</f>
        <v/>
      </c>
      <c r="I2106" s="149" t="str">
        <f>IF(D2105=0,"",IF(D2105=1,$Q$3,IF(AND(F2105&gt;10,F2105&lt;19),$Q$5,IF(AND(H2105&gt;1,H2105&lt;5),$Q$4,$Q$5))))</f>
        <v/>
      </c>
      <c r="J2106" s="149" t="str">
        <f>CONCATENATE(E2106,IF(AND(E2106&lt;&gt;"",F2106&lt;&gt;""),$M$3,""),F2106,IF(AND(E2106&amp;F2106&lt;&gt;"",G2106&lt;&gt;""),$M$3,""),G2106,IF(AND(E2106&amp;F2106&amp;G2106&lt;&gt;"",H2106&lt;&gt;""),$M$3,""),H2106,IF(E2106&amp;F2106&amp;G2106&amp;H2106&lt;&gt;"",$M$3,""),I2106)</f>
        <v/>
      </c>
      <c r="K2106" s="160"/>
    </row>
    <row r="2107" spans="1:11">
      <c r="A2107" s="159">
        <f t="shared" si="262"/>
        <v>132</v>
      </c>
      <c r="B2107" s="156">
        <f t="shared" si="263"/>
        <v>0</v>
      </c>
      <c r="C2107" s="156">
        <v>100000000</v>
      </c>
      <c r="D2107" s="156"/>
      <c r="E2107" s="157"/>
      <c r="K2107" s="160"/>
    </row>
    <row r="2108" spans="1:11">
      <c r="A2108" s="159">
        <f t="shared" si="262"/>
        <v>132</v>
      </c>
      <c r="B2108" s="155">
        <f t="shared" si="263"/>
        <v>0</v>
      </c>
      <c r="C2108" s="155">
        <v>1000000000</v>
      </c>
      <c r="D2108" s="156">
        <f>(A2108-A2105)/1000000</f>
        <v>0</v>
      </c>
      <c r="E2108" s="157">
        <f>D2108-MOD(D2108,100)</f>
        <v>0</v>
      </c>
      <c r="F2108" s="149">
        <f>MOD(D2108,100)</f>
        <v>0</v>
      </c>
      <c r="G2108" s="149">
        <f>F2108-MOD(F2108,10)</f>
        <v>0</v>
      </c>
      <c r="H2108" s="149">
        <f>MOD(F2108,10)</f>
        <v>0</v>
      </c>
      <c r="K2108" s="160"/>
    </row>
    <row r="2109" spans="1:11">
      <c r="A2109" s="159">
        <f t="shared" si="262"/>
        <v>132</v>
      </c>
      <c r="B2109" s="155">
        <f t="shared" si="263"/>
        <v>0</v>
      </c>
      <c r="C2109" s="155">
        <v>10000000000</v>
      </c>
      <c r="E2109" s="161" t="str">
        <f>_xlfn.IFNA(VLOOKUP(E2108,$O$3:$P$38,2,0),"")</f>
        <v/>
      </c>
      <c r="F2109" s="149" t="str">
        <f>IF(AND(F2108&gt;10,F2108&lt;20), VLOOKUP(F2108,$O$3:$P$38,2,0),"")</f>
        <v/>
      </c>
      <c r="G2109" s="149" t="str">
        <f>IF(AND(F2108&gt;10,F2108&lt;20),"", IF(G2108&gt;9, VLOOKUP(G2108,$O$3:$P$38,2,0),""))</f>
        <v/>
      </c>
      <c r="H2109" s="149" t="str">
        <f>IF(AND(F2108&gt;10,F2108&lt;20),"", IF(H2108&gt;0, VLOOKUP(H2108,$O$3:$P$38,2,0),""))</f>
        <v/>
      </c>
      <c r="I2109" s="149" t="str">
        <f>IF(D2108=0,"",IF(D2108=1,$R$3,IF(AND(F2108&gt;10,F2108&lt;19),$R$5,IF(AND(H2108&gt;1,H2108&lt;5),$R$4,$R$5))))</f>
        <v/>
      </c>
      <c r="J2109" s="149" t="str">
        <f>CONCATENATE(E2109,IF(AND(E2109&lt;&gt;"",F2109&lt;&gt;""),$M$3,""),F2109,IF(AND(E2109&amp;F2109&lt;&gt;"",G2109&lt;&gt;""),$M$3,""),G2109,IF(AND(E2109&amp;F2109&amp;G2109&lt;&gt;"",H2109&lt;&gt;""),$M$3,""),H2109,IF(E2109&amp;F2109&amp;G2109&amp;H2109&lt;&gt;"",$M$3,""),I2109)</f>
        <v/>
      </c>
      <c r="K2109" s="160"/>
    </row>
    <row r="2110" spans="1:11">
      <c r="A2110" s="159">
        <f t="shared" si="262"/>
        <v>132</v>
      </c>
      <c r="B2110" s="156">
        <f t="shared" si="263"/>
        <v>0</v>
      </c>
      <c r="C2110" s="156">
        <v>100000000000</v>
      </c>
      <c r="D2110" s="156"/>
      <c r="E2110" s="157"/>
      <c r="K2110" s="160"/>
    </row>
    <row r="2111" spans="1:11">
      <c r="A2111" s="159">
        <f t="shared" si="262"/>
        <v>132</v>
      </c>
      <c r="B2111" s="155">
        <f>A2111-A2108</f>
        <v>0</v>
      </c>
      <c r="C2111" s="155">
        <v>1000000000000</v>
      </c>
      <c r="D2111" s="156">
        <f>(A2111-A2108)/1000000000</f>
        <v>0</v>
      </c>
      <c r="E2111" s="157">
        <f>D2111-MOD(D2111,100)</f>
        <v>0</v>
      </c>
      <c r="F2111" s="149">
        <f>MOD(D2111,100)</f>
        <v>0</v>
      </c>
      <c r="G2111" s="149">
        <f>F2111-MOD(F2111,10)</f>
        <v>0</v>
      </c>
      <c r="H2111" s="149">
        <f>MOD(F2111,10)</f>
        <v>0</v>
      </c>
      <c r="K2111" s="160"/>
    </row>
    <row r="2112" spans="1:11" ht="15.75" thickBot="1">
      <c r="A2112" s="162"/>
      <c r="B2112" s="163"/>
      <c r="C2112" s="163"/>
      <c r="D2112" s="163"/>
      <c r="E2112" s="164" t="str">
        <f>_xlfn.IFNA(VLOOKUP(E2111,$O$3:$P$38,2,0),"")</f>
        <v/>
      </c>
      <c r="F2112" s="163" t="str">
        <f>IF(AND(F2111&gt;10,F2111&lt;20), VLOOKUP(F2111,$O$3:$P$38,2,0),"")</f>
        <v/>
      </c>
      <c r="G2112" s="163" t="str">
        <f>IF(AND(F2111&gt;10,F2111&lt;20),"", IF(G2111&gt;9, VLOOKUP(G2111,$O$3:$P$38,2,0),""))</f>
        <v/>
      </c>
      <c r="H2112" s="163" t="str">
        <f>IF(AND(F2111&gt;10,F2111&lt;20),"", IF(H2111&gt;0, VLOOKUP(H2111,$O$3:$P$38,2,0),""))</f>
        <v/>
      </c>
      <c r="I2112" s="163" t="str">
        <f>IF(D2111=0,"",IF(D2111=1,$S$3,IF(AND(F2111&gt;10,F2111&lt;19),$S$5,IF(AND(H2111&gt;1,H2111&lt;5),$S$4,$S$5))))</f>
        <v/>
      </c>
      <c r="J2112" s="163" t="str">
        <f>CONCATENATE(E2112,IF(AND(E2112&lt;&gt;"",F2112&lt;&gt;""),$M$3,""),F2112,IF(AND(E2112&amp;F2112&lt;&gt;"",G2112&lt;&gt;""),$M$3,""),G2112,IF(AND(E2112&amp;F2112&amp;G2112&lt;&gt;"",H2112&lt;&gt;""),$M$3,""),H2112,IF(E2112&amp;F2112&amp;G2112&amp;H2112&lt;&gt;"",$M$3,""),I2112)</f>
        <v/>
      </c>
      <c r="K2112" s="165"/>
    </row>
    <row r="2113" spans="1:11" ht="15.75" thickBot="1">
      <c r="A2113" s="150"/>
      <c r="B2113" s="150"/>
      <c r="C2113" s="150"/>
      <c r="D2113" s="150"/>
      <c r="E2113" s="166"/>
      <c r="F2113" s="150"/>
      <c r="G2113" s="150"/>
      <c r="H2113" s="150"/>
      <c r="I2113" s="150"/>
      <c r="J2113" s="150"/>
      <c r="K2113" s="150"/>
    </row>
    <row r="2114" spans="1:11" ht="15.75" thickBot="1">
      <c r="A2114" s="151">
        <v>133</v>
      </c>
      <c r="B2114" s="145" t="s">
        <v>152</v>
      </c>
      <c r="C2114" s="145" t="s">
        <v>153</v>
      </c>
      <c r="D2114" s="148"/>
      <c r="E2114" s="152" t="str">
        <f>CONCATENATE(J2128,IF(AND(D2127&lt;&gt;0,D2124&lt;&gt;0),$M$3,""),J2125,IF(AND(D2124&lt;&gt;0,D2121&lt;&gt;0),$M$3,""),J2122,IF(AND(D2121&lt;&gt;0,D2118&lt;&gt;0),$M$3,""),J2119,$N$3,$M$3,E2115,IF(D2115&lt;&gt;0,$M$3,""),$N$4)</f>
        <v>sto trzydzieści trzy, 00/100</v>
      </c>
      <c r="F2114" s="148"/>
      <c r="G2114" s="148"/>
      <c r="H2114" s="148"/>
      <c r="I2114" s="148"/>
      <c r="J2114" s="148"/>
      <c r="K2114" s="153"/>
    </row>
    <row r="2115" spans="1:11" ht="15.75" thickBot="1">
      <c r="A2115" s="154">
        <f>TRUNC(A2114)</f>
        <v>133</v>
      </c>
      <c r="B2115" s="155">
        <f>A2114-A2115</f>
        <v>0</v>
      </c>
      <c r="C2115" s="155">
        <v>1</v>
      </c>
      <c r="D2115" s="156">
        <f>B2115</f>
        <v>0</v>
      </c>
      <c r="E2115" s="157" t="str">
        <f>CONCATENATE(TEXT(D2115*100,"## 00"),"/100")</f>
        <v>00/100</v>
      </c>
      <c r="K2115" s="158"/>
    </row>
    <row r="2116" spans="1:11">
      <c r="A2116" s="159">
        <f t="shared" ref="A2116:A2127" si="264">MOD($A$2115,$C2116)</f>
        <v>3</v>
      </c>
      <c r="B2116" s="156">
        <f>A2116</f>
        <v>3</v>
      </c>
      <c r="C2116" s="156">
        <v>10</v>
      </c>
      <c r="D2116" s="156"/>
      <c r="E2116" s="157"/>
      <c r="K2116" s="160"/>
    </row>
    <row r="2117" spans="1:11">
      <c r="A2117" s="159">
        <f t="shared" si="264"/>
        <v>33</v>
      </c>
      <c r="B2117" s="156">
        <f t="shared" ref="B2117:B2126" si="265">A2117-A2116</f>
        <v>30</v>
      </c>
      <c r="C2117" s="156">
        <v>100</v>
      </c>
      <c r="D2117" s="156"/>
      <c r="E2117" s="157"/>
      <c r="K2117" s="160"/>
    </row>
    <row r="2118" spans="1:11">
      <c r="A2118" s="159">
        <f t="shared" si="264"/>
        <v>133</v>
      </c>
      <c r="B2118" s="156">
        <f t="shared" si="265"/>
        <v>100</v>
      </c>
      <c r="C2118" s="156">
        <v>1000</v>
      </c>
      <c r="D2118" s="156">
        <f>A2118</f>
        <v>133</v>
      </c>
      <c r="E2118" s="157">
        <f>D2118-MOD(D2118,100)</f>
        <v>100</v>
      </c>
      <c r="F2118" s="149">
        <f>MOD(D2118,100)</f>
        <v>33</v>
      </c>
      <c r="G2118" s="149">
        <f>F2118-MOD(F2118,10)</f>
        <v>30</v>
      </c>
      <c r="H2118" s="149">
        <f>MOD(F2118,10)</f>
        <v>3</v>
      </c>
      <c r="K2118" s="160"/>
    </row>
    <row r="2119" spans="1:11">
      <c r="A2119" s="159">
        <f t="shared" si="264"/>
        <v>133</v>
      </c>
      <c r="B2119" s="156">
        <f t="shared" si="265"/>
        <v>0</v>
      </c>
      <c r="C2119" s="156">
        <v>10000</v>
      </c>
      <c r="D2119" s="156"/>
      <c r="E2119" s="157" t="str">
        <f>_xlfn.IFNA(VLOOKUP(E2118,$O$3:$P$38,2,0),"")</f>
        <v>sto</v>
      </c>
      <c r="F2119" s="149" t="str">
        <f>IF(AND(F2118&gt;10,F2118&lt;20), VLOOKUP(F2118,$O$3:$P$38,2,0),"")</f>
        <v/>
      </c>
      <c r="G2119" s="149" t="str">
        <f>IF(AND(F2118&gt;10,F2118&lt;20),"", IF(G2118&gt;9, VLOOKUP(G2118,$O$3:$P$38,2,0),""))</f>
        <v>trzydzieści</v>
      </c>
      <c r="H2119" s="149" t="str">
        <f>IF(AND(F2118&gt;10,F2118&lt;20),"",IF(H2118&gt;0,VLOOKUP(H2118,$O$3:$P$39,2,0),IF(AND(H2118=0,A2115=0),"zero","")))</f>
        <v>trzy</v>
      </c>
      <c r="J2119" s="149" t="str">
        <f>CONCATENATE(E2119,IF(AND(E2119&lt;&gt;"",F2119&lt;&gt;""),$M$3,""),F2119,IF(AND(E2119&amp;F2119&lt;&gt;"",G2119&lt;&gt;""),$M$3,""),G2119,IF(AND(E2119&amp;F2119&amp;G2119&lt;&gt;"",H2119&lt;&gt;""),$M$3,""),H2119)</f>
        <v>sto trzydzieści trzy</v>
      </c>
      <c r="K2119" s="160"/>
    </row>
    <row r="2120" spans="1:11">
      <c r="A2120" s="159">
        <f t="shared" si="264"/>
        <v>133</v>
      </c>
      <c r="B2120" s="156">
        <f t="shared" si="265"/>
        <v>0</v>
      </c>
      <c r="C2120" s="156">
        <v>100000</v>
      </c>
      <c r="D2120" s="156"/>
      <c r="E2120" s="157"/>
      <c r="K2120" s="160"/>
    </row>
    <row r="2121" spans="1:11">
      <c r="A2121" s="159">
        <f t="shared" si="264"/>
        <v>133</v>
      </c>
      <c r="B2121" s="156">
        <f t="shared" si="265"/>
        <v>0</v>
      </c>
      <c r="C2121" s="156">
        <v>1000000</v>
      </c>
      <c r="D2121" s="156">
        <f>(A2121-A2118)/1000</f>
        <v>0</v>
      </c>
      <c r="E2121" s="157">
        <f>D2121-MOD(D2121,100)</f>
        <v>0</v>
      </c>
      <c r="F2121" s="149">
        <f>MOD(D2121,100)</f>
        <v>0</v>
      </c>
      <c r="G2121" s="149">
        <f>F2121-MOD(F2121,10)</f>
        <v>0</v>
      </c>
      <c r="H2121" s="149">
        <f>MOD(F2121,10)</f>
        <v>0</v>
      </c>
      <c r="K2121" s="160"/>
    </row>
    <row r="2122" spans="1:11">
      <c r="A2122" s="159">
        <f t="shared" si="264"/>
        <v>133</v>
      </c>
      <c r="B2122" s="156">
        <f t="shared" si="265"/>
        <v>0</v>
      </c>
      <c r="C2122" s="156">
        <v>10000000</v>
      </c>
      <c r="D2122" s="156"/>
      <c r="E2122" s="157" t="str">
        <f>_xlfn.IFNA(VLOOKUP(E2121,$O$3:$P$38,2,0),"")</f>
        <v/>
      </c>
      <c r="F2122" s="149" t="str">
        <f>IF(AND(F2121&gt;10,F2121&lt;20), VLOOKUP(F2121,$O$3:$P$38,2,0),"")</f>
        <v/>
      </c>
      <c r="G2122" s="149" t="str">
        <f>IF(AND(F2121&gt;10,F2121&lt;20),"", IF(G2121&gt;9, VLOOKUP(G2121,$O$3:$P$38,2,0),""))</f>
        <v/>
      </c>
      <c r="H2122" s="149" t="str">
        <f>IF(AND(F2121&gt;10,F2121&lt;20),"", IF(H2121&gt;0, VLOOKUP(H2121,$O$3:$P$38,2,0),""))</f>
        <v/>
      </c>
      <c r="I2122" s="149" t="str">
        <f>IF(D2121=0,"",IF(D2121=1,$Q$3,IF(AND(F2121&gt;10,F2121&lt;19),$Q$5,IF(AND(H2121&gt;1,H2121&lt;5),$Q$4,$Q$5))))</f>
        <v/>
      </c>
      <c r="J2122" s="149" t="str">
        <f>CONCATENATE(E2122,IF(AND(E2122&lt;&gt;"",F2122&lt;&gt;""),$M$3,""),F2122,IF(AND(E2122&amp;F2122&lt;&gt;"",G2122&lt;&gt;""),$M$3,""),G2122,IF(AND(E2122&amp;F2122&amp;G2122&lt;&gt;"",H2122&lt;&gt;""),$M$3,""),H2122,IF(E2122&amp;F2122&amp;G2122&amp;H2122&lt;&gt;"",$M$3,""),I2122)</f>
        <v/>
      </c>
      <c r="K2122" s="160"/>
    </row>
    <row r="2123" spans="1:11">
      <c r="A2123" s="159">
        <f t="shared" si="264"/>
        <v>133</v>
      </c>
      <c r="B2123" s="156">
        <f t="shared" si="265"/>
        <v>0</v>
      </c>
      <c r="C2123" s="156">
        <v>100000000</v>
      </c>
      <c r="D2123" s="156"/>
      <c r="E2123" s="157"/>
      <c r="K2123" s="160"/>
    </row>
    <row r="2124" spans="1:11">
      <c r="A2124" s="159">
        <f t="shared" si="264"/>
        <v>133</v>
      </c>
      <c r="B2124" s="155">
        <f t="shared" si="265"/>
        <v>0</v>
      </c>
      <c r="C2124" s="155">
        <v>1000000000</v>
      </c>
      <c r="D2124" s="156">
        <f>(A2124-A2121)/1000000</f>
        <v>0</v>
      </c>
      <c r="E2124" s="157">
        <f>D2124-MOD(D2124,100)</f>
        <v>0</v>
      </c>
      <c r="F2124" s="149">
        <f>MOD(D2124,100)</f>
        <v>0</v>
      </c>
      <c r="G2124" s="149">
        <f>F2124-MOD(F2124,10)</f>
        <v>0</v>
      </c>
      <c r="H2124" s="149">
        <f>MOD(F2124,10)</f>
        <v>0</v>
      </c>
      <c r="K2124" s="160"/>
    </row>
    <row r="2125" spans="1:11">
      <c r="A2125" s="159">
        <f t="shared" si="264"/>
        <v>133</v>
      </c>
      <c r="B2125" s="155">
        <f t="shared" si="265"/>
        <v>0</v>
      </c>
      <c r="C2125" s="155">
        <v>10000000000</v>
      </c>
      <c r="E2125" s="161" t="str">
        <f>_xlfn.IFNA(VLOOKUP(E2124,$O$3:$P$38,2,0),"")</f>
        <v/>
      </c>
      <c r="F2125" s="149" t="str">
        <f>IF(AND(F2124&gt;10,F2124&lt;20), VLOOKUP(F2124,$O$3:$P$38,2,0),"")</f>
        <v/>
      </c>
      <c r="G2125" s="149" t="str">
        <f>IF(AND(F2124&gt;10,F2124&lt;20),"", IF(G2124&gt;9, VLOOKUP(G2124,$O$3:$P$38,2,0),""))</f>
        <v/>
      </c>
      <c r="H2125" s="149" t="str">
        <f>IF(AND(F2124&gt;10,F2124&lt;20),"", IF(H2124&gt;0, VLOOKUP(H2124,$O$3:$P$38,2,0),""))</f>
        <v/>
      </c>
      <c r="I2125" s="149" t="str">
        <f>IF(D2124=0,"",IF(D2124=1,$R$3,IF(AND(F2124&gt;10,F2124&lt;19),$R$5,IF(AND(H2124&gt;1,H2124&lt;5),$R$4,$R$5))))</f>
        <v/>
      </c>
      <c r="J2125" s="149" t="str">
        <f>CONCATENATE(E2125,IF(AND(E2125&lt;&gt;"",F2125&lt;&gt;""),$M$3,""),F2125,IF(AND(E2125&amp;F2125&lt;&gt;"",G2125&lt;&gt;""),$M$3,""),G2125,IF(AND(E2125&amp;F2125&amp;G2125&lt;&gt;"",H2125&lt;&gt;""),$M$3,""),H2125,IF(E2125&amp;F2125&amp;G2125&amp;H2125&lt;&gt;"",$M$3,""),I2125)</f>
        <v/>
      </c>
      <c r="K2125" s="160"/>
    </row>
    <row r="2126" spans="1:11">
      <c r="A2126" s="159">
        <f t="shared" si="264"/>
        <v>133</v>
      </c>
      <c r="B2126" s="156">
        <f t="shared" si="265"/>
        <v>0</v>
      </c>
      <c r="C2126" s="156">
        <v>100000000000</v>
      </c>
      <c r="D2126" s="156"/>
      <c r="E2126" s="157"/>
      <c r="K2126" s="160"/>
    </row>
    <row r="2127" spans="1:11">
      <c r="A2127" s="159">
        <f t="shared" si="264"/>
        <v>133</v>
      </c>
      <c r="B2127" s="155">
        <f>A2127-A2124</f>
        <v>0</v>
      </c>
      <c r="C2127" s="155">
        <v>1000000000000</v>
      </c>
      <c r="D2127" s="156">
        <f>(A2127-A2124)/1000000000</f>
        <v>0</v>
      </c>
      <c r="E2127" s="157">
        <f>D2127-MOD(D2127,100)</f>
        <v>0</v>
      </c>
      <c r="F2127" s="149">
        <f>MOD(D2127,100)</f>
        <v>0</v>
      </c>
      <c r="G2127" s="149">
        <f>F2127-MOD(F2127,10)</f>
        <v>0</v>
      </c>
      <c r="H2127" s="149">
        <f>MOD(F2127,10)</f>
        <v>0</v>
      </c>
      <c r="K2127" s="160"/>
    </row>
    <row r="2128" spans="1:11" ht="15.75" thickBot="1">
      <c r="A2128" s="162"/>
      <c r="B2128" s="163"/>
      <c r="C2128" s="163"/>
      <c r="D2128" s="163"/>
      <c r="E2128" s="164" t="str">
        <f>_xlfn.IFNA(VLOOKUP(E2127,$O$3:$P$38,2,0),"")</f>
        <v/>
      </c>
      <c r="F2128" s="163" t="str">
        <f>IF(AND(F2127&gt;10,F2127&lt;20), VLOOKUP(F2127,$O$3:$P$38,2,0),"")</f>
        <v/>
      </c>
      <c r="G2128" s="163" t="str">
        <f>IF(AND(F2127&gt;10,F2127&lt;20),"", IF(G2127&gt;9, VLOOKUP(G2127,$O$3:$P$38,2,0),""))</f>
        <v/>
      </c>
      <c r="H2128" s="163" t="str">
        <f>IF(AND(F2127&gt;10,F2127&lt;20),"", IF(H2127&gt;0, VLOOKUP(H2127,$O$3:$P$38,2,0),""))</f>
        <v/>
      </c>
      <c r="I2128" s="163" t="str">
        <f>IF(D2127=0,"",IF(D2127=1,$S$3,IF(AND(F2127&gt;10,F2127&lt;19),$S$5,IF(AND(H2127&gt;1,H2127&lt;5),$S$4,$S$5))))</f>
        <v/>
      </c>
      <c r="J2128" s="163" t="str">
        <f>CONCATENATE(E2128,IF(AND(E2128&lt;&gt;"",F2128&lt;&gt;""),$M$3,""),F2128,IF(AND(E2128&amp;F2128&lt;&gt;"",G2128&lt;&gt;""),$M$3,""),G2128,IF(AND(E2128&amp;F2128&amp;G2128&lt;&gt;"",H2128&lt;&gt;""),$M$3,""),H2128,IF(E2128&amp;F2128&amp;G2128&amp;H2128&lt;&gt;"",$M$3,""),I2128)</f>
        <v/>
      </c>
      <c r="K2128" s="165"/>
    </row>
    <row r="2129" spans="1:11" ht="15.75" thickBot="1">
      <c r="A2129" s="150"/>
      <c r="B2129" s="150"/>
      <c r="C2129" s="150"/>
      <c r="D2129" s="150"/>
      <c r="E2129" s="166"/>
      <c r="F2129" s="150"/>
      <c r="G2129" s="150"/>
      <c r="H2129" s="150"/>
      <c r="I2129" s="150"/>
      <c r="J2129" s="150"/>
      <c r="K2129" s="150"/>
    </row>
    <row r="2130" spans="1:11" ht="15.75" thickBot="1">
      <c r="A2130" s="151">
        <v>134</v>
      </c>
      <c r="B2130" s="145" t="s">
        <v>152</v>
      </c>
      <c r="C2130" s="145" t="s">
        <v>153</v>
      </c>
      <c r="D2130" s="148"/>
      <c r="E2130" s="152" t="str">
        <f>CONCATENATE(J2144,IF(AND(D2143&lt;&gt;0,D2140&lt;&gt;0),$M$3,""),J2141,IF(AND(D2140&lt;&gt;0,D2137&lt;&gt;0),$M$3,""),J2138,IF(AND(D2137&lt;&gt;0,D2134&lt;&gt;0),$M$3,""),J2135,$N$3,$M$3,E2131,IF(D2131&lt;&gt;0,$M$3,""),$N$4)</f>
        <v>sto trzydzieści cztery, 00/100</v>
      </c>
      <c r="F2130" s="148"/>
      <c r="G2130" s="148"/>
      <c r="H2130" s="148"/>
      <c r="I2130" s="148"/>
      <c r="J2130" s="148"/>
      <c r="K2130" s="153"/>
    </row>
    <row r="2131" spans="1:11" ht="15.75" thickBot="1">
      <c r="A2131" s="154">
        <f>TRUNC(A2130)</f>
        <v>134</v>
      </c>
      <c r="B2131" s="155">
        <f>A2130-A2131</f>
        <v>0</v>
      </c>
      <c r="C2131" s="155">
        <v>1</v>
      </c>
      <c r="D2131" s="156">
        <f>B2131</f>
        <v>0</v>
      </c>
      <c r="E2131" s="157" t="str">
        <f>CONCATENATE(TEXT(D2131*100,"## 00"),"/100")</f>
        <v>00/100</v>
      </c>
      <c r="K2131" s="158"/>
    </row>
    <row r="2132" spans="1:11">
      <c r="A2132" s="159">
        <f t="shared" ref="A2132:A2143" si="266">MOD($A$2131,$C2132)</f>
        <v>4</v>
      </c>
      <c r="B2132" s="156">
        <f>A2132</f>
        <v>4</v>
      </c>
      <c r="C2132" s="156">
        <v>10</v>
      </c>
      <c r="D2132" s="156"/>
      <c r="E2132" s="157"/>
      <c r="K2132" s="160"/>
    </row>
    <row r="2133" spans="1:11">
      <c r="A2133" s="159">
        <f t="shared" si="266"/>
        <v>34</v>
      </c>
      <c r="B2133" s="156">
        <f t="shared" ref="B2133:B2142" si="267">A2133-A2132</f>
        <v>30</v>
      </c>
      <c r="C2133" s="156">
        <v>100</v>
      </c>
      <c r="D2133" s="156"/>
      <c r="E2133" s="157"/>
      <c r="K2133" s="160"/>
    </row>
    <row r="2134" spans="1:11">
      <c r="A2134" s="159">
        <f t="shared" si="266"/>
        <v>134</v>
      </c>
      <c r="B2134" s="156">
        <f t="shared" si="267"/>
        <v>100</v>
      </c>
      <c r="C2134" s="156">
        <v>1000</v>
      </c>
      <c r="D2134" s="156">
        <f>A2134</f>
        <v>134</v>
      </c>
      <c r="E2134" s="157">
        <f>D2134-MOD(D2134,100)</f>
        <v>100</v>
      </c>
      <c r="F2134" s="149">
        <f>MOD(D2134,100)</f>
        <v>34</v>
      </c>
      <c r="G2134" s="149">
        <f>F2134-MOD(F2134,10)</f>
        <v>30</v>
      </c>
      <c r="H2134" s="149">
        <f>MOD(F2134,10)</f>
        <v>4</v>
      </c>
      <c r="K2134" s="160"/>
    </row>
    <row r="2135" spans="1:11">
      <c r="A2135" s="159">
        <f t="shared" si="266"/>
        <v>134</v>
      </c>
      <c r="B2135" s="156">
        <f t="shared" si="267"/>
        <v>0</v>
      </c>
      <c r="C2135" s="156">
        <v>10000</v>
      </c>
      <c r="D2135" s="156"/>
      <c r="E2135" s="157" t="str">
        <f>_xlfn.IFNA(VLOOKUP(E2134,$O$3:$P$38,2,0),"")</f>
        <v>sto</v>
      </c>
      <c r="F2135" s="149" t="str">
        <f>IF(AND(F2134&gt;10,F2134&lt;20), VLOOKUP(F2134,$O$3:$P$38,2,0),"")</f>
        <v/>
      </c>
      <c r="G2135" s="149" t="str">
        <f>IF(AND(F2134&gt;10,F2134&lt;20),"", IF(G2134&gt;9, VLOOKUP(G2134,$O$3:$P$38,2,0),""))</f>
        <v>trzydzieści</v>
      </c>
      <c r="H2135" s="149" t="str">
        <f>IF(AND(F2134&gt;10,F2134&lt;20),"",IF(H2134&gt;0,VLOOKUP(H2134,$O$3:$P$39,2,0),IF(AND(H2134=0,A2131=0),"zero","")))</f>
        <v>cztery</v>
      </c>
      <c r="J2135" s="149" t="str">
        <f>CONCATENATE(E2135,IF(AND(E2135&lt;&gt;"",F2135&lt;&gt;""),$M$3,""),F2135,IF(AND(E2135&amp;F2135&lt;&gt;"",G2135&lt;&gt;""),$M$3,""),G2135,IF(AND(E2135&amp;F2135&amp;G2135&lt;&gt;"",H2135&lt;&gt;""),$M$3,""),H2135)</f>
        <v>sto trzydzieści cztery</v>
      </c>
      <c r="K2135" s="160"/>
    </row>
    <row r="2136" spans="1:11">
      <c r="A2136" s="159">
        <f t="shared" si="266"/>
        <v>134</v>
      </c>
      <c r="B2136" s="156">
        <f t="shared" si="267"/>
        <v>0</v>
      </c>
      <c r="C2136" s="156">
        <v>100000</v>
      </c>
      <c r="D2136" s="156"/>
      <c r="E2136" s="157"/>
      <c r="K2136" s="160"/>
    </row>
    <row r="2137" spans="1:11">
      <c r="A2137" s="159">
        <f t="shared" si="266"/>
        <v>134</v>
      </c>
      <c r="B2137" s="156">
        <f t="shared" si="267"/>
        <v>0</v>
      </c>
      <c r="C2137" s="156">
        <v>1000000</v>
      </c>
      <c r="D2137" s="156">
        <f>(A2137-A2134)/1000</f>
        <v>0</v>
      </c>
      <c r="E2137" s="157">
        <f>D2137-MOD(D2137,100)</f>
        <v>0</v>
      </c>
      <c r="F2137" s="149">
        <f>MOD(D2137,100)</f>
        <v>0</v>
      </c>
      <c r="G2137" s="149">
        <f>F2137-MOD(F2137,10)</f>
        <v>0</v>
      </c>
      <c r="H2137" s="149">
        <f>MOD(F2137,10)</f>
        <v>0</v>
      </c>
      <c r="K2137" s="160"/>
    </row>
    <row r="2138" spans="1:11">
      <c r="A2138" s="159">
        <f t="shared" si="266"/>
        <v>134</v>
      </c>
      <c r="B2138" s="156">
        <f t="shared" si="267"/>
        <v>0</v>
      </c>
      <c r="C2138" s="156">
        <v>10000000</v>
      </c>
      <c r="D2138" s="156"/>
      <c r="E2138" s="157" t="str">
        <f>_xlfn.IFNA(VLOOKUP(E2137,$O$3:$P$38,2,0),"")</f>
        <v/>
      </c>
      <c r="F2138" s="149" t="str">
        <f>IF(AND(F2137&gt;10,F2137&lt;20), VLOOKUP(F2137,$O$3:$P$38,2,0),"")</f>
        <v/>
      </c>
      <c r="G2138" s="149" t="str">
        <f>IF(AND(F2137&gt;10,F2137&lt;20),"", IF(G2137&gt;9, VLOOKUP(G2137,$O$3:$P$38,2,0),""))</f>
        <v/>
      </c>
      <c r="H2138" s="149" t="str">
        <f>IF(AND(F2137&gt;10,F2137&lt;20),"", IF(H2137&gt;0, VLOOKUP(H2137,$O$3:$P$38,2,0),""))</f>
        <v/>
      </c>
      <c r="I2138" s="149" t="str">
        <f>IF(D2137=0,"",IF(D2137=1,$Q$3,IF(AND(F2137&gt;10,F2137&lt;19),$Q$5,IF(AND(H2137&gt;1,H2137&lt;5),$Q$4,$Q$5))))</f>
        <v/>
      </c>
      <c r="J2138" s="149" t="str">
        <f>CONCATENATE(E2138,IF(AND(E2138&lt;&gt;"",F2138&lt;&gt;""),$M$3,""),F2138,IF(AND(E2138&amp;F2138&lt;&gt;"",G2138&lt;&gt;""),$M$3,""),G2138,IF(AND(E2138&amp;F2138&amp;G2138&lt;&gt;"",H2138&lt;&gt;""),$M$3,""),H2138,IF(E2138&amp;F2138&amp;G2138&amp;H2138&lt;&gt;"",$M$3,""),I2138)</f>
        <v/>
      </c>
      <c r="K2138" s="160"/>
    </row>
    <row r="2139" spans="1:11">
      <c r="A2139" s="159">
        <f t="shared" si="266"/>
        <v>134</v>
      </c>
      <c r="B2139" s="156">
        <f t="shared" si="267"/>
        <v>0</v>
      </c>
      <c r="C2139" s="156">
        <v>100000000</v>
      </c>
      <c r="D2139" s="156"/>
      <c r="E2139" s="157"/>
      <c r="K2139" s="160"/>
    </row>
    <row r="2140" spans="1:11">
      <c r="A2140" s="159">
        <f t="shared" si="266"/>
        <v>134</v>
      </c>
      <c r="B2140" s="155">
        <f t="shared" si="267"/>
        <v>0</v>
      </c>
      <c r="C2140" s="155">
        <v>1000000000</v>
      </c>
      <c r="D2140" s="156">
        <f>(A2140-A2137)/1000000</f>
        <v>0</v>
      </c>
      <c r="E2140" s="157">
        <f>D2140-MOD(D2140,100)</f>
        <v>0</v>
      </c>
      <c r="F2140" s="149">
        <f>MOD(D2140,100)</f>
        <v>0</v>
      </c>
      <c r="G2140" s="149">
        <f>F2140-MOD(F2140,10)</f>
        <v>0</v>
      </c>
      <c r="H2140" s="149">
        <f>MOD(F2140,10)</f>
        <v>0</v>
      </c>
      <c r="K2140" s="160"/>
    </row>
    <row r="2141" spans="1:11">
      <c r="A2141" s="159">
        <f t="shared" si="266"/>
        <v>134</v>
      </c>
      <c r="B2141" s="155">
        <f t="shared" si="267"/>
        <v>0</v>
      </c>
      <c r="C2141" s="155">
        <v>10000000000</v>
      </c>
      <c r="E2141" s="161" t="str">
        <f>_xlfn.IFNA(VLOOKUP(E2140,$O$3:$P$38,2,0),"")</f>
        <v/>
      </c>
      <c r="F2141" s="149" t="str">
        <f>IF(AND(F2140&gt;10,F2140&lt;20), VLOOKUP(F2140,$O$3:$P$38,2,0),"")</f>
        <v/>
      </c>
      <c r="G2141" s="149" t="str">
        <f>IF(AND(F2140&gt;10,F2140&lt;20),"", IF(G2140&gt;9, VLOOKUP(G2140,$O$3:$P$38,2,0),""))</f>
        <v/>
      </c>
      <c r="H2141" s="149" t="str">
        <f>IF(AND(F2140&gt;10,F2140&lt;20),"", IF(H2140&gt;0, VLOOKUP(H2140,$O$3:$P$38,2,0),""))</f>
        <v/>
      </c>
      <c r="I2141" s="149" t="str">
        <f>IF(D2140=0,"",IF(D2140=1,$R$3,IF(AND(F2140&gt;10,F2140&lt;19),$R$5,IF(AND(H2140&gt;1,H2140&lt;5),$R$4,$R$5))))</f>
        <v/>
      </c>
      <c r="J2141" s="149" t="str">
        <f>CONCATENATE(E2141,IF(AND(E2141&lt;&gt;"",F2141&lt;&gt;""),$M$3,""),F2141,IF(AND(E2141&amp;F2141&lt;&gt;"",G2141&lt;&gt;""),$M$3,""),G2141,IF(AND(E2141&amp;F2141&amp;G2141&lt;&gt;"",H2141&lt;&gt;""),$M$3,""),H2141,IF(E2141&amp;F2141&amp;G2141&amp;H2141&lt;&gt;"",$M$3,""),I2141)</f>
        <v/>
      </c>
      <c r="K2141" s="160"/>
    </row>
    <row r="2142" spans="1:11">
      <c r="A2142" s="159">
        <f t="shared" si="266"/>
        <v>134</v>
      </c>
      <c r="B2142" s="156">
        <f t="shared" si="267"/>
        <v>0</v>
      </c>
      <c r="C2142" s="156">
        <v>100000000000</v>
      </c>
      <c r="D2142" s="156"/>
      <c r="E2142" s="157"/>
      <c r="K2142" s="160"/>
    </row>
    <row r="2143" spans="1:11">
      <c r="A2143" s="159">
        <f t="shared" si="266"/>
        <v>134</v>
      </c>
      <c r="B2143" s="155">
        <f>A2143-A2140</f>
        <v>0</v>
      </c>
      <c r="C2143" s="155">
        <v>1000000000000</v>
      </c>
      <c r="D2143" s="156">
        <f>(A2143-A2140)/1000000000</f>
        <v>0</v>
      </c>
      <c r="E2143" s="157">
        <f>D2143-MOD(D2143,100)</f>
        <v>0</v>
      </c>
      <c r="F2143" s="149">
        <f>MOD(D2143,100)</f>
        <v>0</v>
      </c>
      <c r="G2143" s="149">
        <f>F2143-MOD(F2143,10)</f>
        <v>0</v>
      </c>
      <c r="H2143" s="149">
        <f>MOD(F2143,10)</f>
        <v>0</v>
      </c>
      <c r="K2143" s="160"/>
    </row>
    <row r="2144" spans="1:11" ht="15.75" thickBot="1">
      <c r="A2144" s="162"/>
      <c r="B2144" s="163"/>
      <c r="C2144" s="163"/>
      <c r="D2144" s="163"/>
      <c r="E2144" s="164" t="str">
        <f>_xlfn.IFNA(VLOOKUP(E2143,$O$3:$P$38,2,0),"")</f>
        <v/>
      </c>
      <c r="F2144" s="163" t="str">
        <f>IF(AND(F2143&gt;10,F2143&lt;20), VLOOKUP(F2143,$O$3:$P$38,2,0),"")</f>
        <v/>
      </c>
      <c r="G2144" s="163" t="str">
        <f>IF(AND(F2143&gt;10,F2143&lt;20),"", IF(G2143&gt;9, VLOOKUP(G2143,$O$3:$P$38,2,0),""))</f>
        <v/>
      </c>
      <c r="H2144" s="163" t="str">
        <f>IF(AND(F2143&gt;10,F2143&lt;20),"", IF(H2143&gt;0, VLOOKUP(H2143,$O$3:$P$38,2,0),""))</f>
        <v/>
      </c>
      <c r="I2144" s="163" t="str">
        <f>IF(D2143=0,"",IF(D2143=1,$S$3,IF(AND(F2143&gt;10,F2143&lt;19),$S$5,IF(AND(H2143&gt;1,H2143&lt;5),$S$4,$S$5))))</f>
        <v/>
      </c>
      <c r="J2144" s="163" t="str">
        <f>CONCATENATE(E2144,IF(AND(E2144&lt;&gt;"",F2144&lt;&gt;""),$M$3,""),F2144,IF(AND(E2144&amp;F2144&lt;&gt;"",G2144&lt;&gt;""),$M$3,""),G2144,IF(AND(E2144&amp;F2144&amp;G2144&lt;&gt;"",H2144&lt;&gt;""),$M$3,""),H2144,IF(E2144&amp;F2144&amp;G2144&amp;H2144&lt;&gt;"",$M$3,""),I2144)</f>
        <v/>
      </c>
      <c r="K2144" s="165"/>
    </row>
    <row r="2145" spans="1:11" ht="15.75" thickBot="1">
      <c r="A2145" s="150"/>
      <c r="B2145" s="150"/>
      <c r="C2145" s="150"/>
      <c r="D2145" s="150"/>
      <c r="E2145" s="166"/>
      <c r="F2145" s="150"/>
      <c r="G2145" s="150"/>
      <c r="H2145" s="150"/>
      <c r="I2145" s="150"/>
      <c r="J2145" s="150"/>
      <c r="K2145" s="150"/>
    </row>
    <row r="2146" spans="1:11" ht="15.75" thickBot="1">
      <c r="A2146" s="151">
        <v>135</v>
      </c>
      <c r="B2146" s="145" t="s">
        <v>152</v>
      </c>
      <c r="C2146" s="145" t="s">
        <v>153</v>
      </c>
      <c r="D2146" s="148"/>
      <c r="E2146" s="152" t="str">
        <f>CONCATENATE(J2160,IF(AND(D2159&lt;&gt;0,D2156&lt;&gt;0),$M$3,""),J2157,IF(AND(D2156&lt;&gt;0,D2153&lt;&gt;0),$M$3,""),J2154,IF(AND(D2153&lt;&gt;0,D2150&lt;&gt;0),$M$3,""),J2151,$N$3,$M$3,E2147,IF(D2147&lt;&gt;0,$M$3,""),$N$4)</f>
        <v>sto trzydzieści pięć, 00/100</v>
      </c>
      <c r="F2146" s="148"/>
      <c r="G2146" s="148"/>
      <c r="H2146" s="148"/>
      <c r="I2146" s="148"/>
      <c r="J2146" s="148"/>
      <c r="K2146" s="153"/>
    </row>
    <row r="2147" spans="1:11" ht="15.75" thickBot="1">
      <c r="A2147" s="154">
        <f>TRUNC(A2146)</f>
        <v>135</v>
      </c>
      <c r="B2147" s="155">
        <f>A2146-A2147</f>
        <v>0</v>
      </c>
      <c r="C2147" s="155">
        <v>1</v>
      </c>
      <c r="D2147" s="156">
        <f>B2147</f>
        <v>0</v>
      </c>
      <c r="E2147" s="157" t="str">
        <f>CONCATENATE(TEXT(D2147*100,"## 00"),"/100")</f>
        <v>00/100</v>
      </c>
      <c r="K2147" s="158"/>
    </row>
    <row r="2148" spans="1:11">
      <c r="A2148" s="159">
        <f t="shared" ref="A2148:A2159" si="268">MOD($A$2147,$C2148)</f>
        <v>5</v>
      </c>
      <c r="B2148" s="156">
        <f>A2148</f>
        <v>5</v>
      </c>
      <c r="C2148" s="156">
        <v>10</v>
      </c>
      <c r="D2148" s="156"/>
      <c r="E2148" s="157"/>
      <c r="K2148" s="160"/>
    </row>
    <row r="2149" spans="1:11">
      <c r="A2149" s="159">
        <f t="shared" si="268"/>
        <v>35</v>
      </c>
      <c r="B2149" s="156">
        <f t="shared" ref="B2149:B2158" si="269">A2149-A2148</f>
        <v>30</v>
      </c>
      <c r="C2149" s="156">
        <v>100</v>
      </c>
      <c r="D2149" s="156"/>
      <c r="E2149" s="157"/>
      <c r="K2149" s="160"/>
    </row>
    <row r="2150" spans="1:11">
      <c r="A2150" s="159">
        <f t="shared" si="268"/>
        <v>135</v>
      </c>
      <c r="B2150" s="156">
        <f t="shared" si="269"/>
        <v>100</v>
      </c>
      <c r="C2150" s="156">
        <v>1000</v>
      </c>
      <c r="D2150" s="156">
        <f>A2150</f>
        <v>135</v>
      </c>
      <c r="E2150" s="157">
        <f>D2150-MOD(D2150,100)</f>
        <v>100</v>
      </c>
      <c r="F2150" s="149">
        <f>MOD(D2150,100)</f>
        <v>35</v>
      </c>
      <c r="G2150" s="149">
        <f>F2150-MOD(F2150,10)</f>
        <v>30</v>
      </c>
      <c r="H2150" s="149">
        <f>MOD(F2150,10)</f>
        <v>5</v>
      </c>
      <c r="K2150" s="160"/>
    </row>
    <row r="2151" spans="1:11">
      <c r="A2151" s="159">
        <f t="shared" si="268"/>
        <v>135</v>
      </c>
      <c r="B2151" s="156">
        <f t="shared" si="269"/>
        <v>0</v>
      </c>
      <c r="C2151" s="156">
        <v>10000</v>
      </c>
      <c r="D2151" s="156"/>
      <c r="E2151" s="157" t="str">
        <f>_xlfn.IFNA(VLOOKUP(E2150,$O$3:$P$38,2,0),"")</f>
        <v>sto</v>
      </c>
      <c r="F2151" s="149" t="str">
        <f>IF(AND(F2150&gt;10,F2150&lt;20), VLOOKUP(F2150,$O$3:$P$38,2,0),"")</f>
        <v/>
      </c>
      <c r="G2151" s="149" t="str">
        <f>IF(AND(F2150&gt;10,F2150&lt;20),"", IF(G2150&gt;9, VLOOKUP(G2150,$O$3:$P$38,2,0),""))</f>
        <v>trzydzieści</v>
      </c>
      <c r="H2151" s="149" t="str">
        <f>IF(AND(F2150&gt;10,F2150&lt;20),"",IF(H2150&gt;0,VLOOKUP(H2150,$O$3:$P$39,2,0),IF(AND(H2150=0,A2147=0),"zero","")))</f>
        <v>pięć</v>
      </c>
      <c r="J2151" s="149" t="str">
        <f>CONCATENATE(E2151,IF(AND(E2151&lt;&gt;"",F2151&lt;&gt;""),$M$3,""),F2151,IF(AND(E2151&amp;F2151&lt;&gt;"",G2151&lt;&gt;""),$M$3,""),G2151,IF(AND(E2151&amp;F2151&amp;G2151&lt;&gt;"",H2151&lt;&gt;""),$M$3,""),H2151)</f>
        <v>sto trzydzieści pięć</v>
      </c>
      <c r="K2151" s="160"/>
    </row>
    <row r="2152" spans="1:11">
      <c r="A2152" s="159">
        <f t="shared" si="268"/>
        <v>135</v>
      </c>
      <c r="B2152" s="156">
        <f t="shared" si="269"/>
        <v>0</v>
      </c>
      <c r="C2152" s="156">
        <v>100000</v>
      </c>
      <c r="D2152" s="156"/>
      <c r="E2152" s="157"/>
      <c r="K2152" s="160"/>
    </row>
    <row r="2153" spans="1:11">
      <c r="A2153" s="159">
        <f t="shared" si="268"/>
        <v>135</v>
      </c>
      <c r="B2153" s="156">
        <f t="shared" si="269"/>
        <v>0</v>
      </c>
      <c r="C2153" s="156">
        <v>1000000</v>
      </c>
      <c r="D2153" s="156">
        <f>(A2153-A2150)/1000</f>
        <v>0</v>
      </c>
      <c r="E2153" s="157">
        <f>D2153-MOD(D2153,100)</f>
        <v>0</v>
      </c>
      <c r="F2153" s="149">
        <f>MOD(D2153,100)</f>
        <v>0</v>
      </c>
      <c r="G2153" s="149">
        <f>F2153-MOD(F2153,10)</f>
        <v>0</v>
      </c>
      <c r="H2153" s="149">
        <f>MOD(F2153,10)</f>
        <v>0</v>
      </c>
      <c r="K2153" s="160"/>
    </row>
    <row r="2154" spans="1:11">
      <c r="A2154" s="159">
        <f t="shared" si="268"/>
        <v>135</v>
      </c>
      <c r="B2154" s="156">
        <f t="shared" si="269"/>
        <v>0</v>
      </c>
      <c r="C2154" s="156">
        <v>10000000</v>
      </c>
      <c r="D2154" s="156"/>
      <c r="E2154" s="157" t="str">
        <f>_xlfn.IFNA(VLOOKUP(E2153,$O$3:$P$38,2,0),"")</f>
        <v/>
      </c>
      <c r="F2154" s="149" t="str">
        <f>IF(AND(F2153&gt;10,F2153&lt;20), VLOOKUP(F2153,$O$3:$P$38,2,0),"")</f>
        <v/>
      </c>
      <c r="G2154" s="149" t="str">
        <f>IF(AND(F2153&gt;10,F2153&lt;20),"", IF(G2153&gt;9, VLOOKUP(G2153,$O$3:$P$38,2,0),""))</f>
        <v/>
      </c>
      <c r="H2154" s="149" t="str">
        <f>IF(AND(F2153&gt;10,F2153&lt;20),"", IF(H2153&gt;0, VLOOKUP(H2153,$O$3:$P$38,2,0),""))</f>
        <v/>
      </c>
      <c r="I2154" s="149" t="str">
        <f>IF(D2153=0,"",IF(D2153=1,$Q$3,IF(AND(F2153&gt;10,F2153&lt;19),$Q$5,IF(AND(H2153&gt;1,H2153&lt;5),$Q$4,$Q$5))))</f>
        <v/>
      </c>
      <c r="J2154" s="149" t="str">
        <f>CONCATENATE(E2154,IF(AND(E2154&lt;&gt;"",F2154&lt;&gt;""),$M$3,""),F2154,IF(AND(E2154&amp;F2154&lt;&gt;"",G2154&lt;&gt;""),$M$3,""),G2154,IF(AND(E2154&amp;F2154&amp;G2154&lt;&gt;"",H2154&lt;&gt;""),$M$3,""),H2154,IF(E2154&amp;F2154&amp;G2154&amp;H2154&lt;&gt;"",$M$3,""),I2154)</f>
        <v/>
      </c>
      <c r="K2154" s="160"/>
    </row>
    <row r="2155" spans="1:11">
      <c r="A2155" s="159">
        <f t="shared" si="268"/>
        <v>135</v>
      </c>
      <c r="B2155" s="156">
        <f t="shared" si="269"/>
        <v>0</v>
      </c>
      <c r="C2155" s="156">
        <v>100000000</v>
      </c>
      <c r="D2155" s="156"/>
      <c r="E2155" s="157"/>
      <c r="K2155" s="160"/>
    </row>
    <row r="2156" spans="1:11">
      <c r="A2156" s="159">
        <f t="shared" si="268"/>
        <v>135</v>
      </c>
      <c r="B2156" s="155">
        <f t="shared" si="269"/>
        <v>0</v>
      </c>
      <c r="C2156" s="155">
        <v>1000000000</v>
      </c>
      <c r="D2156" s="156">
        <f>(A2156-A2153)/1000000</f>
        <v>0</v>
      </c>
      <c r="E2156" s="157">
        <f>D2156-MOD(D2156,100)</f>
        <v>0</v>
      </c>
      <c r="F2156" s="149">
        <f>MOD(D2156,100)</f>
        <v>0</v>
      </c>
      <c r="G2156" s="149">
        <f>F2156-MOD(F2156,10)</f>
        <v>0</v>
      </c>
      <c r="H2156" s="149">
        <f>MOD(F2156,10)</f>
        <v>0</v>
      </c>
      <c r="K2156" s="160"/>
    </row>
    <row r="2157" spans="1:11">
      <c r="A2157" s="159">
        <f t="shared" si="268"/>
        <v>135</v>
      </c>
      <c r="B2157" s="155">
        <f t="shared" si="269"/>
        <v>0</v>
      </c>
      <c r="C2157" s="155">
        <v>10000000000</v>
      </c>
      <c r="E2157" s="161" t="str">
        <f>_xlfn.IFNA(VLOOKUP(E2156,$O$3:$P$38,2,0),"")</f>
        <v/>
      </c>
      <c r="F2157" s="149" t="str">
        <f>IF(AND(F2156&gt;10,F2156&lt;20), VLOOKUP(F2156,$O$3:$P$38,2,0),"")</f>
        <v/>
      </c>
      <c r="G2157" s="149" t="str">
        <f>IF(AND(F2156&gt;10,F2156&lt;20),"", IF(G2156&gt;9, VLOOKUP(G2156,$O$3:$P$38,2,0),""))</f>
        <v/>
      </c>
      <c r="H2157" s="149" t="str">
        <f>IF(AND(F2156&gt;10,F2156&lt;20),"", IF(H2156&gt;0, VLOOKUP(H2156,$O$3:$P$38,2,0),""))</f>
        <v/>
      </c>
      <c r="I2157" s="149" t="str">
        <f>IF(D2156=0,"",IF(D2156=1,$R$3,IF(AND(F2156&gt;10,F2156&lt;19),$R$5,IF(AND(H2156&gt;1,H2156&lt;5),$R$4,$R$5))))</f>
        <v/>
      </c>
      <c r="J2157" s="149" t="str">
        <f>CONCATENATE(E2157,IF(AND(E2157&lt;&gt;"",F2157&lt;&gt;""),$M$3,""),F2157,IF(AND(E2157&amp;F2157&lt;&gt;"",G2157&lt;&gt;""),$M$3,""),G2157,IF(AND(E2157&amp;F2157&amp;G2157&lt;&gt;"",H2157&lt;&gt;""),$M$3,""),H2157,IF(E2157&amp;F2157&amp;G2157&amp;H2157&lt;&gt;"",$M$3,""),I2157)</f>
        <v/>
      </c>
      <c r="K2157" s="160"/>
    </row>
    <row r="2158" spans="1:11">
      <c r="A2158" s="159">
        <f t="shared" si="268"/>
        <v>135</v>
      </c>
      <c r="B2158" s="156">
        <f t="shared" si="269"/>
        <v>0</v>
      </c>
      <c r="C2158" s="156">
        <v>100000000000</v>
      </c>
      <c r="D2158" s="156"/>
      <c r="E2158" s="157"/>
      <c r="K2158" s="160"/>
    </row>
    <row r="2159" spans="1:11">
      <c r="A2159" s="159">
        <f t="shared" si="268"/>
        <v>135</v>
      </c>
      <c r="B2159" s="155">
        <f>A2159-A2156</f>
        <v>0</v>
      </c>
      <c r="C2159" s="155">
        <v>1000000000000</v>
      </c>
      <c r="D2159" s="156">
        <f>(A2159-A2156)/1000000000</f>
        <v>0</v>
      </c>
      <c r="E2159" s="157">
        <f>D2159-MOD(D2159,100)</f>
        <v>0</v>
      </c>
      <c r="F2159" s="149">
        <f>MOD(D2159,100)</f>
        <v>0</v>
      </c>
      <c r="G2159" s="149">
        <f>F2159-MOD(F2159,10)</f>
        <v>0</v>
      </c>
      <c r="H2159" s="149">
        <f>MOD(F2159,10)</f>
        <v>0</v>
      </c>
      <c r="K2159" s="160"/>
    </row>
    <row r="2160" spans="1:11" ht="15.75" thickBot="1">
      <c r="A2160" s="162"/>
      <c r="B2160" s="163"/>
      <c r="C2160" s="163"/>
      <c r="D2160" s="163"/>
      <c r="E2160" s="164" t="str">
        <f>_xlfn.IFNA(VLOOKUP(E2159,$O$3:$P$38,2,0),"")</f>
        <v/>
      </c>
      <c r="F2160" s="163" t="str">
        <f>IF(AND(F2159&gt;10,F2159&lt;20), VLOOKUP(F2159,$O$3:$P$38,2,0),"")</f>
        <v/>
      </c>
      <c r="G2160" s="163" t="str">
        <f>IF(AND(F2159&gt;10,F2159&lt;20),"", IF(G2159&gt;9, VLOOKUP(G2159,$O$3:$P$38,2,0),""))</f>
        <v/>
      </c>
      <c r="H2160" s="163" t="str">
        <f>IF(AND(F2159&gt;10,F2159&lt;20),"", IF(H2159&gt;0, VLOOKUP(H2159,$O$3:$P$38,2,0),""))</f>
        <v/>
      </c>
      <c r="I2160" s="163" t="str">
        <f>IF(D2159=0,"",IF(D2159=1,$S$3,IF(AND(F2159&gt;10,F2159&lt;19),$S$5,IF(AND(H2159&gt;1,H2159&lt;5),$S$4,$S$5))))</f>
        <v/>
      </c>
      <c r="J2160" s="163" t="str">
        <f>CONCATENATE(E2160,IF(AND(E2160&lt;&gt;"",F2160&lt;&gt;""),$M$3,""),F2160,IF(AND(E2160&amp;F2160&lt;&gt;"",G2160&lt;&gt;""),$M$3,""),G2160,IF(AND(E2160&amp;F2160&amp;G2160&lt;&gt;"",H2160&lt;&gt;""),$M$3,""),H2160,IF(E2160&amp;F2160&amp;G2160&amp;H2160&lt;&gt;"",$M$3,""),I2160)</f>
        <v/>
      </c>
      <c r="K2160" s="165"/>
    </row>
    <row r="2161" spans="1:11" ht="15.75" thickBot="1">
      <c r="A2161" s="150"/>
      <c r="B2161" s="150"/>
      <c r="C2161" s="150"/>
      <c r="D2161" s="150"/>
      <c r="E2161" s="166"/>
      <c r="F2161" s="150"/>
      <c r="G2161" s="150"/>
      <c r="H2161" s="150"/>
      <c r="I2161" s="150"/>
      <c r="J2161" s="150"/>
      <c r="K2161" s="150"/>
    </row>
    <row r="2162" spans="1:11" ht="15.75" thickBot="1">
      <c r="A2162" s="151">
        <v>136</v>
      </c>
      <c r="B2162" s="145" t="s">
        <v>152</v>
      </c>
      <c r="C2162" s="145" t="s">
        <v>153</v>
      </c>
      <c r="D2162" s="148"/>
      <c r="E2162" s="152" t="str">
        <f>CONCATENATE(J2176,IF(AND(D2175&lt;&gt;0,D2172&lt;&gt;0),$M$3,""),J2173,IF(AND(D2172&lt;&gt;0,D2169&lt;&gt;0),$M$3,""),J2170,IF(AND(D2169&lt;&gt;0,D2166&lt;&gt;0),$M$3,""),J2167,$N$3,$M$3,E2163,IF(D2163&lt;&gt;0,$M$3,""),$N$4)</f>
        <v>sto trzydzieści sześć, 00/100</v>
      </c>
      <c r="F2162" s="148"/>
      <c r="G2162" s="148"/>
      <c r="H2162" s="148"/>
      <c r="I2162" s="148"/>
      <c r="J2162" s="148"/>
      <c r="K2162" s="153"/>
    </row>
    <row r="2163" spans="1:11" ht="15.75" thickBot="1">
      <c r="A2163" s="154">
        <f>TRUNC(A2162)</f>
        <v>136</v>
      </c>
      <c r="B2163" s="155">
        <f>A2162-A2163</f>
        <v>0</v>
      </c>
      <c r="C2163" s="155">
        <v>1</v>
      </c>
      <c r="D2163" s="156">
        <f>B2163</f>
        <v>0</v>
      </c>
      <c r="E2163" s="157" t="str">
        <f>CONCATENATE(TEXT(D2163*100,"## 00"),"/100")</f>
        <v>00/100</v>
      </c>
      <c r="K2163" s="158"/>
    </row>
    <row r="2164" spans="1:11">
      <c r="A2164" s="159">
        <f t="shared" ref="A2164:A2175" si="270">MOD($A$2163,$C2164)</f>
        <v>6</v>
      </c>
      <c r="B2164" s="156">
        <f>A2164</f>
        <v>6</v>
      </c>
      <c r="C2164" s="156">
        <v>10</v>
      </c>
      <c r="D2164" s="156"/>
      <c r="E2164" s="157"/>
      <c r="K2164" s="160"/>
    </row>
    <row r="2165" spans="1:11">
      <c r="A2165" s="159">
        <f t="shared" si="270"/>
        <v>36</v>
      </c>
      <c r="B2165" s="156">
        <f t="shared" ref="B2165:B2174" si="271">A2165-A2164</f>
        <v>30</v>
      </c>
      <c r="C2165" s="156">
        <v>100</v>
      </c>
      <c r="D2165" s="156"/>
      <c r="E2165" s="157"/>
      <c r="K2165" s="160"/>
    </row>
    <row r="2166" spans="1:11">
      <c r="A2166" s="159">
        <f t="shared" si="270"/>
        <v>136</v>
      </c>
      <c r="B2166" s="156">
        <f t="shared" si="271"/>
        <v>100</v>
      </c>
      <c r="C2166" s="156">
        <v>1000</v>
      </c>
      <c r="D2166" s="156">
        <f>A2166</f>
        <v>136</v>
      </c>
      <c r="E2166" s="157">
        <f>D2166-MOD(D2166,100)</f>
        <v>100</v>
      </c>
      <c r="F2166" s="149">
        <f>MOD(D2166,100)</f>
        <v>36</v>
      </c>
      <c r="G2166" s="149">
        <f>F2166-MOD(F2166,10)</f>
        <v>30</v>
      </c>
      <c r="H2166" s="149">
        <f>MOD(F2166,10)</f>
        <v>6</v>
      </c>
      <c r="K2166" s="160"/>
    </row>
    <row r="2167" spans="1:11">
      <c r="A2167" s="159">
        <f t="shared" si="270"/>
        <v>136</v>
      </c>
      <c r="B2167" s="156">
        <f t="shared" si="271"/>
        <v>0</v>
      </c>
      <c r="C2167" s="156">
        <v>10000</v>
      </c>
      <c r="D2167" s="156"/>
      <c r="E2167" s="157" t="str">
        <f>_xlfn.IFNA(VLOOKUP(E2166,$O$3:$P$38,2,0),"")</f>
        <v>sto</v>
      </c>
      <c r="F2167" s="149" t="str">
        <f>IF(AND(F2166&gt;10,F2166&lt;20), VLOOKUP(F2166,$O$3:$P$38,2,0),"")</f>
        <v/>
      </c>
      <c r="G2167" s="149" t="str">
        <f>IF(AND(F2166&gt;10,F2166&lt;20),"", IF(G2166&gt;9, VLOOKUP(G2166,$O$3:$P$38,2,0),""))</f>
        <v>trzydzieści</v>
      </c>
      <c r="H2167" s="149" t="str">
        <f>IF(AND(F2166&gt;10,F2166&lt;20),"",IF(H2166&gt;0,VLOOKUP(H2166,$O$3:$P$39,2,0),IF(AND(H2166=0,A2163=0),"zero","")))</f>
        <v>sześć</v>
      </c>
      <c r="J2167" s="149" t="str">
        <f>CONCATENATE(E2167,IF(AND(E2167&lt;&gt;"",F2167&lt;&gt;""),$M$3,""),F2167,IF(AND(E2167&amp;F2167&lt;&gt;"",G2167&lt;&gt;""),$M$3,""),G2167,IF(AND(E2167&amp;F2167&amp;G2167&lt;&gt;"",H2167&lt;&gt;""),$M$3,""),H2167)</f>
        <v>sto trzydzieści sześć</v>
      </c>
      <c r="K2167" s="160"/>
    </row>
    <row r="2168" spans="1:11">
      <c r="A2168" s="159">
        <f t="shared" si="270"/>
        <v>136</v>
      </c>
      <c r="B2168" s="156">
        <f t="shared" si="271"/>
        <v>0</v>
      </c>
      <c r="C2168" s="156">
        <v>100000</v>
      </c>
      <c r="D2168" s="156"/>
      <c r="E2168" s="157"/>
      <c r="K2168" s="160"/>
    </row>
    <row r="2169" spans="1:11">
      <c r="A2169" s="159">
        <f t="shared" si="270"/>
        <v>136</v>
      </c>
      <c r="B2169" s="156">
        <f t="shared" si="271"/>
        <v>0</v>
      </c>
      <c r="C2169" s="156">
        <v>1000000</v>
      </c>
      <c r="D2169" s="156">
        <f>(A2169-A2166)/1000</f>
        <v>0</v>
      </c>
      <c r="E2169" s="157">
        <f>D2169-MOD(D2169,100)</f>
        <v>0</v>
      </c>
      <c r="F2169" s="149">
        <f>MOD(D2169,100)</f>
        <v>0</v>
      </c>
      <c r="G2169" s="149">
        <f>F2169-MOD(F2169,10)</f>
        <v>0</v>
      </c>
      <c r="H2169" s="149">
        <f>MOD(F2169,10)</f>
        <v>0</v>
      </c>
      <c r="K2169" s="160"/>
    </row>
    <row r="2170" spans="1:11">
      <c r="A2170" s="159">
        <f t="shared" si="270"/>
        <v>136</v>
      </c>
      <c r="B2170" s="156">
        <f t="shared" si="271"/>
        <v>0</v>
      </c>
      <c r="C2170" s="156">
        <v>10000000</v>
      </c>
      <c r="D2170" s="156"/>
      <c r="E2170" s="157" t="str">
        <f>_xlfn.IFNA(VLOOKUP(E2169,$O$3:$P$38,2,0),"")</f>
        <v/>
      </c>
      <c r="F2170" s="149" t="str">
        <f>IF(AND(F2169&gt;10,F2169&lt;20), VLOOKUP(F2169,$O$3:$P$38,2,0),"")</f>
        <v/>
      </c>
      <c r="G2170" s="149" t="str">
        <f>IF(AND(F2169&gt;10,F2169&lt;20),"", IF(G2169&gt;9, VLOOKUP(G2169,$O$3:$P$38,2,0),""))</f>
        <v/>
      </c>
      <c r="H2170" s="149" t="str">
        <f>IF(AND(F2169&gt;10,F2169&lt;20),"", IF(H2169&gt;0, VLOOKUP(H2169,$O$3:$P$38,2,0),""))</f>
        <v/>
      </c>
      <c r="I2170" s="149" t="str">
        <f>IF(D2169=0,"",IF(D2169=1,$Q$3,IF(AND(F2169&gt;10,F2169&lt;19),$Q$5,IF(AND(H2169&gt;1,H2169&lt;5),$Q$4,$Q$5))))</f>
        <v/>
      </c>
      <c r="J2170" s="149" t="str">
        <f>CONCATENATE(E2170,IF(AND(E2170&lt;&gt;"",F2170&lt;&gt;""),$M$3,""),F2170,IF(AND(E2170&amp;F2170&lt;&gt;"",G2170&lt;&gt;""),$M$3,""),G2170,IF(AND(E2170&amp;F2170&amp;G2170&lt;&gt;"",H2170&lt;&gt;""),$M$3,""),H2170,IF(E2170&amp;F2170&amp;G2170&amp;H2170&lt;&gt;"",$M$3,""),I2170)</f>
        <v/>
      </c>
      <c r="K2170" s="160"/>
    </row>
    <row r="2171" spans="1:11">
      <c r="A2171" s="159">
        <f t="shared" si="270"/>
        <v>136</v>
      </c>
      <c r="B2171" s="156">
        <f t="shared" si="271"/>
        <v>0</v>
      </c>
      <c r="C2171" s="156">
        <v>100000000</v>
      </c>
      <c r="D2171" s="156"/>
      <c r="E2171" s="157"/>
      <c r="K2171" s="160"/>
    </row>
    <row r="2172" spans="1:11">
      <c r="A2172" s="159">
        <f t="shared" si="270"/>
        <v>136</v>
      </c>
      <c r="B2172" s="155">
        <f t="shared" si="271"/>
        <v>0</v>
      </c>
      <c r="C2172" s="155">
        <v>1000000000</v>
      </c>
      <c r="D2172" s="156">
        <f>(A2172-A2169)/1000000</f>
        <v>0</v>
      </c>
      <c r="E2172" s="157">
        <f>D2172-MOD(D2172,100)</f>
        <v>0</v>
      </c>
      <c r="F2172" s="149">
        <f>MOD(D2172,100)</f>
        <v>0</v>
      </c>
      <c r="G2172" s="149">
        <f>F2172-MOD(F2172,10)</f>
        <v>0</v>
      </c>
      <c r="H2172" s="149">
        <f>MOD(F2172,10)</f>
        <v>0</v>
      </c>
      <c r="K2172" s="160"/>
    </row>
    <row r="2173" spans="1:11">
      <c r="A2173" s="159">
        <f t="shared" si="270"/>
        <v>136</v>
      </c>
      <c r="B2173" s="155">
        <f t="shared" si="271"/>
        <v>0</v>
      </c>
      <c r="C2173" s="155">
        <v>10000000000</v>
      </c>
      <c r="E2173" s="161" t="str">
        <f>_xlfn.IFNA(VLOOKUP(E2172,$O$3:$P$38,2,0),"")</f>
        <v/>
      </c>
      <c r="F2173" s="149" t="str">
        <f>IF(AND(F2172&gt;10,F2172&lt;20), VLOOKUP(F2172,$O$3:$P$38,2,0),"")</f>
        <v/>
      </c>
      <c r="G2173" s="149" t="str">
        <f>IF(AND(F2172&gt;10,F2172&lt;20),"", IF(G2172&gt;9, VLOOKUP(G2172,$O$3:$P$38,2,0),""))</f>
        <v/>
      </c>
      <c r="H2173" s="149" t="str">
        <f>IF(AND(F2172&gt;10,F2172&lt;20),"", IF(H2172&gt;0, VLOOKUP(H2172,$O$3:$P$38,2,0),""))</f>
        <v/>
      </c>
      <c r="I2173" s="149" t="str">
        <f>IF(D2172=0,"",IF(D2172=1,$R$3,IF(AND(F2172&gt;10,F2172&lt;19),$R$5,IF(AND(H2172&gt;1,H2172&lt;5),$R$4,$R$5))))</f>
        <v/>
      </c>
      <c r="J2173" s="149" t="str">
        <f>CONCATENATE(E2173,IF(AND(E2173&lt;&gt;"",F2173&lt;&gt;""),$M$3,""),F2173,IF(AND(E2173&amp;F2173&lt;&gt;"",G2173&lt;&gt;""),$M$3,""),G2173,IF(AND(E2173&amp;F2173&amp;G2173&lt;&gt;"",H2173&lt;&gt;""),$M$3,""),H2173,IF(E2173&amp;F2173&amp;G2173&amp;H2173&lt;&gt;"",$M$3,""),I2173)</f>
        <v/>
      </c>
      <c r="K2173" s="160"/>
    </row>
    <row r="2174" spans="1:11">
      <c r="A2174" s="159">
        <f t="shared" si="270"/>
        <v>136</v>
      </c>
      <c r="B2174" s="156">
        <f t="shared" si="271"/>
        <v>0</v>
      </c>
      <c r="C2174" s="156">
        <v>100000000000</v>
      </c>
      <c r="D2174" s="156"/>
      <c r="E2174" s="157"/>
      <c r="K2174" s="160"/>
    </row>
    <row r="2175" spans="1:11">
      <c r="A2175" s="159">
        <f t="shared" si="270"/>
        <v>136</v>
      </c>
      <c r="B2175" s="155">
        <f>A2175-A2172</f>
        <v>0</v>
      </c>
      <c r="C2175" s="155">
        <v>1000000000000</v>
      </c>
      <c r="D2175" s="156">
        <f>(A2175-A2172)/1000000000</f>
        <v>0</v>
      </c>
      <c r="E2175" s="157">
        <f>D2175-MOD(D2175,100)</f>
        <v>0</v>
      </c>
      <c r="F2175" s="149">
        <f>MOD(D2175,100)</f>
        <v>0</v>
      </c>
      <c r="G2175" s="149">
        <f>F2175-MOD(F2175,10)</f>
        <v>0</v>
      </c>
      <c r="H2175" s="149">
        <f>MOD(F2175,10)</f>
        <v>0</v>
      </c>
      <c r="K2175" s="160"/>
    </row>
    <row r="2176" spans="1:11" ht="15.75" thickBot="1">
      <c r="A2176" s="162"/>
      <c r="B2176" s="163"/>
      <c r="C2176" s="163"/>
      <c r="D2176" s="163"/>
      <c r="E2176" s="164" t="str">
        <f>_xlfn.IFNA(VLOOKUP(E2175,$O$3:$P$38,2,0),"")</f>
        <v/>
      </c>
      <c r="F2176" s="163" t="str">
        <f>IF(AND(F2175&gt;10,F2175&lt;20), VLOOKUP(F2175,$O$3:$P$38,2,0),"")</f>
        <v/>
      </c>
      <c r="G2176" s="163" t="str">
        <f>IF(AND(F2175&gt;10,F2175&lt;20),"", IF(G2175&gt;9, VLOOKUP(G2175,$O$3:$P$38,2,0),""))</f>
        <v/>
      </c>
      <c r="H2176" s="163" t="str">
        <f>IF(AND(F2175&gt;10,F2175&lt;20),"", IF(H2175&gt;0, VLOOKUP(H2175,$O$3:$P$38,2,0),""))</f>
        <v/>
      </c>
      <c r="I2176" s="163" t="str">
        <f>IF(D2175=0,"",IF(D2175=1,$S$3,IF(AND(F2175&gt;10,F2175&lt;19),$S$5,IF(AND(H2175&gt;1,H2175&lt;5),$S$4,$S$5))))</f>
        <v/>
      </c>
      <c r="J2176" s="163" t="str">
        <f>CONCATENATE(E2176,IF(AND(E2176&lt;&gt;"",F2176&lt;&gt;""),$M$3,""),F2176,IF(AND(E2176&amp;F2176&lt;&gt;"",G2176&lt;&gt;""),$M$3,""),G2176,IF(AND(E2176&amp;F2176&amp;G2176&lt;&gt;"",H2176&lt;&gt;""),$M$3,""),H2176,IF(E2176&amp;F2176&amp;G2176&amp;H2176&lt;&gt;"",$M$3,""),I2176)</f>
        <v/>
      </c>
      <c r="K2176" s="165"/>
    </row>
    <row r="2177" spans="1:11" ht="15.75" thickBot="1">
      <c r="A2177" s="150"/>
      <c r="B2177" s="150"/>
      <c r="C2177" s="150"/>
      <c r="D2177" s="150"/>
      <c r="E2177" s="166"/>
      <c r="F2177" s="150"/>
      <c r="G2177" s="150"/>
      <c r="H2177" s="150"/>
      <c r="I2177" s="150"/>
      <c r="J2177" s="150"/>
      <c r="K2177" s="150"/>
    </row>
    <row r="2178" spans="1:11" ht="15.75" thickBot="1">
      <c r="A2178" s="151">
        <v>137</v>
      </c>
      <c r="B2178" s="145" t="s">
        <v>152</v>
      </c>
      <c r="C2178" s="145" t="s">
        <v>153</v>
      </c>
      <c r="D2178" s="148"/>
      <c r="E2178" s="152" t="str">
        <f>CONCATENATE(J2192,IF(AND(D2191&lt;&gt;0,D2188&lt;&gt;0),$M$3,""),J2189,IF(AND(D2188&lt;&gt;0,D2185&lt;&gt;0),$M$3,""),J2186,IF(AND(D2185&lt;&gt;0,D2182&lt;&gt;0),$M$3,""),J2183,$N$3,$M$3,E2179,IF(D2179&lt;&gt;0,$M$3,""),$N$4)</f>
        <v>sto trzydzieści siedem, 00/100</v>
      </c>
      <c r="F2178" s="148"/>
      <c r="G2178" s="148"/>
      <c r="H2178" s="148"/>
      <c r="I2178" s="148"/>
      <c r="J2178" s="148"/>
      <c r="K2178" s="153"/>
    </row>
    <row r="2179" spans="1:11" ht="15.75" thickBot="1">
      <c r="A2179" s="154">
        <f>TRUNC(A2178)</f>
        <v>137</v>
      </c>
      <c r="B2179" s="155">
        <f>A2178-A2179</f>
        <v>0</v>
      </c>
      <c r="C2179" s="155">
        <v>1</v>
      </c>
      <c r="D2179" s="156">
        <f>B2179</f>
        <v>0</v>
      </c>
      <c r="E2179" s="157" t="str">
        <f>CONCATENATE(TEXT(D2179*100,"## 00"),"/100")</f>
        <v>00/100</v>
      </c>
      <c r="K2179" s="158"/>
    </row>
    <row r="2180" spans="1:11">
      <c r="A2180" s="159">
        <f t="shared" ref="A2180:A2191" si="272">MOD($A$2179,$C2180)</f>
        <v>7</v>
      </c>
      <c r="B2180" s="156">
        <f>A2180</f>
        <v>7</v>
      </c>
      <c r="C2180" s="156">
        <v>10</v>
      </c>
      <c r="D2180" s="156"/>
      <c r="E2180" s="157"/>
      <c r="K2180" s="160"/>
    </row>
    <row r="2181" spans="1:11">
      <c r="A2181" s="159">
        <f t="shared" si="272"/>
        <v>37</v>
      </c>
      <c r="B2181" s="156">
        <f t="shared" ref="B2181:B2190" si="273">A2181-A2180</f>
        <v>30</v>
      </c>
      <c r="C2181" s="156">
        <v>100</v>
      </c>
      <c r="D2181" s="156"/>
      <c r="E2181" s="157"/>
      <c r="K2181" s="160"/>
    </row>
    <row r="2182" spans="1:11">
      <c r="A2182" s="159">
        <f t="shared" si="272"/>
        <v>137</v>
      </c>
      <c r="B2182" s="156">
        <f t="shared" si="273"/>
        <v>100</v>
      </c>
      <c r="C2182" s="156">
        <v>1000</v>
      </c>
      <c r="D2182" s="156">
        <f>A2182</f>
        <v>137</v>
      </c>
      <c r="E2182" s="157">
        <f>D2182-MOD(D2182,100)</f>
        <v>100</v>
      </c>
      <c r="F2182" s="149">
        <f>MOD(D2182,100)</f>
        <v>37</v>
      </c>
      <c r="G2182" s="149">
        <f>F2182-MOD(F2182,10)</f>
        <v>30</v>
      </c>
      <c r="H2182" s="149">
        <f>MOD(F2182,10)</f>
        <v>7</v>
      </c>
      <c r="K2182" s="160"/>
    </row>
    <row r="2183" spans="1:11">
      <c r="A2183" s="159">
        <f t="shared" si="272"/>
        <v>137</v>
      </c>
      <c r="B2183" s="156">
        <f t="shared" si="273"/>
        <v>0</v>
      </c>
      <c r="C2183" s="156">
        <v>10000</v>
      </c>
      <c r="D2183" s="156"/>
      <c r="E2183" s="157" t="str">
        <f>_xlfn.IFNA(VLOOKUP(E2182,$O$3:$P$38,2,0),"")</f>
        <v>sto</v>
      </c>
      <c r="F2183" s="149" t="str">
        <f>IF(AND(F2182&gt;10,F2182&lt;20), VLOOKUP(F2182,$O$3:$P$38,2,0),"")</f>
        <v/>
      </c>
      <c r="G2183" s="149" t="str">
        <f>IF(AND(F2182&gt;10,F2182&lt;20),"", IF(G2182&gt;9, VLOOKUP(G2182,$O$3:$P$38,2,0),""))</f>
        <v>trzydzieści</v>
      </c>
      <c r="H2183" s="149" t="str">
        <f>IF(AND(F2182&gt;10,F2182&lt;20),"",IF(H2182&gt;0,VLOOKUP(H2182,$O$3:$P$39,2,0),IF(AND(H2182=0,A2179=0),"zero","")))</f>
        <v>siedem</v>
      </c>
      <c r="J2183" s="149" t="str">
        <f>CONCATENATE(E2183,IF(AND(E2183&lt;&gt;"",F2183&lt;&gt;""),$M$3,""),F2183,IF(AND(E2183&amp;F2183&lt;&gt;"",G2183&lt;&gt;""),$M$3,""),G2183,IF(AND(E2183&amp;F2183&amp;G2183&lt;&gt;"",H2183&lt;&gt;""),$M$3,""),H2183)</f>
        <v>sto trzydzieści siedem</v>
      </c>
      <c r="K2183" s="160"/>
    </row>
    <row r="2184" spans="1:11">
      <c r="A2184" s="159">
        <f t="shared" si="272"/>
        <v>137</v>
      </c>
      <c r="B2184" s="156">
        <f t="shared" si="273"/>
        <v>0</v>
      </c>
      <c r="C2184" s="156">
        <v>100000</v>
      </c>
      <c r="D2184" s="156"/>
      <c r="E2184" s="157"/>
      <c r="K2184" s="160"/>
    </row>
    <row r="2185" spans="1:11">
      <c r="A2185" s="159">
        <f t="shared" si="272"/>
        <v>137</v>
      </c>
      <c r="B2185" s="156">
        <f t="shared" si="273"/>
        <v>0</v>
      </c>
      <c r="C2185" s="156">
        <v>1000000</v>
      </c>
      <c r="D2185" s="156">
        <f>(A2185-A2182)/1000</f>
        <v>0</v>
      </c>
      <c r="E2185" s="157">
        <f>D2185-MOD(D2185,100)</f>
        <v>0</v>
      </c>
      <c r="F2185" s="149">
        <f>MOD(D2185,100)</f>
        <v>0</v>
      </c>
      <c r="G2185" s="149">
        <f>F2185-MOD(F2185,10)</f>
        <v>0</v>
      </c>
      <c r="H2185" s="149">
        <f>MOD(F2185,10)</f>
        <v>0</v>
      </c>
      <c r="K2185" s="160"/>
    </row>
    <row r="2186" spans="1:11">
      <c r="A2186" s="159">
        <f t="shared" si="272"/>
        <v>137</v>
      </c>
      <c r="B2186" s="156">
        <f t="shared" si="273"/>
        <v>0</v>
      </c>
      <c r="C2186" s="156">
        <v>10000000</v>
      </c>
      <c r="D2186" s="156"/>
      <c r="E2186" s="157" t="str">
        <f>_xlfn.IFNA(VLOOKUP(E2185,$O$3:$P$38,2,0),"")</f>
        <v/>
      </c>
      <c r="F2186" s="149" t="str">
        <f>IF(AND(F2185&gt;10,F2185&lt;20), VLOOKUP(F2185,$O$3:$P$38,2,0),"")</f>
        <v/>
      </c>
      <c r="G2186" s="149" t="str">
        <f>IF(AND(F2185&gt;10,F2185&lt;20),"", IF(G2185&gt;9, VLOOKUP(G2185,$O$3:$P$38,2,0),""))</f>
        <v/>
      </c>
      <c r="H2186" s="149" t="str">
        <f>IF(AND(F2185&gt;10,F2185&lt;20),"", IF(H2185&gt;0, VLOOKUP(H2185,$O$3:$P$38,2,0),""))</f>
        <v/>
      </c>
      <c r="I2186" s="149" t="str">
        <f>IF(D2185=0,"",IF(D2185=1,$Q$3,IF(AND(F2185&gt;10,F2185&lt;19),$Q$5,IF(AND(H2185&gt;1,H2185&lt;5),$Q$4,$Q$5))))</f>
        <v/>
      </c>
      <c r="J2186" s="149" t="str">
        <f>CONCATENATE(E2186,IF(AND(E2186&lt;&gt;"",F2186&lt;&gt;""),$M$3,""),F2186,IF(AND(E2186&amp;F2186&lt;&gt;"",G2186&lt;&gt;""),$M$3,""),G2186,IF(AND(E2186&amp;F2186&amp;G2186&lt;&gt;"",H2186&lt;&gt;""),$M$3,""),H2186,IF(E2186&amp;F2186&amp;G2186&amp;H2186&lt;&gt;"",$M$3,""),I2186)</f>
        <v/>
      </c>
      <c r="K2186" s="160"/>
    </row>
    <row r="2187" spans="1:11">
      <c r="A2187" s="159">
        <f t="shared" si="272"/>
        <v>137</v>
      </c>
      <c r="B2187" s="156">
        <f t="shared" si="273"/>
        <v>0</v>
      </c>
      <c r="C2187" s="156">
        <v>100000000</v>
      </c>
      <c r="D2187" s="156"/>
      <c r="E2187" s="157"/>
      <c r="K2187" s="160"/>
    </row>
    <row r="2188" spans="1:11">
      <c r="A2188" s="159">
        <f t="shared" si="272"/>
        <v>137</v>
      </c>
      <c r="B2188" s="155">
        <f t="shared" si="273"/>
        <v>0</v>
      </c>
      <c r="C2188" s="155">
        <v>1000000000</v>
      </c>
      <c r="D2188" s="156">
        <f>(A2188-A2185)/1000000</f>
        <v>0</v>
      </c>
      <c r="E2188" s="157">
        <f>D2188-MOD(D2188,100)</f>
        <v>0</v>
      </c>
      <c r="F2188" s="149">
        <f>MOD(D2188,100)</f>
        <v>0</v>
      </c>
      <c r="G2188" s="149">
        <f>F2188-MOD(F2188,10)</f>
        <v>0</v>
      </c>
      <c r="H2188" s="149">
        <f>MOD(F2188,10)</f>
        <v>0</v>
      </c>
      <c r="K2188" s="160"/>
    </row>
    <row r="2189" spans="1:11">
      <c r="A2189" s="159">
        <f t="shared" si="272"/>
        <v>137</v>
      </c>
      <c r="B2189" s="155">
        <f t="shared" si="273"/>
        <v>0</v>
      </c>
      <c r="C2189" s="155">
        <v>10000000000</v>
      </c>
      <c r="E2189" s="161" t="str">
        <f>_xlfn.IFNA(VLOOKUP(E2188,$O$3:$P$38,2,0),"")</f>
        <v/>
      </c>
      <c r="F2189" s="149" t="str">
        <f>IF(AND(F2188&gt;10,F2188&lt;20), VLOOKUP(F2188,$O$3:$P$38,2,0),"")</f>
        <v/>
      </c>
      <c r="G2189" s="149" t="str">
        <f>IF(AND(F2188&gt;10,F2188&lt;20),"", IF(G2188&gt;9, VLOOKUP(G2188,$O$3:$P$38,2,0),""))</f>
        <v/>
      </c>
      <c r="H2189" s="149" t="str">
        <f>IF(AND(F2188&gt;10,F2188&lt;20),"", IF(H2188&gt;0, VLOOKUP(H2188,$O$3:$P$38,2,0),""))</f>
        <v/>
      </c>
      <c r="I2189" s="149" t="str">
        <f>IF(D2188=0,"",IF(D2188=1,$R$3,IF(AND(F2188&gt;10,F2188&lt;19),$R$5,IF(AND(H2188&gt;1,H2188&lt;5),$R$4,$R$5))))</f>
        <v/>
      </c>
      <c r="J2189" s="149" t="str">
        <f>CONCATENATE(E2189,IF(AND(E2189&lt;&gt;"",F2189&lt;&gt;""),$M$3,""),F2189,IF(AND(E2189&amp;F2189&lt;&gt;"",G2189&lt;&gt;""),$M$3,""),G2189,IF(AND(E2189&amp;F2189&amp;G2189&lt;&gt;"",H2189&lt;&gt;""),$M$3,""),H2189,IF(E2189&amp;F2189&amp;G2189&amp;H2189&lt;&gt;"",$M$3,""),I2189)</f>
        <v/>
      </c>
      <c r="K2189" s="160"/>
    </row>
    <row r="2190" spans="1:11">
      <c r="A2190" s="159">
        <f t="shared" si="272"/>
        <v>137</v>
      </c>
      <c r="B2190" s="156">
        <f t="shared" si="273"/>
        <v>0</v>
      </c>
      <c r="C2190" s="156">
        <v>100000000000</v>
      </c>
      <c r="D2190" s="156"/>
      <c r="E2190" s="157"/>
      <c r="K2190" s="160"/>
    </row>
    <row r="2191" spans="1:11">
      <c r="A2191" s="159">
        <f t="shared" si="272"/>
        <v>137</v>
      </c>
      <c r="B2191" s="155">
        <f>A2191-A2188</f>
        <v>0</v>
      </c>
      <c r="C2191" s="155">
        <v>1000000000000</v>
      </c>
      <c r="D2191" s="156">
        <f>(A2191-A2188)/1000000000</f>
        <v>0</v>
      </c>
      <c r="E2191" s="157">
        <f>D2191-MOD(D2191,100)</f>
        <v>0</v>
      </c>
      <c r="F2191" s="149">
        <f>MOD(D2191,100)</f>
        <v>0</v>
      </c>
      <c r="G2191" s="149">
        <f>F2191-MOD(F2191,10)</f>
        <v>0</v>
      </c>
      <c r="H2191" s="149">
        <f>MOD(F2191,10)</f>
        <v>0</v>
      </c>
      <c r="K2191" s="160"/>
    </row>
    <row r="2192" spans="1:11" ht="15.75" thickBot="1">
      <c r="A2192" s="162"/>
      <c r="B2192" s="163"/>
      <c r="C2192" s="163"/>
      <c r="D2192" s="163"/>
      <c r="E2192" s="164" t="str">
        <f>_xlfn.IFNA(VLOOKUP(E2191,$O$3:$P$38,2,0),"")</f>
        <v/>
      </c>
      <c r="F2192" s="163" t="str">
        <f>IF(AND(F2191&gt;10,F2191&lt;20), VLOOKUP(F2191,$O$3:$P$38,2,0),"")</f>
        <v/>
      </c>
      <c r="G2192" s="163" t="str">
        <f>IF(AND(F2191&gt;10,F2191&lt;20),"", IF(G2191&gt;9, VLOOKUP(G2191,$O$3:$P$38,2,0),""))</f>
        <v/>
      </c>
      <c r="H2192" s="163" t="str">
        <f>IF(AND(F2191&gt;10,F2191&lt;20),"", IF(H2191&gt;0, VLOOKUP(H2191,$O$3:$P$38,2,0),""))</f>
        <v/>
      </c>
      <c r="I2192" s="163" t="str">
        <f>IF(D2191=0,"",IF(D2191=1,$S$3,IF(AND(F2191&gt;10,F2191&lt;19),$S$5,IF(AND(H2191&gt;1,H2191&lt;5),$S$4,$S$5))))</f>
        <v/>
      </c>
      <c r="J2192" s="163" t="str">
        <f>CONCATENATE(E2192,IF(AND(E2192&lt;&gt;"",F2192&lt;&gt;""),$M$3,""),F2192,IF(AND(E2192&amp;F2192&lt;&gt;"",G2192&lt;&gt;""),$M$3,""),G2192,IF(AND(E2192&amp;F2192&amp;G2192&lt;&gt;"",H2192&lt;&gt;""),$M$3,""),H2192,IF(E2192&amp;F2192&amp;G2192&amp;H2192&lt;&gt;"",$M$3,""),I2192)</f>
        <v/>
      </c>
      <c r="K2192" s="165"/>
    </row>
    <row r="2193" spans="1:11" ht="15.75" thickBot="1">
      <c r="A2193" s="150"/>
      <c r="B2193" s="150"/>
      <c r="C2193" s="150"/>
      <c r="D2193" s="150"/>
      <c r="E2193" s="166"/>
      <c r="F2193" s="150"/>
      <c r="G2193" s="150"/>
      <c r="H2193" s="150"/>
      <c r="I2193" s="150"/>
      <c r="J2193" s="150"/>
      <c r="K2193" s="150"/>
    </row>
    <row r="2194" spans="1:11" ht="15.75" thickBot="1">
      <c r="A2194" s="151">
        <v>138</v>
      </c>
      <c r="B2194" s="145" t="s">
        <v>152</v>
      </c>
      <c r="C2194" s="145" t="s">
        <v>153</v>
      </c>
      <c r="D2194" s="148"/>
      <c r="E2194" s="152" t="str">
        <f>CONCATENATE(J2208,IF(AND(D2207&lt;&gt;0,D2204&lt;&gt;0),$M$3,""),J2205,IF(AND(D2204&lt;&gt;0,D2201&lt;&gt;0),$M$3,""),J2202,IF(AND(D2201&lt;&gt;0,D2198&lt;&gt;0),$M$3,""),J2199,$N$3,$M$3,E2195,IF(D2195&lt;&gt;0,$M$3,""),$N$4)</f>
        <v>sto trzydzieści osiem, 00/100</v>
      </c>
      <c r="F2194" s="148"/>
      <c r="G2194" s="148"/>
      <c r="H2194" s="148"/>
      <c r="I2194" s="148"/>
      <c r="J2194" s="148"/>
      <c r="K2194" s="153"/>
    </row>
    <row r="2195" spans="1:11" ht="15.75" thickBot="1">
      <c r="A2195" s="154">
        <f>TRUNC(A2194)</f>
        <v>138</v>
      </c>
      <c r="B2195" s="155">
        <f>A2194-A2195</f>
        <v>0</v>
      </c>
      <c r="C2195" s="155">
        <v>1</v>
      </c>
      <c r="D2195" s="156">
        <f>B2195</f>
        <v>0</v>
      </c>
      <c r="E2195" s="157" t="str">
        <f>CONCATENATE(TEXT(D2195*100,"## 00"),"/100")</f>
        <v>00/100</v>
      </c>
      <c r="K2195" s="158"/>
    </row>
    <row r="2196" spans="1:11">
      <c r="A2196" s="159">
        <f t="shared" ref="A2196:A2207" si="274">MOD($A$2195,$C2196)</f>
        <v>8</v>
      </c>
      <c r="B2196" s="156">
        <f>A2196</f>
        <v>8</v>
      </c>
      <c r="C2196" s="156">
        <v>10</v>
      </c>
      <c r="D2196" s="156"/>
      <c r="E2196" s="157"/>
      <c r="K2196" s="160"/>
    </row>
    <row r="2197" spans="1:11">
      <c r="A2197" s="159">
        <f t="shared" si="274"/>
        <v>38</v>
      </c>
      <c r="B2197" s="156">
        <f t="shared" ref="B2197:B2206" si="275">A2197-A2196</f>
        <v>30</v>
      </c>
      <c r="C2197" s="156">
        <v>100</v>
      </c>
      <c r="D2197" s="156"/>
      <c r="E2197" s="157"/>
      <c r="K2197" s="160"/>
    </row>
    <row r="2198" spans="1:11">
      <c r="A2198" s="159">
        <f t="shared" si="274"/>
        <v>138</v>
      </c>
      <c r="B2198" s="156">
        <f t="shared" si="275"/>
        <v>100</v>
      </c>
      <c r="C2198" s="156">
        <v>1000</v>
      </c>
      <c r="D2198" s="156">
        <f>A2198</f>
        <v>138</v>
      </c>
      <c r="E2198" s="157">
        <f>D2198-MOD(D2198,100)</f>
        <v>100</v>
      </c>
      <c r="F2198" s="149">
        <f>MOD(D2198,100)</f>
        <v>38</v>
      </c>
      <c r="G2198" s="149">
        <f>F2198-MOD(F2198,10)</f>
        <v>30</v>
      </c>
      <c r="H2198" s="149">
        <f>MOD(F2198,10)</f>
        <v>8</v>
      </c>
      <c r="K2198" s="160"/>
    </row>
    <row r="2199" spans="1:11">
      <c r="A2199" s="159">
        <f t="shared" si="274"/>
        <v>138</v>
      </c>
      <c r="B2199" s="156">
        <f t="shared" si="275"/>
        <v>0</v>
      </c>
      <c r="C2199" s="156">
        <v>10000</v>
      </c>
      <c r="D2199" s="156"/>
      <c r="E2199" s="157" t="str">
        <f>_xlfn.IFNA(VLOOKUP(E2198,$O$3:$P$38,2,0),"")</f>
        <v>sto</v>
      </c>
      <c r="F2199" s="149" t="str">
        <f>IF(AND(F2198&gt;10,F2198&lt;20), VLOOKUP(F2198,$O$3:$P$38,2,0),"")</f>
        <v/>
      </c>
      <c r="G2199" s="149" t="str">
        <f>IF(AND(F2198&gt;10,F2198&lt;20),"", IF(G2198&gt;9, VLOOKUP(G2198,$O$3:$P$38,2,0),""))</f>
        <v>trzydzieści</v>
      </c>
      <c r="H2199" s="149" t="str">
        <f>IF(AND(F2198&gt;10,F2198&lt;20),"",IF(H2198&gt;0,VLOOKUP(H2198,$O$3:$P$39,2,0),IF(AND(H2198=0,A2195=0),"zero","")))</f>
        <v>osiem</v>
      </c>
      <c r="J2199" s="149" t="str">
        <f>CONCATENATE(E2199,IF(AND(E2199&lt;&gt;"",F2199&lt;&gt;""),$M$3,""),F2199,IF(AND(E2199&amp;F2199&lt;&gt;"",G2199&lt;&gt;""),$M$3,""),G2199,IF(AND(E2199&amp;F2199&amp;G2199&lt;&gt;"",H2199&lt;&gt;""),$M$3,""),H2199)</f>
        <v>sto trzydzieści osiem</v>
      </c>
      <c r="K2199" s="160"/>
    </row>
    <row r="2200" spans="1:11">
      <c r="A2200" s="159">
        <f t="shared" si="274"/>
        <v>138</v>
      </c>
      <c r="B2200" s="156">
        <f t="shared" si="275"/>
        <v>0</v>
      </c>
      <c r="C2200" s="156">
        <v>100000</v>
      </c>
      <c r="D2200" s="156"/>
      <c r="E2200" s="157"/>
      <c r="K2200" s="160"/>
    </row>
    <row r="2201" spans="1:11">
      <c r="A2201" s="159">
        <f t="shared" si="274"/>
        <v>138</v>
      </c>
      <c r="B2201" s="156">
        <f t="shared" si="275"/>
        <v>0</v>
      </c>
      <c r="C2201" s="156">
        <v>1000000</v>
      </c>
      <c r="D2201" s="156">
        <f>(A2201-A2198)/1000</f>
        <v>0</v>
      </c>
      <c r="E2201" s="157">
        <f>D2201-MOD(D2201,100)</f>
        <v>0</v>
      </c>
      <c r="F2201" s="149">
        <f>MOD(D2201,100)</f>
        <v>0</v>
      </c>
      <c r="G2201" s="149">
        <f>F2201-MOD(F2201,10)</f>
        <v>0</v>
      </c>
      <c r="H2201" s="149">
        <f>MOD(F2201,10)</f>
        <v>0</v>
      </c>
      <c r="K2201" s="160"/>
    </row>
    <row r="2202" spans="1:11">
      <c r="A2202" s="159">
        <f t="shared" si="274"/>
        <v>138</v>
      </c>
      <c r="B2202" s="156">
        <f t="shared" si="275"/>
        <v>0</v>
      </c>
      <c r="C2202" s="156">
        <v>10000000</v>
      </c>
      <c r="D2202" s="156"/>
      <c r="E2202" s="157" t="str">
        <f>_xlfn.IFNA(VLOOKUP(E2201,$O$3:$P$38,2,0),"")</f>
        <v/>
      </c>
      <c r="F2202" s="149" t="str">
        <f>IF(AND(F2201&gt;10,F2201&lt;20), VLOOKUP(F2201,$O$3:$P$38,2,0),"")</f>
        <v/>
      </c>
      <c r="G2202" s="149" t="str">
        <f>IF(AND(F2201&gt;10,F2201&lt;20),"", IF(G2201&gt;9, VLOOKUP(G2201,$O$3:$P$38,2,0),""))</f>
        <v/>
      </c>
      <c r="H2202" s="149" t="str">
        <f>IF(AND(F2201&gt;10,F2201&lt;20),"", IF(H2201&gt;0, VLOOKUP(H2201,$O$3:$P$38,2,0),""))</f>
        <v/>
      </c>
      <c r="I2202" s="149" t="str">
        <f>IF(D2201=0,"",IF(D2201=1,$Q$3,IF(AND(F2201&gt;10,F2201&lt;19),$Q$5,IF(AND(H2201&gt;1,H2201&lt;5),$Q$4,$Q$5))))</f>
        <v/>
      </c>
      <c r="J2202" s="149" t="str">
        <f>CONCATENATE(E2202,IF(AND(E2202&lt;&gt;"",F2202&lt;&gt;""),$M$3,""),F2202,IF(AND(E2202&amp;F2202&lt;&gt;"",G2202&lt;&gt;""),$M$3,""),G2202,IF(AND(E2202&amp;F2202&amp;G2202&lt;&gt;"",H2202&lt;&gt;""),$M$3,""),H2202,IF(E2202&amp;F2202&amp;G2202&amp;H2202&lt;&gt;"",$M$3,""),I2202)</f>
        <v/>
      </c>
      <c r="K2202" s="160"/>
    </row>
    <row r="2203" spans="1:11">
      <c r="A2203" s="159">
        <f t="shared" si="274"/>
        <v>138</v>
      </c>
      <c r="B2203" s="156">
        <f t="shared" si="275"/>
        <v>0</v>
      </c>
      <c r="C2203" s="156">
        <v>100000000</v>
      </c>
      <c r="D2203" s="156"/>
      <c r="E2203" s="157"/>
      <c r="K2203" s="160"/>
    </row>
    <row r="2204" spans="1:11">
      <c r="A2204" s="159">
        <f t="shared" si="274"/>
        <v>138</v>
      </c>
      <c r="B2204" s="155">
        <f t="shared" si="275"/>
        <v>0</v>
      </c>
      <c r="C2204" s="155">
        <v>1000000000</v>
      </c>
      <c r="D2204" s="156">
        <f>(A2204-A2201)/1000000</f>
        <v>0</v>
      </c>
      <c r="E2204" s="157">
        <f>D2204-MOD(D2204,100)</f>
        <v>0</v>
      </c>
      <c r="F2204" s="149">
        <f>MOD(D2204,100)</f>
        <v>0</v>
      </c>
      <c r="G2204" s="149">
        <f>F2204-MOD(F2204,10)</f>
        <v>0</v>
      </c>
      <c r="H2204" s="149">
        <f>MOD(F2204,10)</f>
        <v>0</v>
      </c>
      <c r="K2204" s="160"/>
    </row>
    <row r="2205" spans="1:11">
      <c r="A2205" s="159">
        <f t="shared" si="274"/>
        <v>138</v>
      </c>
      <c r="B2205" s="155">
        <f t="shared" si="275"/>
        <v>0</v>
      </c>
      <c r="C2205" s="155">
        <v>10000000000</v>
      </c>
      <c r="E2205" s="161" t="str">
        <f>_xlfn.IFNA(VLOOKUP(E2204,$O$3:$P$38,2,0),"")</f>
        <v/>
      </c>
      <c r="F2205" s="149" t="str">
        <f>IF(AND(F2204&gt;10,F2204&lt;20), VLOOKUP(F2204,$O$3:$P$38,2,0),"")</f>
        <v/>
      </c>
      <c r="G2205" s="149" t="str">
        <f>IF(AND(F2204&gt;10,F2204&lt;20),"", IF(G2204&gt;9, VLOOKUP(G2204,$O$3:$P$38,2,0),""))</f>
        <v/>
      </c>
      <c r="H2205" s="149" t="str">
        <f>IF(AND(F2204&gt;10,F2204&lt;20),"", IF(H2204&gt;0, VLOOKUP(H2204,$O$3:$P$38,2,0),""))</f>
        <v/>
      </c>
      <c r="I2205" s="149" t="str">
        <f>IF(D2204=0,"",IF(D2204=1,$R$3,IF(AND(F2204&gt;10,F2204&lt;19),$R$5,IF(AND(H2204&gt;1,H2204&lt;5),$R$4,$R$5))))</f>
        <v/>
      </c>
      <c r="J2205" s="149" t="str">
        <f>CONCATENATE(E2205,IF(AND(E2205&lt;&gt;"",F2205&lt;&gt;""),$M$3,""),F2205,IF(AND(E2205&amp;F2205&lt;&gt;"",G2205&lt;&gt;""),$M$3,""),G2205,IF(AND(E2205&amp;F2205&amp;G2205&lt;&gt;"",H2205&lt;&gt;""),$M$3,""),H2205,IF(E2205&amp;F2205&amp;G2205&amp;H2205&lt;&gt;"",$M$3,""),I2205)</f>
        <v/>
      </c>
      <c r="K2205" s="160"/>
    </row>
    <row r="2206" spans="1:11">
      <c r="A2206" s="159">
        <f t="shared" si="274"/>
        <v>138</v>
      </c>
      <c r="B2206" s="156">
        <f t="shared" si="275"/>
        <v>0</v>
      </c>
      <c r="C2206" s="156">
        <v>100000000000</v>
      </c>
      <c r="D2206" s="156"/>
      <c r="E2206" s="157"/>
      <c r="K2206" s="160"/>
    </row>
    <row r="2207" spans="1:11">
      <c r="A2207" s="159">
        <f t="shared" si="274"/>
        <v>138</v>
      </c>
      <c r="B2207" s="155">
        <f>A2207-A2204</f>
        <v>0</v>
      </c>
      <c r="C2207" s="155">
        <v>1000000000000</v>
      </c>
      <c r="D2207" s="156">
        <f>(A2207-A2204)/1000000000</f>
        <v>0</v>
      </c>
      <c r="E2207" s="157">
        <f>D2207-MOD(D2207,100)</f>
        <v>0</v>
      </c>
      <c r="F2207" s="149">
        <f>MOD(D2207,100)</f>
        <v>0</v>
      </c>
      <c r="G2207" s="149">
        <f>F2207-MOD(F2207,10)</f>
        <v>0</v>
      </c>
      <c r="H2207" s="149">
        <f>MOD(F2207,10)</f>
        <v>0</v>
      </c>
      <c r="K2207" s="160"/>
    </row>
    <row r="2208" spans="1:11" ht="15.75" thickBot="1">
      <c r="A2208" s="162"/>
      <c r="B2208" s="163"/>
      <c r="C2208" s="163"/>
      <c r="D2208" s="163"/>
      <c r="E2208" s="164" t="str">
        <f>_xlfn.IFNA(VLOOKUP(E2207,$O$3:$P$38,2,0),"")</f>
        <v/>
      </c>
      <c r="F2208" s="163" t="str">
        <f>IF(AND(F2207&gt;10,F2207&lt;20), VLOOKUP(F2207,$O$3:$P$38,2,0),"")</f>
        <v/>
      </c>
      <c r="G2208" s="163" t="str">
        <f>IF(AND(F2207&gt;10,F2207&lt;20),"", IF(G2207&gt;9, VLOOKUP(G2207,$O$3:$P$38,2,0),""))</f>
        <v/>
      </c>
      <c r="H2208" s="163" t="str">
        <f>IF(AND(F2207&gt;10,F2207&lt;20),"", IF(H2207&gt;0, VLOOKUP(H2207,$O$3:$P$38,2,0),""))</f>
        <v/>
      </c>
      <c r="I2208" s="163" t="str">
        <f>IF(D2207=0,"",IF(D2207=1,$S$3,IF(AND(F2207&gt;10,F2207&lt;19),$S$5,IF(AND(H2207&gt;1,H2207&lt;5),$S$4,$S$5))))</f>
        <v/>
      </c>
      <c r="J2208" s="163" t="str">
        <f>CONCATENATE(E2208,IF(AND(E2208&lt;&gt;"",F2208&lt;&gt;""),$M$3,""),F2208,IF(AND(E2208&amp;F2208&lt;&gt;"",G2208&lt;&gt;""),$M$3,""),G2208,IF(AND(E2208&amp;F2208&amp;G2208&lt;&gt;"",H2208&lt;&gt;""),$M$3,""),H2208,IF(E2208&amp;F2208&amp;G2208&amp;H2208&lt;&gt;"",$M$3,""),I2208)</f>
        <v/>
      </c>
      <c r="K2208" s="165"/>
    </row>
    <row r="2209" spans="1:11" ht="15.75" thickBot="1">
      <c r="A2209" s="150"/>
      <c r="B2209" s="150"/>
      <c r="C2209" s="150"/>
      <c r="D2209" s="150"/>
      <c r="E2209" s="166"/>
      <c r="F2209" s="150"/>
      <c r="G2209" s="150"/>
      <c r="H2209" s="150"/>
      <c r="I2209" s="150"/>
      <c r="J2209" s="150"/>
      <c r="K2209" s="150"/>
    </row>
    <row r="2210" spans="1:11" ht="15.75" thickBot="1">
      <c r="A2210" s="151">
        <v>139</v>
      </c>
      <c r="B2210" s="145" t="s">
        <v>152</v>
      </c>
      <c r="C2210" s="145" t="s">
        <v>153</v>
      </c>
      <c r="D2210" s="148"/>
      <c r="E2210" s="152" t="str">
        <f>CONCATENATE(J2224,IF(AND(D2223&lt;&gt;0,D2220&lt;&gt;0),$M$3,""),J2221,IF(AND(D2220&lt;&gt;0,D2217&lt;&gt;0),$M$3,""),J2218,IF(AND(D2217&lt;&gt;0,D2214&lt;&gt;0),$M$3,""),J2215,$N$3,$M$3,E2211,IF(D2211&lt;&gt;0,$M$3,""),$N$4)</f>
        <v>sto trzydzieści dziewięć, 00/100</v>
      </c>
      <c r="F2210" s="148"/>
      <c r="G2210" s="148"/>
      <c r="H2210" s="148"/>
      <c r="I2210" s="148"/>
      <c r="J2210" s="148"/>
      <c r="K2210" s="153"/>
    </row>
    <row r="2211" spans="1:11" ht="15.75" thickBot="1">
      <c r="A2211" s="154">
        <f>TRUNC(A2210)</f>
        <v>139</v>
      </c>
      <c r="B2211" s="155">
        <f>A2210-A2211</f>
        <v>0</v>
      </c>
      <c r="C2211" s="155">
        <v>1</v>
      </c>
      <c r="D2211" s="156">
        <f>B2211</f>
        <v>0</v>
      </c>
      <c r="E2211" s="157" t="str">
        <f>CONCATENATE(TEXT(D2211*100,"## 00"),"/100")</f>
        <v>00/100</v>
      </c>
      <c r="K2211" s="158"/>
    </row>
    <row r="2212" spans="1:11">
      <c r="A2212" s="159">
        <f t="shared" ref="A2212:A2223" si="276">MOD($A$2211,$C2212)</f>
        <v>9</v>
      </c>
      <c r="B2212" s="156">
        <f>A2212</f>
        <v>9</v>
      </c>
      <c r="C2212" s="156">
        <v>10</v>
      </c>
      <c r="D2212" s="156"/>
      <c r="E2212" s="157"/>
      <c r="K2212" s="160"/>
    </row>
    <row r="2213" spans="1:11">
      <c r="A2213" s="159">
        <f t="shared" si="276"/>
        <v>39</v>
      </c>
      <c r="B2213" s="156">
        <f t="shared" ref="B2213:B2222" si="277">A2213-A2212</f>
        <v>30</v>
      </c>
      <c r="C2213" s="156">
        <v>100</v>
      </c>
      <c r="D2213" s="156"/>
      <c r="E2213" s="157"/>
      <c r="K2213" s="160"/>
    </row>
    <row r="2214" spans="1:11">
      <c r="A2214" s="159">
        <f t="shared" si="276"/>
        <v>139</v>
      </c>
      <c r="B2214" s="156">
        <f t="shared" si="277"/>
        <v>100</v>
      </c>
      <c r="C2214" s="156">
        <v>1000</v>
      </c>
      <c r="D2214" s="156">
        <f>A2214</f>
        <v>139</v>
      </c>
      <c r="E2214" s="157">
        <f>D2214-MOD(D2214,100)</f>
        <v>100</v>
      </c>
      <c r="F2214" s="149">
        <f>MOD(D2214,100)</f>
        <v>39</v>
      </c>
      <c r="G2214" s="149">
        <f>F2214-MOD(F2214,10)</f>
        <v>30</v>
      </c>
      <c r="H2214" s="149">
        <f>MOD(F2214,10)</f>
        <v>9</v>
      </c>
      <c r="K2214" s="160"/>
    </row>
    <row r="2215" spans="1:11">
      <c r="A2215" s="159">
        <f t="shared" si="276"/>
        <v>139</v>
      </c>
      <c r="B2215" s="156">
        <f t="shared" si="277"/>
        <v>0</v>
      </c>
      <c r="C2215" s="156">
        <v>10000</v>
      </c>
      <c r="D2215" s="156"/>
      <c r="E2215" s="157" t="str">
        <f>_xlfn.IFNA(VLOOKUP(E2214,$O$3:$P$38,2,0),"")</f>
        <v>sto</v>
      </c>
      <c r="F2215" s="149" t="str">
        <f>IF(AND(F2214&gt;10,F2214&lt;20), VLOOKUP(F2214,$O$3:$P$38,2,0),"")</f>
        <v/>
      </c>
      <c r="G2215" s="149" t="str">
        <f>IF(AND(F2214&gt;10,F2214&lt;20),"", IF(G2214&gt;9, VLOOKUP(G2214,$O$3:$P$38,2,0),""))</f>
        <v>trzydzieści</v>
      </c>
      <c r="H2215" s="149" t="str">
        <f>IF(AND(F2214&gt;10,F2214&lt;20),"",IF(H2214&gt;0,VLOOKUP(H2214,$O$3:$P$39,2,0),IF(AND(H2214=0,A2211=0),"zero","")))</f>
        <v>dziewięć</v>
      </c>
      <c r="J2215" s="149" t="str">
        <f>CONCATENATE(E2215,IF(AND(E2215&lt;&gt;"",F2215&lt;&gt;""),$M$3,""),F2215,IF(AND(E2215&amp;F2215&lt;&gt;"",G2215&lt;&gt;""),$M$3,""),G2215,IF(AND(E2215&amp;F2215&amp;G2215&lt;&gt;"",H2215&lt;&gt;""),$M$3,""),H2215)</f>
        <v>sto trzydzieści dziewięć</v>
      </c>
      <c r="K2215" s="160"/>
    </row>
    <row r="2216" spans="1:11">
      <c r="A2216" s="159">
        <f t="shared" si="276"/>
        <v>139</v>
      </c>
      <c r="B2216" s="156">
        <f t="shared" si="277"/>
        <v>0</v>
      </c>
      <c r="C2216" s="156">
        <v>100000</v>
      </c>
      <c r="D2216" s="156"/>
      <c r="E2216" s="157"/>
      <c r="K2216" s="160"/>
    </row>
    <row r="2217" spans="1:11">
      <c r="A2217" s="159">
        <f t="shared" si="276"/>
        <v>139</v>
      </c>
      <c r="B2217" s="156">
        <f t="shared" si="277"/>
        <v>0</v>
      </c>
      <c r="C2217" s="156">
        <v>1000000</v>
      </c>
      <c r="D2217" s="156">
        <f>(A2217-A2214)/1000</f>
        <v>0</v>
      </c>
      <c r="E2217" s="157">
        <f>D2217-MOD(D2217,100)</f>
        <v>0</v>
      </c>
      <c r="F2217" s="149">
        <f>MOD(D2217,100)</f>
        <v>0</v>
      </c>
      <c r="G2217" s="149">
        <f>F2217-MOD(F2217,10)</f>
        <v>0</v>
      </c>
      <c r="H2217" s="149">
        <f>MOD(F2217,10)</f>
        <v>0</v>
      </c>
      <c r="K2217" s="160"/>
    </row>
    <row r="2218" spans="1:11">
      <c r="A2218" s="159">
        <f t="shared" si="276"/>
        <v>139</v>
      </c>
      <c r="B2218" s="156">
        <f t="shared" si="277"/>
        <v>0</v>
      </c>
      <c r="C2218" s="156">
        <v>10000000</v>
      </c>
      <c r="D2218" s="156"/>
      <c r="E2218" s="157" t="str">
        <f>_xlfn.IFNA(VLOOKUP(E2217,$O$3:$P$38,2,0),"")</f>
        <v/>
      </c>
      <c r="F2218" s="149" t="str">
        <f>IF(AND(F2217&gt;10,F2217&lt;20), VLOOKUP(F2217,$O$3:$P$38,2,0),"")</f>
        <v/>
      </c>
      <c r="G2218" s="149" t="str">
        <f>IF(AND(F2217&gt;10,F2217&lt;20),"", IF(G2217&gt;9, VLOOKUP(G2217,$O$3:$P$38,2,0),""))</f>
        <v/>
      </c>
      <c r="H2218" s="149" t="str">
        <f>IF(AND(F2217&gt;10,F2217&lt;20),"", IF(H2217&gt;0, VLOOKUP(H2217,$O$3:$P$38,2,0),""))</f>
        <v/>
      </c>
      <c r="I2218" s="149" t="str">
        <f>IF(D2217=0,"",IF(D2217=1,$Q$3,IF(AND(F2217&gt;10,F2217&lt;19),$Q$5,IF(AND(H2217&gt;1,H2217&lt;5),$Q$4,$Q$5))))</f>
        <v/>
      </c>
      <c r="J2218" s="149" t="str">
        <f>CONCATENATE(E2218,IF(AND(E2218&lt;&gt;"",F2218&lt;&gt;""),$M$3,""),F2218,IF(AND(E2218&amp;F2218&lt;&gt;"",G2218&lt;&gt;""),$M$3,""),G2218,IF(AND(E2218&amp;F2218&amp;G2218&lt;&gt;"",H2218&lt;&gt;""),$M$3,""),H2218,IF(E2218&amp;F2218&amp;G2218&amp;H2218&lt;&gt;"",$M$3,""),I2218)</f>
        <v/>
      </c>
      <c r="K2218" s="160"/>
    </row>
    <row r="2219" spans="1:11">
      <c r="A2219" s="159">
        <f t="shared" si="276"/>
        <v>139</v>
      </c>
      <c r="B2219" s="156">
        <f t="shared" si="277"/>
        <v>0</v>
      </c>
      <c r="C2219" s="156">
        <v>100000000</v>
      </c>
      <c r="D2219" s="156"/>
      <c r="E2219" s="157"/>
      <c r="K2219" s="160"/>
    </row>
    <row r="2220" spans="1:11">
      <c r="A2220" s="159">
        <f t="shared" si="276"/>
        <v>139</v>
      </c>
      <c r="B2220" s="155">
        <f t="shared" si="277"/>
        <v>0</v>
      </c>
      <c r="C2220" s="155">
        <v>1000000000</v>
      </c>
      <c r="D2220" s="156">
        <f>(A2220-A2217)/1000000</f>
        <v>0</v>
      </c>
      <c r="E2220" s="157">
        <f>D2220-MOD(D2220,100)</f>
        <v>0</v>
      </c>
      <c r="F2220" s="149">
        <f>MOD(D2220,100)</f>
        <v>0</v>
      </c>
      <c r="G2220" s="149">
        <f>F2220-MOD(F2220,10)</f>
        <v>0</v>
      </c>
      <c r="H2220" s="149">
        <f>MOD(F2220,10)</f>
        <v>0</v>
      </c>
      <c r="K2220" s="160"/>
    </row>
    <row r="2221" spans="1:11">
      <c r="A2221" s="159">
        <f t="shared" si="276"/>
        <v>139</v>
      </c>
      <c r="B2221" s="155">
        <f t="shared" si="277"/>
        <v>0</v>
      </c>
      <c r="C2221" s="155">
        <v>10000000000</v>
      </c>
      <c r="E2221" s="161" t="str">
        <f>_xlfn.IFNA(VLOOKUP(E2220,$O$3:$P$38,2,0),"")</f>
        <v/>
      </c>
      <c r="F2221" s="149" t="str">
        <f>IF(AND(F2220&gt;10,F2220&lt;20), VLOOKUP(F2220,$O$3:$P$38,2,0),"")</f>
        <v/>
      </c>
      <c r="G2221" s="149" t="str">
        <f>IF(AND(F2220&gt;10,F2220&lt;20),"", IF(G2220&gt;9, VLOOKUP(G2220,$O$3:$P$38,2,0),""))</f>
        <v/>
      </c>
      <c r="H2221" s="149" t="str">
        <f>IF(AND(F2220&gt;10,F2220&lt;20),"", IF(H2220&gt;0, VLOOKUP(H2220,$O$3:$P$38,2,0),""))</f>
        <v/>
      </c>
      <c r="I2221" s="149" t="str">
        <f>IF(D2220=0,"",IF(D2220=1,$R$3,IF(AND(F2220&gt;10,F2220&lt;19),$R$5,IF(AND(H2220&gt;1,H2220&lt;5),$R$4,$R$5))))</f>
        <v/>
      </c>
      <c r="J2221" s="149" t="str">
        <f>CONCATENATE(E2221,IF(AND(E2221&lt;&gt;"",F2221&lt;&gt;""),$M$3,""),F2221,IF(AND(E2221&amp;F2221&lt;&gt;"",G2221&lt;&gt;""),$M$3,""),G2221,IF(AND(E2221&amp;F2221&amp;G2221&lt;&gt;"",H2221&lt;&gt;""),$M$3,""),H2221,IF(E2221&amp;F2221&amp;G2221&amp;H2221&lt;&gt;"",$M$3,""),I2221)</f>
        <v/>
      </c>
      <c r="K2221" s="160"/>
    </row>
    <row r="2222" spans="1:11">
      <c r="A2222" s="159">
        <f t="shared" si="276"/>
        <v>139</v>
      </c>
      <c r="B2222" s="156">
        <f t="shared" si="277"/>
        <v>0</v>
      </c>
      <c r="C2222" s="156">
        <v>100000000000</v>
      </c>
      <c r="D2222" s="156"/>
      <c r="E2222" s="157"/>
      <c r="K2222" s="160"/>
    </row>
    <row r="2223" spans="1:11">
      <c r="A2223" s="159">
        <f t="shared" si="276"/>
        <v>139</v>
      </c>
      <c r="B2223" s="155">
        <f>A2223-A2220</f>
        <v>0</v>
      </c>
      <c r="C2223" s="155">
        <v>1000000000000</v>
      </c>
      <c r="D2223" s="156">
        <f>(A2223-A2220)/1000000000</f>
        <v>0</v>
      </c>
      <c r="E2223" s="157">
        <f>D2223-MOD(D2223,100)</f>
        <v>0</v>
      </c>
      <c r="F2223" s="149">
        <f>MOD(D2223,100)</f>
        <v>0</v>
      </c>
      <c r="G2223" s="149">
        <f>F2223-MOD(F2223,10)</f>
        <v>0</v>
      </c>
      <c r="H2223" s="149">
        <f>MOD(F2223,10)</f>
        <v>0</v>
      </c>
      <c r="K2223" s="160"/>
    </row>
    <row r="2224" spans="1:11" ht="15.75" thickBot="1">
      <c r="A2224" s="162"/>
      <c r="B2224" s="163"/>
      <c r="C2224" s="163"/>
      <c r="D2224" s="163"/>
      <c r="E2224" s="164" t="str">
        <f>_xlfn.IFNA(VLOOKUP(E2223,$O$3:$P$38,2,0),"")</f>
        <v/>
      </c>
      <c r="F2224" s="163" t="str">
        <f>IF(AND(F2223&gt;10,F2223&lt;20), VLOOKUP(F2223,$O$3:$P$38,2,0),"")</f>
        <v/>
      </c>
      <c r="G2224" s="163" t="str">
        <f>IF(AND(F2223&gt;10,F2223&lt;20),"", IF(G2223&gt;9, VLOOKUP(G2223,$O$3:$P$38,2,0),""))</f>
        <v/>
      </c>
      <c r="H2224" s="163" t="str">
        <f>IF(AND(F2223&gt;10,F2223&lt;20),"", IF(H2223&gt;0, VLOOKUP(H2223,$O$3:$P$38,2,0),""))</f>
        <v/>
      </c>
      <c r="I2224" s="163" t="str">
        <f>IF(D2223=0,"",IF(D2223=1,$S$3,IF(AND(F2223&gt;10,F2223&lt;19),$S$5,IF(AND(H2223&gt;1,H2223&lt;5),$S$4,$S$5))))</f>
        <v/>
      </c>
      <c r="J2224" s="163" t="str">
        <f>CONCATENATE(E2224,IF(AND(E2224&lt;&gt;"",F2224&lt;&gt;""),$M$3,""),F2224,IF(AND(E2224&amp;F2224&lt;&gt;"",G2224&lt;&gt;""),$M$3,""),G2224,IF(AND(E2224&amp;F2224&amp;G2224&lt;&gt;"",H2224&lt;&gt;""),$M$3,""),H2224,IF(E2224&amp;F2224&amp;G2224&amp;H2224&lt;&gt;"",$M$3,""),I2224)</f>
        <v/>
      </c>
      <c r="K2224" s="165"/>
    </row>
    <row r="2225" spans="1:11" ht="15.75" thickBot="1">
      <c r="A2225" s="150"/>
      <c r="B2225" s="150"/>
      <c r="C2225" s="150"/>
      <c r="D2225" s="150"/>
      <c r="E2225" s="166"/>
      <c r="F2225" s="150"/>
      <c r="G2225" s="150"/>
      <c r="H2225" s="150"/>
      <c r="I2225" s="150"/>
      <c r="J2225" s="150"/>
      <c r="K2225" s="150"/>
    </row>
    <row r="2226" spans="1:11" ht="15.75" thickBot="1">
      <c r="A2226" s="151">
        <v>140</v>
      </c>
      <c r="B2226" s="145" t="s">
        <v>152</v>
      </c>
      <c r="C2226" s="145" t="s">
        <v>153</v>
      </c>
      <c r="D2226" s="148"/>
      <c r="E2226" s="152" t="str">
        <f>CONCATENATE(J2240,IF(AND(D2239&lt;&gt;0,D2236&lt;&gt;0),$M$3,""),J2237,IF(AND(D2236&lt;&gt;0,D2233&lt;&gt;0),$M$3,""),J2234,IF(AND(D2233&lt;&gt;0,D2230&lt;&gt;0),$M$3,""),J2231,$N$3,$M$3,E2227,IF(D2227&lt;&gt;0,$M$3,""),$N$4)</f>
        <v>sto czterdzieści, 00/100</v>
      </c>
      <c r="F2226" s="148"/>
      <c r="G2226" s="148"/>
      <c r="H2226" s="148"/>
      <c r="I2226" s="148"/>
      <c r="J2226" s="148"/>
      <c r="K2226" s="153"/>
    </row>
    <row r="2227" spans="1:11" ht="15.75" thickBot="1">
      <c r="A2227" s="154">
        <f>TRUNC(A2226)</f>
        <v>140</v>
      </c>
      <c r="B2227" s="155">
        <f>A2226-A2227</f>
        <v>0</v>
      </c>
      <c r="C2227" s="155">
        <v>1</v>
      </c>
      <c r="D2227" s="156">
        <f>B2227</f>
        <v>0</v>
      </c>
      <c r="E2227" s="157" t="str">
        <f>CONCATENATE(TEXT(D2227*100,"## 00"),"/100")</f>
        <v>00/100</v>
      </c>
      <c r="K2227" s="158"/>
    </row>
    <row r="2228" spans="1:11">
      <c r="A2228" s="159">
        <f t="shared" ref="A2228:A2239" si="278">MOD($A$2227,$C2228)</f>
        <v>0</v>
      </c>
      <c r="B2228" s="156">
        <f>A2228</f>
        <v>0</v>
      </c>
      <c r="C2228" s="156">
        <v>10</v>
      </c>
      <c r="D2228" s="156"/>
      <c r="E2228" s="157"/>
      <c r="K2228" s="160"/>
    </row>
    <row r="2229" spans="1:11">
      <c r="A2229" s="159">
        <f t="shared" si="278"/>
        <v>40</v>
      </c>
      <c r="B2229" s="156">
        <f t="shared" ref="B2229:B2238" si="279">A2229-A2228</f>
        <v>40</v>
      </c>
      <c r="C2229" s="156">
        <v>100</v>
      </c>
      <c r="D2229" s="156"/>
      <c r="E2229" s="157"/>
      <c r="K2229" s="160"/>
    </row>
    <row r="2230" spans="1:11">
      <c r="A2230" s="159">
        <f t="shared" si="278"/>
        <v>140</v>
      </c>
      <c r="B2230" s="156">
        <f t="shared" si="279"/>
        <v>100</v>
      </c>
      <c r="C2230" s="156">
        <v>1000</v>
      </c>
      <c r="D2230" s="156">
        <f>A2230</f>
        <v>140</v>
      </c>
      <c r="E2230" s="157">
        <f>D2230-MOD(D2230,100)</f>
        <v>100</v>
      </c>
      <c r="F2230" s="149">
        <f>MOD(D2230,100)</f>
        <v>40</v>
      </c>
      <c r="G2230" s="149">
        <f>F2230-MOD(F2230,10)</f>
        <v>40</v>
      </c>
      <c r="H2230" s="149">
        <f>MOD(F2230,10)</f>
        <v>0</v>
      </c>
      <c r="K2230" s="160"/>
    </row>
    <row r="2231" spans="1:11">
      <c r="A2231" s="159">
        <f t="shared" si="278"/>
        <v>140</v>
      </c>
      <c r="B2231" s="156">
        <f t="shared" si="279"/>
        <v>0</v>
      </c>
      <c r="C2231" s="156">
        <v>10000</v>
      </c>
      <c r="D2231" s="156"/>
      <c r="E2231" s="157" t="str">
        <f>_xlfn.IFNA(VLOOKUP(E2230,$O$3:$P$38,2,0),"")</f>
        <v>sto</v>
      </c>
      <c r="F2231" s="149" t="str">
        <f>IF(AND(F2230&gt;10,F2230&lt;20), VLOOKUP(F2230,$O$3:$P$38,2,0),"")</f>
        <v/>
      </c>
      <c r="G2231" s="149" t="str">
        <f>IF(AND(F2230&gt;10,F2230&lt;20),"", IF(G2230&gt;9, VLOOKUP(G2230,$O$3:$P$38,2,0),""))</f>
        <v>czterdzieści</v>
      </c>
      <c r="H2231" s="149" t="str">
        <f>IF(AND(F2230&gt;10,F2230&lt;20),"",IF(H2230&gt;0,VLOOKUP(H2230,$O$3:$P$39,2,0),IF(AND(H2230=0,A2227=0),"zero","")))</f>
        <v/>
      </c>
      <c r="J2231" s="149" t="str">
        <f>CONCATENATE(E2231,IF(AND(E2231&lt;&gt;"",F2231&lt;&gt;""),$M$3,""),F2231,IF(AND(E2231&amp;F2231&lt;&gt;"",G2231&lt;&gt;""),$M$3,""),G2231,IF(AND(E2231&amp;F2231&amp;G2231&lt;&gt;"",H2231&lt;&gt;""),$M$3,""),H2231)</f>
        <v>sto czterdzieści</v>
      </c>
      <c r="K2231" s="160"/>
    </row>
    <row r="2232" spans="1:11">
      <c r="A2232" s="159">
        <f t="shared" si="278"/>
        <v>140</v>
      </c>
      <c r="B2232" s="156">
        <f t="shared" si="279"/>
        <v>0</v>
      </c>
      <c r="C2232" s="156">
        <v>100000</v>
      </c>
      <c r="D2232" s="156"/>
      <c r="E2232" s="157"/>
      <c r="K2232" s="160"/>
    </row>
    <row r="2233" spans="1:11">
      <c r="A2233" s="159">
        <f t="shared" si="278"/>
        <v>140</v>
      </c>
      <c r="B2233" s="156">
        <f t="shared" si="279"/>
        <v>0</v>
      </c>
      <c r="C2233" s="156">
        <v>1000000</v>
      </c>
      <c r="D2233" s="156">
        <f>(A2233-A2230)/1000</f>
        <v>0</v>
      </c>
      <c r="E2233" s="157">
        <f>D2233-MOD(D2233,100)</f>
        <v>0</v>
      </c>
      <c r="F2233" s="149">
        <f>MOD(D2233,100)</f>
        <v>0</v>
      </c>
      <c r="G2233" s="149">
        <f>F2233-MOD(F2233,10)</f>
        <v>0</v>
      </c>
      <c r="H2233" s="149">
        <f>MOD(F2233,10)</f>
        <v>0</v>
      </c>
      <c r="K2233" s="160"/>
    </row>
    <row r="2234" spans="1:11">
      <c r="A2234" s="159">
        <f t="shared" si="278"/>
        <v>140</v>
      </c>
      <c r="B2234" s="156">
        <f t="shared" si="279"/>
        <v>0</v>
      </c>
      <c r="C2234" s="156">
        <v>10000000</v>
      </c>
      <c r="D2234" s="156"/>
      <c r="E2234" s="157" t="str">
        <f>_xlfn.IFNA(VLOOKUP(E2233,$O$3:$P$38,2,0),"")</f>
        <v/>
      </c>
      <c r="F2234" s="149" t="str">
        <f>IF(AND(F2233&gt;10,F2233&lt;20), VLOOKUP(F2233,$O$3:$P$38,2,0),"")</f>
        <v/>
      </c>
      <c r="G2234" s="149" t="str">
        <f>IF(AND(F2233&gt;10,F2233&lt;20),"", IF(G2233&gt;9, VLOOKUP(G2233,$O$3:$P$38,2,0),""))</f>
        <v/>
      </c>
      <c r="H2234" s="149" t="str">
        <f>IF(AND(F2233&gt;10,F2233&lt;20),"", IF(H2233&gt;0, VLOOKUP(H2233,$O$3:$P$38,2,0),""))</f>
        <v/>
      </c>
      <c r="I2234" s="149" t="str">
        <f>IF(D2233=0,"",IF(D2233=1,$Q$3,IF(AND(F2233&gt;10,F2233&lt;19),$Q$5,IF(AND(H2233&gt;1,H2233&lt;5),$Q$4,$Q$5))))</f>
        <v/>
      </c>
      <c r="J2234" s="149" t="str">
        <f>CONCATENATE(E2234,IF(AND(E2234&lt;&gt;"",F2234&lt;&gt;""),$M$3,""),F2234,IF(AND(E2234&amp;F2234&lt;&gt;"",G2234&lt;&gt;""),$M$3,""),G2234,IF(AND(E2234&amp;F2234&amp;G2234&lt;&gt;"",H2234&lt;&gt;""),$M$3,""),H2234,IF(E2234&amp;F2234&amp;G2234&amp;H2234&lt;&gt;"",$M$3,""),I2234)</f>
        <v/>
      </c>
      <c r="K2234" s="160"/>
    </row>
    <row r="2235" spans="1:11">
      <c r="A2235" s="159">
        <f t="shared" si="278"/>
        <v>140</v>
      </c>
      <c r="B2235" s="156">
        <f t="shared" si="279"/>
        <v>0</v>
      </c>
      <c r="C2235" s="156">
        <v>100000000</v>
      </c>
      <c r="D2235" s="156"/>
      <c r="E2235" s="157"/>
      <c r="K2235" s="160"/>
    </row>
    <row r="2236" spans="1:11">
      <c r="A2236" s="159">
        <f t="shared" si="278"/>
        <v>140</v>
      </c>
      <c r="B2236" s="155">
        <f t="shared" si="279"/>
        <v>0</v>
      </c>
      <c r="C2236" s="155">
        <v>1000000000</v>
      </c>
      <c r="D2236" s="156">
        <f>(A2236-A2233)/1000000</f>
        <v>0</v>
      </c>
      <c r="E2236" s="157">
        <f>D2236-MOD(D2236,100)</f>
        <v>0</v>
      </c>
      <c r="F2236" s="149">
        <f>MOD(D2236,100)</f>
        <v>0</v>
      </c>
      <c r="G2236" s="149">
        <f>F2236-MOD(F2236,10)</f>
        <v>0</v>
      </c>
      <c r="H2236" s="149">
        <f>MOD(F2236,10)</f>
        <v>0</v>
      </c>
      <c r="K2236" s="160"/>
    </row>
    <row r="2237" spans="1:11">
      <c r="A2237" s="159">
        <f t="shared" si="278"/>
        <v>140</v>
      </c>
      <c r="B2237" s="155">
        <f t="shared" si="279"/>
        <v>0</v>
      </c>
      <c r="C2237" s="155">
        <v>10000000000</v>
      </c>
      <c r="E2237" s="161" t="str">
        <f>_xlfn.IFNA(VLOOKUP(E2236,$O$3:$P$38,2,0),"")</f>
        <v/>
      </c>
      <c r="F2237" s="149" t="str">
        <f>IF(AND(F2236&gt;10,F2236&lt;20), VLOOKUP(F2236,$O$3:$P$38,2,0),"")</f>
        <v/>
      </c>
      <c r="G2237" s="149" t="str">
        <f>IF(AND(F2236&gt;10,F2236&lt;20),"", IF(G2236&gt;9, VLOOKUP(G2236,$O$3:$P$38,2,0),""))</f>
        <v/>
      </c>
      <c r="H2237" s="149" t="str">
        <f>IF(AND(F2236&gt;10,F2236&lt;20),"", IF(H2236&gt;0, VLOOKUP(H2236,$O$3:$P$38,2,0),""))</f>
        <v/>
      </c>
      <c r="I2237" s="149" t="str">
        <f>IF(D2236=0,"",IF(D2236=1,$R$3,IF(AND(F2236&gt;10,F2236&lt;19),$R$5,IF(AND(H2236&gt;1,H2236&lt;5),$R$4,$R$5))))</f>
        <v/>
      </c>
      <c r="J2237" s="149" t="str">
        <f>CONCATENATE(E2237,IF(AND(E2237&lt;&gt;"",F2237&lt;&gt;""),$M$3,""),F2237,IF(AND(E2237&amp;F2237&lt;&gt;"",G2237&lt;&gt;""),$M$3,""),G2237,IF(AND(E2237&amp;F2237&amp;G2237&lt;&gt;"",H2237&lt;&gt;""),$M$3,""),H2237,IF(E2237&amp;F2237&amp;G2237&amp;H2237&lt;&gt;"",$M$3,""),I2237)</f>
        <v/>
      </c>
      <c r="K2237" s="160"/>
    </row>
    <row r="2238" spans="1:11">
      <c r="A2238" s="159">
        <f t="shared" si="278"/>
        <v>140</v>
      </c>
      <c r="B2238" s="156">
        <f t="shared" si="279"/>
        <v>0</v>
      </c>
      <c r="C2238" s="156">
        <v>100000000000</v>
      </c>
      <c r="D2238" s="156"/>
      <c r="E2238" s="157"/>
      <c r="K2238" s="160"/>
    </row>
    <row r="2239" spans="1:11">
      <c r="A2239" s="159">
        <f t="shared" si="278"/>
        <v>140</v>
      </c>
      <c r="B2239" s="155">
        <f>A2239-A2236</f>
        <v>0</v>
      </c>
      <c r="C2239" s="155">
        <v>1000000000000</v>
      </c>
      <c r="D2239" s="156">
        <f>(A2239-A2236)/1000000000</f>
        <v>0</v>
      </c>
      <c r="E2239" s="157">
        <f>D2239-MOD(D2239,100)</f>
        <v>0</v>
      </c>
      <c r="F2239" s="149">
        <f>MOD(D2239,100)</f>
        <v>0</v>
      </c>
      <c r="G2239" s="149">
        <f>F2239-MOD(F2239,10)</f>
        <v>0</v>
      </c>
      <c r="H2239" s="149">
        <f>MOD(F2239,10)</f>
        <v>0</v>
      </c>
      <c r="K2239" s="160"/>
    </row>
    <row r="2240" spans="1:11" ht="15.75" thickBot="1">
      <c r="A2240" s="162"/>
      <c r="B2240" s="163"/>
      <c r="C2240" s="163"/>
      <c r="D2240" s="163"/>
      <c r="E2240" s="164" t="str">
        <f>_xlfn.IFNA(VLOOKUP(E2239,$O$3:$P$38,2,0),"")</f>
        <v/>
      </c>
      <c r="F2240" s="163" t="str">
        <f>IF(AND(F2239&gt;10,F2239&lt;20), VLOOKUP(F2239,$O$3:$P$38,2,0),"")</f>
        <v/>
      </c>
      <c r="G2240" s="163" t="str">
        <f>IF(AND(F2239&gt;10,F2239&lt;20),"", IF(G2239&gt;9, VLOOKUP(G2239,$O$3:$P$38,2,0),""))</f>
        <v/>
      </c>
      <c r="H2240" s="163" t="str">
        <f>IF(AND(F2239&gt;10,F2239&lt;20),"", IF(H2239&gt;0, VLOOKUP(H2239,$O$3:$P$38,2,0),""))</f>
        <v/>
      </c>
      <c r="I2240" s="163" t="str">
        <f>IF(D2239=0,"",IF(D2239=1,$S$3,IF(AND(F2239&gt;10,F2239&lt;19),$S$5,IF(AND(H2239&gt;1,H2239&lt;5),$S$4,$S$5))))</f>
        <v/>
      </c>
      <c r="J2240" s="163" t="str">
        <f>CONCATENATE(E2240,IF(AND(E2240&lt;&gt;"",F2240&lt;&gt;""),$M$3,""),F2240,IF(AND(E2240&amp;F2240&lt;&gt;"",G2240&lt;&gt;""),$M$3,""),G2240,IF(AND(E2240&amp;F2240&amp;G2240&lt;&gt;"",H2240&lt;&gt;""),$M$3,""),H2240,IF(E2240&amp;F2240&amp;G2240&amp;H2240&lt;&gt;"",$M$3,""),I2240)</f>
        <v/>
      </c>
      <c r="K2240" s="165"/>
    </row>
    <row r="2241" spans="1:11" ht="15.75" thickBot="1">
      <c r="A2241" s="150"/>
      <c r="B2241" s="150"/>
      <c r="C2241" s="150"/>
      <c r="D2241" s="150"/>
      <c r="E2241" s="166"/>
      <c r="F2241" s="150"/>
      <c r="G2241" s="150"/>
      <c r="H2241" s="150"/>
      <c r="I2241" s="150"/>
      <c r="J2241" s="150"/>
      <c r="K2241" s="150"/>
    </row>
    <row r="2242" spans="1:11" ht="15.75" thickBot="1">
      <c r="A2242" s="151">
        <v>141</v>
      </c>
      <c r="B2242" s="145" t="s">
        <v>152</v>
      </c>
      <c r="C2242" s="145" t="s">
        <v>153</v>
      </c>
      <c r="D2242" s="148"/>
      <c r="E2242" s="152" t="str">
        <f>CONCATENATE(J2256,IF(AND(D2255&lt;&gt;0,D2252&lt;&gt;0),$M$3,""),J2253,IF(AND(D2252&lt;&gt;0,D2249&lt;&gt;0),$M$3,""),J2250,IF(AND(D2249&lt;&gt;0,D2246&lt;&gt;0),$M$3,""),J2247,$N$3,$M$3,E2243,IF(D2243&lt;&gt;0,$M$3,""),$N$4)</f>
        <v>sto czterdzieści jeden, 00/100</v>
      </c>
      <c r="F2242" s="148"/>
      <c r="G2242" s="148"/>
      <c r="H2242" s="148"/>
      <c r="I2242" s="148"/>
      <c r="J2242" s="148"/>
      <c r="K2242" s="153"/>
    </row>
    <row r="2243" spans="1:11" ht="15.75" thickBot="1">
      <c r="A2243" s="154">
        <f>TRUNC(A2242)</f>
        <v>141</v>
      </c>
      <c r="B2243" s="155">
        <f>A2242-A2243</f>
        <v>0</v>
      </c>
      <c r="C2243" s="155">
        <v>1</v>
      </c>
      <c r="D2243" s="156">
        <f>B2243</f>
        <v>0</v>
      </c>
      <c r="E2243" s="157" t="str">
        <f>CONCATENATE(TEXT(D2243*100,"## 00"),"/100")</f>
        <v>00/100</v>
      </c>
      <c r="K2243" s="158"/>
    </row>
    <row r="2244" spans="1:11">
      <c r="A2244" s="159">
        <f t="shared" ref="A2244:A2255" si="280">MOD($A$2243,$C2244)</f>
        <v>1</v>
      </c>
      <c r="B2244" s="156">
        <f>A2244</f>
        <v>1</v>
      </c>
      <c r="C2244" s="156">
        <v>10</v>
      </c>
      <c r="D2244" s="156"/>
      <c r="E2244" s="157"/>
      <c r="K2244" s="160"/>
    </row>
    <row r="2245" spans="1:11">
      <c r="A2245" s="159">
        <f t="shared" si="280"/>
        <v>41</v>
      </c>
      <c r="B2245" s="156">
        <f t="shared" ref="B2245:B2254" si="281">A2245-A2244</f>
        <v>40</v>
      </c>
      <c r="C2245" s="156">
        <v>100</v>
      </c>
      <c r="D2245" s="156"/>
      <c r="E2245" s="157"/>
      <c r="K2245" s="160"/>
    </row>
    <row r="2246" spans="1:11">
      <c r="A2246" s="159">
        <f t="shared" si="280"/>
        <v>141</v>
      </c>
      <c r="B2246" s="156">
        <f t="shared" si="281"/>
        <v>100</v>
      </c>
      <c r="C2246" s="156">
        <v>1000</v>
      </c>
      <c r="D2246" s="156">
        <f>A2246</f>
        <v>141</v>
      </c>
      <c r="E2246" s="157">
        <f>D2246-MOD(D2246,100)</f>
        <v>100</v>
      </c>
      <c r="F2246" s="149">
        <f>MOD(D2246,100)</f>
        <v>41</v>
      </c>
      <c r="G2246" s="149">
        <f>F2246-MOD(F2246,10)</f>
        <v>40</v>
      </c>
      <c r="H2246" s="149">
        <f>MOD(F2246,10)</f>
        <v>1</v>
      </c>
      <c r="K2246" s="160"/>
    </row>
    <row r="2247" spans="1:11">
      <c r="A2247" s="159">
        <f t="shared" si="280"/>
        <v>141</v>
      </c>
      <c r="B2247" s="156">
        <f t="shared" si="281"/>
        <v>0</v>
      </c>
      <c r="C2247" s="156">
        <v>10000</v>
      </c>
      <c r="D2247" s="156"/>
      <c r="E2247" s="157" t="str">
        <f>_xlfn.IFNA(VLOOKUP(E2246,$O$3:$P$38,2,0),"")</f>
        <v>sto</v>
      </c>
      <c r="F2247" s="149" t="str">
        <f>IF(AND(F2246&gt;10,F2246&lt;20), VLOOKUP(F2246,$O$3:$P$38,2,0),"")</f>
        <v/>
      </c>
      <c r="G2247" s="149" t="str">
        <f>IF(AND(F2246&gt;10,F2246&lt;20),"", IF(G2246&gt;9, VLOOKUP(G2246,$O$3:$P$38,2,0),""))</f>
        <v>czterdzieści</v>
      </c>
      <c r="H2247" s="149" t="str">
        <f>IF(AND(F2246&gt;10,F2246&lt;20),"",IF(H2246&gt;0,VLOOKUP(H2246,$O$3:$P$39,2,0),IF(AND(H2246=0,A2243=0),"zero","")))</f>
        <v>jeden</v>
      </c>
      <c r="J2247" s="149" t="str">
        <f>CONCATENATE(E2247,IF(AND(E2247&lt;&gt;"",F2247&lt;&gt;""),$M$3,""),F2247,IF(AND(E2247&amp;F2247&lt;&gt;"",G2247&lt;&gt;""),$M$3,""),G2247,IF(AND(E2247&amp;F2247&amp;G2247&lt;&gt;"",H2247&lt;&gt;""),$M$3,""),H2247)</f>
        <v>sto czterdzieści jeden</v>
      </c>
      <c r="K2247" s="160"/>
    </row>
    <row r="2248" spans="1:11">
      <c r="A2248" s="159">
        <f t="shared" si="280"/>
        <v>141</v>
      </c>
      <c r="B2248" s="156">
        <f t="shared" si="281"/>
        <v>0</v>
      </c>
      <c r="C2248" s="156">
        <v>100000</v>
      </c>
      <c r="D2248" s="156"/>
      <c r="E2248" s="157"/>
      <c r="K2248" s="160"/>
    </row>
    <row r="2249" spans="1:11">
      <c r="A2249" s="159">
        <f t="shared" si="280"/>
        <v>141</v>
      </c>
      <c r="B2249" s="156">
        <f t="shared" si="281"/>
        <v>0</v>
      </c>
      <c r="C2249" s="156">
        <v>1000000</v>
      </c>
      <c r="D2249" s="156">
        <f>(A2249-A2246)/1000</f>
        <v>0</v>
      </c>
      <c r="E2249" s="157">
        <f>D2249-MOD(D2249,100)</f>
        <v>0</v>
      </c>
      <c r="F2249" s="149">
        <f>MOD(D2249,100)</f>
        <v>0</v>
      </c>
      <c r="G2249" s="149">
        <f>F2249-MOD(F2249,10)</f>
        <v>0</v>
      </c>
      <c r="H2249" s="149">
        <f>MOD(F2249,10)</f>
        <v>0</v>
      </c>
      <c r="K2249" s="160"/>
    </row>
    <row r="2250" spans="1:11">
      <c r="A2250" s="159">
        <f t="shared" si="280"/>
        <v>141</v>
      </c>
      <c r="B2250" s="156">
        <f t="shared" si="281"/>
        <v>0</v>
      </c>
      <c r="C2250" s="156">
        <v>10000000</v>
      </c>
      <c r="D2250" s="156"/>
      <c r="E2250" s="157" t="str">
        <f>_xlfn.IFNA(VLOOKUP(E2249,$O$3:$P$38,2,0),"")</f>
        <v/>
      </c>
      <c r="F2250" s="149" t="str">
        <f>IF(AND(F2249&gt;10,F2249&lt;20), VLOOKUP(F2249,$O$3:$P$38,2,0),"")</f>
        <v/>
      </c>
      <c r="G2250" s="149" t="str">
        <f>IF(AND(F2249&gt;10,F2249&lt;20),"", IF(G2249&gt;9, VLOOKUP(G2249,$O$3:$P$38,2,0),""))</f>
        <v/>
      </c>
      <c r="H2250" s="149" t="str">
        <f>IF(AND(F2249&gt;10,F2249&lt;20),"", IF(H2249&gt;0, VLOOKUP(H2249,$O$3:$P$38,2,0),""))</f>
        <v/>
      </c>
      <c r="I2250" s="149" t="str">
        <f>IF(D2249=0,"",IF(D2249=1,$Q$3,IF(AND(F2249&gt;10,F2249&lt;19),$Q$5,IF(AND(H2249&gt;1,H2249&lt;5),$Q$4,$Q$5))))</f>
        <v/>
      </c>
      <c r="J2250" s="149" t="str">
        <f>CONCATENATE(E2250,IF(AND(E2250&lt;&gt;"",F2250&lt;&gt;""),$M$3,""),F2250,IF(AND(E2250&amp;F2250&lt;&gt;"",G2250&lt;&gt;""),$M$3,""),G2250,IF(AND(E2250&amp;F2250&amp;G2250&lt;&gt;"",H2250&lt;&gt;""),$M$3,""),H2250,IF(E2250&amp;F2250&amp;G2250&amp;H2250&lt;&gt;"",$M$3,""),I2250)</f>
        <v/>
      </c>
      <c r="K2250" s="160"/>
    </row>
    <row r="2251" spans="1:11">
      <c r="A2251" s="159">
        <f t="shared" si="280"/>
        <v>141</v>
      </c>
      <c r="B2251" s="156">
        <f t="shared" si="281"/>
        <v>0</v>
      </c>
      <c r="C2251" s="156">
        <v>100000000</v>
      </c>
      <c r="D2251" s="156"/>
      <c r="E2251" s="157"/>
      <c r="K2251" s="160"/>
    </row>
    <row r="2252" spans="1:11">
      <c r="A2252" s="159">
        <f t="shared" si="280"/>
        <v>141</v>
      </c>
      <c r="B2252" s="155">
        <f t="shared" si="281"/>
        <v>0</v>
      </c>
      <c r="C2252" s="155">
        <v>1000000000</v>
      </c>
      <c r="D2252" s="156">
        <f>(A2252-A2249)/1000000</f>
        <v>0</v>
      </c>
      <c r="E2252" s="157">
        <f>D2252-MOD(D2252,100)</f>
        <v>0</v>
      </c>
      <c r="F2252" s="149">
        <f>MOD(D2252,100)</f>
        <v>0</v>
      </c>
      <c r="G2252" s="149">
        <f>F2252-MOD(F2252,10)</f>
        <v>0</v>
      </c>
      <c r="H2252" s="149">
        <f>MOD(F2252,10)</f>
        <v>0</v>
      </c>
      <c r="K2252" s="160"/>
    </row>
    <row r="2253" spans="1:11">
      <c r="A2253" s="159">
        <f t="shared" si="280"/>
        <v>141</v>
      </c>
      <c r="B2253" s="155">
        <f t="shared" si="281"/>
        <v>0</v>
      </c>
      <c r="C2253" s="155">
        <v>10000000000</v>
      </c>
      <c r="E2253" s="161" t="str">
        <f>_xlfn.IFNA(VLOOKUP(E2252,$O$3:$P$38,2,0),"")</f>
        <v/>
      </c>
      <c r="F2253" s="149" t="str">
        <f>IF(AND(F2252&gt;10,F2252&lt;20), VLOOKUP(F2252,$O$3:$P$38,2,0),"")</f>
        <v/>
      </c>
      <c r="G2253" s="149" t="str">
        <f>IF(AND(F2252&gt;10,F2252&lt;20),"", IF(G2252&gt;9, VLOOKUP(G2252,$O$3:$P$38,2,0),""))</f>
        <v/>
      </c>
      <c r="H2253" s="149" t="str">
        <f>IF(AND(F2252&gt;10,F2252&lt;20),"", IF(H2252&gt;0, VLOOKUP(H2252,$O$3:$P$38,2,0),""))</f>
        <v/>
      </c>
      <c r="I2253" s="149" t="str">
        <f>IF(D2252=0,"",IF(D2252=1,$R$3,IF(AND(F2252&gt;10,F2252&lt;19),$R$5,IF(AND(H2252&gt;1,H2252&lt;5),$R$4,$R$5))))</f>
        <v/>
      </c>
      <c r="J2253" s="149" t="str">
        <f>CONCATENATE(E2253,IF(AND(E2253&lt;&gt;"",F2253&lt;&gt;""),$M$3,""),F2253,IF(AND(E2253&amp;F2253&lt;&gt;"",G2253&lt;&gt;""),$M$3,""),G2253,IF(AND(E2253&amp;F2253&amp;G2253&lt;&gt;"",H2253&lt;&gt;""),$M$3,""),H2253,IF(E2253&amp;F2253&amp;G2253&amp;H2253&lt;&gt;"",$M$3,""),I2253)</f>
        <v/>
      </c>
      <c r="K2253" s="160"/>
    </row>
    <row r="2254" spans="1:11">
      <c r="A2254" s="159">
        <f t="shared" si="280"/>
        <v>141</v>
      </c>
      <c r="B2254" s="156">
        <f t="shared" si="281"/>
        <v>0</v>
      </c>
      <c r="C2254" s="156">
        <v>100000000000</v>
      </c>
      <c r="D2254" s="156"/>
      <c r="E2254" s="157"/>
      <c r="K2254" s="160"/>
    </row>
    <row r="2255" spans="1:11">
      <c r="A2255" s="159">
        <f t="shared" si="280"/>
        <v>141</v>
      </c>
      <c r="B2255" s="155">
        <f>A2255-A2252</f>
        <v>0</v>
      </c>
      <c r="C2255" s="155">
        <v>1000000000000</v>
      </c>
      <c r="D2255" s="156">
        <f>(A2255-A2252)/1000000000</f>
        <v>0</v>
      </c>
      <c r="E2255" s="157">
        <f>D2255-MOD(D2255,100)</f>
        <v>0</v>
      </c>
      <c r="F2255" s="149">
        <f>MOD(D2255,100)</f>
        <v>0</v>
      </c>
      <c r="G2255" s="149">
        <f>F2255-MOD(F2255,10)</f>
        <v>0</v>
      </c>
      <c r="H2255" s="149">
        <f>MOD(F2255,10)</f>
        <v>0</v>
      </c>
      <c r="K2255" s="160"/>
    </row>
    <row r="2256" spans="1:11" ht="15.75" thickBot="1">
      <c r="A2256" s="162"/>
      <c r="B2256" s="163"/>
      <c r="C2256" s="163"/>
      <c r="D2256" s="163"/>
      <c r="E2256" s="164" t="str">
        <f>_xlfn.IFNA(VLOOKUP(E2255,$O$3:$P$38,2,0),"")</f>
        <v/>
      </c>
      <c r="F2256" s="163" t="str">
        <f>IF(AND(F2255&gt;10,F2255&lt;20), VLOOKUP(F2255,$O$3:$P$38,2,0),"")</f>
        <v/>
      </c>
      <c r="G2256" s="163" t="str">
        <f>IF(AND(F2255&gt;10,F2255&lt;20),"", IF(G2255&gt;9, VLOOKUP(G2255,$O$3:$P$38,2,0),""))</f>
        <v/>
      </c>
      <c r="H2256" s="163" t="str">
        <f>IF(AND(F2255&gt;10,F2255&lt;20),"", IF(H2255&gt;0, VLOOKUP(H2255,$O$3:$P$38,2,0),""))</f>
        <v/>
      </c>
      <c r="I2256" s="163" t="str">
        <f>IF(D2255=0,"",IF(D2255=1,$S$3,IF(AND(F2255&gt;10,F2255&lt;19),$S$5,IF(AND(H2255&gt;1,H2255&lt;5),$S$4,$S$5))))</f>
        <v/>
      </c>
      <c r="J2256" s="163" t="str">
        <f>CONCATENATE(E2256,IF(AND(E2256&lt;&gt;"",F2256&lt;&gt;""),$M$3,""),F2256,IF(AND(E2256&amp;F2256&lt;&gt;"",G2256&lt;&gt;""),$M$3,""),G2256,IF(AND(E2256&amp;F2256&amp;G2256&lt;&gt;"",H2256&lt;&gt;""),$M$3,""),H2256,IF(E2256&amp;F2256&amp;G2256&amp;H2256&lt;&gt;"",$M$3,""),I2256)</f>
        <v/>
      </c>
      <c r="K2256" s="165"/>
    </row>
    <row r="2257" spans="1:11" ht="15.75" thickBot="1">
      <c r="A2257" s="150"/>
      <c r="B2257" s="150"/>
      <c r="C2257" s="150"/>
      <c r="D2257" s="150"/>
      <c r="E2257" s="166"/>
      <c r="F2257" s="150"/>
      <c r="G2257" s="150"/>
      <c r="H2257" s="150"/>
      <c r="I2257" s="150"/>
      <c r="J2257" s="150"/>
      <c r="K2257" s="150"/>
    </row>
    <row r="2258" spans="1:11" ht="15.75" thickBot="1">
      <c r="A2258" s="151">
        <v>142</v>
      </c>
      <c r="B2258" s="145" t="s">
        <v>152</v>
      </c>
      <c r="C2258" s="145" t="s">
        <v>153</v>
      </c>
      <c r="D2258" s="148"/>
      <c r="E2258" s="152" t="str">
        <f>CONCATENATE(J2272,IF(AND(D2271&lt;&gt;0,D2268&lt;&gt;0),$M$3,""),J2269,IF(AND(D2268&lt;&gt;0,D2265&lt;&gt;0),$M$3,""),J2266,IF(AND(D2265&lt;&gt;0,D2262&lt;&gt;0),$M$3,""),J2263,$N$3,$M$3,E2259,IF(D2259&lt;&gt;0,$M$3,""),$N$4)</f>
        <v>sto czterdzieści dwa, 00/100</v>
      </c>
      <c r="F2258" s="148"/>
      <c r="G2258" s="148"/>
      <c r="H2258" s="148"/>
      <c r="I2258" s="148"/>
      <c r="J2258" s="148"/>
      <c r="K2258" s="153"/>
    </row>
    <row r="2259" spans="1:11" ht="15.75" thickBot="1">
      <c r="A2259" s="154">
        <f>TRUNC(A2258)</f>
        <v>142</v>
      </c>
      <c r="B2259" s="155">
        <f>A2258-A2259</f>
        <v>0</v>
      </c>
      <c r="C2259" s="155">
        <v>1</v>
      </c>
      <c r="D2259" s="156">
        <f>B2259</f>
        <v>0</v>
      </c>
      <c r="E2259" s="157" t="str">
        <f>CONCATENATE(TEXT(D2259*100,"## 00"),"/100")</f>
        <v>00/100</v>
      </c>
      <c r="K2259" s="158"/>
    </row>
    <row r="2260" spans="1:11">
      <c r="A2260" s="159">
        <f t="shared" ref="A2260:A2271" si="282">MOD($A$2259,$C2260)</f>
        <v>2</v>
      </c>
      <c r="B2260" s="156">
        <f>A2260</f>
        <v>2</v>
      </c>
      <c r="C2260" s="156">
        <v>10</v>
      </c>
      <c r="D2260" s="156"/>
      <c r="E2260" s="157"/>
      <c r="K2260" s="160"/>
    </row>
    <row r="2261" spans="1:11">
      <c r="A2261" s="159">
        <f t="shared" si="282"/>
        <v>42</v>
      </c>
      <c r="B2261" s="156">
        <f t="shared" ref="B2261:B2270" si="283">A2261-A2260</f>
        <v>40</v>
      </c>
      <c r="C2261" s="156">
        <v>100</v>
      </c>
      <c r="D2261" s="156"/>
      <c r="E2261" s="157"/>
      <c r="K2261" s="160"/>
    </row>
    <row r="2262" spans="1:11">
      <c r="A2262" s="159">
        <f t="shared" si="282"/>
        <v>142</v>
      </c>
      <c r="B2262" s="156">
        <f t="shared" si="283"/>
        <v>100</v>
      </c>
      <c r="C2262" s="156">
        <v>1000</v>
      </c>
      <c r="D2262" s="156">
        <f>A2262</f>
        <v>142</v>
      </c>
      <c r="E2262" s="157">
        <f>D2262-MOD(D2262,100)</f>
        <v>100</v>
      </c>
      <c r="F2262" s="149">
        <f>MOD(D2262,100)</f>
        <v>42</v>
      </c>
      <c r="G2262" s="149">
        <f>F2262-MOD(F2262,10)</f>
        <v>40</v>
      </c>
      <c r="H2262" s="149">
        <f>MOD(F2262,10)</f>
        <v>2</v>
      </c>
      <c r="K2262" s="160"/>
    </row>
    <row r="2263" spans="1:11">
      <c r="A2263" s="159">
        <f t="shared" si="282"/>
        <v>142</v>
      </c>
      <c r="B2263" s="156">
        <f t="shared" si="283"/>
        <v>0</v>
      </c>
      <c r="C2263" s="156">
        <v>10000</v>
      </c>
      <c r="D2263" s="156"/>
      <c r="E2263" s="157" t="str">
        <f>_xlfn.IFNA(VLOOKUP(E2262,$O$3:$P$38,2,0),"")</f>
        <v>sto</v>
      </c>
      <c r="F2263" s="149" t="str">
        <f>IF(AND(F2262&gt;10,F2262&lt;20), VLOOKUP(F2262,$O$3:$P$38,2,0),"")</f>
        <v/>
      </c>
      <c r="G2263" s="149" t="str">
        <f>IF(AND(F2262&gt;10,F2262&lt;20),"", IF(G2262&gt;9, VLOOKUP(G2262,$O$3:$P$38,2,0),""))</f>
        <v>czterdzieści</v>
      </c>
      <c r="H2263" s="149" t="str">
        <f>IF(AND(F2262&gt;10,F2262&lt;20),"",IF(H2262&gt;0,VLOOKUP(H2262,$O$3:$P$39,2,0),IF(AND(H2262=0,A2259=0),"zero","")))</f>
        <v>dwa</v>
      </c>
      <c r="J2263" s="149" t="str">
        <f>CONCATENATE(E2263,IF(AND(E2263&lt;&gt;"",F2263&lt;&gt;""),$M$3,""),F2263,IF(AND(E2263&amp;F2263&lt;&gt;"",G2263&lt;&gt;""),$M$3,""),G2263,IF(AND(E2263&amp;F2263&amp;G2263&lt;&gt;"",H2263&lt;&gt;""),$M$3,""),H2263)</f>
        <v>sto czterdzieści dwa</v>
      </c>
      <c r="K2263" s="160"/>
    </row>
    <row r="2264" spans="1:11">
      <c r="A2264" s="159">
        <f t="shared" si="282"/>
        <v>142</v>
      </c>
      <c r="B2264" s="156">
        <f t="shared" si="283"/>
        <v>0</v>
      </c>
      <c r="C2264" s="156">
        <v>100000</v>
      </c>
      <c r="D2264" s="156"/>
      <c r="E2264" s="157"/>
      <c r="K2264" s="160"/>
    </row>
    <row r="2265" spans="1:11">
      <c r="A2265" s="159">
        <f t="shared" si="282"/>
        <v>142</v>
      </c>
      <c r="B2265" s="156">
        <f t="shared" si="283"/>
        <v>0</v>
      </c>
      <c r="C2265" s="156">
        <v>1000000</v>
      </c>
      <c r="D2265" s="156">
        <f>(A2265-A2262)/1000</f>
        <v>0</v>
      </c>
      <c r="E2265" s="157">
        <f>D2265-MOD(D2265,100)</f>
        <v>0</v>
      </c>
      <c r="F2265" s="149">
        <f>MOD(D2265,100)</f>
        <v>0</v>
      </c>
      <c r="G2265" s="149">
        <f>F2265-MOD(F2265,10)</f>
        <v>0</v>
      </c>
      <c r="H2265" s="149">
        <f>MOD(F2265,10)</f>
        <v>0</v>
      </c>
      <c r="K2265" s="160"/>
    </row>
    <row r="2266" spans="1:11">
      <c r="A2266" s="159">
        <f t="shared" si="282"/>
        <v>142</v>
      </c>
      <c r="B2266" s="156">
        <f t="shared" si="283"/>
        <v>0</v>
      </c>
      <c r="C2266" s="156">
        <v>10000000</v>
      </c>
      <c r="D2266" s="156"/>
      <c r="E2266" s="157" t="str">
        <f>_xlfn.IFNA(VLOOKUP(E2265,$O$3:$P$38,2,0),"")</f>
        <v/>
      </c>
      <c r="F2266" s="149" t="str">
        <f>IF(AND(F2265&gt;10,F2265&lt;20), VLOOKUP(F2265,$O$3:$P$38,2,0),"")</f>
        <v/>
      </c>
      <c r="G2266" s="149" t="str">
        <f>IF(AND(F2265&gt;10,F2265&lt;20),"", IF(G2265&gt;9, VLOOKUP(G2265,$O$3:$P$38,2,0),""))</f>
        <v/>
      </c>
      <c r="H2266" s="149" t="str">
        <f>IF(AND(F2265&gt;10,F2265&lt;20),"", IF(H2265&gt;0, VLOOKUP(H2265,$O$3:$P$38,2,0),""))</f>
        <v/>
      </c>
      <c r="I2266" s="149" t="str">
        <f>IF(D2265=0,"",IF(D2265=1,$Q$3,IF(AND(F2265&gt;10,F2265&lt;19),$Q$5,IF(AND(H2265&gt;1,H2265&lt;5),$Q$4,$Q$5))))</f>
        <v/>
      </c>
      <c r="J2266" s="149" t="str">
        <f>CONCATENATE(E2266,IF(AND(E2266&lt;&gt;"",F2266&lt;&gt;""),$M$3,""),F2266,IF(AND(E2266&amp;F2266&lt;&gt;"",G2266&lt;&gt;""),$M$3,""),G2266,IF(AND(E2266&amp;F2266&amp;G2266&lt;&gt;"",H2266&lt;&gt;""),$M$3,""),H2266,IF(E2266&amp;F2266&amp;G2266&amp;H2266&lt;&gt;"",$M$3,""),I2266)</f>
        <v/>
      </c>
      <c r="K2266" s="160"/>
    </row>
    <row r="2267" spans="1:11">
      <c r="A2267" s="159">
        <f t="shared" si="282"/>
        <v>142</v>
      </c>
      <c r="B2267" s="156">
        <f t="shared" si="283"/>
        <v>0</v>
      </c>
      <c r="C2267" s="156">
        <v>100000000</v>
      </c>
      <c r="D2267" s="156"/>
      <c r="E2267" s="157"/>
      <c r="K2267" s="160"/>
    </row>
    <row r="2268" spans="1:11">
      <c r="A2268" s="159">
        <f t="shared" si="282"/>
        <v>142</v>
      </c>
      <c r="B2268" s="155">
        <f t="shared" si="283"/>
        <v>0</v>
      </c>
      <c r="C2268" s="155">
        <v>1000000000</v>
      </c>
      <c r="D2268" s="156">
        <f>(A2268-A2265)/1000000</f>
        <v>0</v>
      </c>
      <c r="E2268" s="157">
        <f>D2268-MOD(D2268,100)</f>
        <v>0</v>
      </c>
      <c r="F2268" s="149">
        <f>MOD(D2268,100)</f>
        <v>0</v>
      </c>
      <c r="G2268" s="149">
        <f>F2268-MOD(F2268,10)</f>
        <v>0</v>
      </c>
      <c r="H2268" s="149">
        <f>MOD(F2268,10)</f>
        <v>0</v>
      </c>
      <c r="K2268" s="160"/>
    </row>
    <row r="2269" spans="1:11">
      <c r="A2269" s="159">
        <f t="shared" si="282"/>
        <v>142</v>
      </c>
      <c r="B2269" s="155">
        <f t="shared" si="283"/>
        <v>0</v>
      </c>
      <c r="C2269" s="155">
        <v>10000000000</v>
      </c>
      <c r="E2269" s="161" t="str">
        <f>_xlfn.IFNA(VLOOKUP(E2268,$O$3:$P$38,2,0),"")</f>
        <v/>
      </c>
      <c r="F2269" s="149" t="str">
        <f>IF(AND(F2268&gt;10,F2268&lt;20), VLOOKUP(F2268,$O$3:$P$38,2,0),"")</f>
        <v/>
      </c>
      <c r="G2269" s="149" t="str">
        <f>IF(AND(F2268&gt;10,F2268&lt;20),"", IF(G2268&gt;9, VLOOKUP(G2268,$O$3:$P$38,2,0),""))</f>
        <v/>
      </c>
      <c r="H2269" s="149" t="str">
        <f>IF(AND(F2268&gt;10,F2268&lt;20),"", IF(H2268&gt;0, VLOOKUP(H2268,$O$3:$P$38,2,0),""))</f>
        <v/>
      </c>
      <c r="I2269" s="149" t="str">
        <f>IF(D2268=0,"",IF(D2268=1,$R$3,IF(AND(F2268&gt;10,F2268&lt;19),$R$5,IF(AND(H2268&gt;1,H2268&lt;5),$R$4,$R$5))))</f>
        <v/>
      </c>
      <c r="J2269" s="149" t="str">
        <f>CONCATENATE(E2269,IF(AND(E2269&lt;&gt;"",F2269&lt;&gt;""),$M$3,""),F2269,IF(AND(E2269&amp;F2269&lt;&gt;"",G2269&lt;&gt;""),$M$3,""),G2269,IF(AND(E2269&amp;F2269&amp;G2269&lt;&gt;"",H2269&lt;&gt;""),$M$3,""),H2269,IF(E2269&amp;F2269&amp;G2269&amp;H2269&lt;&gt;"",$M$3,""),I2269)</f>
        <v/>
      </c>
      <c r="K2269" s="160"/>
    </row>
    <row r="2270" spans="1:11">
      <c r="A2270" s="159">
        <f t="shared" si="282"/>
        <v>142</v>
      </c>
      <c r="B2270" s="156">
        <f t="shared" si="283"/>
        <v>0</v>
      </c>
      <c r="C2270" s="156">
        <v>100000000000</v>
      </c>
      <c r="D2270" s="156"/>
      <c r="E2270" s="157"/>
      <c r="K2270" s="160"/>
    </row>
    <row r="2271" spans="1:11">
      <c r="A2271" s="159">
        <f t="shared" si="282"/>
        <v>142</v>
      </c>
      <c r="B2271" s="155">
        <f>A2271-A2268</f>
        <v>0</v>
      </c>
      <c r="C2271" s="155">
        <v>1000000000000</v>
      </c>
      <c r="D2271" s="156">
        <f>(A2271-A2268)/1000000000</f>
        <v>0</v>
      </c>
      <c r="E2271" s="157">
        <f>D2271-MOD(D2271,100)</f>
        <v>0</v>
      </c>
      <c r="F2271" s="149">
        <f>MOD(D2271,100)</f>
        <v>0</v>
      </c>
      <c r="G2271" s="149">
        <f>F2271-MOD(F2271,10)</f>
        <v>0</v>
      </c>
      <c r="H2271" s="149">
        <f>MOD(F2271,10)</f>
        <v>0</v>
      </c>
      <c r="K2271" s="160"/>
    </row>
    <row r="2272" spans="1:11" ht="15.75" thickBot="1">
      <c r="A2272" s="162"/>
      <c r="B2272" s="163"/>
      <c r="C2272" s="163"/>
      <c r="D2272" s="163"/>
      <c r="E2272" s="164" t="str">
        <f>_xlfn.IFNA(VLOOKUP(E2271,$O$3:$P$38,2,0),"")</f>
        <v/>
      </c>
      <c r="F2272" s="163" t="str">
        <f>IF(AND(F2271&gt;10,F2271&lt;20), VLOOKUP(F2271,$O$3:$P$38,2,0),"")</f>
        <v/>
      </c>
      <c r="G2272" s="163" t="str">
        <f>IF(AND(F2271&gt;10,F2271&lt;20),"", IF(G2271&gt;9, VLOOKUP(G2271,$O$3:$P$38,2,0),""))</f>
        <v/>
      </c>
      <c r="H2272" s="163" t="str">
        <f>IF(AND(F2271&gt;10,F2271&lt;20),"", IF(H2271&gt;0, VLOOKUP(H2271,$O$3:$P$38,2,0),""))</f>
        <v/>
      </c>
      <c r="I2272" s="163" t="str">
        <f>IF(D2271=0,"",IF(D2271=1,$S$3,IF(AND(F2271&gt;10,F2271&lt;19),$S$5,IF(AND(H2271&gt;1,H2271&lt;5),$S$4,$S$5))))</f>
        <v/>
      </c>
      <c r="J2272" s="163" t="str">
        <f>CONCATENATE(E2272,IF(AND(E2272&lt;&gt;"",F2272&lt;&gt;""),$M$3,""),F2272,IF(AND(E2272&amp;F2272&lt;&gt;"",G2272&lt;&gt;""),$M$3,""),G2272,IF(AND(E2272&amp;F2272&amp;G2272&lt;&gt;"",H2272&lt;&gt;""),$M$3,""),H2272,IF(E2272&amp;F2272&amp;G2272&amp;H2272&lt;&gt;"",$M$3,""),I2272)</f>
        <v/>
      </c>
      <c r="K2272" s="165"/>
    </row>
    <row r="2273" spans="1:11" ht="15.75" thickBot="1">
      <c r="A2273" s="150"/>
      <c r="B2273" s="150"/>
      <c r="C2273" s="150"/>
      <c r="D2273" s="150"/>
      <c r="E2273" s="166"/>
      <c r="F2273" s="150"/>
      <c r="G2273" s="150"/>
      <c r="H2273" s="150"/>
      <c r="I2273" s="150"/>
      <c r="J2273" s="150"/>
      <c r="K2273" s="150"/>
    </row>
    <row r="2274" spans="1:11" ht="15.75" thickBot="1">
      <c r="A2274" s="151">
        <v>143</v>
      </c>
      <c r="B2274" s="145" t="s">
        <v>152</v>
      </c>
      <c r="C2274" s="145" t="s">
        <v>153</v>
      </c>
      <c r="D2274" s="148"/>
      <c r="E2274" s="152" t="str">
        <f>CONCATENATE(J2288,IF(AND(D2287&lt;&gt;0,D2284&lt;&gt;0),$M$3,""),J2285,IF(AND(D2284&lt;&gt;0,D2281&lt;&gt;0),$M$3,""),J2282,IF(AND(D2281&lt;&gt;0,D2278&lt;&gt;0),$M$3,""),J2279,$N$3,$M$3,E2275,IF(D2275&lt;&gt;0,$M$3,""),$N$4)</f>
        <v>sto czterdzieści trzy, 00/100</v>
      </c>
      <c r="F2274" s="148"/>
      <c r="G2274" s="148"/>
      <c r="H2274" s="148"/>
      <c r="I2274" s="148"/>
      <c r="J2274" s="148"/>
      <c r="K2274" s="153"/>
    </row>
    <row r="2275" spans="1:11" ht="15.75" thickBot="1">
      <c r="A2275" s="154">
        <f>TRUNC(A2274)</f>
        <v>143</v>
      </c>
      <c r="B2275" s="155">
        <f>A2274-A2275</f>
        <v>0</v>
      </c>
      <c r="C2275" s="155">
        <v>1</v>
      </c>
      <c r="D2275" s="156">
        <f>B2275</f>
        <v>0</v>
      </c>
      <c r="E2275" s="157" t="str">
        <f>CONCATENATE(TEXT(D2275*100,"## 00"),"/100")</f>
        <v>00/100</v>
      </c>
      <c r="K2275" s="158"/>
    </row>
    <row r="2276" spans="1:11">
      <c r="A2276" s="159">
        <f t="shared" ref="A2276:A2287" si="284">MOD($A$2275,$C2276)</f>
        <v>3</v>
      </c>
      <c r="B2276" s="156">
        <f>A2276</f>
        <v>3</v>
      </c>
      <c r="C2276" s="156">
        <v>10</v>
      </c>
      <c r="D2276" s="156"/>
      <c r="E2276" s="157"/>
      <c r="K2276" s="160"/>
    </row>
    <row r="2277" spans="1:11">
      <c r="A2277" s="159">
        <f t="shared" si="284"/>
        <v>43</v>
      </c>
      <c r="B2277" s="156">
        <f t="shared" ref="B2277:B2286" si="285">A2277-A2276</f>
        <v>40</v>
      </c>
      <c r="C2277" s="156">
        <v>100</v>
      </c>
      <c r="D2277" s="156"/>
      <c r="E2277" s="157"/>
      <c r="K2277" s="160"/>
    </row>
    <row r="2278" spans="1:11">
      <c r="A2278" s="159">
        <f t="shared" si="284"/>
        <v>143</v>
      </c>
      <c r="B2278" s="156">
        <f t="shared" si="285"/>
        <v>100</v>
      </c>
      <c r="C2278" s="156">
        <v>1000</v>
      </c>
      <c r="D2278" s="156">
        <f>A2278</f>
        <v>143</v>
      </c>
      <c r="E2278" s="157">
        <f>D2278-MOD(D2278,100)</f>
        <v>100</v>
      </c>
      <c r="F2278" s="149">
        <f>MOD(D2278,100)</f>
        <v>43</v>
      </c>
      <c r="G2278" s="149">
        <f>F2278-MOD(F2278,10)</f>
        <v>40</v>
      </c>
      <c r="H2278" s="149">
        <f>MOD(F2278,10)</f>
        <v>3</v>
      </c>
      <c r="K2278" s="160"/>
    </row>
    <row r="2279" spans="1:11">
      <c r="A2279" s="159">
        <f t="shared" si="284"/>
        <v>143</v>
      </c>
      <c r="B2279" s="156">
        <f t="shared" si="285"/>
        <v>0</v>
      </c>
      <c r="C2279" s="156">
        <v>10000</v>
      </c>
      <c r="D2279" s="156"/>
      <c r="E2279" s="157" t="str">
        <f>_xlfn.IFNA(VLOOKUP(E2278,$O$3:$P$38,2,0),"")</f>
        <v>sto</v>
      </c>
      <c r="F2279" s="149" t="str">
        <f>IF(AND(F2278&gt;10,F2278&lt;20), VLOOKUP(F2278,$O$3:$P$38,2,0),"")</f>
        <v/>
      </c>
      <c r="G2279" s="149" t="str">
        <f>IF(AND(F2278&gt;10,F2278&lt;20),"", IF(G2278&gt;9, VLOOKUP(G2278,$O$3:$P$38,2,0),""))</f>
        <v>czterdzieści</v>
      </c>
      <c r="H2279" s="149" t="str">
        <f>IF(AND(F2278&gt;10,F2278&lt;20),"",IF(H2278&gt;0,VLOOKUP(H2278,$O$3:$P$39,2,0),IF(AND(H2278=0,A2275=0),"zero","")))</f>
        <v>trzy</v>
      </c>
      <c r="J2279" s="149" t="str">
        <f>CONCATENATE(E2279,IF(AND(E2279&lt;&gt;"",F2279&lt;&gt;""),$M$3,""),F2279,IF(AND(E2279&amp;F2279&lt;&gt;"",G2279&lt;&gt;""),$M$3,""),G2279,IF(AND(E2279&amp;F2279&amp;G2279&lt;&gt;"",H2279&lt;&gt;""),$M$3,""),H2279)</f>
        <v>sto czterdzieści trzy</v>
      </c>
      <c r="K2279" s="160"/>
    </row>
    <row r="2280" spans="1:11">
      <c r="A2280" s="159">
        <f t="shared" si="284"/>
        <v>143</v>
      </c>
      <c r="B2280" s="156">
        <f t="shared" si="285"/>
        <v>0</v>
      </c>
      <c r="C2280" s="156">
        <v>100000</v>
      </c>
      <c r="D2280" s="156"/>
      <c r="E2280" s="157"/>
      <c r="K2280" s="160"/>
    </row>
    <row r="2281" spans="1:11">
      <c r="A2281" s="159">
        <f t="shared" si="284"/>
        <v>143</v>
      </c>
      <c r="B2281" s="156">
        <f t="shared" si="285"/>
        <v>0</v>
      </c>
      <c r="C2281" s="156">
        <v>1000000</v>
      </c>
      <c r="D2281" s="156">
        <f>(A2281-A2278)/1000</f>
        <v>0</v>
      </c>
      <c r="E2281" s="157">
        <f>D2281-MOD(D2281,100)</f>
        <v>0</v>
      </c>
      <c r="F2281" s="149">
        <f>MOD(D2281,100)</f>
        <v>0</v>
      </c>
      <c r="G2281" s="149">
        <f>F2281-MOD(F2281,10)</f>
        <v>0</v>
      </c>
      <c r="H2281" s="149">
        <f>MOD(F2281,10)</f>
        <v>0</v>
      </c>
      <c r="K2281" s="160"/>
    </row>
    <row r="2282" spans="1:11">
      <c r="A2282" s="159">
        <f t="shared" si="284"/>
        <v>143</v>
      </c>
      <c r="B2282" s="156">
        <f t="shared" si="285"/>
        <v>0</v>
      </c>
      <c r="C2282" s="156">
        <v>10000000</v>
      </c>
      <c r="D2282" s="156"/>
      <c r="E2282" s="157" t="str">
        <f>_xlfn.IFNA(VLOOKUP(E2281,$O$3:$P$38,2,0),"")</f>
        <v/>
      </c>
      <c r="F2282" s="149" t="str">
        <f>IF(AND(F2281&gt;10,F2281&lt;20), VLOOKUP(F2281,$O$3:$P$38,2,0),"")</f>
        <v/>
      </c>
      <c r="G2282" s="149" t="str">
        <f>IF(AND(F2281&gt;10,F2281&lt;20),"", IF(G2281&gt;9, VLOOKUP(G2281,$O$3:$P$38,2,0),""))</f>
        <v/>
      </c>
      <c r="H2282" s="149" t="str">
        <f>IF(AND(F2281&gt;10,F2281&lt;20),"", IF(H2281&gt;0, VLOOKUP(H2281,$O$3:$P$38,2,0),""))</f>
        <v/>
      </c>
      <c r="I2282" s="149" t="str">
        <f>IF(D2281=0,"",IF(D2281=1,$Q$3,IF(AND(F2281&gt;10,F2281&lt;19),$Q$5,IF(AND(H2281&gt;1,H2281&lt;5),$Q$4,$Q$5))))</f>
        <v/>
      </c>
      <c r="J2282" s="149" t="str">
        <f>CONCATENATE(E2282,IF(AND(E2282&lt;&gt;"",F2282&lt;&gt;""),$M$3,""),F2282,IF(AND(E2282&amp;F2282&lt;&gt;"",G2282&lt;&gt;""),$M$3,""),G2282,IF(AND(E2282&amp;F2282&amp;G2282&lt;&gt;"",H2282&lt;&gt;""),$M$3,""),H2282,IF(E2282&amp;F2282&amp;G2282&amp;H2282&lt;&gt;"",$M$3,""),I2282)</f>
        <v/>
      </c>
      <c r="K2282" s="160"/>
    </row>
    <row r="2283" spans="1:11">
      <c r="A2283" s="159">
        <f t="shared" si="284"/>
        <v>143</v>
      </c>
      <c r="B2283" s="156">
        <f t="shared" si="285"/>
        <v>0</v>
      </c>
      <c r="C2283" s="156">
        <v>100000000</v>
      </c>
      <c r="D2283" s="156"/>
      <c r="E2283" s="157"/>
      <c r="K2283" s="160"/>
    </row>
    <row r="2284" spans="1:11">
      <c r="A2284" s="159">
        <f t="shared" si="284"/>
        <v>143</v>
      </c>
      <c r="B2284" s="155">
        <f t="shared" si="285"/>
        <v>0</v>
      </c>
      <c r="C2284" s="155">
        <v>1000000000</v>
      </c>
      <c r="D2284" s="156">
        <f>(A2284-A2281)/1000000</f>
        <v>0</v>
      </c>
      <c r="E2284" s="157">
        <f>D2284-MOD(D2284,100)</f>
        <v>0</v>
      </c>
      <c r="F2284" s="149">
        <f>MOD(D2284,100)</f>
        <v>0</v>
      </c>
      <c r="G2284" s="149">
        <f>F2284-MOD(F2284,10)</f>
        <v>0</v>
      </c>
      <c r="H2284" s="149">
        <f>MOD(F2284,10)</f>
        <v>0</v>
      </c>
      <c r="K2284" s="160"/>
    </row>
    <row r="2285" spans="1:11">
      <c r="A2285" s="159">
        <f t="shared" si="284"/>
        <v>143</v>
      </c>
      <c r="B2285" s="155">
        <f t="shared" si="285"/>
        <v>0</v>
      </c>
      <c r="C2285" s="155">
        <v>10000000000</v>
      </c>
      <c r="E2285" s="161" t="str">
        <f>_xlfn.IFNA(VLOOKUP(E2284,$O$3:$P$38,2,0),"")</f>
        <v/>
      </c>
      <c r="F2285" s="149" t="str">
        <f>IF(AND(F2284&gt;10,F2284&lt;20), VLOOKUP(F2284,$O$3:$P$38,2,0),"")</f>
        <v/>
      </c>
      <c r="G2285" s="149" t="str">
        <f>IF(AND(F2284&gt;10,F2284&lt;20),"", IF(G2284&gt;9, VLOOKUP(G2284,$O$3:$P$38,2,0),""))</f>
        <v/>
      </c>
      <c r="H2285" s="149" t="str">
        <f>IF(AND(F2284&gt;10,F2284&lt;20),"", IF(H2284&gt;0, VLOOKUP(H2284,$O$3:$P$38,2,0),""))</f>
        <v/>
      </c>
      <c r="I2285" s="149" t="str">
        <f>IF(D2284=0,"",IF(D2284=1,$R$3,IF(AND(F2284&gt;10,F2284&lt;19),$R$5,IF(AND(H2284&gt;1,H2284&lt;5),$R$4,$R$5))))</f>
        <v/>
      </c>
      <c r="J2285" s="149" t="str">
        <f>CONCATENATE(E2285,IF(AND(E2285&lt;&gt;"",F2285&lt;&gt;""),$M$3,""),F2285,IF(AND(E2285&amp;F2285&lt;&gt;"",G2285&lt;&gt;""),$M$3,""),G2285,IF(AND(E2285&amp;F2285&amp;G2285&lt;&gt;"",H2285&lt;&gt;""),$M$3,""),H2285,IF(E2285&amp;F2285&amp;G2285&amp;H2285&lt;&gt;"",$M$3,""),I2285)</f>
        <v/>
      </c>
      <c r="K2285" s="160"/>
    </row>
    <row r="2286" spans="1:11">
      <c r="A2286" s="159">
        <f t="shared" si="284"/>
        <v>143</v>
      </c>
      <c r="B2286" s="156">
        <f t="shared" si="285"/>
        <v>0</v>
      </c>
      <c r="C2286" s="156">
        <v>100000000000</v>
      </c>
      <c r="D2286" s="156"/>
      <c r="E2286" s="157"/>
      <c r="K2286" s="160"/>
    </row>
    <row r="2287" spans="1:11">
      <c r="A2287" s="159">
        <f t="shared" si="284"/>
        <v>143</v>
      </c>
      <c r="B2287" s="155">
        <f>A2287-A2284</f>
        <v>0</v>
      </c>
      <c r="C2287" s="155">
        <v>1000000000000</v>
      </c>
      <c r="D2287" s="156">
        <f>(A2287-A2284)/1000000000</f>
        <v>0</v>
      </c>
      <c r="E2287" s="157">
        <f>D2287-MOD(D2287,100)</f>
        <v>0</v>
      </c>
      <c r="F2287" s="149">
        <f>MOD(D2287,100)</f>
        <v>0</v>
      </c>
      <c r="G2287" s="149">
        <f>F2287-MOD(F2287,10)</f>
        <v>0</v>
      </c>
      <c r="H2287" s="149">
        <f>MOD(F2287,10)</f>
        <v>0</v>
      </c>
      <c r="K2287" s="160"/>
    </row>
    <row r="2288" spans="1:11" ht="15.75" thickBot="1">
      <c r="A2288" s="162"/>
      <c r="B2288" s="163"/>
      <c r="C2288" s="163"/>
      <c r="D2288" s="163"/>
      <c r="E2288" s="164" t="str">
        <f>_xlfn.IFNA(VLOOKUP(E2287,$O$3:$P$38,2,0),"")</f>
        <v/>
      </c>
      <c r="F2288" s="163" t="str">
        <f>IF(AND(F2287&gt;10,F2287&lt;20), VLOOKUP(F2287,$O$3:$P$38,2,0),"")</f>
        <v/>
      </c>
      <c r="G2288" s="163" t="str">
        <f>IF(AND(F2287&gt;10,F2287&lt;20),"", IF(G2287&gt;9, VLOOKUP(G2287,$O$3:$P$38,2,0),""))</f>
        <v/>
      </c>
      <c r="H2288" s="163" t="str">
        <f>IF(AND(F2287&gt;10,F2287&lt;20),"", IF(H2287&gt;0, VLOOKUP(H2287,$O$3:$P$38,2,0),""))</f>
        <v/>
      </c>
      <c r="I2288" s="163" t="str">
        <f>IF(D2287=0,"",IF(D2287=1,$S$3,IF(AND(F2287&gt;10,F2287&lt;19),$S$5,IF(AND(H2287&gt;1,H2287&lt;5),$S$4,$S$5))))</f>
        <v/>
      </c>
      <c r="J2288" s="163" t="str">
        <f>CONCATENATE(E2288,IF(AND(E2288&lt;&gt;"",F2288&lt;&gt;""),$M$3,""),F2288,IF(AND(E2288&amp;F2288&lt;&gt;"",G2288&lt;&gt;""),$M$3,""),G2288,IF(AND(E2288&amp;F2288&amp;G2288&lt;&gt;"",H2288&lt;&gt;""),$M$3,""),H2288,IF(E2288&amp;F2288&amp;G2288&amp;H2288&lt;&gt;"",$M$3,""),I2288)</f>
        <v/>
      </c>
      <c r="K2288" s="165"/>
    </row>
    <row r="2289" spans="1:11" ht="15.75" thickBot="1">
      <c r="A2289" s="150"/>
      <c r="B2289" s="150"/>
      <c r="C2289" s="150"/>
      <c r="D2289" s="150"/>
      <c r="E2289" s="166"/>
      <c r="F2289" s="150"/>
      <c r="G2289" s="150"/>
      <c r="H2289" s="150"/>
      <c r="I2289" s="150"/>
      <c r="J2289" s="150"/>
      <c r="K2289" s="150"/>
    </row>
    <row r="2290" spans="1:11" ht="15.75" thickBot="1">
      <c r="A2290" s="151">
        <v>144</v>
      </c>
      <c r="B2290" s="145" t="s">
        <v>152</v>
      </c>
      <c r="C2290" s="145" t="s">
        <v>153</v>
      </c>
      <c r="D2290" s="148"/>
      <c r="E2290" s="152" t="str">
        <f>CONCATENATE(J2304,IF(AND(D2303&lt;&gt;0,D2300&lt;&gt;0),$M$3,""),J2301,IF(AND(D2300&lt;&gt;0,D2297&lt;&gt;0),$M$3,""),J2298,IF(AND(D2297&lt;&gt;0,D2294&lt;&gt;0),$M$3,""),J2295,$N$3,$M$3,E2291,IF(D2291&lt;&gt;0,$M$3,""),$N$4)</f>
        <v>sto czterdzieści cztery, 00/100</v>
      </c>
      <c r="F2290" s="148"/>
      <c r="G2290" s="148"/>
      <c r="H2290" s="148"/>
      <c r="I2290" s="148"/>
      <c r="J2290" s="148"/>
      <c r="K2290" s="153"/>
    </row>
    <row r="2291" spans="1:11" ht="15.75" thickBot="1">
      <c r="A2291" s="154">
        <f>TRUNC(A2290)</f>
        <v>144</v>
      </c>
      <c r="B2291" s="155">
        <f>A2290-A2291</f>
        <v>0</v>
      </c>
      <c r="C2291" s="155">
        <v>1</v>
      </c>
      <c r="D2291" s="156">
        <f>B2291</f>
        <v>0</v>
      </c>
      <c r="E2291" s="157" t="str">
        <f>CONCATENATE(TEXT(D2291*100,"## 00"),"/100")</f>
        <v>00/100</v>
      </c>
      <c r="K2291" s="158"/>
    </row>
    <row r="2292" spans="1:11">
      <c r="A2292" s="159">
        <f t="shared" ref="A2292:A2303" si="286">MOD($A$2291,$C2292)</f>
        <v>4</v>
      </c>
      <c r="B2292" s="156">
        <f>A2292</f>
        <v>4</v>
      </c>
      <c r="C2292" s="156">
        <v>10</v>
      </c>
      <c r="D2292" s="156"/>
      <c r="E2292" s="157"/>
      <c r="K2292" s="160"/>
    </row>
    <row r="2293" spans="1:11">
      <c r="A2293" s="159">
        <f t="shared" si="286"/>
        <v>44</v>
      </c>
      <c r="B2293" s="156">
        <f t="shared" ref="B2293:B2302" si="287">A2293-A2292</f>
        <v>40</v>
      </c>
      <c r="C2293" s="156">
        <v>100</v>
      </c>
      <c r="D2293" s="156"/>
      <c r="E2293" s="157"/>
      <c r="K2293" s="160"/>
    </row>
    <row r="2294" spans="1:11">
      <c r="A2294" s="159">
        <f t="shared" si="286"/>
        <v>144</v>
      </c>
      <c r="B2294" s="156">
        <f t="shared" si="287"/>
        <v>100</v>
      </c>
      <c r="C2294" s="156">
        <v>1000</v>
      </c>
      <c r="D2294" s="156">
        <f>A2294</f>
        <v>144</v>
      </c>
      <c r="E2294" s="157">
        <f>D2294-MOD(D2294,100)</f>
        <v>100</v>
      </c>
      <c r="F2294" s="149">
        <f>MOD(D2294,100)</f>
        <v>44</v>
      </c>
      <c r="G2294" s="149">
        <f>F2294-MOD(F2294,10)</f>
        <v>40</v>
      </c>
      <c r="H2294" s="149">
        <f>MOD(F2294,10)</f>
        <v>4</v>
      </c>
      <c r="K2294" s="160"/>
    </row>
    <row r="2295" spans="1:11">
      <c r="A2295" s="159">
        <f t="shared" si="286"/>
        <v>144</v>
      </c>
      <c r="B2295" s="156">
        <f t="shared" si="287"/>
        <v>0</v>
      </c>
      <c r="C2295" s="156">
        <v>10000</v>
      </c>
      <c r="D2295" s="156"/>
      <c r="E2295" s="157" t="str">
        <f>_xlfn.IFNA(VLOOKUP(E2294,$O$3:$P$38,2,0),"")</f>
        <v>sto</v>
      </c>
      <c r="F2295" s="149" t="str">
        <f>IF(AND(F2294&gt;10,F2294&lt;20), VLOOKUP(F2294,$O$3:$P$38,2,0),"")</f>
        <v/>
      </c>
      <c r="G2295" s="149" t="str">
        <f>IF(AND(F2294&gt;10,F2294&lt;20),"", IF(G2294&gt;9, VLOOKUP(G2294,$O$3:$P$38,2,0),""))</f>
        <v>czterdzieści</v>
      </c>
      <c r="H2295" s="149" t="str">
        <f>IF(AND(F2294&gt;10,F2294&lt;20),"",IF(H2294&gt;0,VLOOKUP(H2294,$O$3:$P$39,2,0),IF(AND(H2294=0,A2291=0),"zero","")))</f>
        <v>cztery</v>
      </c>
      <c r="J2295" s="149" t="str">
        <f>CONCATENATE(E2295,IF(AND(E2295&lt;&gt;"",F2295&lt;&gt;""),$M$3,""),F2295,IF(AND(E2295&amp;F2295&lt;&gt;"",G2295&lt;&gt;""),$M$3,""),G2295,IF(AND(E2295&amp;F2295&amp;G2295&lt;&gt;"",H2295&lt;&gt;""),$M$3,""),H2295)</f>
        <v>sto czterdzieści cztery</v>
      </c>
      <c r="K2295" s="160"/>
    </row>
    <row r="2296" spans="1:11">
      <c r="A2296" s="159">
        <f t="shared" si="286"/>
        <v>144</v>
      </c>
      <c r="B2296" s="156">
        <f t="shared" si="287"/>
        <v>0</v>
      </c>
      <c r="C2296" s="156">
        <v>100000</v>
      </c>
      <c r="D2296" s="156"/>
      <c r="E2296" s="157"/>
      <c r="K2296" s="160"/>
    </row>
    <row r="2297" spans="1:11">
      <c r="A2297" s="159">
        <f t="shared" si="286"/>
        <v>144</v>
      </c>
      <c r="B2297" s="156">
        <f t="shared" si="287"/>
        <v>0</v>
      </c>
      <c r="C2297" s="156">
        <v>1000000</v>
      </c>
      <c r="D2297" s="156">
        <f>(A2297-A2294)/1000</f>
        <v>0</v>
      </c>
      <c r="E2297" s="157">
        <f>D2297-MOD(D2297,100)</f>
        <v>0</v>
      </c>
      <c r="F2297" s="149">
        <f>MOD(D2297,100)</f>
        <v>0</v>
      </c>
      <c r="G2297" s="149">
        <f>F2297-MOD(F2297,10)</f>
        <v>0</v>
      </c>
      <c r="H2297" s="149">
        <f>MOD(F2297,10)</f>
        <v>0</v>
      </c>
      <c r="K2297" s="160"/>
    </row>
    <row r="2298" spans="1:11">
      <c r="A2298" s="159">
        <f t="shared" si="286"/>
        <v>144</v>
      </c>
      <c r="B2298" s="156">
        <f t="shared" si="287"/>
        <v>0</v>
      </c>
      <c r="C2298" s="156">
        <v>10000000</v>
      </c>
      <c r="D2298" s="156"/>
      <c r="E2298" s="157" t="str">
        <f>_xlfn.IFNA(VLOOKUP(E2297,$O$3:$P$38,2,0),"")</f>
        <v/>
      </c>
      <c r="F2298" s="149" t="str">
        <f>IF(AND(F2297&gt;10,F2297&lt;20), VLOOKUP(F2297,$O$3:$P$38,2,0),"")</f>
        <v/>
      </c>
      <c r="G2298" s="149" t="str">
        <f>IF(AND(F2297&gt;10,F2297&lt;20),"", IF(G2297&gt;9, VLOOKUP(G2297,$O$3:$P$38,2,0),""))</f>
        <v/>
      </c>
      <c r="H2298" s="149" t="str">
        <f>IF(AND(F2297&gt;10,F2297&lt;20),"", IF(H2297&gt;0, VLOOKUP(H2297,$O$3:$P$38,2,0),""))</f>
        <v/>
      </c>
      <c r="I2298" s="149" t="str">
        <f>IF(D2297=0,"",IF(D2297=1,$Q$3,IF(AND(F2297&gt;10,F2297&lt;19),$Q$5,IF(AND(H2297&gt;1,H2297&lt;5),$Q$4,$Q$5))))</f>
        <v/>
      </c>
      <c r="J2298" s="149" t="str">
        <f>CONCATENATE(E2298,IF(AND(E2298&lt;&gt;"",F2298&lt;&gt;""),$M$3,""),F2298,IF(AND(E2298&amp;F2298&lt;&gt;"",G2298&lt;&gt;""),$M$3,""),G2298,IF(AND(E2298&amp;F2298&amp;G2298&lt;&gt;"",H2298&lt;&gt;""),$M$3,""),H2298,IF(E2298&amp;F2298&amp;G2298&amp;H2298&lt;&gt;"",$M$3,""),I2298)</f>
        <v/>
      </c>
      <c r="K2298" s="160"/>
    </row>
    <row r="2299" spans="1:11">
      <c r="A2299" s="159">
        <f t="shared" si="286"/>
        <v>144</v>
      </c>
      <c r="B2299" s="156">
        <f t="shared" si="287"/>
        <v>0</v>
      </c>
      <c r="C2299" s="156">
        <v>100000000</v>
      </c>
      <c r="D2299" s="156"/>
      <c r="E2299" s="157"/>
      <c r="K2299" s="160"/>
    </row>
    <row r="2300" spans="1:11">
      <c r="A2300" s="159">
        <f t="shared" si="286"/>
        <v>144</v>
      </c>
      <c r="B2300" s="155">
        <f t="shared" si="287"/>
        <v>0</v>
      </c>
      <c r="C2300" s="155">
        <v>1000000000</v>
      </c>
      <c r="D2300" s="156">
        <f>(A2300-A2297)/1000000</f>
        <v>0</v>
      </c>
      <c r="E2300" s="157">
        <f>D2300-MOD(D2300,100)</f>
        <v>0</v>
      </c>
      <c r="F2300" s="149">
        <f>MOD(D2300,100)</f>
        <v>0</v>
      </c>
      <c r="G2300" s="149">
        <f>F2300-MOD(F2300,10)</f>
        <v>0</v>
      </c>
      <c r="H2300" s="149">
        <f>MOD(F2300,10)</f>
        <v>0</v>
      </c>
      <c r="K2300" s="160"/>
    </row>
    <row r="2301" spans="1:11">
      <c r="A2301" s="159">
        <f t="shared" si="286"/>
        <v>144</v>
      </c>
      <c r="B2301" s="155">
        <f t="shared" si="287"/>
        <v>0</v>
      </c>
      <c r="C2301" s="155">
        <v>10000000000</v>
      </c>
      <c r="E2301" s="161" t="str">
        <f>_xlfn.IFNA(VLOOKUP(E2300,$O$3:$P$38,2,0),"")</f>
        <v/>
      </c>
      <c r="F2301" s="149" t="str">
        <f>IF(AND(F2300&gt;10,F2300&lt;20), VLOOKUP(F2300,$O$3:$P$38,2,0),"")</f>
        <v/>
      </c>
      <c r="G2301" s="149" t="str">
        <f>IF(AND(F2300&gt;10,F2300&lt;20),"", IF(G2300&gt;9, VLOOKUP(G2300,$O$3:$P$38,2,0),""))</f>
        <v/>
      </c>
      <c r="H2301" s="149" t="str">
        <f>IF(AND(F2300&gt;10,F2300&lt;20),"", IF(H2300&gt;0, VLOOKUP(H2300,$O$3:$P$38,2,0),""))</f>
        <v/>
      </c>
      <c r="I2301" s="149" t="str">
        <f>IF(D2300=0,"",IF(D2300=1,$R$3,IF(AND(F2300&gt;10,F2300&lt;19),$R$5,IF(AND(H2300&gt;1,H2300&lt;5),$R$4,$R$5))))</f>
        <v/>
      </c>
      <c r="J2301" s="149" t="str">
        <f>CONCATENATE(E2301,IF(AND(E2301&lt;&gt;"",F2301&lt;&gt;""),$M$3,""),F2301,IF(AND(E2301&amp;F2301&lt;&gt;"",G2301&lt;&gt;""),$M$3,""),G2301,IF(AND(E2301&amp;F2301&amp;G2301&lt;&gt;"",H2301&lt;&gt;""),$M$3,""),H2301,IF(E2301&amp;F2301&amp;G2301&amp;H2301&lt;&gt;"",$M$3,""),I2301)</f>
        <v/>
      </c>
      <c r="K2301" s="160"/>
    </row>
    <row r="2302" spans="1:11">
      <c r="A2302" s="159">
        <f t="shared" si="286"/>
        <v>144</v>
      </c>
      <c r="B2302" s="156">
        <f t="shared" si="287"/>
        <v>0</v>
      </c>
      <c r="C2302" s="156">
        <v>100000000000</v>
      </c>
      <c r="D2302" s="156"/>
      <c r="E2302" s="157"/>
      <c r="K2302" s="160"/>
    </row>
    <row r="2303" spans="1:11">
      <c r="A2303" s="159">
        <f t="shared" si="286"/>
        <v>144</v>
      </c>
      <c r="B2303" s="155">
        <f>A2303-A2300</f>
        <v>0</v>
      </c>
      <c r="C2303" s="155">
        <v>1000000000000</v>
      </c>
      <c r="D2303" s="156">
        <f>(A2303-A2300)/1000000000</f>
        <v>0</v>
      </c>
      <c r="E2303" s="157">
        <f>D2303-MOD(D2303,100)</f>
        <v>0</v>
      </c>
      <c r="F2303" s="149">
        <f>MOD(D2303,100)</f>
        <v>0</v>
      </c>
      <c r="G2303" s="149">
        <f>F2303-MOD(F2303,10)</f>
        <v>0</v>
      </c>
      <c r="H2303" s="149">
        <f>MOD(F2303,10)</f>
        <v>0</v>
      </c>
      <c r="K2303" s="160"/>
    </row>
    <row r="2304" spans="1:11" ht="15.75" thickBot="1">
      <c r="A2304" s="162"/>
      <c r="B2304" s="163"/>
      <c r="C2304" s="163"/>
      <c r="D2304" s="163"/>
      <c r="E2304" s="164" t="str">
        <f>_xlfn.IFNA(VLOOKUP(E2303,$O$3:$P$38,2,0),"")</f>
        <v/>
      </c>
      <c r="F2304" s="163" t="str">
        <f>IF(AND(F2303&gt;10,F2303&lt;20), VLOOKUP(F2303,$O$3:$P$38,2,0),"")</f>
        <v/>
      </c>
      <c r="G2304" s="163" t="str">
        <f>IF(AND(F2303&gt;10,F2303&lt;20),"", IF(G2303&gt;9, VLOOKUP(G2303,$O$3:$P$38,2,0),""))</f>
        <v/>
      </c>
      <c r="H2304" s="163" t="str">
        <f>IF(AND(F2303&gt;10,F2303&lt;20),"", IF(H2303&gt;0, VLOOKUP(H2303,$O$3:$P$38,2,0),""))</f>
        <v/>
      </c>
      <c r="I2304" s="163" t="str">
        <f>IF(D2303=0,"",IF(D2303=1,$S$3,IF(AND(F2303&gt;10,F2303&lt;19),$S$5,IF(AND(H2303&gt;1,H2303&lt;5),$S$4,$S$5))))</f>
        <v/>
      </c>
      <c r="J2304" s="163" t="str">
        <f>CONCATENATE(E2304,IF(AND(E2304&lt;&gt;"",F2304&lt;&gt;""),$M$3,""),F2304,IF(AND(E2304&amp;F2304&lt;&gt;"",G2304&lt;&gt;""),$M$3,""),G2304,IF(AND(E2304&amp;F2304&amp;G2304&lt;&gt;"",H2304&lt;&gt;""),$M$3,""),H2304,IF(E2304&amp;F2304&amp;G2304&amp;H2304&lt;&gt;"",$M$3,""),I2304)</f>
        <v/>
      </c>
      <c r="K2304" s="165"/>
    </row>
    <row r="2305" spans="1:11" ht="15.75" thickBot="1">
      <c r="A2305" s="150"/>
      <c r="B2305" s="150"/>
      <c r="C2305" s="150"/>
      <c r="D2305" s="150"/>
      <c r="E2305" s="166"/>
      <c r="F2305" s="150"/>
      <c r="G2305" s="150"/>
      <c r="H2305" s="150"/>
      <c r="I2305" s="150"/>
      <c r="J2305" s="150"/>
      <c r="K2305" s="150"/>
    </row>
    <row r="2306" spans="1:11" ht="15.75" thickBot="1">
      <c r="A2306" s="151">
        <v>145</v>
      </c>
      <c r="B2306" s="145" t="s">
        <v>152</v>
      </c>
      <c r="C2306" s="145" t="s">
        <v>153</v>
      </c>
      <c r="D2306" s="148"/>
      <c r="E2306" s="152" t="str">
        <f>CONCATENATE(J2320,IF(AND(D2319&lt;&gt;0,D2316&lt;&gt;0),$M$3,""),J2317,IF(AND(D2316&lt;&gt;0,D2313&lt;&gt;0),$M$3,""),J2314,IF(AND(D2313&lt;&gt;0,D2310&lt;&gt;0),$M$3,""),J2311,$N$3,$M$3,E2307,IF(D2307&lt;&gt;0,$M$3,""),$N$4)</f>
        <v>sto czterdzieści pięć, 00/100</v>
      </c>
      <c r="F2306" s="148"/>
      <c r="G2306" s="148"/>
      <c r="H2306" s="148"/>
      <c r="I2306" s="148"/>
      <c r="J2306" s="148"/>
      <c r="K2306" s="153"/>
    </row>
    <row r="2307" spans="1:11" ht="15.75" thickBot="1">
      <c r="A2307" s="154">
        <f>TRUNC(A2306)</f>
        <v>145</v>
      </c>
      <c r="B2307" s="155">
        <f>A2306-A2307</f>
        <v>0</v>
      </c>
      <c r="C2307" s="155">
        <v>1</v>
      </c>
      <c r="D2307" s="156">
        <f>B2307</f>
        <v>0</v>
      </c>
      <c r="E2307" s="157" t="str">
        <f>CONCATENATE(TEXT(D2307*100,"## 00"),"/100")</f>
        <v>00/100</v>
      </c>
      <c r="K2307" s="158"/>
    </row>
    <row r="2308" spans="1:11">
      <c r="A2308" s="159">
        <f t="shared" ref="A2308:A2319" si="288">MOD($A$2307,$C2308)</f>
        <v>5</v>
      </c>
      <c r="B2308" s="156">
        <f>A2308</f>
        <v>5</v>
      </c>
      <c r="C2308" s="156">
        <v>10</v>
      </c>
      <c r="D2308" s="156"/>
      <c r="E2308" s="157"/>
      <c r="K2308" s="160"/>
    </row>
    <row r="2309" spans="1:11">
      <c r="A2309" s="159">
        <f t="shared" si="288"/>
        <v>45</v>
      </c>
      <c r="B2309" s="156">
        <f t="shared" ref="B2309:B2318" si="289">A2309-A2308</f>
        <v>40</v>
      </c>
      <c r="C2309" s="156">
        <v>100</v>
      </c>
      <c r="D2309" s="156"/>
      <c r="E2309" s="157"/>
      <c r="K2309" s="160"/>
    </row>
    <row r="2310" spans="1:11">
      <c r="A2310" s="159">
        <f t="shared" si="288"/>
        <v>145</v>
      </c>
      <c r="B2310" s="156">
        <f t="shared" si="289"/>
        <v>100</v>
      </c>
      <c r="C2310" s="156">
        <v>1000</v>
      </c>
      <c r="D2310" s="156">
        <f>A2310</f>
        <v>145</v>
      </c>
      <c r="E2310" s="157">
        <f>D2310-MOD(D2310,100)</f>
        <v>100</v>
      </c>
      <c r="F2310" s="149">
        <f>MOD(D2310,100)</f>
        <v>45</v>
      </c>
      <c r="G2310" s="149">
        <f>F2310-MOD(F2310,10)</f>
        <v>40</v>
      </c>
      <c r="H2310" s="149">
        <f>MOD(F2310,10)</f>
        <v>5</v>
      </c>
      <c r="K2310" s="160"/>
    </row>
    <row r="2311" spans="1:11">
      <c r="A2311" s="159">
        <f t="shared" si="288"/>
        <v>145</v>
      </c>
      <c r="B2311" s="156">
        <f t="shared" si="289"/>
        <v>0</v>
      </c>
      <c r="C2311" s="156">
        <v>10000</v>
      </c>
      <c r="D2311" s="156"/>
      <c r="E2311" s="157" t="str">
        <f>_xlfn.IFNA(VLOOKUP(E2310,$O$3:$P$38,2,0),"")</f>
        <v>sto</v>
      </c>
      <c r="F2311" s="149" t="str">
        <f>IF(AND(F2310&gt;10,F2310&lt;20), VLOOKUP(F2310,$O$3:$P$38,2,0),"")</f>
        <v/>
      </c>
      <c r="G2311" s="149" t="str">
        <f>IF(AND(F2310&gt;10,F2310&lt;20),"", IF(G2310&gt;9, VLOOKUP(G2310,$O$3:$P$38,2,0),""))</f>
        <v>czterdzieści</v>
      </c>
      <c r="H2311" s="149" t="str">
        <f>IF(AND(F2310&gt;10,F2310&lt;20),"",IF(H2310&gt;0,VLOOKUP(H2310,$O$3:$P$39,2,0),IF(AND(H2310=0,A2307=0),"zero","")))</f>
        <v>pięć</v>
      </c>
      <c r="J2311" s="149" t="str">
        <f>CONCATENATE(E2311,IF(AND(E2311&lt;&gt;"",F2311&lt;&gt;""),$M$3,""),F2311,IF(AND(E2311&amp;F2311&lt;&gt;"",G2311&lt;&gt;""),$M$3,""),G2311,IF(AND(E2311&amp;F2311&amp;G2311&lt;&gt;"",H2311&lt;&gt;""),$M$3,""),H2311)</f>
        <v>sto czterdzieści pięć</v>
      </c>
      <c r="K2311" s="160"/>
    </row>
    <row r="2312" spans="1:11">
      <c r="A2312" s="159">
        <f t="shared" si="288"/>
        <v>145</v>
      </c>
      <c r="B2312" s="156">
        <f t="shared" si="289"/>
        <v>0</v>
      </c>
      <c r="C2312" s="156">
        <v>100000</v>
      </c>
      <c r="D2312" s="156"/>
      <c r="E2312" s="157"/>
      <c r="K2312" s="160"/>
    </row>
    <row r="2313" spans="1:11">
      <c r="A2313" s="159">
        <f t="shared" si="288"/>
        <v>145</v>
      </c>
      <c r="B2313" s="156">
        <f t="shared" si="289"/>
        <v>0</v>
      </c>
      <c r="C2313" s="156">
        <v>1000000</v>
      </c>
      <c r="D2313" s="156">
        <f>(A2313-A2310)/1000</f>
        <v>0</v>
      </c>
      <c r="E2313" s="157">
        <f>D2313-MOD(D2313,100)</f>
        <v>0</v>
      </c>
      <c r="F2313" s="149">
        <f>MOD(D2313,100)</f>
        <v>0</v>
      </c>
      <c r="G2313" s="149">
        <f>F2313-MOD(F2313,10)</f>
        <v>0</v>
      </c>
      <c r="H2313" s="149">
        <f>MOD(F2313,10)</f>
        <v>0</v>
      </c>
      <c r="K2313" s="160"/>
    </row>
    <row r="2314" spans="1:11">
      <c r="A2314" s="159">
        <f t="shared" si="288"/>
        <v>145</v>
      </c>
      <c r="B2314" s="156">
        <f t="shared" si="289"/>
        <v>0</v>
      </c>
      <c r="C2314" s="156">
        <v>10000000</v>
      </c>
      <c r="D2314" s="156"/>
      <c r="E2314" s="157" t="str">
        <f>_xlfn.IFNA(VLOOKUP(E2313,$O$3:$P$38,2,0),"")</f>
        <v/>
      </c>
      <c r="F2314" s="149" t="str">
        <f>IF(AND(F2313&gt;10,F2313&lt;20), VLOOKUP(F2313,$O$3:$P$38,2,0),"")</f>
        <v/>
      </c>
      <c r="G2314" s="149" t="str">
        <f>IF(AND(F2313&gt;10,F2313&lt;20),"", IF(G2313&gt;9, VLOOKUP(G2313,$O$3:$P$38,2,0),""))</f>
        <v/>
      </c>
      <c r="H2314" s="149" t="str">
        <f>IF(AND(F2313&gt;10,F2313&lt;20),"", IF(H2313&gt;0, VLOOKUP(H2313,$O$3:$P$38,2,0),""))</f>
        <v/>
      </c>
      <c r="I2314" s="149" t="str">
        <f>IF(D2313=0,"",IF(D2313=1,$Q$3,IF(AND(F2313&gt;10,F2313&lt;19),$Q$5,IF(AND(H2313&gt;1,H2313&lt;5),$Q$4,$Q$5))))</f>
        <v/>
      </c>
      <c r="J2314" s="149" t="str">
        <f>CONCATENATE(E2314,IF(AND(E2314&lt;&gt;"",F2314&lt;&gt;""),$M$3,""),F2314,IF(AND(E2314&amp;F2314&lt;&gt;"",G2314&lt;&gt;""),$M$3,""),G2314,IF(AND(E2314&amp;F2314&amp;G2314&lt;&gt;"",H2314&lt;&gt;""),$M$3,""),H2314,IF(E2314&amp;F2314&amp;G2314&amp;H2314&lt;&gt;"",$M$3,""),I2314)</f>
        <v/>
      </c>
      <c r="K2314" s="160"/>
    </row>
    <row r="2315" spans="1:11">
      <c r="A2315" s="159">
        <f t="shared" si="288"/>
        <v>145</v>
      </c>
      <c r="B2315" s="156">
        <f t="shared" si="289"/>
        <v>0</v>
      </c>
      <c r="C2315" s="156">
        <v>100000000</v>
      </c>
      <c r="D2315" s="156"/>
      <c r="E2315" s="157"/>
      <c r="K2315" s="160"/>
    </row>
    <row r="2316" spans="1:11">
      <c r="A2316" s="159">
        <f t="shared" si="288"/>
        <v>145</v>
      </c>
      <c r="B2316" s="155">
        <f t="shared" si="289"/>
        <v>0</v>
      </c>
      <c r="C2316" s="155">
        <v>1000000000</v>
      </c>
      <c r="D2316" s="156">
        <f>(A2316-A2313)/1000000</f>
        <v>0</v>
      </c>
      <c r="E2316" s="157">
        <f>D2316-MOD(D2316,100)</f>
        <v>0</v>
      </c>
      <c r="F2316" s="149">
        <f>MOD(D2316,100)</f>
        <v>0</v>
      </c>
      <c r="G2316" s="149">
        <f>F2316-MOD(F2316,10)</f>
        <v>0</v>
      </c>
      <c r="H2316" s="149">
        <f>MOD(F2316,10)</f>
        <v>0</v>
      </c>
      <c r="K2316" s="160"/>
    </row>
    <row r="2317" spans="1:11">
      <c r="A2317" s="159">
        <f t="shared" si="288"/>
        <v>145</v>
      </c>
      <c r="B2317" s="155">
        <f t="shared" si="289"/>
        <v>0</v>
      </c>
      <c r="C2317" s="155">
        <v>10000000000</v>
      </c>
      <c r="E2317" s="161" t="str">
        <f>_xlfn.IFNA(VLOOKUP(E2316,$O$3:$P$38,2,0),"")</f>
        <v/>
      </c>
      <c r="F2317" s="149" t="str">
        <f>IF(AND(F2316&gt;10,F2316&lt;20), VLOOKUP(F2316,$O$3:$P$38,2,0),"")</f>
        <v/>
      </c>
      <c r="G2317" s="149" t="str">
        <f>IF(AND(F2316&gt;10,F2316&lt;20),"", IF(G2316&gt;9, VLOOKUP(G2316,$O$3:$P$38,2,0),""))</f>
        <v/>
      </c>
      <c r="H2317" s="149" t="str">
        <f>IF(AND(F2316&gt;10,F2316&lt;20),"", IF(H2316&gt;0, VLOOKUP(H2316,$O$3:$P$38,2,0),""))</f>
        <v/>
      </c>
      <c r="I2317" s="149" t="str">
        <f>IF(D2316=0,"",IF(D2316=1,$R$3,IF(AND(F2316&gt;10,F2316&lt;19),$R$5,IF(AND(H2316&gt;1,H2316&lt;5),$R$4,$R$5))))</f>
        <v/>
      </c>
      <c r="J2317" s="149" t="str">
        <f>CONCATENATE(E2317,IF(AND(E2317&lt;&gt;"",F2317&lt;&gt;""),$M$3,""),F2317,IF(AND(E2317&amp;F2317&lt;&gt;"",G2317&lt;&gt;""),$M$3,""),G2317,IF(AND(E2317&amp;F2317&amp;G2317&lt;&gt;"",H2317&lt;&gt;""),$M$3,""),H2317,IF(E2317&amp;F2317&amp;G2317&amp;H2317&lt;&gt;"",$M$3,""),I2317)</f>
        <v/>
      </c>
      <c r="K2317" s="160"/>
    </row>
    <row r="2318" spans="1:11">
      <c r="A2318" s="159">
        <f t="shared" si="288"/>
        <v>145</v>
      </c>
      <c r="B2318" s="156">
        <f t="shared" si="289"/>
        <v>0</v>
      </c>
      <c r="C2318" s="156">
        <v>100000000000</v>
      </c>
      <c r="D2318" s="156"/>
      <c r="E2318" s="157"/>
      <c r="K2318" s="160"/>
    </row>
    <row r="2319" spans="1:11">
      <c r="A2319" s="159">
        <f t="shared" si="288"/>
        <v>145</v>
      </c>
      <c r="B2319" s="155">
        <f>A2319-A2316</f>
        <v>0</v>
      </c>
      <c r="C2319" s="155">
        <v>1000000000000</v>
      </c>
      <c r="D2319" s="156">
        <f>(A2319-A2316)/1000000000</f>
        <v>0</v>
      </c>
      <c r="E2319" s="157">
        <f>D2319-MOD(D2319,100)</f>
        <v>0</v>
      </c>
      <c r="F2319" s="149">
        <f>MOD(D2319,100)</f>
        <v>0</v>
      </c>
      <c r="G2319" s="149">
        <f>F2319-MOD(F2319,10)</f>
        <v>0</v>
      </c>
      <c r="H2319" s="149">
        <f>MOD(F2319,10)</f>
        <v>0</v>
      </c>
      <c r="K2319" s="160"/>
    </row>
    <row r="2320" spans="1:11" ht="15.75" thickBot="1">
      <c r="A2320" s="162"/>
      <c r="B2320" s="163"/>
      <c r="C2320" s="163"/>
      <c r="D2320" s="163"/>
      <c r="E2320" s="164" t="str">
        <f>_xlfn.IFNA(VLOOKUP(E2319,$O$3:$P$38,2,0),"")</f>
        <v/>
      </c>
      <c r="F2320" s="163" t="str">
        <f>IF(AND(F2319&gt;10,F2319&lt;20), VLOOKUP(F2319,$O$3:$P$38,2,0),"")</f>
        <v/>
      </c>
      <c r="G2320" s="163" t="str">
        <f>IF(AND(F2319&gt;10,F2319&lt;20),"", IF(G2319&gt;9, VLOOKUP(G2319,$O$3:$P$38,2,0),""))</f>
        <v/>
      </c>
      <c r="H2320" s="163" t="str">
        <f>IF(AND(F2319&gt;10,F2319&lt;20),"", IF(H2319&gt;0, VLOOKUP(H2319,$O$3:$P$38,2,0),""))</f>
        <v/>
      </c>
      <c r="I2320" s="163" t="str">
        <f>IF(D2319=0,"",IF(D2319=1,$S$3,IF(AND(F2319&gt;10,F2319&lt;19),$S$5,IF(AND(H2319&gt;1,H2319&lt;5),$S$4,$S$5))))</f>
        <v/>
      </c>
      <c r="J2320" s="163" t="str">
        <f>CONCATENATE(E2320,IF(AND(E2320&lt;&gt;"",F2320&lt;&gt;""),$M$3,""),F2320,IF(AND(E2320&amp;F2320&lt;&gt;"",G2320&lt;&gt;""),$M$3,""),G2320,IF(AND(E2320&amp;F2320&amp;G2320&lt;&gt;"",H2320&lt;&gt;""),$M$3,""),H2320,IF(E2320&amp;F2320&amp;G2320&amp;H2320&lt;&gt;"",$M$3,""),I2320)</f>
        <v/>
      </c>
      <c r="K2320" s="165"/>
    </row>
    <row r="2321" spans="1:11" ht="15.75" thickBot="1">
      <c r="A2321" s="150"/>
      <c r="B2321" s="150"/>
      <c r="C2321" s="150"/>
      <c r="D2321" s="150"/>
      <c r="E2321" s="166"/>
      <c r="F2321" s="150"/>
      <c r="G2321" s="150"/>
      <c r="H2321" s="150"/>
      <c r="I2321" s="150"/>
      <c r="J2321" s="150"/>
      <c r="K2321" s="150"/>
    </row>
    <row r="2322" spans="1:11" ht="15.75" thickBot="1">
      <c r="A2322" s="151">
        <v>146</v>
      </c>
      <c r="B2322" s="145" t="s">
        <v>152</v>
      </c>
      <c r="C2322" s="145" t="s">
        <v>153</v>
      </c>
      <c r="D2322" s="148"/>
      <c r="E2322" s="152" t="str">
        <f>CONCATENATE(J2336,IF(AND(D2335&lt;&gt;0,D2332&lt;&gt;0),$M$3,""),J2333,IF(AND(D2332&lt;&gt;0,D2329&lt;&gt;0),$M$3,""),J2330,IF(AND(D2329&lt;&gt;0,D2326&lt;&gt;0),$M$3,""),J2327,$N$3,$M$3,E2323,IF(D2323&lt;&gt;0,$M$3,""),$N$4)</f>
        <v>sto czterdzieści sześć, 00/100</v>
      </c>
      <c r="F2322" s="148"/>
      <c r="G2322" s="148"/>
      <c r="H2322" s="148"/>
      <c r="I2322" s="148"/>
      <c r="J2322" s="148"/>
      <c r="K2322" s="153"/>
    </row>
    <row r="2323" spans="1:11" ht="15.75" thickBot="1">
      <c r="A2323" s="154">
        <f>TRUNC(A2322)</f>
        <v>146</v>
      </c>
      <c r="B2323" s="155">
        <f>A2322-A2323</f>
        <v>0</v>
      </c>
      <c r="C2323" s="155">
        <v>1</v>
      </c>
      <c r="D2323" s="156">
        <f>B2323</f>
        <v>0</v>
      </c>
      <c r="E2323" s="157" t="str">
        <f>CONCATENATE(TEXT(D2323*100,"## 00"),"/100")</f>
        <v>00/100</v>
      </c>
      <c r="K2323" s="158"/>
    </row>
    <row r="2324" spans="1:11">
      <c r="A2324" s="159">
        <f t="shared" ref="A2324:A2335" si="290">MOD($A$2323,$C2324)</f>
        <v>6</v>
      </c>
      <c r="B2324" s="156">
        <f>A2324</f>
        <v>6</v>
      </c>
      <c r="C2324" s="156">
        <v>10</v>
      </c>
      <c r="D2324" s="156"/>
      <c r="E2324" s="157"/>
      <c r="K2324" s="160"/>
    </row>
    <row r="2325" spans="1:11">
      <c r="A2325" s="159">
        <f t="shared" si="290"/>
        <v>46</v>
      </c>
      <c r="B2325" s="156">
        <f t="shared" ref="B2325:B2334" si="291">A2325-A2324</f>
        <v>40</v>
      </c>
      <c r="C2325" s="156">
        <v>100</v>
      </c>
      <c r="D2325" s="156"/>
      <c r="E2325" s="157"/>
      <c r="K2325" s="160"/>
    </row>
    <row r="2326" spans="1:11">
      <c r="A2326" s="159">
        <f t="shared" si="290"/>
        <v>146</v>
      </c>
      <c r="B2326" s="156">
        <f t="shared" si="291"/>
        <v>100</v>
      </c>
      <c r="C2326" s="156">
        <v>1000</v>
      </c>
      <c r="D2326" s="156">
        <f>A2326</f>
        <v>146</v>
      </c>
      <c r="E2326" s="157">
        <f>D2326-MOD(D2326,100)</f>
        <v>100</v>
      </c>
      <c r="F2326" s="149">
        <f>MOD(D2326,100)</f>
        <v>46</v>
      </c>
      <c r="G2326" s="149">
        <f>F2326-MOD(F2326,10)</f>
        <v>40</v>
      </c>
      <c r="H2326" s="149">
        <f>MOD(F2326,10)</f>
        <v>6</v>
      </c>
      <c r="K2326" s="160"/>
    </row>
    <row r="2327" spans="1:11">
      <c r="A2327" s="159">
        <f t="shared" si="290"/>
        <v>146</v>
      </c>
      <c r="B2327" s="156">
        <f t="shared" si="291"/>
        <v>0</v>
      </c>
      <c r="C2327" s="156">
        <v>10000</v>
      </c>
      <c r="D2327" s="156"/>
      <c r="E2327" s="157" t="str">
        <f>_xlfn.IFNA(VLOOKUP(E2326,$O$3:$P$38,2,0),"")</f>
        <v>sto</v>
      </c>
      <c r="F2327" s="149" t="str">
        <f>IF(AND(F2326&gt;10,F2326&lt;20), VLOOKUP(F2326,$O$3:$P$38,2,0),"")</f>
        <v/>
      </c>
      <c r="G2327" s="149" t="str">
        <f>IF(AND(F2326&gt;10,F2326&lt;20),"", IF(G2326&gt;9, VLOOKUP(G2326,$O$3:$P$38,2,0),""))</f>
        <v>czterdzieści</v>
      </c>
      <c r="H2327" s="149" t="str">
        <f>IF(AND(F2326&gt;10,F2326&lt;20),"",IF(H2326&gt;0,VLOOKUP(H2326,$O$3:$P$39,2,0),IF(AND(H2326=0,A2323=0),"zero","")))</f>
        <v>sześć</v>
      </c>
      <c r="J2327" s="149" t="str">
        <f>CONCATENATE(E2327,IF(AND(E2327&lt;&gt;"",F2327&lt;&gt;""),$M$3,""),F2327,IF(AND(E2327&amp;F2327&lt;&gt;"",G2327&lt;&gt;""),$M$3,""),G2327,IF(AND(E2327&amp;F2327&amp;G2327&lt;&gt;"",H2327&lt;&gt;""),$M$3,""),H2327)</f>
        <v>sto czterdzieści sześć</v>
      </c>
      <c r="K2327" s="160"/>
    </row>
    <row r="2328" spans="1:11">
      <c r="A2328" s="159">
        <f t="shared" si="290"/>
        <v>146</v>
      </c>
      <c r="B2328" s="156">
        <f t="shared" si="291"/>
        <v>0</v>
      </c>
      <c r="C2328" s="156">
        <v>100000</v>
      </c>
      <c r="D2328" s="156"/>
      <c r="E2328" s="157"/>
      <c r="K2328" s="160"/>
    </row>
    <row r="2329" spans="1:11">
      <c r="A2329" s="159">
        <f t="shared" si="290"/>
        <v>146</v>
      </c>
      <c r="B2329" s="156">
        <f t="shared" si="291"/>
        <v>0</v>
      </c>
      <c r="C2329" s="156">
        <v>1000000</v>
      </c>
      <c r="D2329" s="156">
        <f>(A2329-A2326)/1000</f>
        <v>0</v>
      </c>
      <c r="E2329" s="157">
        <f>D2329-MOD(D2329,100)</f>
        <v>0</v>
      </c>
      <c r="F2329" s="149">
        <f>MOD(D2329,100)</f>
        <v>0</v>
      </c>
      <c r="G2329" s="149">
        <f>F2329-MOD(F2329,10)</f>
        <v>0</v>
      </c>
      <c r="H2329" s="149">
        <f>MOD(F2329,10)</f>
        <v>0</v>
      </c>
      <c r="K2329" s="160"/>
    </row>
    <row r="2330" spans="1:11">
      <c r="A2330" s="159">
        <f t="shared" si="290"/>
        <v>146</v>
      </c>
      <c r="B2330" s="156">
        <f t="shared" si="291"/>
        <v>0</v>
      </c>
      <c r="C2330" s="156">
        <v>10000000</v>
      </c>
      <c r="D2330" s="156"/>
      <c r="E2330" s="157" t="str">
        <f>_xlfn.IFNA(VLOOKUP(E2329,$O$3:$P$38,2,0),"")</f>
        <v/>
      </c>
      <c r="F2330" s="149" t="str">
        <f>IF(AND(F2329&gt;10,F2329&lt;20), VLOOKUP(F2329,$O$3:$P$38,2,0),"")</f>
        <v/>
      </c>
      <c r="G2330" s="149" t="str">
        <f>IF(AND(F2329&gt;10,F2329&lt;20),"", IF(G2329&gt;9, VLOOKUP(G2329,$O$3:$P$38,2,0),""))</f>
        <v/>
      </c>
      <c r="H2330" s="149" t="str">
        <f>IF(AND(F2329&gt;10,F2329&lt;20),"", IF(H2329&gt;0, VLOOKUP(H2329,$O$3:$P$38,2,0),""))</f>
        <v/>
      </c>
      <c r="I2330" s="149" t="str">
        <f>IF(D2329=0,"",IF(D2329=1,$Q$3,IF(AND(F2329&gt;10,F2329&lt;19),$Q$5,IF(AND(H2329&gt;1,H2329&lt;5),$Q$4,$Q$5))))</f>
        <v/>
      </c>
      <c r="J2330" s="149" t="str">
        <f>CONCATENATE(E2330,IF(AND(E2330&lt;&gt;"",F2330&lt;&gt;""),$M$3,""),F2330,IF(AND(E2330&amp;F2330&lt;&gt;"",G2330&lt;&gt;""),$M$3,""),G2330,IF(AND(E2330&amp;F2330&amp;G2330&lt;&gt;"",H2330&lt;&gt;""),$M$3,""),H2330,IF(E2330&amp;F2330&amp;G2330&amp;H2330&lt;&gt;"",$M$3,""),I2330)</f>
        <v/>
      </c>
      <c r="K2330" s="160"/>
    </row>
    <row r="2331" spans="1:11">
      <c r="A2331" s="159">
        <f t="shared" si="290"/>
        <v>146</v>
      </c>
      <c r="B2331" s="156">
        <f t="shared" si="291"/>
        <v>0</v>
      </c>
      <c r="C2331" s="156">
        <v>100000000</v>
      </c>
      <c r="D2331" s="156"/>
      <c r="E2331" s="157"/>
      <c r="K2331" s="160"/>
    </row>
    <row r="2332" spans="1:11">
      <c r="A2332" s="159">
        <f t="shared" si="290"/>
        <v>146</v>
      </c>
      <c r="B2332" s="155">
        <f t="shared" si="291"/>
        <v>0</v>
      </c>
      <c r="C2332" s="155">
        <v>1000000000</v>
      </c>
      <c r="D2332" s="156">
        <f>(A2332-A2329)/1000000</f>
        <v>0</v>
      </c>
      <c r="E2332" s="157">
        <f>D2332-MOD(D2332,100)</f>
        <v>0</v>
      </c>
      <c r="F2332" s="149">
        <f>MOD(D2332,100)</f>
        <v>0</v>
      </c>
      <c r="G2332" s="149">
        <f>F2332-MOD(F2332,10)</f>
        <v>0</v>
      </c>
      <c r="H2332" s="149">
        <f>MOD(F2332,10)</f>
        <v>0</v>
      </c>
      <c r="K2332" s="160"/>
    </row>
    <row r="2333" spans="1:11">
      <c r="A2333" s="159">
        <f t="shared" si="290"/>
        <v>146</v>
      </c>
      <c r="B2333" s="155">
        <f t="shared" si="291"/>
        <v>0</v>
      </c>
      <c r="C2333" s="155">
        <v>10000000000</v>
      </c>
      <c r="E2333" s="161" t="str">
        <f>_xlfn.IFNA(VLOOKUP(E2332,$O$3:$P$38,2,0),"")</f>
        <v/>
      </c>
      <c r="F2333" s="149" t="str">
        <f>IF(AND(F2332&gt;10,F2332&lt;20), VLOOKUP(F2332,$O$3:$P$38,2,0),"")</f>
        <v/>
      </c>
      <c r="G2333" s="149" t="str">
        <f>IF(AND(F2332&gt;10,F2332&lt;20),"", IF(G2332&gt;9, VLOOKUP(G2332,$O$3:$P$38,2,0),""))</f>
        <v/>
      </c>
      <c r="H2333" s="149" t="str">
        <f>IF(AND(F2332&gt;10,F2332&lt;20),"", IF(H2332&gt;0, VLOOKUP(H2332,$O$3:$P$38,2,0),""))</f>
        <v/>
      </c>
      <c r="I2333" s="149" t="str">
        <f>IF(D2332=0,"",IF(D2332=1,$R$3,IF(AND(F2332&gt;10,F2332&lt;19),$R$5,IF(AND(H2332&gt;1,H2332&lt;5),$R$4,$R$5))))</f>
        <v/>
      </c>
      <c r="J2333" s="149" t="str">
        <f>CONCATENATE(E2333,IF(AND(E2333&lt;&gt;"",F2333&lt;&gt;""),$M$3,""),F2333,IF(AND(E2333&amp;F2333&lt;&gt;"",G2333&lt;&gt;""),$M$3,""),G2333,IF(AND(E2333&amp;F2333&amp;G2333&lt;&gt;"",H2333&lt;&gt;""),$M$3,""),H2333,IF(E2333&amp;F2333&amp;G2333&amp;H2333&lt;&gt;"",$M$3,""),I2333)</f>
        <v/>
      </c>
      <c r="K2333" s="160"/>
    </row>
    <row r="2334" spans="1:11">
      <c r="A2334" s="159">
        <f t="shared" si="290"/>
        <v>146</v>
      </c>
      <c r="B2334" s="156">
        <f t="shared" si="291"/>
        <v>0</v>
      </c>
      <c r="C2334" s="156">
        <v>100000000000</v>
      </c>
      <c r="D2334" s="156"/>
      <c r="E2334" s="157"/>
      <c r="K2334" s="160"/>
    </row>
    <row r="2335" spans="1:11">
      <c r="A2335" s="159">
        <f t="shared" si="290"/>
        <v>146</v>
      </c>
      <c r="B2335" s="155">
        <f>A2335-A2332</f>
        <v>0</v>
      </c>
      <c r="C2335" s="155">
        <v>1000000000000</v>
      </c>
      <c r="D2335" s="156">
        <f>(A2335-A2332)/1000000000</f>
        <v>0</v>
      </c>
      <c r="E2335" s="157">
        <f>D2335-MOD(D2335,100)</f>
        <v>0</v>
      </c>
      <c r="F2335" s="149">
        <f>MOD(D2335,100)</f>
        <v>0</v>
      </c>
      <c r="G2335" s="149">
        <f>F2335-MOD(F2335,10)</f>
        <v>0</v>
      </c>
      <c r="H2335" s="149">
        <f>MOD(F2335,10)</f>
        <v>0</v>
      </c>
      <c r="K2335" s="160"/>
    </row>
    <row r="2336" spans="1:11" ht="15.75" thickBot="1">
      <c r="A2336" s="162"/>
      <c r="B2336" s="163"/>
      <c r="C2336" s="163"/>
      <c r="D2336" s="163"/>
      <c r="E2336" s="164" t="str">
        <f>_xlfn.IFNA(VLOOKUP(E2335,$O$3:$P$38,2,0),"")</f>
        <v/>
      </c>
      <c r="F2336" s="163" t="str">
        <f>IF(AND(F2335&gt;10,F2335&lt;20), VLOOKUP(F2335,$O$3:$P$38,2,0),"")</f>
        <v/>
      </c>
      <c r="G2336" s="163" t="str">
        <f>IF(AND(F2335&gt;10,F2335&lt;20),"", IF(G2335&gt;9, VLOOKUP(G2335,$O$3:$P$38,2,0),""))</f>
        <v/>
      </c>
      <c r="H2336" s="163" t="str">
        <f>IF(AND(F2335&gt;10,F2335&lt;20),"", IF(H2335&gt;0, VLOOKUP(H2335,$O$3:$P$38,2,0),""))</f>
        <v/>
      </c>
      <c r="I2336" s="163" t="str">
        <f>IF(D2335=0,"",IF(D2335=1,$S$3,IF(AND(F2335&gt;10,F2335&lt;19),$S$5,IF(AND(H2335&gt;1,H2335&lt;5),$S$4,$S$5))))</f>
        <v/>
      </c>
      <c r="J2336" s="163" t="str">
        <f>CONCATENATE(E2336,IF(AND(E2336&lt;&gt;"",F2336&lt;&gt;""),$M$3,""),F2336,IF(AND(E2336&amp;F2336&lt;&gt;"",G2336&lt;&gt;""),$M$3,""),G2336,IF(AND(E2336&amp;F2336&amp;G2336&lt;&gt;"",H2336&lt;&gt;""),$M$3,""),H2336,IF(E2336&amp;F2336&amp;G2336&amp;H2336&lt;&gt;"",$M$3,""),I2336)</f>
        <v/>
      </c>
      <c r="K2336" s="165"/>
    </row>
    <row r="2337" spans="1:11" ht="15.75" thickBot="1">
      <c r="A2337" s="150"/>
      <c r="B2337" s="150"/>
      <c r="C2337" s="150"/>
      <c r="D2337" s="150"/>
      <c r="E2337" s="166"/>
      <c r="F2337" s="150"/>
      <c r="G2337" s="150"/>
      <c r="H2337" s="150"/>
      <c r="I2337" s="150"/>
      <c r="J2337" s="150"/>
      <c r="K2337" s="150"/>
    </row>
    <row r="2338" spans="1:11" ht="15.75" thickBot="1">
      <c r="A2338" s="151">
        <v>147</v>
      </c>
      <c r="B2338" s="145" t="s">
        <v>152</v>
      </c>
      <c r="C2338" s="145" t="s">
        <v>153</v>
      </c>
      <c r="D2338" s="148"/>
      <c r="E2338" s="152" t="str">
        <f>CONCATENATE(J2352,IF(AND(D2351&lt;&gt;0,D2348&lt;&gt;0),$M$3,""),J2349,IF(AND(D2348&lt;&gt;0,D2345&lt;&gt;0),$M$3,""),J2346,IF(AND(D2345&lt;&gt;0,D2342&lt;&gt;0),$M$3,""),J2343,$N$3,$M$3,E2339,IF(D2339&lt;&gt;0,$M$3,""),$N$4)</f>
        <v>sto czterdzieści siedem, 00/100</v>
      </c>
      <c r="F2338" s="148"/>
      <c r="G2338" s="148"/>
      <c r="H2338" s="148"/>
      <c r="I2338" s="148"/>
      <c r="J2338" s="148"/>
      <c r="K2338" s="153"/>
    </row>
    <row r="2339" spans="1:11" ht="15.75" thickBot="1">
      <c r="A2339" s="154">
        <f>TRUNC(A2338)</f>
        <v>147</v>
      </c>
      <c r="B2339" s="155">
        <f>A2338-A2339</f>
        <v>0</v>
      </c>
      <c r="C2339" s="155">
        <v>1</v>
      </c>
      <c r="D2339" s="156">
        <f>B2339</f>
        <v>0</v>
      </c>
      <c r="E2339" s="157" t="str">
        <f>CONCATENATE(TEXT(D2339*100,"## 00"),"/100")</f>
        <v>00/100</v>
      </c>
      <c r="K2339" s="158"/>
    </row>
    <row r="2340" spans="1:11">
      <c r="A2340" s="159">
        <f t="shared" ref="A2340:A2351" si="292">MOD($A$2339,$C2340)</f>
        <v>7</v>
      </c>
      <c r="B2340" s="156">
        <f>A2340</f>
        <v>7</v>
      </c>
      <c r="C2340" s="156">
        <v>10</v>
      </c>
      <c r="D2340" s="156"/>
      <c r="E2340" s="157"/>
      <c r="K2340" s="160"/>
    </row>
    <row r="2341" spans="1:11">
      <c r="A2341" s="159">
        <f t="shared" si="292"/>
        <v>47</v>
      </c>
      <c r="B2341" s="156">
        <f t="shared" ref="B2341:B2350" si="293">A2341-A2340</f>
        <v>40</v>
      </c>
      <c r="C2341" s="156">
        <v>100</v>
      </c>
      <c r="D2341" s="156"/>
      <c r="E2341" s="157"/>
      <c r="K2341" s="160"/>
    </row>
    <row r="2342" spans="1:11">
      <c r="A2342" s="159">
        <f t="shared" si="292"/>
        <v>147</v>
      </c>
      <c r="B2342" s="156">
        <f t="shared" si="293"/>
        <v>100</v>
      </c>
      <c r="C2342" s="156">
        <v>1000</v>
      </c>
      <c r="D2342" s="156">
        <f>A2342</f>
        <v>147</v>
      </c>
      <c r="E2342" s="157">
        <f>D2342-MOD(D2342,100)</f>
        <v>100</v>
      </c>
      <c r="F2342" s="149">
        <f>MOD(D2342,100)</f>
        <v>47</v>
      </c>
      <c r="G2342" s="149">
        <f>F2342-MOD(F2342,10)</f>
        <v>40</v>
      </c>
      <c r="H2342" s="149">
        <f>MOD(F2342,10)</f>
        <v>7</v>
      </c>
      <c r="K2342" s="160"/>
    </row>
    <row r="2343" spans="1:11">
      <c r="A2343" s="159">
        <f t="shared" si="292"/>
        <v>147</v>
      </c>
      <c r="B2343" s="156">
        <f t="shared" si="293"/>
        <v>0</v>
      </c>
      <c r="C2343" s="156">
        <v>10000</v>
      </c>
      <c r="D2343" s="156"/>
      <c r="E2343" s="157" t="str">
        <f>_xlfn.IFNA(VLOOKUP(E2342,$O$3:$P$38,2,0),"")</f>
        <v>sto</v>
      </c>
      <c r="F2343" s="149" t="str">
        <f>IF(AND(F2342&gt;10,F2342&lt;20), VLOOKUP(F2342,$O$3:$P$38,2,0),"")</f>
        <v/>
      </c>
      <c r="G2343" s="149" t="str">
        <f>IF(AND(F2342&gt;10,F2342&lt;20),"", IF(G2342&gt;9, VLOOKUP(G2342,$O$3:$P$38,2,0),""))</f>
        <v>czterdzieści</v>
      </c>
      <c r="H2343" s="149" t="str">
        <f>IF(AND(F2342&gt;10,F2342&lt;20),"",IF(H2342&gt;0,VLOOKUP(H2342,$O$3:$P$39,2,0),IF(AND(H2342=0,A2339=0),"zero","")))</f>
        <v>siedem</v>
      </c>
      <c r="J2343" s="149" t="str">
        <f>CONCATENATE(E2343,IF(AND(E2343&lt;&gt;"",F2343&lt;&gt;""),$M$3,""),F2343,IF(AND(E2343&amp;F2343&lt;&gt;"",G2343&lt;&gt;""),$M$3,""),G2343,IF(AND(E2343&amp;F2343&amp;G2343&lt;&gt;"",H2343&lt;&gt;""),$M$3,""),H2343)</f>
        <v>sto czterdzieści siedem</v>
      </c>
      <c r="K2343" s="160"/>
    </row>
    <row r="2344" spans="1:11">
      <c r="A2344" s="159">
        <f t="shared" si="292"/>
        <v>147</v>
      </c>
      <c r="B2344" s="156">
        <f t="shared" si="293"/>
        <v>0</v>
      </c>
      <c r="C2344" s="156">
        <v>100000</v>
      </c>
      <c r="D2344" s="156"/>
      <c r="E2344" s="157"/>
      <c r="K2344" s="160"/>
    </row>
    <row r="2345" spans="1:11">
      <c r="A2345" s="159">
        <f t="shared" si="292"/>
        <v>147</v>
      </c>
      <c r="B2345" s="156">
        <f t="shared" si="293"/>
        <v>0</v>
      </c>
      <c r="C2345" s="156">
        <v>1000000</v>
      </c>
      <c r="D2345" s="156">
        <f>(A2345-A2342)/1000</f>
        <v>0</v>
      </c>
      <c r="E2345" s="157">
        <f>D2345-MOD(D2345,100)</f>
        <v>0</v>
      </c>
      <c r="F2345" s="149">
        <f>MOD(D2345,100)</f>
        <v>0</v>
      </c>
      <c r="G2345" s="149">
        <f>F2345-MOD(F2345,10)</f>
        <v>0</v>
      </c>
      <c r="H2345" s="149">
        <f>MOD(F2345,10)</f>
        <v>0</v>
      </c>
      <c r="K2345" s="160"/>
    </row>
    <row r="2346" spans="1:11">
      <c r="A2346" s="159">
        <f t="shared" si="292"/>
        <v>147</v>
      </c>
      <c r="B2346" s="156">
        <f t="shared" si="293"/>
        <v>0</v>
      </c>
      <c r="C2346" s="156">
        <v>10000000</v>
      </c>
      <c r="D2346" s="156"/>
      <c r="E2346" s="157" t="str">
        <f>_xlfn.IFNA(VLOOKUP(E2345,$O$3:$P$38,2,0),"")</f>
        <v/>
      </c>
      <c r="F2346" s="149" t="str">
        <f>IF(AND(F2345&gt;10,F2345&lt;20), VLOOKUP(F2345,$O$3:$P$38,2,0),"")</f>
        <v/>
      </c>
      <c r="G2346" s="149" t="str">
        <f>IF(AND(F2345&gt;10,F2345&lt;20),"", IF(G2345&gt;9, VLOOKUP(G2345,$O$3:$P$38,2,0),""))</f>
        <v/>
      </c>
      <c r="H2346" s="149" t="str">
        <f>IF(AND(F2345&gt;10,F2345&lt;20),"", IF(H2345&gt;0, VLOOKUP(H2345,$O$3:$P$38,2,0),""))</f>
        <v/>
      </c>
      <c r="I2346" s="149" t="str">
        <f>IF(D2345=0,"",IF(D2345=1,$Q$3,IF(AND(F2345&gt;10,F2345&lt;19),$Q$5,IF(AND(H2345&gt;1,H2345&lt;5),$Q$4,$Q$5))))</f>
        <v/>
      </c>
      <c r="J2346" s="149" t="str">
        <f>CONCATENATE(E2346,IF(AND(E2346&lt;&gt;"",F2346&lt;&gt;""),$M$3,""),F2346,IF(AND(E2346&amp;F2346&lt;&gt;"",G2346&lt;&gt;""),$M$3,""),G2346,IF(AND(E2346&amp;F2346&amp;G2346&lt;&gt;"",H2346&lt;&gt;""),$M$3,""),H2346,IF(E2346&amp;F2346&amp;G2346&amp;H2346&lt;&gt;"",$M$3,""),I2346)</f>
        <v/>
      </c>
      <c r="K2346" s="160"/>
    </row>
    <row r="2347" spans="1:11">
      <c r="A2347" s="159">
        <f t="shared" si="292"/>
        <v>147</v>
      </c>
      <c r="B2347" s="156">
        <f t="shared" si="293"/>
        <v>0</v>
      </c>
      <c r="C2347" s="156">
        <v>100000000</v>
      </c>
      <c r="D2347" s="156"/>
      <c r="E2347" s="157"/>
      <c r="K2347" s="160"/>
    </row>
    <row r="2348" spans="1:11">
      <c r="A2348" s="159">
        <f t="shared" si="292"/>
        <v>147</v>
      </c>
      <c r="B2348" s="155">
        <f t="shared" si="293"/>
        <v>0</v>
      </c>
      <c r="C2348" s="155">
        <v>1000000000</v>
      </c>
      <c r="D2348" s="156">
        <f>(A2348-A2345)/1000000</f>
        <v>0</v>
      </c>
      <c r="E2348" s="157">
        <f>D2348-MOD(D2348,100)</f>
        <v>0</v>
      </c>
      <c r="F2348" s="149">
        <f>MOD(D2348,100)</f>
        <v>0</v>
      </c>
      <c r="G2348" s="149">
        <f>F2348-MOD(F2348,10)</f>
        <v>0</v>
      </c>
      <c r="H2348" s="149">
        <f>MOD(F2348,10)</f>
        <v>0</v>
      </c>
      <c r="K2348" s="160"/>
    </row>
    <row r="2349" spans="1:11">
      <c r="A2349" s="159">
        <f t="shared" si="292"/>
        <v>147</v>
      </c>
      <c r="B2349" s="155">
        <f t="shared" si="293"/>
        <v>0</v>
      </c>
      <c r="C2349" s="155">
        <v>10000000000</v>
      </c>
      <c r="E2349" s="161" t="str">
        <f>_xlfn.IFNA(VLOOKUP(E2348,$O$3:$P$38,2,0),"")</f>
        <v/>
      </c>
      <c r="F2349" s="149" t="str">
        <f>IF(AND(F2348&gt;10,F2348&lt;20), VLOOKUP(F2348,$O$3:$P$38,2,0),"")</f>
        <v/>
      </c>
      <c r="G2349" s="149" t="str">
        <f>IF(AND(F2348&gt;10,F2348&lt;20),"", IF(G2348&gt;9, VLOOKUP(G2348,$O$3:$P$38,2,0),""))</f>
        <v/>
      </c>
      <c r="H2349" s="149" t="str">
        <f>IF(AND(F2348&gt;10,F2348&lt;20),"", IF(H2348&gt;0, VLOOKUP(H2348,$O$3:$P$38,2,0),""))</f>
        <v/>
      </c>
      <c r="I2349" s="149" t="str">
        <f>IF(D2348=0,"",IF(D2348=1,$R$3,IF(AND(F2348&gt;10,F2348&lt;19),$R$5,IF(AND(H2348&gt;1,H2348&lt;5),$R$4,$R$5))))</f>
        <v/>
      </c>
      <c r="J2349" s="149" t="str">
        <f>CONCATENATE(E2349,IF(AND(E2349&lt;&gt;"",F2349&lt;&gt;""),$M$3,""),F2349,IF(AND(E2349&amp;F2349&lt;&gt;"",G2349&lt;&gt;""),$M$3,""),G2349,IF(AND(E2349&amp;F2349&amp;G2349&lt;&gt;"",H2349&lt;&gt;""),$M$3,""),H2349,IF(E2349&amp;F2349&amp;G2349&amp;H2349&lt;&gt;"",$M$3,""),I2349)</f>
        <v/>
      </c>
      <c r="K2349" s="160"/>
    </row>
    <row r="2350" spans="1:11">
      <c r="A2350" s="159">
        <f t="shared" si="292"/>
        <v>147</v>
      </c>
      <c r="B2350" s="156">
        <f t="shared" si="293"/>
        <v>0</v>
      </c>
      <c r="C2350" s="156">
        <v>100000000000</v>
      </c>
      <c r="D2350" s="156"/>
      <c r="E2350" s="157"/>
      <c r="K2350" s="160"/>
    </row>
    <row r="2351" spans="1:11">
      <c r="A2351" s="159">
        <f t="shared" si="292"/>
        <v>147</v>
      </c>
      <c r="B2351" s="155">
        <f>A2351-A2348</f>
        <v>0</v>
      </c>
      <c r="C2351" s="155">
        <v>1000000000000</v>
      </c>
      <c r="D2351" s="156">
        <f>(A2351-A2348)/1000000000</f>
        <v>0</v>
      </c>
      <c r="E2351" s="157">
        <f>D2351-MOD(D2351,100)</f>
        <v>0</v>
      </c>
      <c r="F2351" s="149">
        <f>MOD(D2351,100)</f>
        <v>0</v>
      </c>
      <c r="G2351" s="149">
        <f>F2351-MOD(F2351,10)</f>
        <v>0</v>
      </c>
      <c r="H2351" s="149">
        <f>MOD(F2351,10)</f>
        <v>0</v>
      </c>
      <c r="K2351" s="160"/>
    </row>
    <row r="2352" spans="1:11" ht="15.75" thickBot="1">
      <c r="A2352" s="162"/>
      <c r="B2352" s="163"/>
      <c r="C2352" s="163"/>
      <c r="D2352" s="163"/>
      <c r="E2352" s="164" t="str">
        <f>_xlfn.IFNA(VLOOKUP(E2351,$O$3:$P$38,2,0),"")</f>
        <v/>
      </c>
      <c r="F2352" s="163" t="str">
        <f>IF(AND(F2351&gt;10,F2351&lt;20), VLOOKUP(F2351,$O$3:$P$38,2,0),"")</f>
        <v/>
      </c>
      <c r="G2352" s="163" t="str">
        <f>IF(AND(F2351&gt;10,F2351&lt;20),"", IF(G2351&gt;9, VLOOKUP(G2351,$O$3:$P$38,2,0),""))</f>
        <v/>
      </c>
      <c r="H2352" s="163" t="str">
        <f>IF(AND(F2351&gt;10,F2351&lt;20),"", IF(H2351&gt;0, VLOOKUP(H2351,$O$3:$P$38,2,0),""))</f>
        <v/>
      </c>
      <c r="I2352" s="163" t="str">
        <f>IF(D2351=0,"",IF(D2351=1,$S$3,IF(AND(F2351&gt;10,F2351&lt;19),$S$5,IF(AND(H2351&gt;1,H2351&lt;5),$S$4,$S$5))))</f>
        <v/>
      </c>
      <c r="J2352" s="163" t="str">
        <f>CONCATENATE(E2352,IF(AND(E2352&lt;&gt;"",F2352&lt;&gt;""),$M$3,""),F2352,IF(AND(E2352&amp;F2352&lt;&gt;"",G2352&lt;&gt;""),$M$3,""),G2352,IF(AND(E2352&amp;F2352&amp;G2352&lt;&gt;"",H2352&lt;&gt;""),$M$3,""),H2352,IF(E2352&amp;F2352&amp;G2352&amp;H2352&lt;&gt;"",$M$3,""),I2352)</f>
        <v/>
      </c>
      <c r="K2352" s="165"/>
    </row>
    <row r="2353" spans="1:11" ht="15.75" thickBot="1">
      <c r="A2353" s="150"/>
      <c r="B2353" s="150"/>
      <c r="C2353" s="150"/>
      <c r="D2353" s="150"/>
      <c r="E2353" s="166"/>
      <c r="F2353" s="150"/>
      <c r="G2353" s="150"/>
      <c r="H2353" s="150"/>
      <c r="I2353" s="150"/>
      <c r="J2353" s="150"/>
      <c r="K2353" s="150"/>
    </row>
    <row r="2354" spans="1:11" ht="15.75" thickBot="1">
      <c r="A2354" s="151">
        <v>148</v>
      </c>
      <c r="B2354" s="145" t="s">
        <v>152</v>
      </c>
      <c r="C2354" s="145" t="s">
        <v>153</v>
      </c>
      <c r="D2354" s="148"/>
      <c r="E2354" s="152" t="str">
        <f>CONCATENATE(J2368,IF(AND(D2367&lt;&gt;0,D2364&lt;&gt;0),$M$3,""),J2365,IF(AND(D2364&lt;&gt;0,D2361&lt;&gt;0),$M$3,""),J2362,IF(AND(D2361&lt;&gt;0,D2358&lt;&gt;0),$M$3,""),J2359,$N$3,$M$3,E2355,IF(D2355&lt;&gt;0,$M$3,""),$N$4)</f>
        <v>sto czterdzieści osiem, 00/100</v>
      </c>
      <c r="F2354" s="148"/>
      <c r="G2354" s="148"/>
      <c r="H2354" s="148"/>
      <c r="I2354" s="148"/>
      <c r="J2354" s="148"/>
      <c r="K2354" s="153"/>
    </row>
    <row r="2355" spans="1:11" ht="15.75" thickBot="1">
      <c r="A2355" s="154">
        <f>TRUNC(A2354)</f>
        <v>148</v>
      </c>
      <c r="B2355" s="155">
        <f>A2354-A2355</f>
        <v>0</v>
      </c>
      <c r="C2355" s="155">
        <v>1</v>
      </c>
      <c r="D2355" s="156">
        <f>B2355</f>
        <v>0</v>
      </c>
      <c r="E2355" s="157" t="str">
        <f>CONCATENATE(TEXT(D2355*100,"## 00"),"/100")</f>
        <v>00/100</v>
      </c>
      <c r="K2355" s="158"/>
    </row>
    <row r="2356" spans="1:11">
      <c r="A2356" s="159">
        <f t="shared" ref="A2356:A2367" si="294">MOD($A$2355,$C2356)</f>
        <v>8</v>
      </c>
      <c r="B2356" s="156">
        <f>A2356</f>
        <v>8</v>
      </c>
      <c r="C2356" s="156">
        <v>10</v>
      </c>
      <c r="D2356" s="156"/>
      <c r="E2356" s="157"/>
      <c r="K2356" s="160"/>
    </row>
    <row r="2357" spans="1:11">
      <c r="A2357" s="159">
        <f t="shared" si="294"/>
        <v>48</v>
      </c>
      <c r="B2357" s="156">
        <f t="shared" ref="B2357:B2366" si="295">A2357-A2356</f>
        <v>40</v>
      </c>
      <c r="C2357" s="156">
        <v>100</v>
      </c>
      <c r="D2357" s="156"/>
      <c r="E2357" s="157"/>
      <c r="K2357" s="160"/>
    </row>
    <row r="2358" spans="1:11">
      <c r="A2358" s="159">
        <f t="shared" si="294"/>
        <v>148</v>
      </c>
      <c r="B2358" s="156">
        <f t="shared" si="295"/>
        <v>100</v>
      </c>
      <c r="C2358" s="156">
        <v>1000</v>
      </c>
      <c r="D2358" s="156">
        <f>A2358</f>
        <v>148</v>
      </c>
      <c r="E2358" s="157">
        <f>D2358-MOD(D2358,100)</f>
        <v>100</v>
      </c>
      <c r="F2358" s="149">
        <f>MOD(D2358,100)</f>
        <v>48</v>
      </c>
      <c r="G2358" s="149">
        <f>F2358-MOD(F2358,10)</f>
        <v>40</v>
      </c>
      <c r="H2358" s="149">
        <f>MOD(F2358,10)</f>
        <v>8</v>
      </c>
      <c r="K2358" s="160"/>
    </row>
    <row r="2359" spans="1:11">
      <c r="A2359" s="159">
        <f t="shared" si="294"/>
        <v>148</v>
      </c>
      <c r="B2359" s="156">
        <f t="shared" si="295"/>
        <v>0</v>
      </c>
      <c r="C2359" s="156">
        <v>10000</v>
      </c>
      <c r="D2359" s="156"/>
      <c r="E2359" s="157" t="str">
        <f>_xlfn.IFNA(VLOOKUP(E2358,$O$3:$P$38,2,0),"")</f>
        <v>sto</v>
      </c>
      <c r="F2359" s="149" t="str">
        <f>IF(AND(F2358&gt;10,F2358&lt;20), VLOOKUP(F2358,$O$3:$P$38,2,0),"")</f>
        <v/>
      </c>
      <c r="G2359" s="149" t="str">
        <f>IF(AND(F2358&gt;10,F2358&lt;20),"", IF(G2358&gt;9, VLOOKUP(G2358,$O$3:$P$38,2,0),""))</f>
        <v>czterdzieści</v>
      </c>
      <c r="H2359" s="149" t="str">
        <f>IF(AND(F2358&gt;10,F2358&lt;20),"",IF(H2358&gt;0,VLOOKUP(H2358,$O$3:$P$39,2,0),IF(AND(H2358=0,A2355=0),"zero","")))</f>
        <v>osiem</v>
      </c>
      <c r="J2359" s="149" t="str">
        <f>CONCATENATE(E2359,IF(AND(E2359&lt;&gt;"",F2359&lt;&gt;""),$M$3,""),F2359,IF(AND(E2359&amp;F2359&lt;&gt;"",G2359&lt;&gt;""),$M$3,""),G2359,IF(AND(E2359&amp;F2359&amp;G2359&lt;&gt;"",H2359&lt;&gt;""),$M$3,""),H2359)</f>
        <v>sto czterdzieści osiem</v>
      </c>
      <c r="K2359" s="160"/>
    </row>
    <row r="2360" spans="1:11">
      <c r="A2360" s="159">
        <f t="shared" si="294"/>
        <v>148</v>
      </c>
      <c r="B2360" s="156">
        <f t="shared" si="295"/>
        <v>0</v>
      </c>
      <c r="C2360" s="156">
        <v>100000</v>
      </c>
      <c r="D2360" s="156"/>
      <c r="E2360" s="157"/>
      <c r="K2360" s="160"/>
    </row>
    <row r="2361" spans="1:11">
      <c r="A2361" s="159">
        <f t="shared" si="294"/>
        <v>148</v>
      </c>
      <c r="B2361" s="156">
        <f t="shared" si="295"/>
        <v>0</v>
      </c>
      <c r="C2361" s="156">
        <v>1000000</v>
      </c>
      <c r="D2361" s="156">
        <f>(A2361-A2358)/1000</f>
        <v>0</v>
      </c>
      <c r="E2361" s="157">
        <f>D2361-MOD(D2361,100)</f>
        <v>0</v>
      </c>
      <c r="F2361" s="149">
        <f>MOD(D2361,100)</f>
        <v>0</v>
      </c>
      <c r="G2361" s="149">
        <f>F2361-MOD(F2361,10)</f>
        <v>0</v>
      </c>
      <c r="H2361" s="149">
        <f>MOD(F2361,10)</f>
        <v>0</v>
      </c>
      <c r="K2361" s="160"/>
    </row>
    <row r="2362" spans="1:11">
      <c r="A2362" s="159">
        <f t="shared" si="294"/>
        <v>148</v>
      </c>
      <c r="B2362" s="156">
        <f t="shared" si="295"/>
        <v>0</v>
      </c>
      <c r="C2362" s="156">
        <v>10000000</v>
      </c>
      <c r="D2362" s="156"/>
      <c r="E2362" s="157" t="str">
        <f>_xlfn.IFNA(VLOOKUP(E2361,$O$3:$P$38,2,0),"")</f>
        <v/>
      </c>
      <c r="F2362" s="149" t="str">
        <f>IF(AND(F2361&gt;10,F2361&lt;20), VLOOKUP(F2361,$O$3:$P$38,2,0),"")</f>
        <v/>
      </c>
      <c r="G2362" s="149" t="str">
        <f>IF(AND(F2361&gt;10,F2361&lt;20),"", IF(G2361&gt;9, VLOOKUP(G2361,$O$3:$P$38,2,0),""))</f>
        <v/>
      </c>
      <c r="H2362" s="149" t="str">
        <f>IF(AND(F2361&gt;10,F2361&lt;20),"", IF(H2361&gt;0, VLOOKUP(H2361,$O$3:$P$38,2,0),""))</f>
        <v/>
      </c>
      <c r="I2362" s="149" t="str">
        <f>IF(D2361=0,"",IF(D2361=1,$Q$3,IF(AND(F2361&gt;10,F2361&lt;19),$Q$5,IF(AND(H2361&gt;1,H2361&lt;5),$Q$4,$Q$5))))</f>
        <v/>
      </c>
      <c r="J2362" s="149" t="str">
        <f>CONCATENATE(E2362,IF(AND(E2362&lt;&gt;"",F2362&lt;&gt;""),$M$3,""),F2362,IF(AND(E2362&amp;F2362&lt;&gt;"",G2362&lt;&gt;""),$M$3,""),G2362,IF(AND(E2362&amp;F2362&amp;G2362&lt;&gt;"",H2362&lt;&gt;""),$M$3,""),H2362,IF(E2362&amp;F2362&amp;G2362&amp;H2362&lt;&gt;"",$M$3,""),I2362)</f>
        <v/>
      </c>
      <c r="K2362" s="160"/>
    </row>
    <row r="2363" spans="1:11">
      <c r="A2363" s="159">
        <f t="shared" si="294"/>
        <v>148</v>
      </c>
      <c r="B2363" s="156">
        <f t="shared" si="295"/>
        <v>0</v>
      </c>
      <c r="C2363" s="156">
        <v>100000000</v>
      </c>
      <c r="D2363" s="156"/>
      <c r="E2363" s="157"/>
      <c r="K2363" s="160"/>
    </row>
    <row r="2364" spans="1:11">
      <c r="A2364" s="159">
        <f t="shared" si="294"/>
        <v>148</v>
      </c>
      <c r="B2364" s="155">
        <f t="shared" si="295"/>
        <v>0</v>
      </c>
      <c r="C2364" s="155">
        <v>1000000000</v>
      </c>
      <c r="D2364" s="156">
        <f>(A2364-A2361)/1000000</f>
        <v>0</v>
      </c>
      <c r="E2364" s="157">
        <f>D2364-MOD(D2364,100)</f>
        <v>0</v>
      </c>
      <c r="F2364" s="149">
        <f>MOD(D2364,100)</f>
        <v>0</v>
      </c>
      <c r="G2364" s="149">
        <f>F2364-MOD(F2364,10)</f>
        <v>0</v>
      </c>
      <c r="H2364" s="149">
        <f>MOD(F2364,10)</f>
        <v>0</v>
      </c>
      <c r="K2364" s="160"/>
    </row>
    <row r="2365" spans="1:11">
      <c r="A2365" s="159">
        <f t="shared" si="294"/>
        <v>148</v>
      </c>
      <c r="B2365" s="155">
        <f t="shared" si="295"/>
        <v>0</v>
      </c>
      <c r="C2365" s="155">
        <v>10000000000</v>
      </c>
      <c r="E2365" s="161" t="str">
        <f>_xlfn.IFNA(VLOOKUP(E2364,$O$3:$P$38,2,0),"")</f>
        <v/>
      </c>
      <c r="F2365" s="149" t="str">
        <f>IF(AND(F2364&gt;10,F2364&lt;20), VLOOKUP(F2364,$O$3:$P$38,2,0),"")</f>
        <v/>
      </c>
      <c r="G2365" s="149" t="str">
        <f>IF(AND(F2364&gt;10,F2364&lt;20),"", IF(G2364&gt;9, VLOOKUP(G2364,$O$3:$P$38,2,0),""))</f>
        <v/>
      </c>
      <c r="H2365" s="149" t="str">
        <f>IF(AND(F2364&gt;10,F2364&lt;20),"", IF(H2364&gt;0, VLOOKUP(H2364,$O$3:$P$38,2,0),""))</f>
        <v/>
      </c>
      <c r="I2365" s="149" t="str">
        <f>IF(D2364=0,"",IF(D2364=1,$R$3,IF(AND(F2364&gt;10,F2364&lt;19),$R$5,IF(AND(H2364&gt;1,H2364&lt;5),$R$4,$R$5))))</f>
        <v/>
      </c>
      <c r="J2365" s="149" t="str">
        <f>CONCATENATE(E2365,IF(AND(E2365&lt;&gt;"",F2365&lt;&gt;""),$M$3,""),F2365,IF(AND(E2365&amp;F2365&lt;&gt;"",G2365&lt;&gt;""),$M$3,""),G2365,IF(AND(E2365&amp;F2365&amp;G2365&lt;&gt;"",H2365&lt;&gt;""),$M$3,""),H2365,IF(E2365&amp;F2365&amp;G2365&amp;H2365&lt;&gt;"",$M$3,""),I2365)</f>
        <v/>
      </c>
      <c r="K2365" s="160"/>
    </row>
    <row r="2366" spans="1:11">
      <c r="A2366" s="159">
        <f t="shared" si="294"/>
        <v>148</v>
      </c>
      <c r="B2366" s="156">
        <f t="shared" si="295"/>
        <v>0</v>
      </c>
      <c r="C2366" s="156">
        <v>100000000000</v>
      </c>
      <c r="D2366" s="156"/>
      <c r="E2366" s="157"/>
      <c r="K2366" s="160"/>
    </row>
    <row r="2367" spans="1:11">
      <c r="A2367" s="159">
        <f t="shared" si="294"/>
        <v>148</v>
      </c>
      <c r="B2367" s="155">
        <f>A2367-A2364</f>
        <v>0</v>
      </c>
      <c r="C2367" s="155">
        <v>1000000000000</v>
      </c>
      <c r="D2367" s="156">
        <f>(A2367-A2364)/1000000000</f>
        <v>0</v>
      </c>
      <c r="E2367" s="157">
        <f>D2367-MOD(D2367,100)</f>
        <v>0</v>
      </c>
      <c r="F2367" s="149">
        <f>MOD(D2367,100)</f>
        <v>0</v>
      </c>
      <c r="G2367" s="149">
        <f>F2367-MOD(F2367,10)</f>
        <v>0</v>
      </c>
      <c r="H2367" s="149">
        <f>MOD(F2367,10)</f>
        <v>0</v>
      </c>
      <c r="K2367" s="160"/>
    </row>
    <row r="2368" spans="1:11" ht="15.75" thickBot="1">
      <c r="A2368" s="162"/>
      <c r="B2368" s="163"/>
      <c r="C2368" s="163"/>
      <c r="D2368" s="163"/>
      <c r="E2368" s="164" t="str">
        <f>_xlfn.IFNA(VLOOKUP(E2367,$O$3:$P$38,2,0),"")</f>
        <v/>
      </c>
      <c r="F2368" s="163" t="str">
        <f>IF(AND(F2367&gt;10,F2367&lt;20), VLOOKUP(F2367,$O$3:$P$38,2,0),"")</f>
        <v/>
      </c>
      <c r="G2368" s="163" t="str">
        <f>IF(AND(F2367&gt;10,F2367&lt;20),"", IF(G2367&gt;9, VLOOKUP(G2367,$O$3:$P$38,2,0),""))</f>
        <v/>
      </c>
      <c r="H2368" s="163" t="str">
        <f>IF(AND(F2367&gt;10,F2367&lt;20),"", IF(H2367&gt;0, VLOOKUP(H2367,$O$3:$P$38,2,0),""))</f>
        <v/>
      </c>
      <c r="I2368" s="163" t="str">
        <f>IF(D2367=0,"",IF(D2367=1,$S$3,IF(AND(F2367&gt;10,F2367&lt;19),$S$5,IF(AND(H2367&gt;1,H2367&lt;5),$S$4,$S$5))))</f>
        <v/>
      </c>
      <c r="J2368" s="163" t="str">
        <f>CONCATENATE(E2368,IF(AND(E2368&lt;&gt;"",F2368&lt;&gt;""),$M$3,""),F2368,IF(AND(E2368&amp;F2368&lt;&gt;"",G2368&lt;&gt;""),$M$3,""),G2368,IF(AND(E2368&amp;F2368&amp;G2368&lt;&gt;"",H2368&lt;&gt;""),$M$3,""),H2368,IF(E2368&amp;F2368&amp;G2368&amp;H2368&lt;&gt;"",$M$3,""),I2368)</f>
        <v/>
      </c>
      <c r="K2368" s="165"/>
    </row>
    <row r="2370" spans="1:11" ht="15.75" thickBot="1">
      <c r="A2370" s="151">
        <v>149</v>
      </c>
      <c r="B2370" s="145" t="s">
        <v>152</v>
      </c>
      <c r="C2370" s="145" t="s">
        <v>153</v>
      </c>
      <c r="D2370" s="148"/>
      <c r="E2370" s="152" t="str">
        <f>CONCATENATE(J2384,IF(AND(D2383&lt;&gt;0,D2380&lt;&gt;0),$M$3,""),J2381,IF(AND(D2380&lt;&gt;0,D2377&lt;&gt;0),$M$3,""),J2378,IF(AND(D2377&lt;&gt;0,D2374&lt;&gt;0),$M$3,""),J2375,$N$3,$M$3,E2371,IF(D2371&lt;&gt;0,$M$3,""),$N$4)</f>
        <v>sto czterdzieści dziewięć, 00/100</v>
      </c>
      <c r="F2370" s="148"/>
      <c r="G2370" s="148"/>
      <c r="H2370" s="148"/>
      <c r="I2370" s="148"/>
      <c r="J2370" s="148"/>
      <c r="K2370" s="153"/>
    </row>
    <row r="2371" spans="1:11" ht="15.75" thickBot="1">
      <c r="A2371" s="154">
        <f>TRUNC(A2370)</f>
        <v>149</v>
      </c>
      <c r="B2371" s="155">
        <f>A2370-A2371</f>
        <v>0</v>
      </c>
      <c r="C2371" s="155">
        <v>1</v>
      </c>
      <c r="D2371" s="156">
        <f>B2371</f>
        <v>0</v>
      </c>
      <c r="E2371" s="157" t="str">
        <f>CONCATENATE(TEXT(D2371*100,"## 00"),"/100")</f>
        <v>00/100</v>
      </c>
      <c r="K2371" s="158"/>
    </row>
    <row r="2372" spans="1:11">
      <c r="A2372" s="159">
        <f t="shared" ref="A2372:A2383" si="296">MOD($A$2371,$C2372)</f>
        <v>9</v>
      </c>
      <c r="B2372" s="156">
        <f>A2372</f>
        <v>9</v>
      </c>
      <c r="C2372" s="156">
        <v>10</v>
      </c>
      <c r="D2372" s="156"/>
      <c r="E2372" s="157"/>
      <c r="K2372" s="160"/>
    </row>
    <row r="2373" spans="1:11">
      <c r="A2373" s="159">
        <f t="shared" si="296"/>
        <v>49</v>
      </c>
      <c r="B2373" s="156">
        <f t="shared" ref="B2373:B2382" si="297">A2373-A2372</f>
        <v>40</v>
      </c>
      <c r="C2373" s="156">
        <v>100</v>
      </c>
      <c r="D2373" s="156"/>
      <c r="E2373" s="157"/>
      <c r="K2373" s="160"/>
    </row>
    <row r="2374" spans="1:11">
      <c r="A2374" s="159">
        <f t="shared" si="296"/>
        <v>149</v>
      </c>
      <c r="B2374" s="156">
        <f t="shared" si="297"/>
        <v>100</v>
      </c>
      <c r="C2374" s="156">
        <v>1000</v>
      </c>
      <c r="D2374" s="156">
        <f>A2374</f>
        <v>149</v>
      </c>
      <c r="E2374" s="157">
        <f>D2374-MOD(D2374,100)</f>
        <v>100</v>
      </c>
      <c r="F2374" s="149">
        <f>MOD(D2374,100)</f>
        <v>49</v>
      </c>
      <c r="G2374" s="149">
        <f>F2374-MOD(F2374,10)</f>
        <v>40</v>
      </c>
      <c r="H2374" s="149">
        <f>MOD(F2374,10)</f>
        <v>9</v>
      </c>
      <c r="K2374" s="160"/>
    </row>
    <row r="2375" spans="1:11">
      <c r="A2375" s="159">
        <f t="shared" si="296"/>
        <v>149</v>
      </c>
      <c r="B2375" s="156">
        <f t="shared" si="297"/>
        <v>0</v>
      </c>
      <c r="C2375" s="156">
        <v>10000</v>
      </c>
      <c r="D2375" s="156"/>
      <c r="E2375" s="157" t="str">
        <f>_xlfn.IFNA(VLOOKUP(E2374,$O$3:$P$38,2,0),"")</f>
        <v>sto</v>
      </c>
      <c r="F2375" s="149" t="str">
        <f>IF(AND(F2374&gt;10,F2374&lt;20), VLOOKUP(F2374,$O$3:$P$38,2,0),"")</f>
        <v/>
      </c>
      <c r="G2375" s="149" t="str">
        <f>IF(AND(F2374&gt;10,F2374&lt;20),"", IF(G2374&gt;9, VLOOKUP(G2374,$O$3:$P$38,2,0),""))</f>
        <v>czterdzieści</v>
      </c>
      <c r="H2375" s="149" t="str">
        <f>IF(AND(F2374&gt;10,F2374&lt;20),"",IF(H2374&gt;0,VLOOKUP(H2374,$O$3:$P$39,2,0),IF(AND(H2374=0,A2371=0),"zero","")))</f>
        <v>dziewięć</v>
      </c>
      <c r="J2375" s="149" t="str">
        <f>CONCATENATE(E2375,IF(AND(E2375&lt;&gt;"",F2375&lt;&gt;""),$M$3,""),F2375,IF(AND(E2375&amp;F2375&lt;&gt;"",G2375&lt;&gt;""),$M$3,""),G2375,IF(AND(E2375&amp;F2375&amp;G2375&lt;&gt;"",H2375&lt;&gt;""),$M$3,""),H2375)</f>
        <v>sto czterdzieści dziewięć</v>
      </c>
      <c r="K2375" s="160"/>
    </row>
    <row r="2376" spans="1:11">
      <c r="A2376" s="159">
        <f t="shared" si="296"/>
        <v>149</v>
      </c>
      <c r="B2376" s="156">
        <f t="shared" si="297"/>
        <v>0</v>
      </c>
      <c r="C2376" s="156">
        <v>100000</v>
      </c>
      <c r="D2376" s="156"/>
      <c r="E2376" s="157"/>
      <c r="K2376" s="160"/>
    </row>
    <row r="2377" spans="1:11">
      <c r="A2377" s="159">
        <f t="shared" si="296"/>
        <v>149</v>
      </c>
      <c r="B2377" s="156">
        <f t="shared" si="297"/>
        <v>0</v>
      </c>
      <c r="C2377" s="156">
        <v>1000000</v>
      </c>
      <c r="D2377" s="156">
        <f>(A2377-A2374)/1000</f>
        <v>0</v>
      </c>
      <c r="E2377" s="157">
        <f>D2377-MOD(D2377,100)</f>
        <v>0</v>
      </c>
      <c r="F2377" s="149">
        <f>MOD(D2377,100)</f>
        <v>0</v>
      </c>
      <c r="G2377" s="149">
        <f>F2377-MOD(F2377,10)</f>
        <v>0</v>
      </c>
      <c r="H2377" s="149">
        <f>MOD(F2377,10)</f>
        <v>0</v>
      </c>
      <c r="K2377" s="160"/>
    </row>
    <row r="2378" spans="1:11">
      <c r="A2378" s="159">
        <f t="shared" si="296"/>
        <v>149</v>
      </c>
      <c r="B2378" s="156">
        <f t="shared" si="297"/>
        <v>0</v>
      </c>
      <c r="C2378" s="156">
        <v>10000000</v>
      </c>
      <c r="D2378" s="156"/>
      <c r="E2378" s="157" t="str">
        <f>_xlfn.IFNA(VLOOKUP(E2377,$O$3:$P$38,2,0),"")</f>
        <v/>
      </c>
      <c r="F2378" s="149" t="str">
        <f>IF(AND(F2377&gt;10,F2377&lt;20), VLOOKUP(F2377,$O$3:$P$38,2,0),"")</f>
        <v/>
      </c>
      <c r="G2378" s="149" t="str">
        <f>IF(AND(F2377&gt;10,F2377&lt;20),"", IF(G2377&gt;9, VLOOKUP(G2377,$O$3:$P$38,2,0),""))</f>
        <v/>
      </c>
      <c r="H2378" s="149" t="str">
        <f>IF(AND(F2377&gt;10,F2377&lt;20),"", IF(H2377&gt;0, VLOOKUP(H2377,$O$3:$P$38,2,0),""))</f>
        <v/>
      </c>
      <c r="I2378" s="149" t="str">
        <f>IF(D2377=0,"",IF(D2377=1,$Q$3,IF(AND(F2377&gt;10,F2377&lt;19),$Q$5,IF(AND(H2377&gt;1,H2377&lt;5),$Q$4,$Q$5))))</f>
        <v/>
      </c>
      <c r="J2378" s="149" t="str">
        <f>CONCATENATE(E2378,IF(AND(E2378&lt;&gt;"",F2378&lt;&gt;""),$M$3,""),F2378,IF(AND(E2378&amp;F2378&lt;&gt;"",G2378&lt;&gt;""),$M$3,""),G2378,IF(AND(E2378&amp;F2378&amp;G2378&lt;&gt;"",H2378&lt;&gt;""),$M$3,""),H2378,IF(E2378&amp;F2378&amp;G2378&amp;H2378&lt;&gt;"",$M$3,""),I2378)</f>
        <v/>
      </c>
      <c r="K2378" s="160"/>
    </row>
    <row r="2379" spans="1:11">
      <c r="A2379" s="159">
        <f t="shared" si="296"/>
        <v>149</v>
      </c>
      <c r="B2379" s="156">
        <f t="shared" si="297"/>
        <v>0</v>
      </c>
      <c r="C2379" s="156">
        <v>100000000</v>
      </c>
      <c r="D2379" s="156"/>
      <c r="E2379" s="157"/>
      <c r="K2379" s="160"/>
    </row>
    <row r="2380" spans="1:11">
      <c r="A2380" s="159">
        <f t="shared" si="296"/>
        <v>149</v>
      </c>
      <c r="B2380" s="155">
        <f t="shared" si="297"/>
        <v>0</v>
      </c>
      <c r="C2380" s="155">
        <v>1000000000</v>
      </c>
      <c r="D2380" s="156">
        <f>(A2380-A2377)/1000000</f>
        <v>0</v>
      </c>
      <c r="E2380" s="157">
        <f>D2380-MOD(D2380,100)</f>
        <v>0</v>
      </c>
      <c r="F2380" s="149">
        <f>MOD(D2380,100)</f>
        <v>0</v>
      </c>
      <c r="G2380" s="149">
        <f>F2380-MOD(F2380,10)</f>
        <v>0</v>
      </c>
      <c r="H2380" s="149">
        <f>MOD(F2380,10)</f>
        <v>0</v>
      </c>
      <c r="K2380" s="160"/>
    </row>
    <row r="2381" spans="1:11">
      <c r="A2381" s="159">
        <f t="shared" si="296"/>
        <v>149</v>
      </c>
      <c r="B2381" s="155">
        <f t="shared" si="297"/>
        <v>0</v>
      </c>
      <c r="C2381" s="155">
        <v>10000000000</v>
      </c>
      <c r="E2381" s="161" t="str">
        <f>_xlfn.IFNA(VLOOKUP(E2380,$O$3:$P$38,2,0),"")</f>
        <v/>
      </c>
      <c r="F2381" s="149" t="str">
        <f>IF(AND(F2380&gt;10,F2380&lt;20), VLOOKUP(F2380,$O$3:$P$38,2,0),"")</f>
        <v/>
      </c>
      <c r="G2381" s="149" t="str">
        <f>IF(AND(F2380&gt;10,F2380&lt;20),"", IF(G2380&gt;9, VLOOKUP(G2380,$O$3:$P$38,2,0),""))</f>
        <v/>
      </c>
      <c r="H2381" s="149" t="str">
        <f>IF(AND(F2380&gt;10,F2380&lt;20),"", IF(H2380&gt;0, VLOOKUP(H2380,$O$3:$P$38,2,0),""))</f>
        <v/>
      </c>
      <c r="I2381" s="149" t="str">
        <f>IF(D2380=0,"",IF(D2380=1,$R$3,IF(AND(F2380&gt;10,F2380&lt;19),$R$5,IF(AND(H2380&gt;1,H2380&lt;5),$R$4,$R$5))))</f>
        <v/>
      </c>
      <c r="J2381" s="149" t="str">
        <f>CONCATENATE(E2381,IF(AND(E2381&lt;&gt;"",F2381&lt;&gt;""),$M$3,""),F2381,IF(AND(E2381&amp;F2381&lt;&gt;"",G2381&lt;&gt;""),$M$3,""),G2381,IF(AND(E2381&amp;F2381&amp;G2381&lt;&gt;"",H2381&lt;&gt;""),$M$3,""),H2381,IF(E2381&amp;F2381&amp;G2381&amp;H2381&lt;&gt;"",$M$3,""),I2381)</f>
        <v/>
      </c>
      <c r="K2381" s="160"/>
    </row>
    <row r="2382" spans="1:11">
      <c r="A2382" s="159">
        <f t="shared" si="296"/>
        <v>149</v>
      </c>
      <c r="B2382" s="156">
        <f t="shared" si="297"/>
        <v>0</v>
      </c>
      <c r="C2382" s="156">
        <v>100000000000</v>
      </c>
      <c r="D2382" s="156"/>
      <c r="E2382" s="157"/>
      <c r="K2382" s="160"/>
    </row>
    <row r="2383" spans="1:11">
      <c r="A2383" s="159">
        <f t="shared" si="296"/>
        <v>149</v>
      </c>
      <c r="B2383" s="155">
        <f>A2383-A2380</f>
        <v>0</v>
      </c>
      <c r="C2383" s="155">
        <v>1000000000000</v>
      </c>
      <c r="D2383" s="156">
        <f>(A2383-A2380)/1000000000</f>
        <v>0</v>
      </c>
      <c r="E2383" s="157">
        <f>D2383-MOD(D2383,100)</f>
        <v>0</v>
      </c>
      <c r="F2383" s="149">
        <f>MOD(D2383,100)</f>
        <v>0</v>
      </c>
      <c r="G2383" s="149">
        <f>F2383-MOD(F2383,10)</f>
        <v>0</v>
      </c>
      <c r="H2383" s="149">
        <f>MOD(F2383,10)</f>
        <v>0</v>
      </c>
      <c r="K2383" s="160"/>
    </row>
    <row r="2384" spans="1:11" ht="15.75" thickBot="1">
      <c r="A2384" s="162"/>
      <c r="B2384" s="163"/>
      <c r="C2384" s="163"/>
      <c r="D2384" s="163"/>
      <c r="E2384" s="164" t="str">
        <f>_xlfn.IFNA(VLOOKUP(E2383,$O$3:$P$38,2,0),"")</f>
        <v/>
      </c>
      <c r="F2384" s="163" t="str">
        <f>IF(AND(F2383&gt;10,F2383&lt;20), VLOOKUP(F2383,$O$3:$P$38,2,0),"")</f>
        <v/>
      </c>
      <c r="G2384" s="163" t="str">
        <f>IF(AND(F2383&gt;10,F2383&lt;20),"", IF(G2383&gt;9, VLOOKUP(G2383,$O$3:$P$38,2,0),""))</f>
        <v/>
      </c>
      <c r="H2384" s="163" t="str">
        <f>IF(AND(F2383&gt;10,F2383&lt;20),"", IF(H2383&gt;0, VLOOKUP(H2383,$O$3:$P$38,2,0),""))</f>
        <v/>
      </c>
      <c r="I2384" s="163" t="str">
        <f>IF(D2383=0,"",IF(D2383=1,$S$3,IF(AND(F2383&gt;10,F2383&lt;19),$S$5,IF(AND(H2383&gt;1,H2383&lt;5),$S$4,$S$5))))</f>
        <v/>
      </c>
      <c r="J2384" s="163" t="str">
        <f>CONCATENATE(E2384,IF(AND(E2384&lt;&gt;"",F2384&lt;&gt;""),$M$3,""),F2384,IF(AND(E2384&amp;F2384&lt;&gt;"",G2384&lt;&gt;""),$M$3,""),G2384,IF(AND(E2384&amp;F2384&amp;G2384&lt;&gt;"",H2384&lt;&gt;""),$M$3,""),H2384,IF(E2384&amp;F2384&amp;G2384&amp;H2384&lt;&gt;"",$M$3,""),I2384)</f>
        <v/>
      </c>
      <c r="K2384" s="165"/>
    </row>
    <row r="2386" spans="1:11" ht="15.75" thickBot="1">
      <c r="A2386" s="151">
        <v>150</v>
      </c>
      <c r="B2386" s="145" t="s">
        <v>152</v>
      </c>
      <c r="C2386" s="145" t="s">
        <v>153</v>
      </c>
      <c r="D2386" s="148"/>
      <c r="E2386" s="152" t="str">
        <f>CONCATENATE(J2400,IF(AND(D2399&lt;&gt;0,D2396&lt;&gt;0),$M$3,""),J2397,IF(AND(D2396&lt;&gt;0,D2393&lt;&gt;0),$M$3,""),J2394,IF(AND(D2393&lt;&gt;0,D2390&lt;&gt;0),$M$3,""),J2391,$N$3,$M$3,E2387,IF(D2387&lt;&gt;0,$M$3,""),$N$4)</f>
        <v>sto pięćdziesiąt, 00/100</v>
      </c>
      <c r="F2386" s="148"/>
      <c r="G2386" s="148"/>
      <c r="H2386" s="148"/>
      <c r="I2386" s="148"/>
      <c r="J2386" s="148"/>
      <c r="K2386" s="153"/>
    </row>
    <row r="2387" spans="1:11" ht="15.75" thickBot="1">
      <c r="A2387" s="154">
        <f>TRUNC(A2386)</f>
        <v>150</v>
      </c>
      <c r="B2387" s="155">
        <f>A2386-A2387</f>
        <v>0</v>
      </c>
      <c r="C2387" s="155">
        <v>1</v>
      </c>
      <c r="D2387" s="156">
        <f>B2387</f>
        <v>0</v>
      </c>
      <c r="E2387" s="157" t="str">
        <f>CONCATENATE(TEXT(D2387*100,"## 00"),"/100")</f>
        <v>00/100</v>
      </c>
      <c r="K2387" s="158"/>
    </row>
    <row r="2388" spans="1:11">
      <c r="A2388" s="159">
        <f t="shared" ref="A2388:A2399" si="298">MOD($A$2387,$C2388)</f>
        <v>0</v>
      </c>
      <c r="B2388" s="156">
        <f>A2388</f>
        <v>0</v>
      </c>
      <c r="C2388" s="156">
        <v>10</v>
      </c>
      <c r="D2388" s="156"/>
      <c r="E2388" s="157"/>
      <c r="K2388" s="160"/>
    </row>
    <row r="2389" spans="1:11">
      <c r="A2389" s="159">
        <f t="shared" si="298"/>
        <v>50</v>
      </c>
      <c r="B2389" s="156">
        <f t="shared" ref="B2389:B2398" si="299">A2389-A2388</f>
        <v>50</v>
      </c>
      <c r="C2389" s="156">
        <v>100</v>
      </c>
      <c r="D2389" s="156"/>
      <c r="E2389" s="157"/>
      <c r="K2389" s="160"/>
    </row>
    <row r="2390" spans="1:11">
      <c r="A2390" s="159">
        <f t="shared" si="298"/>
        <v>150</v>
      </c>
      <c r="B2390" s="156">
        <f t="shared" si="299"/>
        <v>100</v>
      </c>
      <c r="C2390" s="156">
        <v>1000</v>
      </c>
      <c r="D2390" s="156">
        <f>A2390</f>
        <v>150</v>
      </c>
      <c r="E2390" s="157">
        <f>D2390-MOD(D2390,100)</f>
        <v>100</v>
      </c>
      <c r="F2390" s="149">
        <f>MOD(D2390,100)</f>
        <v>50</v>
      </c>
      <c r="G2390" s="149">
        <f>F2390-MOD(F2390,10)</f>
        <v>50</v>
      </c>
      <c r="H2390" s="149">
        <f>MOD(F2390,10)</f>
        <v>0</v>
      </c>
      <c r="K2390" s="160"/>
    </row>
    <row r="2391" spans="1:11">
      <c r="A2391" s="159">
        <f t="shared" si="298"/>
        <v>150</v>
      </c>
      <c r="B2391" s="156">
        <f t="shared" si="299"/>
        <v>0</v>
      </c>
      <c r="C2391" s="156">
        <v>10000</v>
      </c>
      <c r="D2391" s="156"/>
      <c r="E2391" s="157" t="str">
        <f>_xlfn.IFNA(VLOOKUP(E2390,$O$3:$P$38,2,0),"")</f>
        <v>sto</v>
      </c>
      <c r="F2391" s="149" t="str">
        <f>IF(AND(F2390&gt;10,F2390&lt;20), VLOOKUP(F2390,$O$3:$P$38,2,0),"")</f>
        <v/>
      </c>
      <c r="G2391" s="149" t="str">
        <f>IF(AND(F2390&gt;10,F2390&lt;20),"", IF(G2390&gt;9, VLOOKUP(G2390,$O$3:$P$38,2,0),""))</f>
        <v>pięćdziesiąt</v>
      </c>
      <c r="H2391" s="149" t="str">
        <f>IF(AND(F2390&gt;10,F2390&lt;20),"",IF(H2390&gt;0,VLOOKUP(H2390,$O$3:$P$39,2,0),IF(AND(H2390=0,A2387=0),"zero","")))</f>
        <v/>
      </c>
      <c r="J2391" s="149" t="str">
        <f>CONCATENATE(E2391,IF(AND(E2391&lt;&gt;"",F2391&lt;&gt;""),$M$3,""),F2391,IF(AND(E2391&amp;F2391&lt;&gt;"",G2391&lt;&gt;""),$M$3,""),G2391,IF(AND(E2391&amp;F2391&amp;G2391&lt;&gt;"",H2391&lt;&gt;""),$M$3,""),H2391)</f>
        <v>sto pięćdziesiąt</v>
      </c>
      <c r="K2391" s="160"/>
    </row>
    <row r="2392" spans="1:11">
      <c r="A2392" s="159">
        <f t="shared" si="298"/>
        <v>150</v>
      </c>
      <c r="B2392" s="156">
        <f t="shared" si="299"/>
        <v>0</v>
      </c>
      <c r="C2392" s="156">
        <v>100000</v>
      </c>
      <c r="D2392" s="156"/>
      <c r="E2392" s="157"/>
      <c r="K2392" s="160"/>
    </row>
    <row r="2393" spans="1:11">
      <c r="A2393" s="159">
        <f t="shared" si="298"/>
        <v>150</v>
      </c>
      <c r="B2393" s="156">
        <f t="shared" si="299"/>
        <v>0</v>
      </c>
      <c r="C2393" s="156">
        <v>1000000</v>
      </c>
      <c r="D2393" s="156">
        <f>(A2393-A2390)/1000</f>
        <v>0</v>
      </c>
      <c r="E2393" s="157">
        <f>D2393-MOD(D2393,100)</f>
        <v>0</v>
      </c>
      <c r="F2393" s="149">
        <f>MOD(D2393,100)</f>
        <v>0</v>
      </c>
      <c r="G2393" s="149">
        <f>F2393-MOD(F2393,10)</f>
        <v>0</v>
      </c>
      <c r="H2393" s="149">
        <f>MOD(F2393,10)</f>
        <v>0</v>
      </c>
      <c r="K2393" s="160"/>
    </row>
    <row r="2394" spans="1:11">
      <c r="A2394" s="159">
        <f t="shared" si="298"/>
        <v>150</v>
      </c>
      <c r="B2394" s="156">
        <f t="shared" si="299"/>
        <v>0</v>
      </c>
      <c r="C2394" s="156">
        <v>10000000</v>
      </c>
      <c r="D2394" s="156"/>
      <c r="E2394" s="157" t="str">
        <f>_xlfn.IFNA(VLOOKUP(E2393,$O$3:$P$38,2,0),"")</f>
        <v/>
      </c>
      <c r="F2394" s="149" t="str">
        <f>IF(AND(F2393&gt;10,F2393&lt;20), VLOOKUP(F2393,$O$3:$P$38,2,0),"")</f>
        <v/>
      </c>
      <c r="G2394" s="149" t="str">
        <f>IF(AND(F2393&gt;10,F2393&lt;20),"", IF(G2393&gt;9, VLOOKUP(G2393,$O$3:$P$38,2,0),""))</f>
        <v/>
      </c>
      <c r="H2394" s="149" t="str">
        <f>IF(AND(F2393&gt;10,F2393&lt;20),"", IF(H2393&gt;0, VLOOKUP(H2393,$O$3:$P$38,2,0),""))</f>
        <v/>
      </c>
      <c r="I2394" s="149" t="str">
        <f>IF(D2393=0,"",IF(D2393=1,$Q$3,IF(AND(F2393&gt;10,F2393&lt;19),$Q$5,IF(AND(H2393&gt;1,H2393&lt;5),$Q$4,$Q$5))))</f>
        <v/>
      </c>
      <c r="J2394" s="149" t="str">
        <f>CONCATENATE(E2394,IF(AND(E2394&lt;&gt;"",F2394&lt;&gt;""),$M$3,""),F2394,IF(AND(E2394&amp;F2394&lt;&gt;"",G2394&lt;&gt;""),$M$3,""),G2394,IF(AND(E2394&amp;F2394&amp;G2394&lt;&gt;"",H2394&lt;&gt;""),$M$3,""),H2394,IF(E2394&amp;F2394&amp;G2394&amp;H2394&lt;&gt;"",$M$3,""),I2394)</f>
        <v/>
      </c>
      <c r="K2394" s="160"/>
    </row>
    <row r="2395" spans="1:11">
      <c r="A2395" s="159">
        <f t="shared" si="298"/>
        <v>150</v>
      </c>
      <c r="B2395" s="156">
        <f t="shared" si="299"/>
        <v>0</v>
      </c>
      <c r="C2395" s="156">
        <v>100000000</v>
      </c>
      <c r="D2395" s="156"/>
      <c r="E2395" s="157"/>
      <c r="K2395" s="160"/>
    </row>
    <row r="2396" spans="1:11">
      <c r="A2396" s="159">
        <f t="shared" si="298"/>
        <v>150</v>
      </c>
      <c r="B2396" s="155">
        <f t="shared" si="299"/>
        <v>0</v>
      </c>
      <c r="C2396" s="155">
        <v>1000000000</v>
      </c>
      <c r="D2396" s="156">
        <f>(A2396-A2393)/1000000</f>
        <v>0</v>
      </c>
      <c r="E2396" s="157">
        <f>D2396-MOD(D2396,100)</f>
        <v>0</v>
      </c>
      <c r="F2396" s="149">
        <f>MOD(D2396,100)</f>
        <v>0</v>
      </c>
      <c r="G2396" s="149">
        <f>F2396-MOD(F2396,10)</f>
        <v>0</v>
      </c>
      <c r="H2396" s="149">
        <f>MOD(F2396,10)</f>
        <v>0</v>
      </c>
      <c r="K2396" s="160"/>
    </row>
    <row r="2397" spans="1:11">
      <c r="A2397" s="159">
        <f t="shared" si="298"/>
        <v>150</v>
      </c>
      <c r="B2397" s="155">
        <f t="shared" si="299"/>
        <v>0</v>
      </c>
      <c r="C2397" s="155">
        <v>10000000000</v>
      </c>
      <c r="E2397" s="161" t="str">
        <f>_xlfn.IFNA(VLOOKUP(E2396,$O$3:$P$38,2,0),"")</f>
        <v/>
      </c>
      <c r="F2397" s="149" t="str">
        <f>IF(AND(F2396&gt;10,F2396&lt;20), VLOOKUP(F2396,$O$3:$P$38,2,0),"")</f>
        <v/>
      </c>
      <c r="G2397" s="149" t="str">
        <f>IF(AND(F2396&gt;10,F2396&lt;20),"", IF(G2396&gt;9, VLOOKUP(G2396,$O$3:$P$38,2,0),""))</f>
        <v/>
      </c>
      <c r="H2397" s="149" t="str">
        <f>IF(AND(F2396&gt;10,F2396&lt;20),"", IF(H2396&gt;0, VLOOKUP(H2396,$O$3:$P$38,2,0),""))</f>
        <v/>
      </c>
      <c r="I2397" s="149" t="str">
        <f>IF(D2396=0,"",IF(D2396=1,$R$3,IF(AND(F2396&gt;10,F2396&lt;19),$R$5,IF(AND(H2396&gt;1,H2396&lt;5),$R$4,$R$5))))</f>
        <v/>
      </c>
      <c r="J2397" s="149" t="str">
        <f>CONCATENATE(E2397,IF(AND(E2397&lt;&gt;"",F2397&lt;&gt;""),$M$3,""),F2397,IF(AND(E2397&amp;F2397&lt;&gt;"",G2397&lt;&gt;""),$M$3,""),G2397,IF(AND(E2397&amp;F2397&amp;G2397&lt;&gt;"",H2397&lt;&gt;""),$M$3,""),H2397,IF(E2397&amp;F2397&amp;G2397&amp;H2397&lt;&gt;"",$M$3,""),I2397)</f>
        <v/>
      </c>
      <c r="K2397" s="160"/>
    </row>
    <row r="2398" spans="1:11">
      <c r="A2398" s="159">
        <f t="shared" si="298"/>
        <v>150</v>
      </c>
      <c r="B2398" s="156">
        <f t="shared" si="299"/>
        <v>0</v>
      </c>
      <c r="C2398" s="156">
        <v>100000000000</v>
      </c>
      <c r="D2398" s="156"/>
      <c r="E2398" s="157"/>
      <c r="K2398" s="160"/>
    </row>
    <row r="2399" spans="1:11">
      <c r="A2399" s="159">
        <f t="shared" si="298"/>
        <v>150</v>
      </c>
      <c r="B2399" s="155">
        <f>A2399-A2396</f>
        <v>0</v>
      </c>
      <c r="C2399" s="155">
        <v>1000000000000</v>
      </c>
      <c r="D2399" s="156">
        <f>(A2399-A2396)/1000000000</f>
        <v>0</v>
      </c>
      <c r="E2399" s="157">
        <f>D2399-MOD(D2399,100)</f>
        <v>0</v>
      </c>
      <c r="F2399" s="149">
        <f>MOD(D2399,100)</f>
        <v>0</v>
      </c>
      <c r="G2399" s="149">
        <f>F2399-MOD(F2399,10)</f>
        <v>0</v>
      </c>
      <c r="H2399" s="149">
        <f>MOD(F2399,10)</f>
        <v>0</v>
      </c>
      <c r="K2399" s="160"/>
    </row>
    <row r="2400" spans="1:11" ht="15.75" thickBot="1">
      <c r="A2400" s="162"/>
      <c r="B2400" s="163"/>
      <c r="C2400" s="163"/>
      <c r="D2400" s="163"/>
      <c r="E2400" s="164" t="str">
        <f>_xlfn.IFNA(VLOOKUP(E2399,$O$3:$P$38,2,0),"")</f>
        <v/>
      </c>
      <c r="F2400" s="163" t="str">
        <f>IF(AND(F2399&gt;10,F2399&lt;20), VLOOKUP(F2399,$O$3:$P$38,2,0),"")</f>
        <v/>
      </c>
      <c r="G2400" s="163" t="str">
        <f>IF(AND(F2399&gt;10,F2399&lt;20),"", IF(G2399&gt;9, VLOOKUP(G2399,$O$3:$P$38,2,0),""))</f>
        <v/>
      </c>
      <c r="H2400" s="163" t="str">
        <f>IF(AND(F2399&gt;10,F2399&lt;20),"", IF(H2399&gt;0, VLOOKUP(H2399,$O$3:$P$38,2,0),""))</f>
        <v/>
      </c>
      <c r="I2400" s="163" t="str">
        <f>IF(D2399=0,"",IF(D2399=1,$S$3,IF(AND(F2399&gt;10,F2399&lt;19),$S$5,IF(AND(H2399&gt;1,H2399&lt;5),$S$4,$S$5))))</f>
        <v/>
      </c>
      <c r="J2400" s="163" t="str">
        <f>CONCATENATE(E2400,IF(AND(E2400&lt;&gt;"",F2400&lt;&gt;""),$M$3,""),F2400,IF(AND(E2400&amp;F2400&lt;&gt;"",G2400&lt;&gt;""),$M$3,""),G2400,IF(AND(E2400&amp;F2400&amp;G2400&lt;&gt;"",H2400&lt;&gt;""),$M$3,""),H2400,IF(E2400&amp;F2400&amp;G2400&amp;H2400&lt;&gt;"",$M$3,""),I2400)</f>
        <v/>
      </c>
      <c r="K2400" s="165"/>
    </row>
    <row r="2402" spans="1:11" ht="15.75" thickBot="1">
      <c r="A2402" s="151">
        <v>151</v>
      </c>
      <c r="B2402" s="145" t="s">
        <v>152</v>
      </c>
      <c r="C2402" s="145" t="s">
        <v>153</v>
      </c>
      <c r="D2402" s="148"/>
      <c r="E2402" s="152" t="str">
        <f>CONCATENATE(J2416,IF(AND(D2415&lt;&gt;0,D2412&lt;&gt;0),$M$3,""),J2413,IF(AND(D2412&lt;&gt;0,D2409&lt;&gt;0),$M$3,""),J2410,IF(AND(D2409&lt;&gt;0,D2406&lt;&gt;0),$M$3,""),J2407,$N$3,$M$3,E2403,IF(D2403&lt;&gt;0,$M$3,""),$N$4)</f>
        <v>sto pięćdziesiąt jeden, 00/100</v>
      </c>
      <c r="F2402" s="148"/>
      <c r="G2402" s="148"/>
      <c r="H2402" s="148"/>
      <c r="I2402" s="148"/>
      <c r="J2402" s="148"/>
      <c r="K2402" s="153"/>
    </row>
    <row r="2403" spans="1:11" ht="15.75" thickBot="1">
      <c r="A2403" s="154">
        <f>TRUNC(A2402)</f>
        <v>151</v>
      </c>
      <c r="B2403" s="155">
        <f>A2402-A2403</f>
        <v>0</v>
      </c>
      <c r="C2403" s="155">
        <v>1</v>
      </c>
      <c r="D2403" s="156">
        <f>B2403</f>
        <v>0</v>
      </c>
      <c r="E2403" s="157" t="str">
        <f>CONCATENATE(TEXT(D2403*100,"## 00"),"/100")</f>
        <v>00/100</v>
      </c>
      <c r="K2403" s="158"/>
    </row>
    <row r="2404" spans="1:11">
      <c r="A2404" s="159">
        <f t="shared" ref="A2404:A2415" si="300">MOD($A$2403,$C2404)</f>
        <v>1</v>
      </c>
      <c r="B2404" s="156">
        <f>A2404</f>
        <v>1</v>
      </c>
      <c r="C2404" s="156">
        <v>10</v>
      </c>
      <c r="D2404" s="156"/>
      <c r="E2404" s="157"/>
      <c r="K2404" s="160"/>
    </row>
    <row r="2405" spans="1:11">
      <c r="A2405" s="159">
        <f t="shared" si="300"/>
        <v>51</v>
      </c>
      <c r="B2405" s="156">
        <f t="shared" ref="B2405:B2414" si="301">A2405-A2404</f>
        <v>50</v>
      </c>
      <c r="C2405" s="156">
        <v>100</v>
      </c>
      <c r="D2405" s="156"/>
      <c r="E2405" s="157"/>
      <c r="K2405" s="160"/>
    </row>
    <row r="2406" spans="1:11">
      <c r="A2406" s="159">
        <f t="shared" si="300"/>
        <v>151</v>
      </c>
      <c r="B2406" s="156">
        <f t="shared" si="301"/>
        <v>100</v>
      </c>
      <c r="C2406" s="156">
        <v>1000</v>
      </c>
      <c r="D2406" s="156">
        <f>A2406</f>
        <v>151</v>
      </c>
      <c r="E2406" s="157">
        <f>D2406-MOD(D2406,100)</f>
        <v>100</v>
      </c>
      <c r="F2406" s="149">
        <f>MOD(D2406,100)</f>
        <v>51</v>
      </c>
      <c r="G2406" s="149">
        <f>F2406-MOD(F2406,10)</f>
        <v>50</v>
      </c>
      <c r="H2406" s="149">
        <f>MOD(F2406,10)</f>
        <v>1</v>
      </c>
      <c r="K2406" s="160"/>
    </row>
    <row r="2407" spans="1:11">
      <c r="A2407" s="159">
        <f t="shared" si="300"/>
        <v>151</v>
      </c>
      <c r="B2407" s="156">
        <f t="shared" si="301"/>
        <v>0</v>
      </c>
      <c r="C2407" s="156">
        <v>10000</v>
      </c>
      <c r="D2407" s="156"/>
      <c r="E2407" s="157" t="str">
        <f>_xlfn.IFNA(VLOOKUP(E2406,$O$3:$P$38,2,0),"")</f>
        <v>sto</v>
      </c>
      <c r="F2407" s="149" t="str">
        <f>IF(AND(F2406&gt;10,F2406&lt;20), VLOOKUP(F2406,$O$3:$P$38,2,0),"")</f>
        <v/>
      </c>
      <c r="G2407" s="149" t="str">
        <f>IF(AND(F2406&gt;10,F2406&lt;20),"", IF(G2406&gt;9, VLOOKUP(G2406,$O$3:$P$38,2,0),""))</f>
        <v>pięćdziesiąt</v>
      </c>
      <c r="H2407" s="149" t="str">
        <f>IF(AND(F2406&gt;10,F2406&lt;20),"",IF(H2406&gt;0,VLOOKUP(H2406,$O$3:$P$39,2,0),IF(AND(H2406=0,A2403=0),"zero","")))</f>
        <v>jeden</v>
      </c>
      <c r="J2407" s="149" t="str">
        <f>CONCATENATE(E2407,IF(AND(E2407&lt;&gt;"",F2407&lt;&gt;""),$M$3,""),F2407,IF(AND(E2407&amp;F2407&lt;&gt;"",G2407&lt;&gt;""),$M$3,""),G2407,IF(AND(E2407&amp;F2407&amp;G2407&lt;&gt;"",H2407&lt;&gt;""),$M$3,""),H2407)</f>
        <v>sto pięćdziesiąt jeden</v>
      </c>
      <c r="K2407" s="160"/>
    </row>
    <row r="2408" spans="1:11">
      <c r="A2408" s="159">
        <f t="shared" si="300"/>
        <v>151</v>
      </c>
      <c r="B2408" s="156">
        <f t="shared" si="301"/>
        <v>0</v>
      </c>
      <c r="C2408" s="156">
        <v>100000</v>
      </c>
      <c r="D2408" s="156"/>
      <c r="E2408" s="157"/>
      <c r="K2408" s="160"/>
    </row>
    <row r="2409" spans="1:11">
      <c r="A2409" s="159">
        <f t="shared" si="300"/>
        <v>151</v>
      </c>
      <c r="B2409" s="156">
        <f t="shared" si="301"/>
        <v>0</v>
      </c>
      <c r="C2409" s="156">
        <v>1000000</v>
      </c>
      <c r="D2409" s="156">
        <f>(A2409-A2406)/1000</f>
        <v>0</v>
      </c>
      <c r="E2409" s="157">
        <f>D2409-MOD(D2409,100)</f>
        <v>0</v>
      </c>
      <c r="F2409" s="149">
        <f>MOD(D2409,100)</f>
        <v>0</v>
      </c>
      <c r="G2409" s="149">
        <f>F2409-MOD(F2409,10)</f>
        <v>0</v>
      </c>
      <c r="H2409" s="149">
        <f>MOD(F2409,10)</f>
        <v>0</v>
      </c>
      <c r="K2409" s="160"/>
    </row>
    <row r="2410" spans="1:11">
      <c r="A2410" s="159">
        <f t="shared" si="300"/>
        <v>151</v>
      </c>
      <c r="B2410" s="156">
        <f t="shared" si="301"/>
        <v>0</v>
      </c>
      <c r="C2410" s="156">
        <v>10000000</v>
      </c>
      <c r="D2410" s="156"/>
      <c r="E2410" s="157" t="str">
        <f>_xlfn.IFNA(VLOOKUP(E2409,$O$3:$P$38,2,0),"")</f>
        <v/>
      </c>
      <c r="F2410" s="149" t="str">
        <f>IF(AND(F2409&gt;10,F2409&lt;20), VLOOKUP(F2409,$O$3:$P$38,2,0),"")</f>
        <v/>
      </c>
      <c r="G2410" s="149" t="str">
        <f>IF(AND(F2409&gt;10,F2409&lt;20),"", IF(G2409&gt;9, VLOOKUP(G2409,$O$3:$P$38,2,0),""))</f>
        <v/>
      </c>
      <c r="H2410" s="149" t="str">
        <f>IF(AND(F2409&gt;10,F2409&lt;20),"", IF(H2409&gt;0, VLOOKUP(H2409,$O$3:$P$38,2,0),""))</f>
        <v/>
      </c>
      <c r="I2410" s="149" t="str">
        <f>IF(D2409=0,"",IF(D2409=1,$Q$3,IF(AND(F2409&gt;10,F2409&lt;19),$Q$5,IF(AND(H2409&gt;1,H2409&lt;5),$Q$4,$Q$5))))</f>
        <v/>
      </c>
      <c r="J2410" s="149" t="str">
        <f>CONCATENATE(E2410,IF(AND(E2410&lt;&gt;"",F2410&lt;&gt;""),$M$3,""),F2410,IF(AND(E2410&amp;F2410&lt;&gt;"",G2410&lt;&gt;""),$M$3,""),G2410,IF(AND(E2410&amp;F2410&amp;G2410&lt;&gt;"",H2410&lt;&gt;""),$M$3,""),H2410,IF(E2410&amp;F2410&amp;G2410&amp;H2410&lt;&gt;"",$M$3,""),I2410)</f>
        <v/>
      </c>
      <c r="K2410" s="160"/>
    </row>
    <row r="2411" spans="1:11">
      <c r="A2411" s="159">
        <f t="shared" si="300"/>
        <v>151</v>
      </c>
      <c r="B2411" s="156">
        <f t="shared" si="301"/>
        <v>0</v>
      </c>
      <c r="C2411" s="156">
        <v>100000000</v>
      </c>
      <c r="D2411" s="156"/>
      <c r="E2411" s="157"/>
      <c r="K2411" s="160"/>
    </row>
    <row r="2412" spans="1:11">
      <c r="A2412" s="159">
        <f t="shared" si="300"/>
        <v>151</v>
      </c>
      <c r="B2412" s="155">
        <f t="shared" si="301"/>
        <v>0</v>
      </c>
      <c r="C2412" s="155">
        <v>1000000000</v>
      </c>
      <c r="D2412" s="156">
        <f>(A2412-A2409)/1000000</f>
        <v>0</v>
      </c>
      <c r="E2412" s="157">
        <f>D2412-MOD(D2412,100)</f>
        <v>0</v>
      </c>
      <c r="F2412" s="149">
        <f>MOD(D2412,100)</f>
        <v>0</v>
      </c>
      <c r="G2412" s="149">
        <f>F2412-MOD(F2412,10)</f>
        <v>0</v>
      </c>
      <c r="H2412" s="149">
        <f>MOD(F2412,10)</f>
        <v>0</v>
      </c>
      <c r="K2412" s="160"/>
    </row>
    <row r="2413" spans="1:11">
      <c r="A2413" s="159">
        <f t="shared" si="300"/>
        <v>151</v>
      </c>
      <c r="B2413" s="155">
        <f t="shared" si="301"/>
        <v>0</v>
      </c>
      <c r="C2413" s="155">
        <v>10000000000</v>
      </c>
      <c r="E2413" s="161" t="str">
        <f>_xlfn.IFNA(VLOOKUP(E2412,$O$3:$P$38,2,0),"")</f>
        <v/>
      </c>
      <c r="F2413" s="149" t="str">
        <f>IF(AND(F2412&gt;10,F2412&lt;20), VLOOKUP(F2412,$O$3:$P$38,2,0),"")</f>
        <v/>
      </c>
      <c r="G2413" s="149" t="str">
        <f>IF(AND(F2412&gt;10,F2412&lt;20),"", IF(G2412&gt;9, VLOOKUP(G2412,$O$3:$P$38,2,0),""))</f>
        <v/>
      </c>
      <c r="H2413" s="149" t="str">
        <f>IF(AND(F2412&gt;10,F2412&lt;20),"", IF(H2412&gt;0, VLOOKUP(H2412,$O$3:$P$38,2,0),""))</f>
        <v/>
      </c>
      <c r="I2413" s="149" t="str">
        <f>IF(D2412=0,"",IF(D2412=1,$R$3,IF(AND(F2412&gt;10,F2412&lt;19),$R$5,IF(AND(H2412&gt;1,H2412&lt;5),$R$4,$R$5))))</f>
        <v/>
      </c>
      <c r="J2413" s="149" t="str">
        <f>CONCATENATE(E2413,IF(AND(E2413&lt;&gt;"",F2413&lt;&gt;""),$M$3,""),F2413,IF(AND(E2413&amp;F2413&lt;&gt;"",G2413&lt;&gt;""),$M$3,""),G2413,IF(AND(E2413&amp;F2413&amp;G2413&lt;&gt;"",H2413&lt;&gt;""),$M$3,""),H2413,IF(E2413&amp;F2413&amp;G2413&amp;H2413&lt;&gt;"",$M$3,""),I2413)</f>
        <v/>
      </c>
      <c r="K2413" s="160"/>
    </row>
    <row r="2414" spans="1:11">
      <c r="A2414" s="159">
        <f t="shared" si="300"/>
        <v>151</v>
      </c>
      <c r="B2414" s="156">
        <f t="shared" si="301"/>
        <v>0</v>
      </c>
      <c r="C2414" s="156">
        <v>100000000000</v>
      </c>
      <c r="D2414" s="156"/>
      <c r="E2414" s="157"/>
      <c r="K2414" s="160"/>
    </row>
    <row r="2415" spans="1:11">
      <c r="A2415" s="159">
        <f t="shared" si="300"/>
        <v>151</v>
      </c>
      <c r="B2415" s="155">
        <f>A2415-A2412</f>
        <v>0</v>
      </c>
      <c r="C2415" s="155">
        <v>1000000000000</v>
      </c>
      <c r="D2415" s="156">
        <f>(A2415-A2412)/1000000000</f>
        <v>0</v>
      </c>
      <c r="E2415" s="157">
        <f>D2415-MOD(D2415,100)</f>
        <v>0</v>
      </c>
      <c r="F2415" s="149">
        <f>MOD(D2415,100)</f>
        <v>0</v>
      </c>
      <c r="G2415" s="149">
        <f>F2415-MOD(F2415,10)</f>
        <v>0</v>
      </c>
      <c r="H2415" s="149">
        <f>MOD(F2415,10)</f>
        <v>0</v>
      </c>
      <c r="K2415" s="160"/>
    </row>
    <row r="2416" spans="1:11" ht="15.75" thickBot="1">
      <c r="A2416" s="162"/>
      <c r="B2416" s="163"/>
      <c r="C2416" s="163"/>
      <c r="D2416" s="163"/>
      <c r="E2416" s="164" t="str">
        <f>_xlfn.IFNA(VLOOKUP(E2415,$O$3:$P$38,2,0),"")</f>
        <v/>
      </c>
      <c r="F2416" s="163" t="str">
        <f>IF(AND(F2415&gt;10,F2415&lt;20), VLOOKUP(F2415,$O$3:$P$38,2,0),"")</f>
        <v/>
      </c>
      <c r="G2416" s="163" t="str">
        <f>IF(AND(F2415&gt;10,F2415&lt;20),"", IF(G2415&gt;9, VLOOKUP(G2415,$O$3:$P$38,2,0),""))</f>
        <v/>
      </c>
      <c r="H2416" s="163" t="str">
        <f>IF(AND(F2415&gt;10,F2415&lt;20),"", IF(H2415&gt;0, VLOOKUP(H2415,$O$3:$P$38,2,0),""))</f>
        <v/>
      </c>
      <c r="I2416" s="163" t="str">
        <f>IF(D2415=0,"",IF(D2415=1,$S$3,IF(AND(F2415&gt;10,F2415&lt;19),$S$5,IF(AND(H2415&gt;1,H2415&lt;5),$S$4,$S$5))))</f>
        <v/>
      </c>
      <c r="J2416" s="163" t="str">
        <f>CONCATENATE(E2416,IF(AND(E2416&lt;&gt;"",F2416&lt;&gt;""),$M$3,""),F2416,IF(AND(E2416&amp;F2416&lt;&gt;"",G2416&lt;&gt;""),$M$3,""),G2416,IF(AND(E2416&amp;F2416&amp;G2416&lt;&gt;"",H2416&lt;&gt;""),$M$3,""),H2416,IF(E2416&amp;F2416&amp;G2416&amp;H2416&lt;&gt;"",$M$3,""),I2416)</f>
        <v/>
      </c>
      <c r="K2416" s="165"/>
    </row>
    <row r="2418" spans="1:11" ht="15.75" thickBot="1">
      <c r="A2418" s="151">
        <v>152</v>
      </c>
      <c r="B2418" s="145" t="s">
        <v>152</v>
      </c>
      <c r="C2418" s="145" t="s">
        <v>153</v>
      </c>
      <c r="D2418" s="148"/>
      <c r="E2418" s="152" t="str">
        <f>CONCATENATE(J2432,IF(AND(D2431&lt;&gt;0,D2428&lt;&gt;0),$M$3,""),J2429,IF(AND(D2428&lt;&gt;0,D2425&lt;&gt;0),$M$3,""),J2426,IF(AND(D2425&lt;&gt;0,D2422&lt;&gt;0),$M$3,""),J2423,$N$3,$M$3,E2419,IF(D2419&lt;&gt;0,$M$3,""),$N$4)</f>
        <v>sto pięćdziesiąt dwa, 00/100</v>
      </c>
      <c r="F2418" s="148"/>
      <c r="G2418" s="148"/>
      <c r="H2418" s="148"/>
      <c r="I2418" s="148"/>
      <c r="J2418" s="148"/>
      <c r="K2418" s="153"/>
    </row>
    <row r="2419" spans="1:11" ht="15.75" thickBot="1">
      <c r="A2419" s="154">
        <f>TRUNC(A2418)</f>
        <v>152</v>
      </c>
      <c r="B2419" s="155">
        <f>A2418-A2419</f>
        <v>0</v>
      </c>
      <c r="C2419" s="155">
        <v>1</v>
      </c>
      <c r="D2419" s="156">
        <f>B2419</f>
        <v>0</v>
      </c>
      <c r="E2419" s="157" t="str">
        <f>CONCATENATE(TEXT(D2419*100,"## 00"),"/100")</f>
        <v>00/100</v>
      </c>
      <c r="K2419" s="158"/>
    </row>
    <row r="2420" spans="1:11">
      <c r="A2420" s="159">
        <f t="shared" ref="A2420:A2431" si="302">MOD($A$2419,$C2420)</f>
        <v>2</v>
      </c>
      <c r="B2420" s="156">
        <f>A2420</f>
        <v>2</v>
      </c>
      <c r="C2420" s="156">
        <v>10</v>
      </c>
      <c r="D2420" s="156"/>
      <c r="E2420" s="157"/>
      <c r="K2420" s="160"/>
    </row>
    <row r="2421" spans="1:11">
      <c r="A2421" s="159">
        <f t="shared" si="302"/>
        <v>52</v>
      </c>
      <c r="B2421" s="156">
        <f t="shared" ref="B2421:B2430" si="303">A2421-A2420</f>
        <v>50</v>
      </c>
      <c r="C2421" s="156">
        <v>100</v>
      </c>
      <c r="D2421" s="156"/>
      <c r="E2421" s="157"/>
      <c r="K2421" s="160"/>
    </row>
    <row r="2422" spans="1:11">
      <c r="A2422" s="159">
        <f t="shared" si="302"/>
        <v>152</v>
      </c>
      <c r="B2422" s="156">
        <f t="shared" si="303"/>
        <v>100</v>
      </c>
      <c r="C2422" s="156">
        <v>1000</v>
      </c>
      <c r="D2422" s="156">
        <f>A2422</f>
        <v>152</v>
      </c>
      <c r="E2422" s="157">
        <f>D2422-MOD(D2422,100)</f>
        <v>100</v>
      </c>
      <c r="F2422" s="149">
        <f>MOD(D2422,100)</f>
        <v>52</v>
      </c>
      <c r="G2422" s="149">
        <f>F2422-MOD(F2422,10)</f>
        <v>50</v>
      </c>
      <c r="H2422" s="149">
        <f>MOD(F2422,10)</f>
        <v>2</v>
      </c>
      <c r="K2422" s="160"/>
    </row>
    <row r="2423" spans="1:11">
      <c r="A2423" s="159">
        <f t="shared" si="302"/>
        <v>152</v>
      </c>
      <c r="B2423" s="156">
        <f t="shared" si="303"/>
        <v>0</v>
      </c>
      <c r="C2423" s="156">
        <v>10000</v>
      </c>
      <c r="D2423" s="156"/>
      <c r="E2423" s="157" t="str">
        <f>_xlfn.IFNA(VLOOKUP(E2422,$O$3:$P$38,2,0),"")</f>
        <v>sto</v>
      </c>
      <c r="F2423" s="149" t="str">
        <f>IF(AND(F2422&gt;10,F2422&lt;20), VLOOKUP(F2422,$O$3:$P$38,2,0),"")</f>
        <v/>
      </c>
      <c r="G2423" s="149" t="str">
        <f>IF(AND(F2422&gt;10,F2422&lt;20),"", IF(G2422&gt;9, VLOOKUP(G2422,$O$3:$P$38,2,0),""))</f>
        <v>pięćdziesiąt</v>
      </c>
      <c r="H2423" s="149" t="str">
        <f>IF(AND(F2422&gt;10,F2422&lt;20),"",IF(H2422&gt;0,VLOOKUP(H2422,$O$3:$P$39,2,0),IF(AND(H2422=0,A2419=0),"zero","")))</f>
        <v>dwa</v>
      </c>
      <c r="J2423" s="149" t="str">
        <f>CONCATENATE(E2423,IF(AND(E2423&lt;&gt;"",F2423&lt;&gt;""),$M$3,""),F2423,IF(AND(E2423&amp;F2423&lt;&gt;"",G2423&lt;&gt;""),$M$3,""),G2423,IF(AND(E2423&amp;F2423&amp;G2423&lt;&gt;"",H2423&lt;&gt;""),$M$3,""),H2423)</f>
        <v>sto pięćdziesiąt dwa</v>
      </c>
      <c r="K2423" s="160"/>
    </row>
    <row r="2424" spans="1:11">
      <c r="A2424" s="159">
        <f t="shared" si="302"/>
        <v>152</v>
      </c>
      <c r="B2424" s="156">
        <f t="shared" si="303"/>
        <v>0</v>
      </c>
      <c r="C2424" s="156">
        <v>100000</v>
      </c>
      <c r="D2424" s="156"/>
      <c r="E2424" s="157"/>
      <c r="K2424" s="160"/>
    </row>
    <row r="2425" spans="1:11">
      <c r="A2425" s="159">
        <f t="shared" si="302"/>
        <v>152</v>
      </c>
      <c r="B2425" s="156">
        <f t="shared" si="303"/>
        <v>0</v>
      </c>
      <c r="C2425" s="156">
        <v>1000000</v>
      </c>
      <c r="D2425" s="156">
        <f>(A2425-A2422)/1000</f>
        <v>0</v>
      </c>
      <c r="E2425" s="157">
        <f>D2425-MOD(D2425,100)</f>
        <v>0</v>
      </c>
      <c r="F2425" s="149">
        <f>MOD(D2425,100)</f>
        <v>0</v>
      </c>
      <c r="G2425" s="149">
        <f>F2425-MOD(F2425,10)</f>
        <v>0</v>
      </c>
      <c r="H2425" s="149">
        <f>MOD(F2425,10)</f>
        <v>0</v>
      </c>
      <c r="K2425" s="160"/>
    </row>
    <row r="2426" spans="1:11">
      <c r="A2426" s="159">
        <f t="shared" si="302"/>
        <v>152</v>
      </c>
      <c r="B2426" s="156">
        <f t="shared" si="303"/>
        <v>0</v>
      </c>
      <c r="C2426" s="156">
        <v>10000000</v>
      </c>
      <c r="D2426" s="156"/>
      <c r="E2426" s="157" t="str">
        <f>_xlfn.IFNA(VLOOKUP(E2425,$O$3:$P$38,2,0),"")</f>
        <v/>
      </c>
      <c r="F2426" s="149" t="str">
        <f>IF(AND(F2425&gt;10,F2425&lt;20), VLOOKUP(F2425,$O$3:$P$38,2,0),"")</f>
        <v/>
      </c>
      <c r="G2426" s="149" t="str">
        <f>IF(AND(F2425&gt;10,F2425&lt;20),"", IF(G2425&gt;9, VLOOKUP(G2425,$O$3:$P$38,2,0),""))</f>
        <v/>
      </c>
      <c r="H2426" s="149" t="str">
        <f>IF(AND(F2425&gt;10,F2425&lt;20),"", IF(H2425&gt;0, VLOOKUP(H2425,$O$3:$P$38,2,0),""))</f>
        <v/>
      </c>
      <c r="I2426" s="149" t="str">
        <f>IF(D2425=0,"",IF(D2425=1,$Q$3,IF(AND(F2425&gt;10,F2425&lt;19),$Q$5,IF(AND(H2425&gt;1,H2425&lt;5),$Q$4,$Q$5))))</f>
        <v/>
      </c>
      <c r="J2426" s="149" t="str">
        <f>CONCATENATE(E2426,IF(AND(E2426&lt;&gt;"",F2426&lt;&gt;""),$M$3,""),F2426,IF(AND(E2426&amp;F2426&lt;&gt;"",G2426&lt;&gt;""),$M$3,""),G2426,IF(AND(E2426&amp;F2426&amp;G2426&lt;&gt;"",H2426&lt;&gt;""),$M$3,""),H2426,IF(E2426&amp;F2426&amp;G2426&amp;H2426&lt;&gt;"",$M$3,""),I2426)</f>
        <v/>
      </c>
      <c r="K2426" s="160"/>
    </row>
    <row r="2427" spans="1:11">
      <c r="A2427" s="159">
        <f t="shared" si="302"/>
        <v>152</v>
      </c>
      <c r="B2427" s="156">
        <f t="shared" si="303"/>
        <v>0</v>
      </c>
      <c r="C2427" s="156">
        <v>100000000</v>
      </c>
      <c r="D2427" s="156"/>
      <c r="E2427" s="157"/>
      <c r="K2427" s="160"/>
    </row>
    <row r="2428" spans="1:11">
      <c r="A2428" s="159">
        <f t="shared" si="302"/>
        <v>152</v>
      </c>
      <c r="B2428" s="155">
        <f t="shared" si="303"/>
        <v>0</v>
      </c>
      <c r="C2428" s="155">
        <v>1000000000</v>
      </c>
      <c r="D2428" s="156">
        <f>(A2428-A2425)/1000000</f>
        <v>0</v>
      </c>
      <c r="E2428" s="157">
        <f>D2428-MOD(D2428,100)</f>
        <v>0</v>
      </c>
      <c r="F2428" s="149">
        <f>MOD(D2428,100)</f>
        <v>0</v>
      </c>
      <c r="G2428" s="149">
        <f>F2428-MOD(F2428,10)</f>
        <v>0</v>
      </c>
      <c r="H2428" s="149">
        <f>MOD(F2428,10)</f>
        <v>0</v>
      </c>
      <c r="K2428" s="160"/>
    </row>
    <row r="2429" spans="1:11">
      <c r="A2429" s="159">
        <f t="shared" si="302"/>
        <v>152</v>
      </c>
      <c r="B2429" s="155">
        <f t="shared" si="303"/>
        <v>0</v>
      </c>
      <c r="C2429" s="155">
        <v>10000000000</v>
      </c>
      <c r="E2429" s="161" t="str">
        <f>_xlfn.IFNA(VLOOKUP(E2428,$O$3:$P$38,2,0),"")</f>
        <v/>
      </c>
      <c r="F2429" s="149" t="str">
        <f>IF(AND(F2428&gt;10,F2428&lt;20), VLOOKUP(F2428,$O$3:$P$38,2,0),"")</f>
        <v/>
      </c>
      <c r="G2429" s="149" t="str">
        <f>IF(AND(F2428&gt;10,F2428&lt;20),"", IF(G2428&gt;9, VLOOKUP(G2428,$O$3:$P$38,2,0),""))</f>
        <v/>
      </c>
      <c r="H2429" s="149" t="str">
        <f>IF(AND(F2428&gt;10,F2428&lt;20),"", IF(H2428&gt;0, VLOOKUP(H2428,$O$3:$P$38,2,0),""))</f>
        <v/>
      </c>
      <c r="I2429" s="149" t="str">
        <f>IF(D2428=0,"",IF(D2428=1,$R$3,IF(AND(F2428&gt;10,F2428&lt;19),$R$5,IF(AND(H2428&gt;1,H2428&lt;5),$R$4,$R$5))))</f>
        <v/>
      </c>
      <c r="J2429" s="149" t="str">
        <f>CONCATENATE(E2429,IF(AND(E2429&lt;&gt;"",F2429&lt;&gt;""),$M$3,""),F2429,IF(AND(E2429&amp;F2429&lt;&gt;"",G2429&lt;&gt;""),$M$3,""),G2429,IF(AND(E2429&amp;F2429&amp;G2429&lt;&gt;"",H2429&lt;&gt;""),$M$3,""),H2429,IF(E2429&amp;F2429&amp;G2429&amp;H2429&lt;&gt;"",$M$3,""),I2429)</f>
        <v/>
      </c>
      <c r="K2429" s="160"/>
    </row>
    <row r="2430" spans="1:11">
      <c r="A2430" s="159">
        <f t="shared" si="302"/>
        <v>152</v>
      </c>
      <c r="B2430" s="156">
        <f t="shared" si="303"/>
        <v>0</v>
      </c>
      <c r="C2430" s="156">
        <v>100000000000</v>
      </c>
      <c r="D2430" s="156"/>
      <c r="E2430" s="157"/>
      <c r="K2430" s="160"/>
    </row>
    <row r="2431" spans="1:11">
      <c r="A2431" s="159">
        <f t="shared" si="302"/>
        <v>152</v>
      </c>
      <c r="B2431" s="155">
        <f>A2431-A2428</f>
        <v>0</v>
      </c>
      <c r="C2431" s="155">
        <v>1000000000000</v>
      </c>
      <c r="D2431" s="156">
        <f>(A2431-A2428)/1000000000</f>
        <v>0</v>
      </c>
      <c r="E2431" s="157">
        <f>D2431-MOD(D2431,100)</f>
        <v>0</v>
      </c>
      <c r="F2431" s="149">
        <f>MOD(D2431,100)</f>
        <v>0</v>
      </c>
      <c r="G2431" s="149">
        <f>F2431-MOD(F2431,10)</f>
        <v>0</v>
      </c>
      <c r="H2431" s="149">
        <f>MOD(F2431,10)</f>
        <v>0</v>
      </c>
      <c r="K2431" s="160"/>
    </row>
    <row r="2432" spans="1:11" ht="15.75" thickBot="1">
      <c r="A2432" s="162"/>
      <c r="B2432" s="163"/>
      <c r="C2432" s="163"/>
      <c r="D2432" s="163"/>
      <c r="E2432" s="164" t="str">
        <f>_xlfn.IFNA(VLOOKUP(E2431,$O$3:$P$38,2,0),"")</f>
        <v/>
      </c>
      <c r="F2432" s="163" t="str">
        <f>IF(AND(F2431&gt;10,F2431&lt;20), VLOOKUP(F2431,$O$3:$P$38,2,0),"")</f>
        <v/>
      </c>
      <c r="G2432" s="163" t="str">
        <f>IF(AND(F2431&gt;10,F2431&lt;20),"", IF(G2431&gt;9, VLOOKUP(G2431,$O$3:$P$38,2,0),""))</f>
        <v/>
      </c>
      <c r="H2432" s="163" t="str">
        <f>IF(AND(F2431&gt;10,F2431&lt;20),"", IF(H2431&gt;0, VLOOKUP(H2431,$O$3:$P$38,2,0),""))</f>
        <v/>
      </c>
      <c r="I2432" s="163" t="str">
        <f>IF(D2431=0,"",IF(D2431=1,$S$3,IF(AND(F2431&gt;10,F2431&lt;19),$S$5,IF(AND(H2431&gt;1,H2431&lt;5),$S$4,$S$5))))</f>
        <v/>
      </c>
      <c r="J2432" s="163" t="str">
        <f>CONCATENATE(E2432,IF(AND(E2432&lt;&gt;"",F2432&lt;&gt;""),$M$3,""),F2432,IF(AND(E2432&amp;F2432&lt;&gt;"",G2432&lt;&gt;""),$M$3,""),G2432,IF(AND(E2432&amp;F2432&amp;G2432&lt;&gt;"",H2432&lt;&gt;""),$M$3,""),H2432,IF(E2432&amp;F2432&amp;G2432&amp;H2432&lt;&gt;"",$M$3,""),I2432)</f>
        <v/>
      </c>
      <c r="K2432" s="165"/>
    </row>
    <row r="2434" spans="1:11" ht="15.75" thickBot="1">
      <c r="A2434" s="151">
        <v>153</v>
      </c>
      <c r="B2434" s="145" t="s">
        <v>152</v>
      </c>
      <c r="C2434" s="145" t="s">
        <v>153</v>
      </c>
      <c r="D2434" s="148"/>
      <c r="E2434" s="152" t="str">
        <f>CONCATENATE(J2448,IF(AND(D2447&lt;&gt;0,D2444&lt;&gt;0),$M$3,""),J2445,IF(AND(D2444&lt;&gt;0,D2441&lt;&gt;0),$M$3,""),J2442,IF(AND(D2441&lt;&gt;0,D2438&lt;&gt;0),$M$3,""),J2439,$N$3,$M$3,E2435,IF(D2435&lt;&gt;0,$M$3,""),$N$4)</f>
        <v>sto pięćdziesiąt trzy, 00/100</v>
      </c>
      <c r="F2434" s="148"/>
      <c r="G2434" s="148"/>
      <c r="H2434" s="148"/>
      <c r="I2434" s="148"/>
      <c r="J2434" s="148"/>
      <c r="K2434" s="153"/>
    </row>
    <row r="2435" spans="1:11" ht="15.75" thickBot="1">
      <c r="A2435" s="154">
        <f>TRUNC(A2434)</f>
        <v>153</v>
      </c>
      <c r="B2435" s="155">
        <f>A2434-A2435</f>
        <v>0</v>
      </c>
      <c r="C2435" s="155">
        <v>1</v>
      </c>
      <c r="D2435" s="156">
        <f>B2435</f>
        <v>0</v>
      </c>
      <c r="E2435" s="157" t="str">
        <f>CONCATENATE(TEXT(D2435*100,"## 00"),"/100")</f>
        <v>00/100</v>
      </c>
      <c r="K2435" s="158"/>
    </row>
    <row r="2436" spans="1:11">
      <c r="A2436" s="159">
        <f t="shared" ref="A2436:A2447" si="304">MOD($A$2435,$C2436)</f>
        <v>3</v>
      </c>
      <c r="B2436" s="156">
        <f>A2436</f>
        <v>3</v>
      </c>
      <c r="C2436" s="156">
        <v>10</v>
      </c>
      <c r="D2436" s="156"/>
      <c r="E2436" s="157"/>
      <c r="K2436" s="160"/>
    </row>
    <row r="2437" spans="1:11">
      <c r="A2437" s="159">
        <f t="shared" si="304"/>
        <v>53</v>
      </c>
      <c r="B2437" s="156">
        <f t="shared" ref="B2437:B2446" si="305">A2437-A2436</f>
        <v>50</v>
      </c>
      <c r="C2437" s="156">
        <v>100</v>
      </c>
      <c r="D2437" s="156"/>
      <c r="E2437" s="157"/>
      <c r="K2437" s="160"/>
    </row>
    <row r="2438" spans="1:11">
      <c r="A2438" s="159">
        <f t="shared" si="304"/>
        <v>153</v>
      </c>
      <c r="B2438" s="156">
        <f t="shared" si="305"/>
        <v>100</v>
      </c>
      <c r="C2438" s="156">
        <v>1000</v>
      </c>
      <c r="D2438" s="156">
        <f>A2438</f>
        <v>153</v>
      </c>
      <c r="E2438" s="157">
        <f>D2438-MOD(D2438,100)</f>
        <v>100</v>
      </c>
      <c r="F2438" s="149">
        <f>MOD(D2438,100)</f>
        <v>53</v>
      </c>
      <c r="G2438" s="149">
        <f>F2438-MOD(F2438,10)</f>
        <v>50</v>
      </c>
      <c r="H2438" s="149">
        <f>MOD(F2438,10)</f>
        <v>3</v>
      </c>
      <c r="K2438" s="160"/>
    </row>
    <row r="2439" spans="1:11">
      <c r="A2439" s="159">
        <f t="shared" si="304"/>
        <v>153</v>
      </c>
      <c r="B2439" s="156">
        <f t="shared" si="305"/>
        <v>0</v>
      </c>
      <c r="C2439" s="156">
        <v>10000</v>
      </c>
      <c r="D2439" s="156"/>
      <c r="E2439" s="157" t="str">
        <f>_xlfn.IFNA(VLOOKUP(E2438,$O$3:$P$38,2,0),"")</f>
        <v>sto</v>
      </c>
      <c r="F2439" s="149" t="str">
        <f>IF(AND(F2438&gt;10,F2438&lt;20), VLOOKUP(F2438,$O$3:$P$38,2,0),"")</f>
        <v/>
      </c>
      <c r="G2439" s="149" t="str">
        <f>IF(AND(F2438&gt;10,F2438&lt;20),"", IF(G2438&gt;9, VLOOKUP(G2438,$O$3:$P$38,2,0),""))</f>
        <v>pięćdziesiąt</v>
      </c>
      <c r="H2439" s="149" t="str">
        <f>IF(AND(F2438&gt;10,F2438&lt;20),"",IF(H2438&gt;0,VLOOKUP(H2438,$O$3:$P$39,2,0),IF(AND(H2438=0,A2435=0),"zero","")))</f>
        <v>trzy</v>
      </c>
      <c r="J2439" s="149" t="str">
        <f>CONCATENATE(E2439,IF(AND(E2439&lt;&gt;"",F2439&lt;&gt;""),$M$3,""),F2439,IF(AND(E2439&amp;F2439&lt;&gt;"",G2439&lt;&gt;""),$M$3,""),G2439,IF(AND(E2439&amp;F2439&amp;G2439&lt;&gt;"",H2439&lt;&gt;""),$M$3,""),H2439)</f>
        <v>sto pięćdziesiąt trzy</v>
      </c>
      <c r="K2439" s="160"/>
    </row>
    <row r="2440" spans="1:11">
      <c r="A2440" s="159">
        <f t="shared" si="304"/>
        <v>153</v>
      </c>
      <c r="B2440" s="156">
        <f t="shared" si="305"/>
        <v>0</v>
      </c>
      <c r="C2440" s="156">
        <v>100000</v>
      </c>
      <c r="D2440" s="156"/>
      <c r="E2440" s="157"/>
      <c r="K2440" s="160"/>
    </row>
    <row r="2441" spans="1:11">
      <c r="A2441" s="159">
        <f t="shared" si="304"/>
        <v>153</v>
      </c>
      <c r="B2441" s="156">
        <f t="shared" si="305"/>
        <v>0</v>
      </c>
      <c r="C2441" s="156">
        <v>1000000</v>
      </c>
      <c r="D2441" s="156">
        <f>(A2441-A2438)/1000</f>
        <v>0</v>
      </c>
      <c r="E2441" s="157">
        <f>D2441-MOD(D2441,100)</f>
        <v>0</v>
      </c>
      <c r="F2441" s="149">
        <f>MOD(D2441,100)</f>
        <v>0</v>
      </c>
      <c r="G2441" s="149">
        <f>F2441-MOD(F2441,10)</f>
        <v>0</v>
      </c>
      <c r="H2441" s="149">
        <f>MOD(F2441,10)</f>
        <v>0</v>
      </c>
      <c r="K2441" s="160"/>
    </row>
    <row r="2442" spans="1:11">
      <c r="A2442" s="159">
        <f t="shared" si="304"/>
        <v>153</v>
      </c>
      <c r="B2442" s="156">
        <f t="shared" si="305"/>
        <v>0</v>
      </c>
      <c r="C2442" s="156">
        <v>10000000</v>
      </c>
      <c r="D2442" s="156"/>
      <c r="E2442" s="157" t="str">
        <f>_xlfn.IFNA(VLOOKUP(E2441,$O$3:$P$38,2,0),"")</f>
        <v/>
      </c>
      <c r="F2442" s="149" t="str">
        <f>IF(AND(F2441&gt;10,F2441&lt;20), VLOOKUP(F2441,$O$3:$P$38,2,0),"")</f>
        <v/>
      </c>
      <c r="G2442" s="149" t="str">
        <f>IF(AND(F2441&gt;10,F2441&lt;20),"", IF(G2441&gt;9, VLOOKUP(G2441,$O$3:$P$38,2,0),""))</f>
        <v/>
      </c>
      <c r="H2442" s="149" t="str">
        <f>IF(AND(F2441&gt;10,F2441&lt;20),"", IF(H2441&gt;0, VLOOKUP(H2441,$O$3:$P$38,2,0),""))</f>
        <v/>
      </c>
      <c r="I2442" s="149" t="str">
        <f>IF(D2441=0,"",IF(D2441=1,$Q$3,IF(AND(F2441&gt;10,F2441&lt;19),$Q$5,IF(AND(H2441&gt;1,H2441&lt;5),$Q$4,$Q$5))))</f>
        <v/>
      </c>
      <c r="J2442" s="149" t="str">
        <f>CONCATENATE(E2442,IF(AND(E2442&lt;&gt;"",F2442&lt;&gt;""),$M$3,""),F2442,IF(AND(E2442&amp;F2442&lt;&gt;"",G2442&lt;&gt;""),$M$3,""),G2442,IF(AND(E2442&amp;F2442&amp;G2442&lt;&gt;"",H2442&lt;&gt;""),$M$3,""),H2442,IF(E2442&amp;F2442&amp;G2442&amp;H2442&lt;&gt;"",$M$3,""),I2442)</f>
        <v/>
      </c>
      <c r="K2442" s="160"/>
    </row>
    <row r="2443" spans="1:11">
      <c r="A2443" s="159">
        <f t="shared" si="304"/>
        <v>153</v>
      </c>
      <c r="B2443" s="156">
        <f t="shared" si="305"/>
        <v>0</v>
      </c>
      <c r="C2443" s="156">
        <v>100000000</v>
      </c>
      <c r="D2443" s="156"/>
      <c r="E2443" s="157"/>
      <c r="K2443" s="160"/>
    </row>
    <row r="2444" spans="1:11">
      <c r="A2444" s="159">
        <f t="shared" si="304"/>
        <v>153</v>
      </c>
      <c r="B2444" s="155">
        <f t="shared" si="305"/>
        <v>0</v>
      </c>
      <c r="C2444" s="155">
        <v>1000000000</v>
      </c>
      <c r="D2444" s="156">
        <f>(A2444-A2441)/1000000</f>
        <v>0</v>
      </c>
      <c r="E2444" s="157">
        <f>D2444-MOD(D2444,100)</f>
        <v>0</v>
      </c>
      <c r="F2444" s="149">
        <f>MOD(D2444,100)</f>
        <v>0</v>
      </c>
      <c r="G2444" s="149">
        <f>F2444-MOD(F2444,10)</f>
        <v>0</v>
      </c>
      <c r="H2444" s="149">
        <f>MOD(F2444,10)</f>
        <v>0</v>
      </c>
      <c r="K2444" s="160"/>
    </row>
    <row r="2445" spans="1:11">
      <c r="A2445" s="159">
        <f t="shared" si="304"/>
        <v>153</v>
      </c>
      <c r="B2445" s="155">
        <f t="shared" si="305"/>
        <v>0</v>
      </c>
      <c r="C2445" s="155">
        <v>10000000000</v>
      </c>
      <c r="E2445" s="161" t="str">
        <f>_xlfn.IFNA(VLOOKUP(E2444,$O$3:$P$38,2,0),"")</f>
        <v/>
      </c>
      <c r="F2445" s="149" t="str">
        <f>IF(AND(F2444&gt;10,F2444&lt;20), VLOOKUP(F2444,$O$3:$P$38,2,0),"")</f>
        <v/>
      </c>
      <c r="G2445" s="149" t="str">
        <f>IF(AND(F2444&gt;10,F2444&lt;20),"", IF(G2444&gt;9, VLOOKUP(G2444,$O$3:$P$38,2,0),""))</f>
        <v/>
      </c>
      <c r="H2445" s="149" t="str">
        <f>IF(AND(F2444&gt;10,F2444&lt;20),"", IF(H2444&gt;0, VLOOKUP(H2444,$O$3:$P$38,2,0),""))</f>
        <v/>
      </c>
      <c r="I2445" s="149" t="str">
        <f>IF(D2444=0,"",IF(D2444=1,$R$3,IF(AND(F2444&gt;10,F2444&lt;19),$R$5,IF(AND(H2444&gt;1,H2444&lt;5),$R$4,$R$5))))</f>
        <v/>
      </c>
      <c r="J2445" s="149" t="str">
        <f>CONCATENATE(E2445,IF(AND(E2445&lt;&gt;"",F2445&lt;&gt;""),$M$3,""),F2445,IF(AND(E2445&amp;F2445&lt;&gt;"",G2445&lt;&gt;""),$M$3,""),G2445,IF(AND(E2445&amp;F2445&amp;G2445&lt;&gt;"",H2445&lt;&gt;""),$M$3,""),H2445,IF(E2445&amp;F2445&amp;G2445&amp;H2445&lt;&gt;"",$M$3,""),I2445)</f>
        <v/>
      </c>
      <c r="K2445" s="160"/>
    </row>
    <row r="2446" spans="1:11">
      <c r="A2446" s="159">
        <f t="shared" si="304"/>
        <v>153</v>
      </c>
      <c r="B2446" s="156">
        <f t="shared" si="305"/>
        <v>0</v>
      </c>
      <c r="C2446" s="156">
        <v>100000000000</v>
      </c>
      <c r="D2446" s="156"/>
      <c r="E2446" s="157"/>
      <c r="K2446" s="160"/>
    </row>
    <row r="2447" spans="1:11">
      <c r="A2447" s="159">
        <f t="shared" si="304"/>
        <v>153</v>
      </c>
      <c r="B2447" s="155">
        <f>A2447-A2444</f>
        <v>0</v>
      </c>
      <c r="C2447" s="155">
        <v>1000000000000</v>
      </c>
      <c r="D2447" s="156">
        <f>(A2447-A2444)/1000000000</f>
        <v>0</v>
      </c>
      <c r="E2447" s="157">
        <f>D2447-MOD(D2447,100)</f>
        <v>0</v>
      </c>
      <c r="F2447" s="149">
        <f>MOD(D2447,100)</f>
        <v>0</v>
      </c>
      <c r="G2447" s="149">
        <f>F2447-MOD(F2447,10)</f>
        <v>0</v>
      </c>
      <c r="H2447" s="149">
        <f>MOD(F2447,10)</f>
        <v>0</v>
      </c>
      <c r="K2447" s="160"/>
    </row>
    <row r="2448" spans="1:11" ht="15.75" thickBot="1">
      <c r="A2448" s="162"/>
      <c r="B2448" s="163"/>
      <c r="C2448" s="163"/>
      <c r="D2448" s="163"/>
      <c r="E2448" s="164" t="str">
        <f>_xlfn.IFNA(VLOOKUP(E2447,$O$3:$P$38,2,0),"")</f>
        <v/>
      </c>
      <c r="F2448" s="163" t="str">
        <f>IF(AND(F2447&gt;10,F2447&lt;20), VLOOKUP(F2447,$O$3:$P$38,2,0),"")</f>
        <v/>
      </c>
      <c r="G2448" s="163" t="str">
        <f>IF(AND(F2447&gt;10,F2447&lt;20),"", IF(G2447&gt;9, VLOOKUP(G2447,$O$3:$P$38,2,0),""))</f>
        <v/>
      </c>
      <c r="H2448" s="163" t="str">
        <f>IF(AND(F2447&gt;10,F2447&lt;20),"", IF(H2447&gt;0, VLOOKUP(H2447,$O$3:$P$38,2,0),""))</f>
        <v/>
      </c>
      <c r="I2448" s="163" t="str">
        <f>IF(D2447=0,"",IF(D2447=1,$S$3,IF(AND(F2447&gt;10,F2447&lt;19),$S$5,IF(AND(H2447&gt;1,H2447&lt;5),$S$4,$S$5))))</f>
        <v/>
      </c>
      <c r="J2448" s="163" t="str">
        <f>CONCATENATE(E2448,IF(AND(E2448&lt;&gt;"",F2448&lt;&gt;""),$M$3,""),F2448,IF(AND(E2448&amp;F2448&lt;&gt;"",G2448&lt;&gt;""),$M$3,""),G2448,IF(AND(E2448&amp;F2448&amp;G2448&lt;&gt;"",H2448&lt;&gt;""),$M$3,""),H2448,IF(E2448&amp;F2448&amp;G2448&amp;H2448&lt;&gt;"",$M$3,""),I2448)</f>
        <v/>
      </c>
      <c r="K2448" s="165"/>
    </row>
    <row r="2450" spans="1:11" ht="15.75" thickBot="1">
      <c r="A2450" s="151">
        <v>154</v>
      </c>
      <c r="B2450" s="145" t="s">
        <v>152</v>
      </c>
      <c r="C2450" s="145" t="s">
        <v>153</v>
      </c>
      <c r="D2450" s="148"/>
      <c r="E2450" s="152" t="str">
        <f>CONCATENATE(J2464,IF(AND(D2463&lt;&gt;0,D2460&lt;&gt;0),$M$3,""),J2461,IF(AND(D2460&lt;&gt;0,D2457&lt;&gt;0),$M$3,""),J2458,IF(AND(D2457&lt;&gt;0,D2454&lt;&gt;0),$M$3,""),J2455,$N$3,$M$3,E2451,IF(D2451&lt;&gt;0,$M$3,""),$N$4)</f>
        <v>sto pięćdziesiąt cztery, 00/100</v>
      </c>
      <c r="F2450" s="148"/>
      <c r="G2450" s="148"/>
      <c r="H2450" s="148"/>
      <c r="I2450" s="148"/>
      <c r="J2450" s="148"/>
      <c r="K2450" s="153"/>
    </row>
    <row r="2451" spans="1:11" ht="15.75" thickBot="1">
      <c r="A2451" s="154">
        <f>TRUNC(A2450)</f>
        <v>154</v>
      </c>
      <c r="B2451" s="155">
        <f>A2450-A2451</f>
        <v>0</v>
      </c>
      <c r="C2451" s="155">
        <v>1</v>
      </c>
      <c r="D2451" s="156">
        <f>B2451</f>
        <v>0</v>
      </c>
      <c r="E2451" s="157" t="str">
        <f>CONCATENATE(TEXT(D2451*100,"## 00"),"/100")</f>
        <v>00/100</v>
      </c>
      <c r="K2451" s="158"/>
    </row>
    <row r="2452" spans="1:11">
      <c r="A2452" s="159">
        <f t="shared" ref="A2452:A2463" si="306">MOD($A$2451,$C2452)</f>
        <v>4</v>
      </c>
      <c r="B2452" s="156">
        <f>A2452</f>
        <v>4</v>
      </c>
      <c r="C2452" s="156">
        <v>10</v>
      </c>
      <c r="D2452" s="156"/>
      <c r="E2452" s="157"/>
      <c r="K2452" s="160"/>
    </row>
    <row r="2453" spans="1:11">
      <c r="A2453" s="159">
        <f t="shared" si="306"/>
        <v>54</v>
      </c>
      <c r="B2453" s="156">
        <f t="shared" ref="B2453:B2462" si="307">A2453-A2452</f>
        <v>50</v>
      </c>
      <c r="C2453" s="156">
        <v>100</v>
      </c>
      <c r="D2453" s="156"/>
      <c r="E2453" s="157"/>
      <c r="K2453" s="160"/>
    </row>
    <row r="2454" spans="1:11">
      <c r="A2454" s="159">
        <f t="shared" si="306"/>
        <v>154</v>
      </c>
      <c r="B2454" s="156">
        <f t="shared" si="307"/>
        <v>100</v>
      </c>
      <c r="C2454" s="156">
        <v>1000</v>
      </c>
      <c r="D2454" s="156">
        <f>A2454</f>
        <v>154</v>
      </c>
      <c r="E2454" s="157">
        <f>D2454-MOD(D2454,100)</f>
        <v>100</v>
      </c>
      <c r="F2454" s="149">
        <f>MOD(D2454,100)</f>
        <v>54</v>
      </c>
      <c r="G2454" s="149">
        <f>F2454-MOD(F2454,10)</f>
        <v>50</v>
      </c>
      <c r="H2454" s="149">
        <f>MOD(F2454,10)</f>
        <v>4</v>
      </c>
      <c r="K2454" s="160"/>
    </row>
    <row r="2455" spans="1:11">
      <c r="A2455" s="159">
        <f t="shared" si="306"/>
        <v>154</v>
      </c>
      <c r="B2455" s="156">
        <f t="shared" si="307"/>
        <v>0</v>
      </c>
      <c r="C2455" s="156">
        <v>10000</v>
      </c>
      <c r="D2455" s="156"/>
      <c r="E2455" s="157" t="str">
        <f>_xlfn.IFNA(VLOOKUP(E2454,$O$3:$P$38,2,0),"")</f>
        <v>sto</v>
      </c>
      <c r="F2455" s="149" t="str">
        <f>IF(AND(F2454&gt;10,F2454&lt;20), VLOOKUP(F2454,$O$3:$P$38,2,0),"")</f>
        <v/>
      </c>
      <c r="G2455" s="149" t="str">
        <f>IF(AND(F2454&gt;10,F2454&lt;20),"", IF(G2454&gt;9, VLOOKUP(G2454,$O$3:$P$38,2,0),""))</f>
        <v>pięćdziesiąt</v>
      </c>
      <c r="H2455" s="149" t="str">
        <f>IF(AND(F2454&gt;10,F2454&lt;20),"",IF(H2454&gt;0,VLOOKUP(H2454,$O$3:$P$39,2,0),IF(AND(H2454=0,A2451=0),"zero","")))</f>
        <v>cztery</v>
      </c>
      <c r="J2455" s="149" t="str">
        <f>CONCATENATE(E2455,IF(AND(E2455&lt;&gt;"",F2455&lt;&gt;""),$M$3,""),F2455,IF(AND(E2455&amp;F2455&lt;&gt;"",G2455&lt;&gt;""),$M$3,""),G2455,IF(AND(E2455&amp;F2455&amp;G2455&lt;&gt;"",H2455&lt;&gt;""),$M$3,""),H2455)</f>
        <v>sto pięćdziesiąt cztery</v>
      </c>
      <c r="K2455" s="160"/>
    </row>
    <row r="2456" spans="1:11">
      <c r="A2456" s="159">
        <f t="shared" si="306"/>
        <v>154</v>
      </c>
      <c r="B2456" s="156">
        <f t="shared" si="307"/>
        <v>0</v>
      </c>
      <c r="C2456" s="156">
        <v>100000</v>
      </c>
      <c r="D2456" s="156"/>
      <c r="E2456" s="157"/>
      <c r="K2456" s="160"/>
    </row>
    <row r="2457" spans="1:11">
      <c r="A2457" s="159">
        <f t="shared" si="306"/>
        <v>154</v>
      </c>
      <c r="B2457" s="156">
        <f t="shared" si="307"/>
        <v>0</v>
      </c>
      <c r="C2457" s="156">
        <v>1000000</v>
      </c>
      <c r="D2457" s="156">
        <f>(A2457-A2454)/1000</f>
        <v>0</v>
      </c>
      <c r="E2457" s="157">
        <f>D2457-MOD(D2457,100)</f>
        <v>0</v>
      </c>
      <c r="F2457" s="149">
        <f>MOD(D2457,100)</f>
        <v>0</v>
      </c>
      <c r="G2457" s="149">
        <f>F2457-MOD(F2457,10)</f>
        <v>0</v>
      </c>
      <c r="H2457" s="149">
        <f>MOD(F2457,10)</f>
        <v>0</v>
      </c>
      <c r="K2457" s="160"/>
    </row>
    <row r="2458" spans="1:11">
      <c r="A2458" s="159">
        <f t="shared" si="306"/>
        <v>154</v>
      </c>
      <c r="B2458" s="156">
        <f t="shared" si="307"/>
        <v>0</v>
      </c>
      <c r="C2458" s="156">
        <v>10000000</v>
      </c>
      <c r="D2458" s="156"/>
      <c r="E2458" s="157" t="str">
        <f>_xlfn.IFNA(VLOOKUP(E2457,$O$3:$P$38,2,0),"")</f>
        <v/>
      </c>
      <c r="F2458" s="149" t="str">
        <f>IF(AND(F2457&gt;10,F2457&lt;20), VLOOKUP(F2457,$O$3:$P$38,2,0),"")</f>
        <v/>
      </c>
      <c r="G2458" s="149" t="str">
        <f>IF(AND(F2457&gt;10,F2457&lt;20),"", IF(G2457&gt;9, VLOOKUP(G2457,$O$3:$P$38,2,0),""))</f>
        <v/>
      </c>
      <c r="H2458" s="149" t="str">
        <f>IF(AND(F2457&gt;10,F2457&lt;20),"", IF(H2457&gt;0, VLOOKUP(H2457,$O$3:$P$38,2,0),""))</f>
        <v/>
      </c>
      <c r="I2458" s="149" t="str">
        <f>IF(D2457=0,"",IF(D2457=1,$Q$3,IF(AND(F2457&gt;10,F2457&lt;19),$Q$5,IF(AND(H2457&gt;1,H2457&lt;5),$Q$4,$Q$5))))</f>
        <v/>
      </c>
      <c r="J2458" s="149" t="str">
        <f>CONCATENATE(E2458,IF(AND(E2458&lt;&gt;"",F2458&lt;&gt;""),$M$3,""),F2458,IF(AND(E2458&amp;F2458&lt;&gt;"",G2458&lt;&gt;""),$M$3,""),G2458,IF(AND(E2458&amp;F2458&amp;G2458&lt;&gt;"",H2458&lt;&gt;""),$M$3,""),H2458,IF(E2458&amp;F2458&amp;G2458&amp;H2458&lt;&gt;"",$M$3,""),I2458)</f>
        <v/>
      </c>
      <c r="K2458" s="160"/>
    </row>
    <row r="2459" spans="1:11">
      <c r="A2459" s="159">
        <f t="shared" si="306"/>
        <v>154</v>
      </c>
      <c r="B2459" s="156">
        <f t="shared" si="307"/>
        <v>0</v>
      </c>
      <c r="C2459" s="156">
        <v>100000000</v>
      </c>
      <c r="D2459" s="156"/>
      <c r="E2459" s="157"/>
      <c r="K2459" s="160"/>
    </row>
    <row r="2460" spans="1:11">
      <c r="A2460" s="159">
        <f t="shared" si="306"/>
        <v>154</v>
      </c>
      <c r="B2460" s="155">
        <f t="shared" si="307"/>
        <v>0</v>
      </c>
      <c r="C2460" s="155">
        <v>1000000000</v>
      </c>
      <c r="D2460" s="156">
        <f>(A2460-A2457)/1000000</f>
        <v>0</v>
      </c>
      <c r="E2460" s="157">
        <f>D2460-MOD(D2460,100)</f>
        <v>0</v>
      </c>
      <c r="F2460" s="149">
        <f>MOD(D2460,100)</f>
        <v>0</v>
      </c>
      <c r="G2460" s="149">
        <f>F2460-MOD(F2460,10)</f>
        <v>0</v>
      </c>
      <c r="H2460" s="149">
        <f>MOD(F2460,10)</f>
        <v>0</v>
      </c>
      <c r="K2460" s="160"/>
    </row>
    <row r="2461" spans="1:11">
      <c r="A2461" s="159">
        <f t="shared" si="306"/>
        <v>154</v>
      </c>
      <c r="B2461" s="155">
        <f t="shared" si="307"/>
        <v>0</v>
      </c>
      <c r="C2461" s="155">
        <v>10000000000</v>
      </c>
      <c r="E2461" s="161" t="str">
        <f>_xlfn.IFNA(VLOOKUP(E2460,$O$3:$P$38,2,0),"")</f>
        <v/>
      </c>
      <c r="F2461" s="149" t="str">
        <f>IF(AND(F2460&gt;10,F2460&lt;20), VLOOKUP(F2460,$O$3:$P$38,2,0),"")</f>
        <v/>
      </c>
      <c r="G2461" s="149" t="str">
        <f>IF(AND(F2460&gt;10,F2460&lt;20),"", IF(G2460&gt;9, VLOOKUP(G2460,$O$3:$P$38,2,0),""))</f>
        <v/>
      </c>
      <c r="H2461" s="149" t="str">
        <f>IF(AND(F2460&gt;10,F2460&lt;20),"", IF(H2460&gt;0, VLOOKUP(H2460,$O$3:$P$38,2,0),""))</f>
        <v/>
      </c>
      <c r="I2461" s="149" t="str">
        <f>IF(D2460=0,"",IF(D2460=1,$R$3,IF(AND(F2460&gt;10,F2460&lt;19),$R$5,IF(AND(H2460&gt;1,H2460&lt;5),$R$4,$R$5))))</f>
        <v/>
      </c>
      <c r="J2461" s="149" t="str">
        <f>CONCATENATE(E2461,IF(AND(E2461&lt;&gt;"",F2461&lt;&gt;""),$M$3,""),F2461,IF(AND(E2461&amp;F2461&lt;&gt;"",G2461&lt;&gt;""),$M$3,""),G2461,IF(AND(E2461&amp;F2461&amp;G2461&lt;&gt;"",H2461&lt;&gt;""),$M$3,""),H2461,IF(E2461&amp;F2461&amp;G2461&amp;H2461&lt;&gt;"",$M$3,""),I2461)</f>
        <v/>
      </c>
      <c r="K2461" s="160"/>
    </row>
    <row r="2462" spans="1:11">
      <c r="A2462" s="159">
        <f t="shared" si="306"/>
        <v>154</v>
      </c>
      <c r="B2462" s="156">
        <f t="shared" si="307"/>
        <v>0</v>
      </c>
      <c r="C2462" s="156">
        <v>100000000000</v>
      </c>
      <c r="D2462" s="156"/>
      <c r="E2462" s="157"/>
      <c r="K2462" s="160"/>
    </row>
    <row r="2463" spans="1:11">
      <c r="A2463" s="159">
        <f t="shared" si="306"/>
        <v>154</v>
      </c>
      <c r="B2463" s="155">
        <f>A2463-A2460</f>
        <v>0</v>
      </c>
      <c r="C2463" s="155">
        <v>1000000000000</v>
      </c>
      <c r="D2463" s="156">
        <f>(A2463-A2460)/1000000000</f>
        <v>0</v>
      </c>
      <c r="E2463" s="157">
        <f>D2463-MOD(D2463,100)</f>
        <v>0</v>
      </c>
      <c r="F2463" s="149">
        <f>MOD(D2463,100)</f>
        <v>0</v>
      </c>
      <c r="G2463" s="149">
        <f>F2463-MOD(F2463,10)</f>
        <v>0</v>
      </c>
      <c r="H2463" s="149">
        <f>MOD(F2463,10)</f>
        <v>0</v>
      </c>
      <c r="K2463" s="160"/>
    </row>
    <row r="2464" spans="1:11" ht="15.75" thickBot="1">
      <c r="A2464" s="162"/>
      <c r="B2464" s="163"/>
      <c r="C2464" s="163"/>
      <c r="D2464" s="163"/>
      <c r="E2464" s="164" t="str">
        <f>_xlfn.IFNA(VLOOKUP(E2463,$O$3:$P$38,2,0),"")</f>
        <v/>
      </c>
      <c r="F2464" s="163" t="str">
        <f>IF(AND(F2463&gt;10,F2463&lt;20), VLOOKUP(F2463,$O$3:$P$38,2,0),"")</f>
        <v/>
      </c>
      <c r="G2464" s="163" t="str">
        <f>IF(AND(F2463&gt;10,F2463&lt;20),"", IF(G2463&gt;9, VLOOKUP(G2463,$O$3:$P$38,2,0),""))</f>
        <v/>
      </c>
      <c r="H2464" s="163" t="str">
        <f>IF(AND(F2463&gt;10,F2463&lt;20),"", IF(H2463&gt;0, VLOOKUP(H2463,$O$3:$P$38,2,0),""))</f>
        <v/>
      </c>
      <c r="I2464" s="163" t="str">
        <f>IF(D2463=0,"",IF(D2463=1,$S$3,IF(AND(F2463&gt;10,F2463&lt;19),$S$5,IF(AND(H2463&gt;1,H2463&lt;5),$S$4,$S$5))))</f>
        <v/>
      </c>
      <c r="J2464" s="163" t="str">
        <f>CONCATENATE(E2464,IF(AND(E2464&lt;&gt;"",F2464&lt;&gt;""),$M$3,""),F2464,IF(AND(E2464&amp;F2464&lt;&gt;"",G2464&lt;&gt;""),$M$3,""),G2464,IF(AND(E2464&amp;F2464&amp;G2464&lt;&gt;"",H2464&lt;&gt;""),$M$3,""),H2464,IF(E2464&amp;F2464&amp;G2464&amp;H2464&lt;&gt;"",$M$3,""),I2464)</f>
        <v/>
      </c>
      <c r="K2464" s="165"/>
    </row>
    <row r="2466" spans="1:11" ht="15.75" thickBot="1">
      <c r="A2466" s="151">
        <v>155</v>
      </c>
      <c r="B2466" s="145" t="s">
        <v>152</v>
      </c>
      <c r="C2466" s="145" t="s">
        <v>153</v>
      </c>
      <c r="D2466" s="148"/>
      <c r="E2466" s="152" t="str">
        <f>CONCATENATE(J2480,IF(AND(D2479&lt;&gt;0,D2476&lt;&gt;0),$M$3,""),J2477,IF(AND(D2476&lt;&gt;0,D2473&lt;&gt;0),$M$3,""),J2474,IF(AND(D2473&lt;&gt;0,D2470&lt;&gt;0),$M$3,""),J2471,$N$3,$M$3,E2467,IF(D2467&lt;&gt;0,$M$3,""),$N$4)</f>
        <v>sto pięćdziesiąt pięć, 00/100</v>
      </c>
      <c r="F2466" s="148"/>
      <c r="G2466" s="148"/>
      <c r="H2466" s="148"/>
      <c r="I2466" s="148"/>
      <c r="J2466" s="148"/>
      <c r="K2466" s="153"/>
    </row>
    <row r="2467" spans="1:11" ht="15.75" thickBot="1">
      <c r="A2467" s="154">
        <f>TRUNC(A2466)</f>
        <v>155</v>
      </c>
      <c r="B2467" s="155">
        <f>A2466-A2467</f>
        <v>0</v>
      </c>
      <c r="C2467" s="155">
        <v>1</v>
      </c>
      <c r="D2467" s="156">
        <f>B2467</f>
        <v>0</v>
      </c>
      <c r="E2467" s="157" t="str">
        <f>CONCATENATE(TEXT(D2467*100,"## 00"),"/100")</f>
        <v>00/100</v>
      </c>
      <c r="K2467" s="158"/>
    </row>
    <row r="2468" spans="1:11">
      <c r="A2468" s="159">
        <f t="shared" ref="A2468:A2479" si="308">MOD($A$2467,$C2468)</f>
        <v>5</v>
      </c>
      <c r="B2468" s="156">
        <f>A2468</f>
        <v>5</v>
      </c>
      <c r="C2468" s="156">
        <v>10</v>
      </c>
      <c r="D2468" s="156"/>
      <c r="E2468" s="157"/>
      <c r="K2468" s="160"/>
    </row>
    <row r="2469" spans="1:11">
      <c r="A2469" s="159">
        <f t="shared" si="308"/>
        <v>55</v>
      </c>
      <c r="B2469" s="156">
        <f t="shared" ref="B2469:B2478" si="309">A2469-A2468</f>
        <v>50</v>
      </c>
      <c r="C2469" s="156">
        <v>100</v>
      </c>
      <c r="D2469" s="156"/>
      <c r="E2469" s="157"/>
      <c r="K2469" s="160"/>
    </row>
    <row r="2470" spans="1:11">
      <c r="A2470" s="159">
        <f t="shared" si="308"/>
        <v>155</v>
      </c>
      <c r="B2470" s="156">
        <f t="shared" si="309"/>
        <v>100</v>
      </c>
      <c r="C2470" s="156">
        <v>1000</v>
      </c>
      <c r="D2470" s="156">
        <f>A2470</f>
        <v>155</v>
      </c>
      <c r="E2470" s="157">
        <f>D2470-MOD(D2470,100)</f>
        <v>100</v>
      </c>
      <c r="F2470" s="149">
        <f>MOD(D2470,100)</f>
        <v>55</v>
      </c>
      <c r="G2470" s="149">
        <f>F2470-MOD(F2470,10)</f>
        <v>50</v>
      </c>
      <c r="H2470" s="149">
        <f>MOD(F2470,10)</f>
        <v>5</v>
      </c>
      <c r="K2470" s="160"/>
    </row>
    <row r="2471" spans="1:11">
      <c r="A2471" s="159">
        <f t="shared" si="308"/>
        <v>155</v>
      </c>
      <c r="B2471" s="156">
        <f t="shared" si="309"/>
        <v>0</v>
      </c>
      <c r="C2471" s="156">
        <v>10000</v>
      </c>
      <c r="D2471" s="156"/>
      <c r="E2471" s="157" t="str">
        <f>_xlfn.IFNA(VLOOKUP(E2470,$O$3:$P$38,2,0),"")</f>
        <v>sto</v>
      </c>
      <c r="F2471" s="149" t="str">
        <f>IF(AND(F2470&gt;10,F2470&lt;20), VLOOKUP(F2470,$O$3:$P$38,2,0),"")</f>
        <v/>
      </c>
      <c r="G2471" s="149" t="str">
        <f>IF(AND(F2470&gt;10,F2470&lt;20),"", IF(G2470&gt;9, VLOOKUP(G2470,$O$3:$P$38,2,0),""))</f>
        <v>pięćdziesiąt</v>
      </c>
      <c r="H2471" s="149" t="str">
        <f>IF(AND(F2470&gt;10,F2470&lt;20),"",IF(H2470&gt;0,VLOOKUP(H2470,$O$3:$P$39,2,0),IF(AND(H2470=0,A2467=0),"zero","")))</f>
        <v>pięć</v>
      </c>
      <c r="J2471" s="149" t="str">
        <f>CONCATENATE(E2471,IF(AND(E2471&lt;&gt;"",F2471&lt;&gt;""),$M$3,""),F2471,IF(AND(E2471&amp;F2471&lt;&gt;"",G2471&lt;&gt;""),$M$3,""),G2471,IF(AND(E2471&amp;F2471&amp;G2471&lt;&gt;"",H2471&lt;&gt;""),$M$3,""),H2471)</f>
        <v>sto pięćdziesiąt pięć</v>
      </c>
      <c r="K2471" s="160"/>
    </row>
    <row r="2472" spans="1:11">
      <c r="A2472" s="159">
        <f t="shared" si="308"/>
        <v>155</v>
      </c>
      <c r="B2472" s="156">
        <f t="shared" si="309"/>
        <v>0</v>
      </c>
      <c r="C2472" s="156">
        <v>100000</v>
      </c>
      <c r="D2472" s="156"/>
      <c r="E2472" s="157"/>
      <c r="K2472" s="160"/>
    </row>
    <row r="2473" spans="1:11">
      <c r="A2473" s="159">
        <f t="shared" si="308"/>
        <v>155</v>
      </c>
      <c r="B2473" s="156">
        <f t="shared" si="309"/>
        <v>0</v>
      </c>
      <c r="C2473" s="156">
        <v>1000000</v>
      </c>
      <c r="D2473" s="156">
        <f>(A2473-A2470)/1000</f>
        <v>0</v>
      </c>
      <c r="E2473" s="157">
        <f>D2473-MOD(D2473,100)</f>
        <v>0</v>
      </c>
      <c r="F2473" s="149">
        <f>MOD(D2473,100)</f>
        <v>0</v>
      </c>
      <c r="G2473" s="149">
        <f>F2473-MOD(F2473,10)</f>
        <v>0</v>
      </c>
      <c r="H2473" s="149">
        <f>MOD(F2473,10)</f>
        <v>0</v>
      </c>
      <c r="K2473" s="160"/>
    </row>
    <row r="2474" spans="1:11">
      <c r="A2474" s="159">
        <f t="shared" si="308"/>
        <v>155</v>
      </c>
      <c r="B2474" s="156">
        <f t="shared" si="309"/>
        <v>0</v>
      </c>
      <c r="C2474" s="156">
        <v>10000000</v>
      </c>
      <c r="D2474" s="156"/>
      <c r="E2474" s="157" t="str">
        <f>_xlfn.IFNA(VLOOKUP(E2473,$O$3:$P$38,2,0),"")</f>
        <v/>
      </c>
      <c r="F2474" s="149" t="str">
        <f>IF(AND(F2473&gt;10,F2473&lt;20), VLOOKUP(F2473,$O$3:$P$38,2,0),"")</f>
        <v/>
      </c>
      <c r="G2474" s="149" t="str">
        <f>IF(AND(F2473&gt;10,F2473&lt;20),"", IF(G2473&gt;9, VLOOKUP(G2473,$O$3:$P$38,2,0),""))</f>
        <v/>
      </c>
      <c r="H2474" s="149" t="str">
        <f>IF(AND(F2473&gt;10,F2473&lt;20),"", IF(H2473&gt;0, VLOOKUP(H2473,$O$3:$P$38,2,0),""))</f>
        <v/>
      </c>
      <c r="I2474" s="149" t="str">
        <f>IF(D2473=0,"",IF(D2473=1,$Q$3,IF(AND(F2473&gt;10,F2473&lt;19),$Q$5,IF(AND(H2473&gt;1,H2473&lt;5),$Q$4,$Q$5))))</f>
        <v/>
      </c>
      <c r="J2474" s="149" t="str">
        <f>CONCATENATE(E2474,IF(AND(E2474&lt;&gt;"",F2474&lt;&gt;""),$M$3,""),F2474,IF(AND(E2474&amp;F2474&lt;&gt;"",G2474&lt;&gt;""),$M$3,""),G2474,IF(AND(E2474&amp;F2474&amp;G2474&lt;&gt;"",H2474&lt;&gt;""),$M$3,""),H2474,IF(E2474&amp;F2474&amp;G2474&amp;H2474&lt;&gt;"",$M$3,""),I2474)</f>
        <v/>
      </c>
      <c r="K2474" s="160"/>
    </row>
    <row r="2475" spans="1:11">
      <c r="A2475" s="159">
        <f t="shared" si="308"/>
        <v>155</v>
      </c>
      <c r="B2475" s="156">
        <f t="shared" si="309"/>
        <v>0</v>
      </c>
      <c r="C2475" s="156">
        <v>100000000</v>
      </c>
      <c r="D2475" s="156"/>
      <c r="E2475" s="157"/>
      <c r="K2475" s="160"/>
    </row>
    <row r="2476" spans="1:11">
      <c r="A2476" s="159">
        <f t="shared" si="308"/>
        <v>155</v>
      </c>
      <c r="B2476" s="155">
        <f t="shared" si="309"/>
        <v>0</v>
      </c>
      <c r="C2476" s="155">
        <v>1000000000</v>
      </c>
      <c r="D2476" s="156">
        <f>(A2476-A2473)/1000000</f>
        <v>0</v>
      </c>
      <c r="E2476" s="157">
        <f>D2476-MOD(D2476,100)</f>
        <v>0</v>
      </c>
      <c r="F2476" s="149">
        <f>MOD(D2476,100)</f>
        <v>0</v>
      </c>
      <c r="G2476" s="149">
        <f>F2476-MOD(F2476,10)</f>
        <v>0</v>
      </c>
      <c r="H2476" s="149">
        <f>MOD(F2476,10)</f>
        <v>0</v>
      </c>
      <c r="K2476" s="160"/>
    </row>
    <row r="2477" spans="1:11">
      <c r="A2477" s="159">
        <f t="shared" si="308"/>
        <v>155</v>
      </c>
      <c r="B2477" s="155">
        <f t="shared" si="309"/>
        <v>0</v>
      </c>
      <c r="C2477" s="155">
        <v>10000000000</v>
      </c>
      <c r="E2477" s="161" t="str">
        <f>_xlfn.IFNA(VLOOKUP(E2476,$O$3:$P$38,2,0),"")</f>
        <v/>
      </c>
      <c r="F2477" s="149" t="str">
        <f>IF(AND(F2476&gt;10,F2476&lt;20), VLOOKUP(F2476,$O$3:$P$38,2,0),"")</f>
        <v/>
      </c>
      <c r="G2477" s="149" t="str">
        <f>IF(AND(F2476&gt;10,F2476&lt;20),"", IF(G2476&gt;9, VLOOKUP(G2476,$O$3:$P$38,2,0),""))</f>
        <v/>
      </c>
      <c r="H2477" s="149" t="str">
        <f>IF(AND(F2476&gt;10,F2476&lt;20),"", IF(H2476&gt;0, VLOOKUP(H2476,$O$3:$P$38,2,0),""))</f>
        <v/>
      </c>
      <c r="I2477" s="149" t="str">
        <f>IF(D2476=0,"",IF(D2476=1,$R$3,IF(AND(F2476&gt;10,F2476&lt;19),$R$5,IF(AND(H2476&gt;1,H2476&lt;5),$R$4,$R$5))))</f>
        <v/>
      </c>
      <c r="J2477" s="149" t="str">
        <f>CONCATENATE(E2477,IF(AND(E2477&lt;&gt;"",F2477&lt;&gt;""),$M$3,""),F2477,IF(AND(E2477&amp;F2477&lt;&gt;"",G2477&lt;&gt;""),$M$3,""),G2477,IF(AND(E2477&amp;F2477&amp;G2477&lt;&gt;"",H2477&lt;&gt;""),$M$3,""),H2477,IF(E2477&amp;F2477&amp;G2477&amp;H2477&lt;&gt;"",$M$3,""),I2477)</f>
        <v/>
      </c>
      <c r="K2477" s="160"/>
    </row>
    <row r="2478" spans="1:11">
      <c r="A2478" s="159">
        <f t="shared" si="308"/>
        <v>155</v>
      </c>
      <c r="B2478" s="156">
        <f t="shared" si="309"/>
        <v>0</v>
      </c>
      <c r="C2478" s="156">
        <v>100000000000</v>
      </c>
      <c r="D2478" s="156"/>
      <c r="E2478" s="157"/>
      <c r="K2478" s="160"/>
    </row>
    <row r="2479" spans="1:11">
      <c r="A2479" s="159">
        <f t="shared" si="308"/>
        <v>155</v>
      </c>
      <c r="B2479" s="155">
        <f>A2479-A2476</f>
        <v>0</v>
      </c>
      <c r="C2479" s="155">
        <v>1000000000000</v>
      </c>
      <c r="D2479" s="156">
        <f>(A2479-A2476)/1000000000</f>
        <v>0</v>
      </c>
      <c r="E2479" s="157">
        <f>D2479-MOD(D2479,100)</f>
        <v>0</v>
      </c>
      <c r="F2479" s="149">
        <f>MOD(D2479,100)</f>
        <v>0</v>
      </c>
      <c r="G2479" s="149">
        <f>F2479-MOD(F2479,10)</f>
        <v>0</v>
      </c>
      <c r="H2479" s="149">
        <f>MOD(F2479,10)</f>
        <v>0</v>
      </c>
      <c r="K2479" s="160"/>
    </row>
    <row r="2480" spans="1:11" ht="15.75" thickBot="1">
      <c r="A2480" s="162"/>
      <c r="B2480" s="163"/>
      <c r="C2480" s="163"/>
      <c r="D2480" s="163"/>
      <c r="E2480" s="164" t="str">
        <f>_xlfn.IFNA(VLOOKUP(E2479,$O$3:$P$38,2,0),"")</f>
        <v/>
      </c>
      <c r="F2480" s="163" t="str">
        <f>IF(AND(F2479&gt;10,F2479&lt;20), VLOOKUP(F2479,$O$3:$P$38,2,0),"")</f>
        <v/>
      </c>
      <c r="G2480" s="163" t="str">
        <f>IF(AND(F2479&gt;10,F2479&lt;20),"", IF(G2479&gt;9, VLOOKUP(G2479,$O$3:$P$38,2,0),""))</f>
        <v/>
      </c>
      <c r="H2480" s="163" t="str">
        <f>IF(AND(F2479&gt;10,F2479&lt;20),"", IF(H2479&gt;0, VLOOKUP(H2479,$O$3:$P$38,2,0),""))</f>
        <v/>
      </c>
      <c r="I2480" s="163" t="str">
        <f>IF(D2479=0,"",IF(D2479=1,$S$3,IF(AND(F2479&gt;10,F2479&lt;19),$S$5,IF(AND(H2479&gt;1,H2479&lt;5),$S$4,$S$5))))</f>
        <v/>
      </c>
      <c r="J2480" s="163" t="str">
        <f>CONCATENATE(E2480,IF(AND(E2480&lt;&gt;"",F2480&lt;&gt;""),$M$3,""),F2480,IF(AND(E2480&amp;F2480&lt;&gt;"",G2480&lt;&gt;""),$M$3,""),G2480,IF(AND(E2480&amp;F2480&amp;G2480&lt;&gt;"",H2480&lt;&gt;""),$M$3,""),H2480,IF(E2480&amp;F2480&amp;G2480&amp;H2480&lt;&gt;"",$M$3,""),I2480)</f>
        <v/>
      </c>
      <c r="K2480" s="165"/>
    </row>
    <row r="2481" spans="1:11" ht="15.75" thickBot="1">
      <c r="A2481" s="150"/>
      <c r="B2481" s="150"/>
      <c r="C2481" s="150"/>
      <c r="D2481" s="150"/>
      <c r="E2481" s="166"/>
      <c r="F2481" s="150"/>
      <c r="G2481" s="150"/>
      <c r="H2481" s="150"/>
      <c r="I2481" s="150"/>
      <c r="J2481" s="150"/>
      <c r="K2481" s="150"/>
    </row>
    <row r="2482" spans="1:11" ht="15.75" thickBot="1">
      <c r="A2482" s="151">
        <v>156</v>
      </c>
      <c r="B2482" s="145" t="s">
        <v>152</v>
      </c>
      <c r="C2482" s="145" t="s">
        <v>153</v>
      </c>
      <c r="D2482" s="148"/>
      <c r="E2482" s="152" t="str">
        <f>CONCATENATE(J2496,IF(AND(D2495&lt;&gt;0,D2492&lt;&gt;0),$M$3,""),J2493,IF(AND(D2492&lt;&gt;0,D2489&lt;&gt;0),$M$3,""),J2490,IF(AND(D2489&lt;&gt;0,D2486&lt;&gt;0),$M$3,""),J2487,$N$3,$M$3,E2483,IF(D2483&lt;&gt;0,$M$3,""),$N$4)</f>
        <v>sto pięćdziesiąt sześć, 00/100</v>
      </c>
      <c r="F2482" s="148"/>
      <c r="G2482" s="148"/>
      <c r="H2482" s="148"/>
      <c r="I2482" s="148"/>
      <c r="J2482" s="148"/>
      <c r="K2482" s="153"/>
    </row>
    <row r="2483" spans="1:11" ht="15.75" thickBot="1">
      <c r="A2483" s="154">
        <f>TRUNC(A2482)</f>
        <v>156</v>
      </c>
      <c r="B2483" s="155">
        <f>A2482-A2483</f>
        <v>0</v>
      </c>
      <c r="C2483" s="155">
        <v>1</v>
      </c>
      <c r="D2483" s="156">
        <f>B2483</f>
        <v>0</v>
      </c>
      <c r="E2483" s="157" t="str">
        <f>CONCATENATE(TEXT(D2483*100,"## 00"),"/100")</f>
        <v>00/100</v>
      </c>
      <c r="K2483" s="158"/>
    </row>
    <row r="2484" spans="1:11">
      <c r="A2484" s="159">
        <f t="shared" ref="A2484:A2495" si="310">MOD($A$2483,$C2484)</f>
        <v>6</v>
      </c>
      <c r="B2484" s="156">
        <f>A2484</f>
        <v>6</v>
      </c>
      <c r="C2484" s="156">
        <v>10</v>
      </c>
      <c r="D2484" s="156"/>
      <c r="E2484" s="157"/>
      <c r="K2484" s="160"/>
    </row>
    <row r="2485" spans="1:11">
      <c r="A2485" s="159">
        <f t="shared" si="310"/>
        <v>56</v>
      </c>
      <c r="B2485" s="156">
        <f t="shared" ref="B2485:B2494" si="311">A2485-A2484</f>
        <v>50</v>
      </c>
      <c r="C2485" s="156">
        <v>100</v>
      </c>
      <c r="D2485" s="156"/>
      <c r="E2485" s="157"/>
      <c r="K2485" s="160"/>
    </row>
    <row r="2486" spans="1:11">
      <c r="A2486" s="159">
        <f t="shared" si="310"/>
        <v>156</v>
      </c>
      <c r="B2486" s="156">
        <f t="shared" si="311"/>
        <v>100</v>
      </c>
      <c r="C2486" s="156">
        <v>1000</v>
      </c>
      <c r="D2486" s="156">
        <f>A2486</f>
        <v>156</v>
      </c>
      <c r="E2486" s="157">
        <f>D2486-MOD(D2486,100)</f>
        <v>100</v>
      </c>
      <c r="F2486" s="149">
        <f>MOD(D2486,100)</f>
        <v>56</v>
      </c>
      <c r="G2486" s="149">
        <f>F2486-MOD(F2486,10)</f>
        <v>50</v>
      </c>
      <c r="H2486" s="149">
        <f>MOD(F2486,10)</f>
        <v>6</v>
      </c>
      <c r="K2486" s="160"/>
    </row>
    <row r="2487" spans="1:11">
      <c r="A2487" s="159">
        <f t="shared" si="310"/>
        <v>156</v>
      </c>
      <c r="B2487" s="156">
        <f t="shared" si="311"/>
        <v>0</v>
      </c>
      <c r="C2487" s="156">
        <v>10000</v>
      </c>
      <c r="D2487" s="156"/>
      <c r="E2487" s="157" t="str">
        <f>_xlfn.IFNA(VLOOKUP(E2486,$O$3:$P$38,2,0),"")</f>
        <v>sto</v>
      </c>
      <c r="F2487" s="149" t="str">
        <f>IF(AND(F2486&gt;10,F2486&lt;20), VLOOKUP(F2486,$O$3:$P$38,2,0),"")</f>
        <v/>
      </c>
      <c r="G2487" s="149" t="str">
        <f>IF(AND(F2486&gt;10,F2486&lt;20),"", IF(G2486&gt;9, VLOOKUP(G2486,$O$3:$P$38,2,0),""))</f>
        <v>pięćdziesiąt</v>
      </c>
      <c r="H2487" s="149" t="str">
        <f>IF(AND(F2486&gt;10,F2486&lt;20),"",IF(H2486&gt;0,VLOOKUP(H2486,$O$3:$P$39,2,0),IF(AND(H2486=0,A2483=0),"zero","")))</f>
        <v>sześć</v>
      </c>
      <c r="J2487" s="149" t="str">
        <f>CONCATENATE(E2487,IF(AND(E2487&lt;&gt;"",F2487&lt;&gt;""),$M$3,""),F2487,IF(AND(E2487&amp;F2487&lt;&gt;"",G2487&lt;&gt;""),$M$3,""),G2487,IF(AND(E2487&amp;F2487&amp;G2487&lt;&gt;"",H2487&lt;&gt;""),$M$3,""),H2487)</f>
        <v>sto pięćdziesiąt sześć</v>
      </c>
      <c r="K2487" s="160"/>
    </row>
    <row r="2488" spans="1:11">
      <c r="A2488" s="159">
        <f t="shared" si="310"/>
        <v>156</v>
      </c>
      <c r="B2488" s="156">
        <f t="shared" si="311"/>
        <v>0</v>
      </c>
      <c r="C2488" s="156">
        <v>100000</v>
      </c>
      <c r="D2488" s="156"/>
      <c r="E2488" s="157"/>
      <c r="K2488" s="160"/>
    </row>
    <row r="2489" spans="1:11">
      <c r="A2489" s="159">
        <f t="shared" si="310"/>
        <v>156</v>
      </c>
      <c r="B2489" s="156">
        <f t="shared" si="311"/>
        <v>0</v>
      </c>
      <c r="C2489" s="156">
        <v>1000000</v>
      </c>
      <c r="D2489" s="156">
        <f>(A2489-A2486)/1000</f>
        <v>0</v>
      </c>
      <c r="E2489" s="157">
        <f>D2489-MOD(D2489,100)</f>
        <v>0</v>
      </c>
      <c r="F2489" s="149">
        <f>MOD(D2489,100)</f>
        <v>0</v>
      </c>
      <c r="G2489" s="149">
        <f>F2489-MOD(F2489,10)</f>
        <v>0</v>
      </c>
      <c r="H2489" s="149">
        <f>MOD(F2489,10)</f>
        <v>0</v>
      </c>
      <c r="K2489" s="160"/>
    </row>
    <row r="2490" spans="1:11">
      <c r="A2490" s="159">
        <f t="shared" si="310"/>
        <v>156</v>
      </c>
      <c r="B2490" s="156">
        <f t="shared" si="311"/>
        <v>0</v>
      </c>
      <c r="C2490" s="156">
        <v>10000000</v>
      </c>
      <c r="D2490" s="156"/>
      <c r="E2490" s="157" t="str">
        <f>_xlfn.IFNA(VLOOKUP(E2489,$O$3:$P$38,2,0),"")</f>
        <v/>
      </c>
      <c r="F2490" s="149" t="str">
        <f>IF(AND(F2489&gt;10,F2489&lt;20), VLOOKUP(F2489,$O$3:$P$38,2,0),"")</f>
        <v/>
      </c>
      <c r="G2490" s="149" t="str">
        <f>IF(AND(F2489&gt;10,F2489&lt;20),"", IF(G2489&gt;9, VLOOKUP(G2489,$O$3:$P$38,2,0),""))</f>
        <v/>
      </c>
      <c r="H2490" s="149" t="str">
        <f>IF(AND(F2489&gt;10,F2489&lt;20),"", IF(H2489&gt;0, VLOOKUP(H2489,$O$3:$P$38,2,0),""))</f>
        <v/>
      </c>
      <c r="I2490" s="149" t="str">
        <f>IF(D2489=0,"",IF(D2489=1,$Q$3,IF(AND(F2489&gt;10,F2489&lt;19),$Q$5,IF(AND(H2489&gt;1,H2489&lt;5),$Q$4,$Q$5))))</f>
        <v/>
      </c>
      <c r="J2490" s="149" t="str">
        <f>CONCATENATE(E2490,IF(AND(E2490&lt;&gt;"",F2490&lt;&gt;""),$M$3,""),F2490,IF(AND(E2490&amp;F2490&lt;&gt;"",G2490&lt;&gt;""),$M$3,""),G2490,IF(AND(E2490&amp;F2490&amp;G2490&lt;&gt;"",H2490&lt;&gt;""),$M$3,""),H2490,IF(E2490&amp;F2490&amp;G2490&amp;H2490&lt;&gt;"",$M$3,""),I2490)</f>
        <v/>
      </c>
      <c r="K2490" s="160"/>
    </row>
    <row r="2491" spans="1:11">
      <c r="A2491" s="159">
        <f t="shared" si="310"/>
        <v>156</v>
      </c>
      <c r="B2491" s="156">
        <f t="shared" si="311"/>
        <v>0</v>
      </c>
      <c r="C2491" s="156">
        <v>100000000</v>
      </c>
      <c r="D2491" s="156"/>
      <c r="E2491" s="157"/>
      <c r="K2491" s="160"/>
    </row>
    <row r="2492" spans="1:11">
      <c r="A2492" s="159">
        <f t="shared" si="310"/>
        <v>156</v>
      </c>
      <c r="B2492" s="155">
        <f t="shared" si="311"/>
        <v>0</v>
      </c>
      <c r="C2492" s="155">
        <v>1000000000</v>
      </c>
      <c r="D2492" s="156">
        <f>(A2492-A2489)/1000000</f>
        <v>0</v>
      </c>
      <c r="E2492" s="157">
        <f>D2492-MOD(D2492,100)</f>
        <v>0</v>
      </c>
      <c r="F2492" s="149">
        <f>MOD(D2492,100)</f>
        <v>0</v>
      </c>
      <c r="G2492" s="149">
        <f>F2492-MOD(F2492,10)</f>
        <v>0</v>
      </c>
      <c r="H2492" s="149">
        <f>MOD(F2492,10)</f>
        <v>0</v>
      </c>
      <c r="K2492" s="160"/>
    </row>
    <row r="2493" spans="1:11">
      <c r="A2493" s="159">
        <f t="shared" si="310"/>
        <v>156</v>
      </c>
      <c r="B2493" s="155">
        <f t="shared" si="311"/>
        <v>0</v>
      </c>
      <c r="C2493" s="155">
        <v>10000000000</v>
      </c>
      <c r="E2493" s="161" t="str">
        <f>_xlfn.IFNA(VLOOKUP(E2492,$O$3:$P$38,2,0),"")</f>
        <v/>
      </c>
      <c r="F2493" s="149" t="str">
        <f>IF(AND(F2492&gt;10,F2492&lt;20), VLOOKUP(F2492,$O$3:$P$38,2,0),"")</f>
        <v/>
      </c>
      <c r="G2493" s="149" t="str">
        <f>IF(AND(F2492&gt;10,F2492&lt;20),"", IF(G2492&gt;9, VLOOKUP(G2492,$O$3:$P$38,2,0),""))</f>
        <v/>
      </c>
      <c r="H2493" s="149" t="str">
        <f>IF(AND(F2492&gt;10,F2492&lt;20),"", IF(H2492&gt;0, VLOOKUP(H2492,$O$3:$P$38,2,0),""))</f>
        <v/>
      </c>
      <c r="I2493" s="149" t="str">
        <f>IF(D2492=0,"",IF(D2492=1,$R$3,IF(AND(F2492&gt;10,F2492&lt;19),$R$5,IF(AND(H2492&gt;1,H2492&lt;5),$R$4,$R$5))))</f>
        <v/>
      </c>
      <c r="J2493" s="149" t="str">
        <f>CONCATENATE(E2493,IF(AND(E2493&lt;&gt;"",F2493&lt;&gt;""),$M$3,""),F2493,IF(AND(E2493&amp;F2493&lt;&gt;"",G2493&lt;&gt;""),$M$3,""),G2493,IF(AND(E2493&amp;F2493&amp;G2493&lt;&gt;"",H2493&lt;&gt;""),$M$3,""),H2493,IF(E2493&amp;F2493&amp;G2493&amp;H2493&lt;&gt;"",$M$3,""),I2493)</f>
        <v/>
      </c>
      <c r="K2493" s="160"/>
    </row>
    <row r="2494" spans="1:11">
      <c r="A2494" s="159">
        <f t="shared" si="310"/>
        <v>156</v>
      </c>
      <c r="B2494" s="156">
        <f t="shared" si="311"/>
        <v>0</v>
      </c>
      <c r="C2494" s="156">
        <v>100000000000</v>
      </c>
      <c r="D2494" s="156"/>
      <c r="E2494" s="157"/>
      <c r="K2494" s="160"/>
    </row>
    <row r="2495" spans="1:11">
      <c r="A2495" s="159">
        <f t="shared" si="310"/>
        <v>156</v>
      </c>
      <c r="B2495" s="155">
        <f>A2495-A2492</f>
        <v>0</v>
      </c>
      <c r="C2495" s="155">
        <v>1000000000000</v>
      </c>
      <c r="D2495" s="156">
        <f>(A2495-A2492)/1000000000</f>
        <v>0</v>
      </c>
      <c r="E2495" s="157">
        <f>D2495-MOD(D2495,100)</f>
        <v>0</v>
      </c>
      <c r="F2495" s="149">
        <f>MOD(D2495,100)</f>
        <v>0</v>
      </c>
      <c r="G2495" s="149">
        <f>F2495-MOD(F2495,10)</f>
        <v>0</v>
      </c>
      <c r="H2495" s="149">
        <f>MOD(F2495,10)</f>
        <v>0</v>
      </c>
      <c r="K2495" s="160"/>
    </row>
    <row r="2496" spans="1:11" ht="15.75" thickBot="1">
      <c r="A2496" s="162"/>
      <c r="B2496" s="163"/>
      <c r="C2496" s="163"/>
      <c r="D2496" s="163"/>
      <c r="E2496" s="164" t="str">
        <f>_xlfn.IFNA(VLOOKUP(E2495,$O$3:$P$38,2,0),"")</f>
        <v/>
      </c>
      <c r="F2496" s="163" t="str">
        <f>IF(AND(F2495&gt;10,F2495&lt;20), VLOOKUP(F2495,$O$3:$P$38,2,0),"")</f>
        <v/>
      </c>
      <c r="G2496" s="163" t="str">
        <f>IF(AND(F2495&gt;10,F2495&lt;20),"", IF(G2495&gt;9, VLOOKUP(G2495,$O$3:$P$38,2,0),""))</f>
        <v/>
      </c>
      <c r="H2496" s="163" t="str">
        <f>IF(AND(F2495&gt;10,F2495&lt;20),"", IF(H2495&gt;0, VLOOKUP(H2495,$O$3:$P$38,2,0),""))</f>
        <v/>
      </c>
      <c r="I2496" s="163" t="str">
        <f>IF(D2495=0,"",IF(D2495=1,$S$3,IF(AND(F2495&gt;10,F2495&lt;19),$S$5,IF(AND(H2495&gt;1,H2495&lt;5),$S$4,$S$5))))</f>
        <v/>
      </c>
      <c r="J2496" s="163" t="str">
        <f>CONCATENATE(E2496,IF(AND(E2496&lt;&gt;"",F2496&lt;&gt;""),$M$3,""),F2496,IF(AND(E2496&amp;F2496&lt;&gt;"",G2496&lt;&gt;""),$M$3,""),G2496,IF(AND(E2496&amp;F2496&amp;G2496&lt;&gt;"",H2496&lt;&gt;""),$M$3,""),H2496,IF(E2496&amp;F2496&amp;G2496&amp;H2496&lt;&gt;"",$M$3,""),I2496)</f>
        <v/>
      </c>
      <c r="K2496" s="165"/>
    </row>
    <row r="2497" spans="1:11" ht="15.75" thickBot="1">
      <c r="A2497" s="150"/>
      <c r="B2497" s="150"/>
      <c r="C2497" s="150"/>
      <c r="D2497" s="150"/>
      <c r="E2497" s="166"/>
      <c r="F2497" s="150"/>
      <c r="G2497" s="150"/>
      <c r="H2497" s="150"/>
      <c r="I2497" s="150"/>
      <c r="J2497" s="150"/>
      <c r="K2497" s="150"/>
    </row>
    <row r="2498" spans="1:11" ht="15.75" thickBot="1">
      <c r="A2498" s="151">
        <v>157</v>
      </c>
      <c r="B2498" s="145" t="s">
        <v>152</v>
      </c>
      <c r="C2498" s="145" t="s">
        <v>153</v>
      </c>
      <c r="D2498" s="148"/>
      <c r="E2498" s="152" t="str">
        <f>CONCATENATE(J2512,IF(AND(D2511&lt;&gt;0,D2508&lt;&gt;0),$M$3,""),J2509,IF(AND(D2508&lt;&gt;0,D2505&lt;&gt;0),$M$3,""),J2506,IF(AND(D2505&lt;&gt;0,D2502&lt;&gt;0),$M$3,""),J2503,$N$3,$M$3,E2499,IF(D2499&lt;&gt;0,$M$3,""),$N$4)</f>
        <v>sto pięćdziesiąt siedem, 00/100</v>
      </c>
      <c r="F2498" s="148"/>
      <c r="G2498" s="148"/>
      <c r="H2498" s="148"/>
      <c r="I2498" s="148"/>
      <c r="J2498" s="148"/>
      <c r="K2498" s="153"/>
    </row>
    <row r="2499" spans="1:11" ht="15.75" thickBot="1">
      <c r="A2499" s="154">
        <f>TRUNC(A2498)</f>
        <v>157</v>
      </c>
      <c r="B2499" s="155">
        <f>A2498-A2499</f>
        <v>0</v>
      </c>
      <c r="C2499" s="155">
        <v>1</v>
      </c>
      <c r="D2499" s="156">
        <f>B2499</f>
        <v>0</v>
      </c>
      <c r="E2499" s="157" t="str">
        <f>CONCATENATE(TEXT(D2499*100,"## 00"),"/100")</f>
        <v>00/100</v>
      </c>
      <c r="K2499" s="158"/>
    </row>
    <row r="2500" spans="1:11">
      <c r="A2500" s="159">
        <f t="shared" ref="A2500:A2511" si="312">MOD($A$2499,$C2500)</f>
        <v>7</v>
      </c>
      <c r="B2500" s="156">
        <f>A2500</f>
        <v>7</v>
      </c>
      <c r="C2500" s="156">
        <v>10</v>
      </c>
      <c r="D2500" s="156"/>
      <c r="E2500" s="157"/>
      <c r="K2500" s="160"/>
    </row>
    <row r="2501" spans="1:11">
      <c r="A2501" s="159">
        <f t="shared" si="312"/>
        <v>57</v>
      </c>
      <c r="B2501" s="156">
        <f t="shared" ref="B2501:B2510" si="313">A2501-A2500</f>
        <v>50</v>
      </c>
      <c r="C2501" s="156">
        <v>100</v>
      </c>
      <c r="D2501" s="156"/>
      <c r="E2501" s="157"/>
      <c r="K2501" s="160"/>
    </row>
    <row r="2502" spans="1:11">
      <c r="A2502" s="159">
        <f t="shared" si="312"/>
        <v>157</v>
      </c>
      <c r="B2502" s="156">
        <f t="shared" si="313"/>
        <v>100</v>
      </c>
      <c r="C2502" s="156">
        <v>1000</v>
      </c>
      <c r="D2502" s="156">
        <f>A2502</f>
        <v>157</v>
      </c>
      <c r="E2502" s="157">
        <f>D2502-MOD(D2502,100)</f>
        <v>100</v>
      </c>
      <c r="F2502" s="149">
        <f>MOD(D2502,100)</f>
        <v>57</v>
      </c>
      <c r="G2502" s="149">
        <f>F2502-MOD(F2502,10)</f>
        <v>50</v>
      </c>
      <c r="H2502" s="149">
        <f>MOD(F2502,10)</f>
        <v>7</v>
      </c>
      <c r="K2502" s="160"/>
    </row>
    <row r="2503" spans="1:11">
      <c r="A2503" s="159">
        <f t="shared" si="312"/>
        <v>157</v>
      </c>
      <c r="B2503" s="156">
        <f t="shared" si="313"/>
        <v>0</v>
      </c>
      <c r="C2503" s="156">
        <v>10000</v>
      </c>
      <c r="D2503" s="156"/>
      <c r="E2503" s="157" t="str">
        <f>_xlfn.IFNA(VLOOKUP(E2502,$O$3:$P$38,2,0),"")</f>
        <v>sto</v>
      </c>
      <c r="F2503" s="149" t="str">
        <f>IF(AND(F2502&gt;10,F2502&lt;20), VLOOKUP(F2502,$O$3:$P$38,2,0),"")</f>
        <v/>
      </c>
      <c r="G2503" s="149" t="str">
        <f>IF(AND(F2502&gt;10,F2502&lt;20),"", IF(G2502&gt;9, VLOOKUP(G2502,$O$3:$P$38,2,0),""))</f>
        <v>pięćdziesiąt</v>
      </c>
      <c r="H2503" s="149" t="str">
        <f>IF(AND(F2502&gt;10,F2502&lt;20),"",IF(H2502&gt;0,VLOOKUP(H2502,$O$3:$P$39,2,0),IF(AND(H2502=0,A2499=0),"zero","")))</f>
        <v>siedem</v>
      </c>
      <c r="J2503" s="149" t="str">
        <f>CONCATENATE(E2503,IF(AND(E2503&lt;&gt;"",F2503&lt;&gt;""),$M$3,""),F2503,IF(AND(E2503&amp;F2503&lt;&gt;"",G2503&lt;&gt;""),$M$3,""),G2503,IF(AND(E2503&amp;F2503&amp;G2503&lt;&gt;"",H2503&lt;&gt;""),$M$3,""),H2503)</f>
        <v>sto pięćdziesiąt siedem</v>
      </c>
      <c r="K2503" s="160"/>
    </row>
    <row r="2504" spans="1:11">
      <c r="A2504" s="159">
        <f t="shared" si="312"/>
        <v>157</v>
      </c>
      <c r="B2504" s="156">
        <f t="shared" si="313"/>
        <v>0</v>
      </c>
      <c r="C2504" s="156">
        <v>100000</v>
      </c>
      <c r="D2504" s="156"/>
      <c r="E2504" s="157"/>
      <c r="K2504" s="160"/>
    </row>
    <row r="2505" spans="1:11">
      <c r="A2505" s="159">
        <f t="shared" si="312"/>
        <v>157</v>
      </c>
      <c r="B2505" s="156">
        <f t="shared" si="313"/>
        <v>0</v>
      </c>
      <c r="C2505" s="156">
        <v>1000000</v>
      </c>
      <c r="D2505" s="156">
        <f>(A2505-A2502)/1000</f>
        <v>0</v>
      </c>
      <c r="E2505" s="157">
        <f>D2505-MOD(D2505,100)</f>
        <v>0</v>
      </c>
      <c r="F2505" s="149">
        <f>MOD(D2505,100)</f>
        <v>0</v>
      </c>
      <c r="G2505" s="149">
        <f>F2505-MOD(F2505,10)</f>
        <v>0</v>
      </c>
      <c r="H2505" s="149">
        <f>MOD(F2505,10)</f>
        <v>0</v>
      </c>
      <c r="K2505" s="160"/>
    </row>
    <row r="2506" spans="1:11">
      <c r="A2506" s="159">
        <f t="shared" si="312"/>
        <v>157</v>
      </c>
      <c r="B2506" s="156">
        <f t="shared" si="313"/>
        <v>0</v>
      </c>
      <c r="C2506" s="156">
        <v>10000000</v>
      </c>
      <c r="D2506" s="156"/>
      <c r="E2506" s="157" t="str">
        <f>_xlfn.IFNA(VLOOKUP(E2505,$O$3:$P$38,2,0),"")</f>
        <v/>
      </c>
      <c r="F2506" s="149" t="str">
        <f>IF(AND(F2505&gt;10,F2505&lt;20), VLOOKUP(F2505,$O$3:$P$38,2,0),"")</f>
        <v/>
      </c>
      <c r="G2506" s="149" t="str">
        <f>IF(AND(F2505&gt;10,F2505&lt;20),"", IF(G2505&gt;9, VLOOKUP(G2505,$O$3:$P$38,2,0),""))</f>
        <v/>
      </c>
      <c r="H2506" s="149" t="str">
        <f>IF(AND(F2505&gt;10,F2505&lt;20),"", IF(H2505&gt;0, VLOOKUP(H2505,$O$3:$P$38,2,0),""))</f>
        <v/>
      </c>
      <c r="I2506" s="149" t="str">
        <f>IF(D2505=0,"",IF(D2505=1,$Q$3,IF(AND(F2505&gt;10,F2505&lt;19),$Q$5,IF(AND(H2505&gt;1,H2505&lt;5),$Q$4,$Q$5))))</f>
        <v/>
      </c>
      <c r="J2506" s="149" t="str">
        <f>CONCATENATE(E2506,IF(AND(E2506&lt;&gt;"",F2506&lt;&gt;""),$M$3,""),F2506,IF(AND(E2506&amp;F2506&lt;&gt;"",G2506&lt;&gt;""),$M$3,""),G2506,IF(AND(E2506&amp;F2506&amp;G2506&lt;&gt;"",H2506&lt;&gt;""),$M$3,""),H2506,IF(E2506&amp;F2506&amp;G2506&amp;H2506&lt;&gt;"",$M$3,""),I2506)</f>
        <v/>
      </c>
      <c r="K2506" s="160"/>
    </row>
    <row r="2507" spans="1:11">
      <c r="A2507" s="159">
        <f t="shared" si="312"/>
        <v>157</v>
      </c>
      <c r="B2507" s="156">
        <f t="shared" si="313"/>
        <v>0</v>
      </c>
      <c r="C2507" s="156">
        <v>100000000</v>
      </c>
      <c r="D2507" s="156"/>
      <c r="E2507" s="157"/>
      <c r="K2507" s="160"/>
    </row>
    <row r="2508" spans="1:11">
      <c r="A2508" s="159">
        <f t="shared" si="312"/>
        <v>157</v>
      </c>
      <c r="B2508" s="155">
        <f t="shared" si="313"/>
        <v>0</v>
      </c>
      <c r="C2508" s="155">
        <v>1000000000</v>
      </c>
      <c r="D2508" s="156">
        <f>(A2508-A2505)/1000000</f>
        <v>0</v>
      </c>
      <c r="E2508" s="157">
        <f>D2508-MOD(D2508,100)</f>
        <v>0</v>
      </c>
      <c r="F2508" s="149">
        <f>MOD(D2508,100)</f>
        <v>0</v>
      </c>
      <c r="G2508" s="149">
        <f>F2508-MOD(F2508,10)</f>
        <v>0</v>
      </c>
      <c r="H2508" s="149">
        <f>MOD(F2508,10)</f>
        <v>0</v>
      </c>
      <c r="K2508" s="160"/>
    </row>
    <row r="2509" spans="1:11">
      <c r="A2509" s="159">
        <f t="shared" si="312"/>
        <v>157</v>
      </c>
      <c r="B2509" s="155">
        <f t="shared" si="313"/>
        <v>0</v>
      </c>
      <c r="C2509" s="155">
        <v>10000000000</v>
      </c>
      <c r="E2509" s="161" t="str">
        <f>_xlfn.IFNA(VLOOKUP(E2508,$O$3:$P$38,2,0),"")</f>
        <v/>
      </c>
      <c r="F2509" s="149" t="str">
        <f>IF(AND(F2508&gt;10,F2508&lt;20), VLOOKUP(F2508,$O$3:$P$38,2,0),"")</f>
        <v/>
      </c>
      <c r="G2509" s="149" t="str">
        <f>IF(AND(F2508&gt;10,F2508&lt;20),"", IF(G2508&gt;9, VLOOKUP(G2508,$O$3:$P$38,2,0),""))</f>
        <v/>
      </c>
      <c r="H2509" s="149" t="str">
        <f>IF(AND(F2508&gt;10,F2508&lt;20),"", IF(H2508&gt;0, VLOOKUP(H2508,$O$3:$P$38,2,0),""))</f>
        <v/>
      </c>
      <c r="I2509" s="149" t="str">
        <f>IF(D2508=0,"",IF(D2508=1,$R$3,IF(AND(F2508&gt;10,F2508&lt;19),$R$5,IF(AND(H2508&gt;1,H2508&lt;5),$R$4,$R$5))))</f>
        <v/>
      </c>
      <c r="J2509" s="149" t="str">
        <f>CONCATENATE(E2509,IF(AND(E2509&lt;&gt;"",F2509&lt;&gt;""),$M$3,""),F2509,IF(AND(E2509&amp;F2509&lt;&gt;"",G2509&lt;&gt;""),$M$3,""),G2509,IF(AND(E2509&amp;F2509&amp;G2509&lt;&gt;"",H2509&lt;&gt;""),$M$3,""),H2509,IF(E2509&amp;F2509&amp;G2509&amp;H2509&lt;&gt;"",$M$3,""),I2509)</f>
        <v/>
      </c>
      <c r="K2509" s="160"/>
    </row>
    <row r="2510" spans="1:11">
      <c r="A2510" s="159">
        <f t="shared" si="312"/>
        <v>157</v>
      </c>
      <c r="B2510" s="156">
        <f t="shared" si="313"/>
        <v>0</v>
      </c>
      <c r="C2510" s="156">
        <v>100000000000</v>
      </c>
      <c r="D2510" s="156"/>
      <c r="E2510" s="157"/>
      <c r="K2510" s="160"/>
    </row>
    <row r="2511" spans="1:11">
      <c r="A2511" s="159">
        <f t="shared" si="312"/>
        <v>157</v>
      </c>
      <c r="B2511" s="155">
        <f>A2511-A2508</f>
        <v>0</v>
      </c>
      <c r="C2511" s="155">
        <v>1000000000000</v>
      </c>
      <c r="D2511" s="156">
        <f>(A2511-A2508)/1000000000</f>
        <v>0</v>
      </c>
      <c r="E2511" s="157">
        <f>D2511-MOD(D2511,100)</f>
        <v>0</v>
      </c>
      <c r="F2511" s="149">
        <f>MOD(D2511,100)</f>
        <v>0</v>
      </c>
      <c r="G2511" s="149">
        <f>F2511-MOD(F2511,10)</f>
        <v>0</v>
      </c>
      <c r="H2511" s="149">
        <f>MOD(F2511,10)</f>
        <v>0</v>
      </c>
      <c r="K2511" s="160"/>
    </row>
    <row r="2512" spans="1:11" ht="15.75" thickBot="1">
      <c r="A2512" s="162"/>
      <c r="B2512" s="163"/>
      <c r="C2512" s="163"/>
      <c r="D2512" s="163"/>
      <c r="E2512" s="164" t="str">
        <f>_xlfn.IFNA(VLOOKUP(E2511,$O$3:$P$38,2,0),"")</f>
        <v/>
      </c>
      <c r="F2512" s="163" t="str">
        <f>IF(AND(F2511&gt;10,F2511&lt;20), VLOOKUP(F2511,$O$3:$P$38,2,0),"")</f>
        <v/>
      </c>
      <c r="G2512" s="163" t="str">
        <f>IF(AND(F2511&gt;10,F2511&lt;20),"", IF(G2511&gt;9, VLOOKUP(G2511,$O$3:$P$38,2,0),""))</f>
        <v/>
      </c>
      <c r="H2512" s="163" t="str">
        <f>IF(AND(F2511&gt;10,F2511&lt;20),"", IF(H2511&gt;0, VLOOKUP(H2511,$O$3:$P$38,2,0),""))</f>
        <v/>
      </c>
      <c r="I2512" s="163" t="str">
        <f>IF(D2511=0,"",IF(D2511=1,$S$3,IF(AND(F2511&gt;10,F2511&lt;19),$S$5,IF(AND(H2511&gt;1,H2511&lt;5),$S$4,$S$5))))</f>
        <v/>
      </c>
      <c r="J2512" s="163" t="str">
        <f>CONCATENATE(E2512,IF(AND(E2512&lt;&gt;"",F2512&lt;&gt;""),$M$3,""),F2512,IF(AND(E2512&amp;F2512&lt;&gt;"",G2512&lt;&gt;""),$M$3,""),G2512,IF(AND(E2512&amp;F2512&amp;G2512&lt;&gt;"",H2512&lt;&gt;""),$M$3,""),H2512,IF(E2512&amp;F2512&amp;G2512&amp;H2512&lt;&gt;"",$M$3,""),I2512)</f>
        <v/>
      </c>
      <c r="K2512" s="165"/>
    </row>
    <row r="2513" spans="1:11" ht="15.75" thickBot="1">
      <c r="A2513" s="150"/>
      <c r="B2513" s="150"/>
      <c r="C2513" s="150"/>
      <c r="D2513" s="150"/>
      <c r="E2513" s="166"/>
      <c r="F2513" s="150"/>
      <c r="G2513" s="150"/>
      <c r="H2513" s="150"/>
      <c r="I2513" s="150"/>
      <c r="J2513" s="150"/>
      <c r="K2513" s="150"/>
    </row>
    <row r="2514" spans="1:11" ht="15.75" thickBot="1">
      <c r="A2514" s="151">
        <v>158</v>
      </c>
      <c r="B2514" s="145" t="s">
        <v>152</v>
      </c>
      <c r="C2514" s="145" t="s">
        <v>153</v>
      </c>
      <c r="D2514" s="148"/>
      <c r="E2514" s="152" t="str">
        <f>CONCATENATE(J2528,IF(AND(D2527&lt;&gt;0,D2524&lt;&gt;0),$M$3,""),J2525,IF(AND(D2524&lt;&gt;0,D2521&lt;&gt;0),$M$3,""),J2522,IF(AND(D2521&lt;&gt;0,D2518&lt;&gt;0),$M$3,""),J2519,$N$3,$M$3,E2515,IF(D2515&lt;&gt;0,$M$3,""),$N$4)</f>
        <v>sto pięćdziesiąt osiem, 00/100</v>
      </c>
      <c r="F2514" s="148"/>
      <c r="G2514" s="148"/>
      <c r="H2514" s="148"/>
      <c r="I2514" s="148"/>
      <c r="J2514" s="148"/>
      <c r="K2514" s="153"/>
    </row>
    <row r="2515" spans="1:11" ht="15.75" thickBot="1">
      <c r="A2515" s="154">
        <f>TRUNC(A2514)</f>
        <v>158</v>
      </c>
      <c r="B2515" s="155">
        <f>A2514-A2515</f>
        <v>0</v>
      </c>
      <c r="C2515" s="155">
        <v>1</v>
      </c>
      <c r="D2515" s="156">
        <f>B2515</f>
        <v>0</v>
      </c>
      <c r="E2515" s="157" t="str">
        <f>CONCATENATE(TEXT(D2515*100,"## 00"),"/100")</f>
        <v>00/100</v>
      </c>
      <c r="K2515" s="158"/>
    </row>
    <row r="2516" spans="1:11">
      <c r="A2516" s="159">
        <f t="shared" ref="A2516:A2527" si="314">MOD($A$2515,$C2516)</f>
        <v>8</v>
      </c>
      <c r="B2516" s="156">
        <f>A2516</f>
        <v>8</v>
      </c>
      <c r="C2516" s="156">
        <v>10</v>
      </c>
      <c r="D2516" s="156"/>
      <c r="E2516" s="157"/>
      <c r="K2516" s="160"/>
    </row>
    <row r="2517" spans="1:11">
      <c r="A2517" s="159">
        <f t="shared" si="314"/>
        <v>58</v>
      </c>
      <c r="B2517" s="156">
        <f t="shared" ref="B2517:B2526" si="315">A2517-A2516</f>
        <v>50</v>
      </c>
      <c r="C2517" s="156">
        <v>100</v>
      </c>
      <c r="D2517" s="156"/>
      <c r="E2517" s="157"/>
      <c r="K2517" s="160"/>
    </row>
    <row r="2518" spans="1:11">
      <c r="A2518" s="159">
        <f t="shared" si="314"/>
        <v>158</v>
      </c>
      <c r="B2518" s="156">
        <f t="shared" si="315"/>
        <v>100</v>
      </c>
      <c r="C2518" s="156">
        <v>1000</v>
      </c>
      <c r="D2518" s="156">
        <f>A2518</f>
        <v>158</v>
      </c>
      <c r="E2518" s="157">
        <f>D2518-MOD(D2518,100)</f>
        <v>100</v>
      </c>
      <c r="F2518" s="149">
        <f>MOD(D2518,100)</f>
        <v>58</v>
      </c>
      <c r="G2518" s="149">
        <f>F2518-MOD(F2518,10)</f>
        <v>50</v>
      </c>
      <c r="H2518" s="149">
        <f>MOD(F2518,10)</f>
        <v>8</v>
      </c>
      <c r="K2518" s="160"/>
    </row>
    <row r="2519" spans="1:11">
      <c r="A2519" s="159">
        <f t="shared" si="314"/>
        <v>158</v>
      </c>
      <c r="B2519" s="156">
        <f t="shared" si="315"/>
        <v>0</v>
      </c>
      <c r="C2519" s="156">
        <v>10000</v>
      </c>
      <c r="D2519" s="156"/>
      <c r="E2519" s="157" t="str">
        <f>_xlfn.IFNA(VLOOKUP(E2518,$O$3:$P$38,2,0),"")</f>
        <v>sto</v>
      </c>
      <c r="F2519" s="149" t="str">
        <f>IF(AND(F2518&gt;10,F2518&lt;20), VLOOKUP(F2518,$O$3:$P$38,2,0),"")</f>
        <v/>
      </c>
      <c r="G2519" s="149" t="str">
        <f>IF(AND(F2518&gt;10,F2518&lt;20),"", IF(G2518&gt;9, VLOOKUP(G2518,$O$3:$P$38,2,0),""))</f>
        <v>pięćdziesiąt</v>
      </c>
      <c r="H2519" s="149" t="str">
        <f>IF(AND(F2518&gt;10,F2518&lt;20),"",IF(H2518&gt;0,VLOOKUP(H2518,$O$3:$P$39,2,0),IF(AND(H2518=0,A2515=0),"zero","")))</f>
        <v>osiem</v>
      </c>
      <c r="J2519" s="149" t="str">
        <f>CONCATENATE(E2519,IF(AND(E2519&lt;&gt;"",F2519&lt;&gt;""),$M$3,""),F2519,IF(AND(E2519&amp;F2519&lt;&gt;"",G2519&lt;&gt;""),$M$3,""),G2519,IF(AND(E2519&amp;F2519&amp;G2519&lt;&gt;"",H2519&lt;&gt;""),$M$3,""),H2519)</f>
        <v>sto pięćdziesiąt osiem</v>
      </c>
      <c r="K2519" s="160"/>
    </row>
    <row r="2520" spans="1:11">
      <c r="A2520" s="159">
        <f t="shared" si="314"/>
        <v>158</v>
      </c>
      <c r="B2520" s="156">
        <f t="shared" si="315"/>
        <v>0</v>
      </c>
      <c r="C2520" s="156">
        <v>100000</v>
      </c>
      <c r="D2520" s="156"/>
      <c r="E2520" s="157"/>
      <c r="K2520" s="160"/>
    </row>
    <row r="2521" spans="1:11">
      <c r="A2521" s="159">
        <f t="shared" si="314"/>
        <v>158</v>
      </c>
      <c r="B2521" s="156">
        <f t="shared" si="315"/>
        <v>0</v>
      </c>
      <c r="C2521" s="156">
        <v>1000000</v>
      </c>
      <c r="D2521" s="156">
        <f>(A2521-A2518)/1000</f>
        <v>0</v>
      </c>
      <c r="E2521" s="157">
        <f>D2521-MOD(D2521,100)</f>
        <v>0</v>
      </c>
      <c r="F2521" s="149">
        <f>MOD(D2521,100)</f>
        <v>0</v>
      </c>
      <c r="G2521" s="149">
        <f>F2521-MOD(F2521,10)</f>
        <v>0</v>
      </c>
      <c r="H2521" s="149">
        <f>MOD(F2521,10)</f>
        <v>0</v>
      </c>
      <c r="K2521" s="160"/>
    </row>
    <row r="2522" spans="1:11">
      <c r="A2522" s="159">
        <f t="shared" si="314"/>
        <v>158</v>
      </c>
      <c r="B2522" s="156">
        <f t="shared" si="315"/>
        <v>0</v>
      </c>
      <c r="C2522" s="156">
        <v>10000000</v>
      </c>
      <c r="D2522" s="156"/>
      <c r="E2522" s="157" t="str">
        <f>_xlfn.IFNA(VLOOKUP(E2521,$O$3:$P$38,2,0),"")</f>
        <v/>
      </c>
      <c r="F2522" s="149" t="str">
        <f>IF(AND(F2521&gt;10,F2521&lt;20), VLOOKUP(F2521,$O$3:$P$38,2,0),"")</f>
        <v/>
      </c>
      <c r="G2522" s="149" t="str">
        <f>IF(AND(F2521&gt;10,F2521&lt;20),"", IF(G2521&gt;9, VLOOKUP(G2521,$O$3:$P$38,2,0),""))</f>
        <v/>
      </c>
      <c r="H2522" s="149" t="str">
        <f>IF(AND(F2521&gt;10,F2521&lt;20),"", IF(H2521&gt;0, VLOOKUP(H2521,$O$3:$P$38,2,0),""))</f>
        <v/>
      </c>
      <c r="I2522" s="149" t="str">
        <f>IF(D2521=0,"",IF(D2521=1,$Q$3,IF(AND(F2521&gt;10,F2521&lt;19),$Q$5,IF(AND(H2521&gt;1,H2521&lt;5),$Q$4,$Q$5))))</f>
        <v/>
      </c>
      <c r="J2522" s="149" t="str">
        <f>CONCATENATE(E2522,IF(AND(E2522&lt;&gt;"",F2522&lt;&gt;""),$M$3,""),F2522,IF(AND(E2522&amp;F2522&lt;&gt;"",G2522&lt;&gt;""),$M$3,""),G2522,IF(AND(E2522&amp;F2522&amp;G2522&lt;&gt;"",H2522&lt;&gt;""),$M$3,""),H2522,IF(E2522&amp;F2522&amp;G2522&amp;H2522&lt;&gt;"",$M$3,""),I2522)</f>
        <v/>
      </c>
      <c r="K2522" s="160"/>
    </row>
    <row r="2523" spans="1:11">
      <c r="A2523" s="159">
        <f t="shared" si="314"/>
        <v>158</v>
      </c>
      <c r="B2523" s="156">
        <f t="shared" si="315"/>
        <v>0</v>
      </c>
      <c r="C2523" s="156">
        <v>100000000</v>
      </c>
      <c r="D2523" s="156"/>
      <c r="E2523" s="157"/>
      <c r="K2523" s="160"/>
    </row>
    <row r="2524" spans="1:11">
      <c r="A2524" s="159">
        <f t="shared" si="314"/>
        <v>158</v>
      </c>
      <c r="B2524" s="155">
        <f t="shared" si="315"/>
        <v>0</v>
      </c>
      <c r="C2524" s="155">
        <v>1000000000</v>
      </c>
      <c r="D2524" s="156">
        <f>(A2524-A2521)/1000000</f>
        <v>0</v>
      </c>
      <c r="E2524" s="157">
        <f>D2524-MOD(D2524,100)</f>
        <v>0</v>
      </c>
      <c r="F2524" s="149">
        <f>MOD(D2524,100)</f>
        <v>0</v>
      </c>
      <c r="G2524" s="149">
        <f>F2524-MOD(F2524,10)</f>
        <v>0</v>
      </c>
      <c r="H2524" s="149">
        <f>MOD(F2524,10)</f>
        <v>0</v>
      </c>
      <c r="K2524" s="160"/>
    </row>
    <row r="2525" spans="1:11">
      <c r="A2525" s="159">
        <f t="shared" si="314"/>
        <v>158</v>
      </c>
      <c r="B2525" s="155">
        <f t="shared" si="315"/>
        <v>0</v>
      </c>
      <c r="C2525" s="155">
        <v>10000000000</v>
      </c>
      <c r="E2525" s="161" t="str">
        <f>_xlfn.IFNA(VLOOKUP(E2524,$O$3:$P$38,2,0),"")</f>
        <v/>
      </c>
      <c r="F2525" s="149" t="str">
        <f>IF(AND(F2524&gt;10,F2524&lt;20), VLOOKUP(F2524,$O$3:$P$38,2,0),"")</f>
        <v/>
      </c>
      <c r="G2525" s="149" t="str">
        <f>IF(AND(F2524&gt;10,F2524&lt;20),"", IF(G2524&gt;9, VLOOKUP(G2524,$O$3:$P$38,2,0),""))</f>
        <v/>
      </c>
      <c r="H2525" s="149" t="str">
        <f>IF(AND(F2524&gt;10,F2524&lt;20),"", IF(H2524&gt;0, VLOOKUP(H2524,$O$3:$P$38,2,0),""))</f>
        <v/>
      </c>
      <c r="I2525" s="149" t="str">
        <f>IF(D2524=0,"",IF(D2524=1,$R$3,IF(AND(F2524&gt;10,F2524&lt;19),$R$5,IF(AND(H2524&gt;1,H2524&lt;5),$R$4,$R$5))))</f>
        <v/>
      </c>
      <c r="J2525" s="149" t="str">
        <f>CONCATENATE(E2525,IF(AND(E2525&lt;&gt;"",F2525&lt;&gt;""),$M$3,""),F2525,IF(AND(E2525&amp;F2525&lt;&gt;"",G2525&lt;&gt;""),$M$3,""),G2525,IF(AND(E2525&amp;F2525&amp;G2525&lt;&gt;"",H2525&lt;&gt;""),$M$3,""),H2525,IF(E2525&amp;F2525&amp;G2525&amp;H2525&lt;&gt;"",$M$3,""),I2525)</f>
        <v/>
      </c>
      <c r="K2525" s="160"/>
    </row>
    <row r="2526" spans="1:11">
      <c r="A2526" s="159">
        <f t="shared" si="314"/>
        <v>158</v>
      </c>
      <c r="B2526" s="156">
        <f t="shared" si="315"/>
        <v>0</v>
      </c>
      <c r="C2526" s="156">
        <v>100000000000</v>
      </c>
      <c r="D2526" s="156"/>
      <c r="E2526" s="157"/>
      <c r="K2526" s="160"/>
    </row>
    <row r="2527" spans="1:11">
      <c r="A2527" s="159">
        <f t="shared" si="314"/>
        <v>158</v>
      </c>
      <c r="B2527" s="155">
        <f>A2527-A2524</f>
        <v>0</v>
      </c>
      <c r="C2527" s="155">
        <v>1000000000000</v>
      </c>
      <c r="D2527" s="156">
        <f>(A2527-A2524)/1000000000</f>
        <v>0</v>
      </c>
      <c r="E2527" s="157">
        <f>D2527-MOD(D2527,100)</f>
        <v>0</v>
      </c>
      <c r="F2527" s="149">
        <f>MOD(D2527,100)</f>
        <v>0</v>
      </c>
      <c r="G2527" s="149">
        <f>F2527-MOD(F2527,10)</f>
        <v>0</v>
      </c>
      <c r="H2527" s="149">
        <f>MOD(F2527,10)</f>
        <v>0</v>
      </c>
      <c r="K2527" s="160"/>
    </row>
    <row r="2528" spans="1:11" ht="15.75" thickBot="1">
      <c r="A2528" s="162"/>
      <c r="B2528" s="163"/>
      <c r="C2528" s="163"/>
      <c r="D2528" s="163"/>
      <c r="E2528" s="164" t="str">
        <f>_xlfn.IFNA(VLOOKUP(E2527,$O$3:$P$38,2,0),"")</f>
        <v/>
      </c>
      <c r="F2528" s="163" t="str">
        <f>IF(AND(F2527&gt;10,F2527&lt;20), VLOOKUP(F2527,$O$3:$P$38,2,0),"")</f>
        <v/>
      </c>
      <c r="G2528" s="163" t="str">
        <f>IF(AND(F2527&gt;10,F2527&lt;20),"", IF(G2527&gt;9, VLOOKUP(G2527,$O$3:$P$38,2,0),""))</f>
        <v/>
      </c>
      <c r="H2528" s="163" t="str">
        <f>IF(AND(F2527&gt;10,F2527&lt;20),"", IF(H2527&gt;0, VLOOKUP(H2527,$O$3:$P$38,2,0),""))</f>
        <v/>
      </c>
      <c r="I2528" s="163" t="str">
        <f>IF(D2527=0,"",IF(D2527=1,$S$3,IF(AND(F2527&gt;10,F2527&lt;19),$S$5,IF(AND(H2527&gt;1,H2527&lt;5),$S$4,$S$5))))</f>
        <v/>
      </c>
      <c r="J2528" s="163" t="str">
        <f>CONCATENATE(E2528,IF(AND(E2528&lt;&gt;"",F2528&lt;&gt;""),$M$3,""),F2528,IF(AND(E2528&amp;F2528&lt;&gt;"",G2528&lt;&gt;""),$M$3,""),G2528,IF(AND(E2528&amp;F2528&amp;G2528&lt;&gt;"",H2528&lt;&gt;""),$M$3,""),H2528,IF(E2528&amp;F2528&amp;G2528&amp;H2528&lt;&gt;"",$M$3,""),I2528)</f>
        <v/>
      </c>
      <c r="K2528" s="165"/>
    </row>
    <row r="2529" spans="1:11" ht="15.75" thickBot="1">
      <c r="A2529" s="150"/>
      <c r="B2529" s="150"/>
      <c r="C2529" s="150"/>
      <c r="D2529" s="150"/>
      <c r="E2529" s="166"/>
      <c r="F2529" s="150"/>
      <c r="G2529" s="150"/>
      <c r="H2529" s="150"/>
      <c r="I2529" s="150"/>
      <c r="J2529" s="150"/>
      <c r="K2529" s="150"/>
    </row>
    <row r="2530" spans="1:11" ht="15.75" thickBot="1">
      <c r="A2530" s="151">
        <v>159</v>
      </c>
      <c r="B2530" s="145" t="s">
        <v>152</v>
      </c>
      <c r="C2530" s="145" t="s">
        <v>153</v>
      </c>
      <c r="D2530" s="148"/>
      <c r="E2530" s="152" t="str">
        <f>CONCATENATE(J2544,IF(AND(D2543&lt;&gt;0,D2540&lt;&gt;0),$M$3,""),J2541,IF(AND(D2540&lt;&gt;0,D2537&lt;&gt;0),$M$3,""),J2538,IF(AND(D2537&lt;&gt;0,D2534&lt;&gt;0),$M$3,""),J2535,$N$3,$M$3,E2531,IF(D2531&lt;&gt;0,$M$3,""),$N$4)</f>
        <v>sto pięćdziesiąt dziewięć, 00/100</v>
      </c>
      <c r="F2530" s="148"/>
      <c r="G2530" s="148"/>
      <c r="H2530" s="148"/>
      <c r="I2530" s="148"/>
      <c r="J2530" s="148"/>
      <c r="K2530" s="153"/>
    </row>
    <row r="2531" spans="1:11" ht="15.75" thickBot="1">
      <c r="A2531" s="154">
        <f>TRUNC(A2530)</f>
        <v>159</v>
      </c>
      <c r="B2531" s="155">
        <f>A2530-A2531</f>
        <v>0</v>
      </c>
      <c r="C2531" s="155">
        <v>1</v>
      </c>
      <c r="D2531" s="156">
        <f>B2531</f>
        <v>0</v>
      </c>
      <c r="E2531" s="157" t="str">
        <f>CONCATENATE(TEXT(D2531*100,"## 00"),"/100")</f>
        <v>00/100</v>
      </c>
      <c r="K2531" s="158"/>
    </row>
    <row r="2532" spans="1:11">
      <c r="A2532" s="159">
        <f t="shared" ref="A2532:A2543" si="316">MOD($A$2531,$C2532)</f>
        <v>9</v>
      </c>
      <c r="B2532" s="156">
        <f>A2532</f>
        <v>9</v>
      </c>
      <c r="C2532" s="156">
        <v>10</v>
      </c>
      <c r="D2532" s="156"/>
      <c r="E2532" s="157"/>
      <c r="K2532" s="160"/>
    </row>
    <row r="2533" spans="1:11">
      <c r="A2533" s="159">
        <f t="shared" si="316"/>
        <v>59</v>
      </c>
      <c r="B2533" s="156">
        <f t="shared" ref="B2533:B2542" si="317">A2533-A2532</f>
        <v>50</v>
      </c>
      <c r="C2533" s="156">
        <v>100</v>
      </c>
      <c r="D2533" s="156"/>
      <c r="E2533" s="157"/>
      <c r="K2533" s="160"/>
    </row>
    <row r="2534" spans="1:11">
      <c r="A2534" s="159">
        <f t="shared" si="316"/>
        <v>159</v>
      </c>
      <c r="B2534" s="156">
        <f t="shared" si="317"/>
        <v>100</v>
      </c>
      <c r="C2534" s="156">
        <v>1000</v>
      </c>
      <c r="D2534" s="156">
        <f>A2534</f>
        <v>159</v>
      </c>
      <c r="E2534" s="157">
        <f>D2534-MOD(D2534,100)</f>
        <v>100</v>
      </c>
      <c r="F2534" s="149">
        <f>MOD(D2534,100)</f>
        <v>59</v>
      </c>
      <c r="G2534" s="149">
        <f>F2534-MOD(F2534,10)</f>
        <v>50</v>
      </c>
      <c r="H2534" s="149">
        <f>MOD(F2534,10)</f>
        <v>9</v>
      </c>
      <c r="K2534" s="160"/>
    </row>
    <row r="2535" spans="1:11">
      <c r="A2535" s="159">
        <f t="shared" si="316"/>
        <v>159</v>
      </c>
      <c r="B2535" s="156">
        <f t="shared" si="317"/>
        <v>0</v>
      </c>
      <c r="C2535" s="156">
        <v>10000</v>
      </c>
      <c r="D2535" s="156"/>
      <c r="E2535" s="157" t="str">
        <f>_xlfn.IFNA(VLOOKUP(E2534,$O$3:$P$38,2,0),"")</f>
        <v>sto</v>
      </c>
      <c r="F2535" s="149" t="str">
        <f>IF(AND(F2534&gt;10,F2534&lt;20), VLOOKUP(F2534,$O$3:$P$38,2,0),"")</f>
        <v/>
      </c>
      <c r="G2535" s="149" t="str">
        <f>IF(AND(F2534&gt;10,F2534&lt;20),"", IF(G2534&gt;9, VLOOKUP(G2534,$O$3:$P$38,2,0),""))</f>
        <v>pięćdziesiąt</v>
      </c>
      <c r="H2535" s="149" t="str">
        <f>IF(AND(F2534&gt;10,F2534&lt;20),"",IF(H2534&gt;0,VLOOKUP(H2534,$O$3:$P$39,2,0),IF(AND(H2534=0,A2531=0),"zero","")))</f>
        <v>dziewięć</v>
      </c>
      <c r="J2535" s="149" t="str">
        <f>CONCATENATE(E2535,IF(AND(E2535&lt;&gt;"",F2535&lt;&gt;""),$M$3,""),F2535,IF(AND(E2535&amp;F2535&lt;&gt;"",G2535&lt;&gt;""),$M$3,""),G2535,IF(AND(E2535&amp;F2535&amp;G2535&lt;&gt;"",H2535&lt;&gt;""),$M$3,""),H2535)</f>
        <v>sto pięćdziesiąt dziewięć</v>
      </c>
      <c r="K2535" s="160"/>
    </row>
    <row r="2536" spans="1:11">
      <c r="A2536" s="159">
        <f t="shared" si="316"/>
        <v>159</v>
      </c>
      <c r="B2536" s="156">
        <f t="shared" si="317"/>
        <v>0</v>
      </c>
      <c r="C2536" s="156">
        <v>100000</v>
      </c>
      <c r="D2536" s="156"/>
      <c r="E2536" s="157"/>
      <c r="K2536" s="160"/>
    </row>
    <row r="2537" spans="1:11">
      <c r="A2537" s="159">
        <f t="shared" si="316"/>
        <v>159</v>
      </c>
      <c r="B2537" s="156">
        <f t="shared" si="317"/>
        <v>0</v>
      </c>
      <c r="C2537" s="156">
        <v>1000000</v>
      </c>
      <c r="D2537" s="156">
        <f>(A2537-A2534)/1000</f>
        <v>0</v>
      </c>
      <c r="E2537" s="157">
        <f>D2537-MOD(D2537,100)</f>
        <v>0</v>
      </c>
      <c r="F2537" s="149">
        <f>MOD(D2537,100)</f>
        <v>0</v>
      </c>
      <c r="G2537" s="149">
        <f>F2537-MOD(F2537,10)</f>
        <v>0</v>
      </c>
      <c r="H2537" s="149">
        <f>MOD(F2537,10)</f>
        <v>0</v>
      </c>
      <c r="K2537" s="160"/>
    </row>
    <row r="2538" spans="1:11">
      <c r="A2538" s="159">
        <f t="shared" si="316"/>
        <v>159</v>
      </c>
      <c r="B2538" s="156">
        <f t="shared" si="317"/>
        <v>0</v>
      </c>
      <c r="C2538" s="156">
        <v>10000000</v>
      </c>
      <c r="D2538" s="156"/>
      <c r="E2538" s="157" t="str">
        <f>_xlfn.IFNA(VLOOKUP(E2537,$O$3:$P$38,2,0),"")</f>
        <v/>
      </c>
      <c r="F2538" s="149" t="str">
        <f>IF(AND(F2537&gt;10,F2537&lt;20), VLOOKUP(F2537,$O$3:$P$38,2,0),"")</f>
        <v/>
      </c>
      <c r="G2538" s="149" t="str">
        <f>IF(AND(F2537&gt;10,F2537&lt;20),"", IF(G2537&gt;9, VLOOKUP(G2537,$O$3:$P$38,2,0),""))</f>
        <v/>
      </c>
      <c r="H2538" s="149" t="str">
        <f>IF(AND(F2537&gt;10,F2537&lt;20),"", IF(H2537&gt;0, VLOOKUP(H2537,$O$3:$P$38,2,0),""))</f>
        <v/>
      </c>
      <c r="I2538" s="149" t="str">
        <f>IF(D2537=0,"",IF(D2537=1,$Q$3,IF(AND(F2537&gt;10,F2537&lt;19),$Q$5,IF(AND(H2537&gt;1,H2537&lt;5),$Q$4,$Q$5))))</f>
        <v/>
      </c>
      <c r="J2538" s="149" t="str">
        <f>CONCATENATE(E2538,IF(AND(E2538&lt;&gt;"",F2538&lt;&gt;""),$M$3,""),F2538,IF(AND(E2538&amp;F2538&lt;&gt;"",G2538&lt;&gt;""),$M$3,""),G2538,IF(AND(E2538&amp;F2538&amp;G2538&lt;&gt;"",H2538&lt;&gt;""),$M$3,""),H2538,IF(E2538&amp;F2538&amp;G2538&amp;H2538&lt;&gt;"",$M$3,""),I2538)</f>
        <v/>
      </c>
      <c r="K2538" s="160"/>
    </row>
    <row r="2539" spans="1:11">
      <c r="A2539" s="159">
        <f t="shared" si="316"/>
        <v>159</v>
      </c>
      <c r="B2539" s="156">
        <f t="shared" si="317"/>
        <v>0</v>
      </c>
      <c r="C2539" s="156">
        <v>100000000</v>
      </c>
      <c r="D2539" s="156"/>
      <c r="E2539" s="157"/>
      <c r="K2539" s="160"/>
    </row>
    <row r="2540" spans="1:11">
      <c r="A2540" s="159">
        <f t="shared" si="316"/>
        <v>159</v>
      </c>
      <c r="B2540" s="155">
        <f t="shared" si="317"/>
        <v>0</v>
      </c>
      <c r="C2540" s="155">
        <v>1000000000</v>
      </c>
      <c r="D2540" s="156">
        <f>(A2540-A2537)/1000000</f>
        <v>0</v>
      </c>
      <c r="E2540" s="157">
        <f>D2540-MOD(D2540,100)</f>
        <v>0</v>
      </c>
      <c r="F2540" s="149">
        <f>MOD(D2540,100)</f>
        <v>0</v>
      </c>
      <c r="G2540" s="149">
        <f>F2540-MOD(F2540,10)</f>
        <v>0</v>
      </c>
      <c r="H2540" s="149">
        <f>MOD(F2540,10)</f>
        <v>0</v>
      </c>
      <c r="K2540" s="160"/>
    </row>
    <row r="2541" spans="1:11">
      <c r="A2541" s="159">
        <f t="shared" si="316"/>
        <v>159</v>
      </c>
      <c r="B2541" s="155">
        <f t="shared" si="317"/>
        <v>0</v>
      </c>
      <c r="C2541" s="155">
        <v>10000000000</v>
      </c>
      <c r="E2541" s="161" t="str">
        <f>_xlfn.IFNA(VLOOKUP(E2540,$O$3:$P$38,2,0),"")</f>
        <v/>
      </c>
      <c r="F2541" s="149" t="str">
        <f>IF(AND(F2540&gt;10,F2540&lt;20), VLOOKUP(F2540,$O$3:$P$38,2,0),"")</f>
        <v/>
      </c>
      <c r="G2541" s="149" t="str">
        <f>IF(AND(F2540&gt;10,F2540&lt;20),"", IF(G2540&gt;9, VLOOKUP(G2540,$O$3:$P$38,2,0),""))</f>
        <v/>
      </c>
      <c r="H2541" s="149" t="str">
        <f>IF(AND(F2540&gt;10,F2540&lt;20),"", IF(H2540&gt;0, VLOOKUP(H2540,$O$3:$P$38,2,0),""))</f>
        <v/>
      </c>
      <c r="I2541" s="149" t="str">
        <f>IF(D2540=0,"",IF(D2540=1,$R$3,IF(AND(F2540&gt;10,F2540&lt;19),$R$5,IF(AND(H2540&gt;1,H2540&lt;5),$R$4,$R$5))))</f>
        <v/>
      </c>
      <c r="J2541" s="149" t="str">
        <f>CONCATENATE(E2541,IF(AND(E2541&lt;&gt;"",F2541&lt;&gt;""),$M$3,""),F2541,IF(AND(E2541&amp;F2541&lt;&gt;"",G2541&lt;&gt;""),$M$3,""),G2541,IF(AND(E2541&amp;F2541&amp;G2541&lt;&gt;"",H2541&lt;&gt;""),$M$3,""),H2541,IF(E2541&amp;F2541&amp;G2541&amp;H2541&lt;&gt;"",$M$3,""),I2541)</f>
        <v/>
      </c>
      <c r="K2541" s="160"/>
    </row>
    <row r="2542" spans="1:11">
      <c r="A2542" s="159">
        <f t="shared" si="316"/>
        <v>159</v>
      </c>
      <c r="B2542" s="156">
        <f t="shared" si="317"/>
        <v>0</v>
      </c>
      <c r="C2542" s="156">
        <v>100000000000</v>
      </c>
      <c r="D2542" s="156"/>
      <c r="E2542" s="157"/>
      <c r="K2542" s="160"/>
    </row>
    <row r="2543" spans="1:11">
      <c r="A2543" s="159">
        <f t="shared" si="316"/>
        <v>159</v>
      </c>
      <c r="B2543" s="155">
        <f>A2543-A2540</f>
        <v>0</v>
      </c>
      <c r="C2543" s="155">
        <v>1000000000000</v>
      </c>
      <c r="D2543" s="156">
        <f>(A2543-A2540)/1000000000</f>
        <v>0</v>
      </c>
      <c r="E2543" s="157">
        <f>D2543-MOD(D2543,100)</f>
        <v>0</v>
      </c>
      <c r="F2543" s="149">
        <f>MOD(D2543,100)</f>
        <v>0</v>
      </c>
      <c r="G2543" s="149">
        <f>F2543-MOD(F2543,10)</f>
        <v>0</v>
      </c>
      <c r="H2543" s="149">
        <f>MOD(F2543,10)</f>
        <v>0</v>
      </c>
      <c r="K2543" s="160"/>
    </row>
    <row r="2544" spans="1:11" ht="15.75" thickBot="1">
      <c r="A2544" s="162"/>
      <c r="B2544" s="163"/>
      <c r="C2544" s="163"/>
      <c r="D2544" s="163"/>
      <c r="E2544" s="164" t="str">
        <f>_xlfn.IFNA(VLOOKUP(E2543,$O$3:$P$38,2,0),"")</f>
        <v/>
      </c>
      <c r="F2544" s="163" t="str">
        <f>IF(AND(F2543&gt;10,F2543&lt;20), VLOOKUP(F2543,$O$3:$P$38,2,0),"")</f>
        <v/>
      </c>
      <c r="G2544" s="163" t="str">
        <f>IF(AND(F2543&gt;10,F2543&lt;20),"", IF(G2543&gt;9, VLOOKUP(G2543,$O$3:$P$38,2,0),""))</f>
        <v/>
      </c>
      <c r="H2544" s="163" t="str">
        <f>IF(AND(F2543&gt;10,F2543&lt;20),"", IF(H2543&gt;0, VLOOKUP(H2543,$O$3:$P$38,2,0),""))</f>
        <v/>
      </c>
      <c r="I2544" s="163" t="str">
        <f>IF(D2543=0,"",IF(D2543=1,$S$3,IF(AND(F2543&gt;10,F2543&lt;19),$S$5,IF(AND(H2543&gt;1,H2543&lt;5),$S$4,$S$5))))</f>
        <v/>
      </c>
      <c r="J2544" s="163" t="str">
        <f>CONCATENATE(E2544,IF(AND(E2544&lt;&gt;"",F2544&lt;&gt;""),$M$3,""),F2544,IF(AND(E2544&amp;F2544&lt;&gt;"",G2544&lt;&gt;""),$M$3,""),G2544,IF(AND(E2544&amp;F2544&amp;G2544&lt;&gt;"",H2544&lt;&gt;""),$M$3,""),H2544,IF(E2544&amp;F2544&amp;G2544&amp;H2544&lt;&gt;"",$M$3,""),I2544)</f>
        <v/>
      </c>
      <c r="K2544" s="165"/>
    </row>
    <row r="2545" spans="1:11" ht="15.75" thickBot="1">
      <c r="A2545" s="150"/>
      <c r="B2545" s="150"/>
      <c r="C2545" s="150"/>
      <c r="D2545" s="150"/>
      <c r="E2545" s="166"/>
      <c r="F2545" s="150"/>
      <c r="G2545" s="150"/>
      <c r="H2545" s="150"/>
      <c r="I2545" s="150"/>
      <c r="J2545" s="150"/>
      <c r="K2545" s="150"/>
    </row>
    <row r="2546" spans="1:11" ht="15.75" thickBot="1">
      <c r="A2546" s="151">
        <v>160</v>
      </c>
      <c r="B2546" s="145" t="s">
        <v>152</v>
      </c>
      <c r="C2546" s="145" t="s">
        <v>153</v>
      </c>
      <c r="D2546" s="148"/>
      <c r="E2546" s="152" t="str">
        <f>CONCATENATE(J2560,IF(AND(D2559&lt;&gt;0,D2556&lt;&gt;0),$M$3,""),J2557,IF(AND(D2556&lt;&gt;0,D2553&lt;&gt;0),$M$3,""),J2554,IF(AND(D2553&lt;&gt;0,D2550&lt;&gt;0),$M$3,""),J2551,$N$3,$M$3,E2547,IF(D2547&lt;&gt;0,$M$3,""),$N$4)</f>
        <v>sto sześćdziesiąt, 00/100</v>
      </c>
      <c r="F2546" s="148"/>
      <c r="G2546" s="148"/>
      <c r="H2546" s="148"/>
      <c r="I2546" s="148"/>
      <c r="J2546" s="148"/>
      <c r="K2546" s="153"/>
    </row>
    <row r="2547" spans="1:11" ht="15.75" thickBot="1">
      <c r="A2547" s="154">
        <f>TRUNC(A2546)</f>
        <v>160</v>
      </c>
      <c r="B2547" s="155">
        <f>A2546-A2547</f>
        <v>0</v>
      </c>
      <c r="C2547" s="155">
        <v>1</v>
      </c>
      <c r="D2547" s="156">
        <f>B2547</f>
        <v>0</v>
      </c>
      <c r="E2547" s="157" t="str">
        <f>CONCATENATE(TEXT(D2547*100,"## 00"),"/100")</f>
        <v>00/100</v>
      </c>
      <c r="K2547" s="158"/>
    </row>
    <row r="2548" spans="1:11">
      <c r="A2548" s="159">
        <f t="shared" ref="A2548:A2559" si="318">MOD($A$2547,$C2548)</f>
        <v>0</v>
      </c>
      <c r="B2548" s="156">
        <f>A2548</f>
        <v>0</v>
      </c>
      <c r="C2548" s="156">
        <v>10</v>
      </c>
      <c r="D2548" s="156"/>
      <c r="E2548" s="157"/>
      <c r="K2548" s="160"/>
    </row>
    <row r="2549" spans="1:11">
      <c r="A2549" s="159">
        <f t="shared" si="318"/>
        <v>60</v>
      </c>
      <c r="B2549" s="156">
        <f t="shared" ref="B2549:B2558" si="319">A2549-A2548</f>
        <v>60</v>
      </c>
      <c r="C2549" s="156">
        <v>100</v>
      </c>
      <c r="D2549" s="156"/>
      <c r="E2549" s="157"/>
      <c r="K2549" s="160"/>
    </row>
    <row r="2550" spans="1:11">
      <c r="A2550" s="159">
        <f t="shared" si="318"/>
        <v>160</v>
      </c>
      <c r="B2550" s="156">
        <f t="shared" si="319"/>
        <v>100</v>
      </c>
      <c r="C2550" s="156">
        <v>1000</v>
      </c>
      <c r="D2550" s="156">
        <f>A2550</f>
        <v>160</v>
      </c>
      <c r="E2550" s="157">
        <f>D2550-MOD(D2550,100)</f>
        <v>100</v>
      </c>
      <c r="F2550" s="149">
        <f>MOD(D2550,100)</f>
        <v>60</v>
      </c>
      <c r="G2550" s="149">
        <f>F2550-MOD(F2550,10)</f>
        <v>60</v>
      </c>
      <c r="H2550" s="149">
        <f>MOD(F2550,10)</f>
        <v>0</v>
      </c>
      <c r="K2550" s="160"/>
    </row>
    <row r="2551" spans="1:11">
      <c r="A2551" s="159">
        <f t="shared" si="318"/>
        <v>160</v>
      </c>
      <c r="B2551" s="156">
        <f t="shared" si="319"/>
        <v>0</v>
      </c>
      <c r="C2551" s="156">
        <v>10000</v>
      </c>
      <c r="D2551" s="156"/>
      <c r="E2551" s="157" t="str">
        <f>_xlfn.IFNA(VLOOKUP(E2550,$O$3:$P$38,2,0),"")</f>
        <v>sto</v>
      </c>
      <c r="F2551" s="149" t="str">
        <f>IF(AND(F2550&gt;10,F2550&lt;20), VLOOKUP(F2550,$O$3:$P$38,2,0),"")</f>
        <v/>
      </c>
      <c r="G2551" s="149" t="str">
        <f>IF(AND(F2550&gt;10,F2550&lt;20),"", IF(G2550&gt;9, VLOOKUP(G2550,$O$3:$P$38,2,0),""))</f>
        <v>sześćdziesiąt</v>
      </c>
      <c r="H2551" s="149" t="str">
        <f>IF(AND(F2550&gt;10,F2550&lt;20),"",IF(H2550&gt;0,VLOOKUP(H2550,$O$3:$P$39,2,0),IF(AND(H2550=0,A2547=0),"zero","")))</f>
        <v/>
      </c>
      <c r="J2551" s="149" t="str">
        <f>CONCATENATE(E2551,IF(AND(E2551&lt;&gt;"",F2551&lt;&gt;""),$M$3,""),F2551,IF(AND(E2551&amp;F2551&lt;&gt;"",G2551&lt;&gt;""),$M$3,""),G2551,IF(AND(E2551&amp;F2551&amp;G2551&lt;&gt;"",H2551&lt;&gt;""),$M$3,""),H2551)</f>
        <v>sto sześćdziesiąt</v>
      </c>
      <c r="K2551" s="160"/>
    </row>
    <row r="2552" spans="1:11">
      <c r="A2552" s="159">
        <f t="shared" si="318"/>
        <v>160</v>
      </c>
      <c r="B2552" s="156">
        <f t="shared" si="319"/>
        <v>0</v>
      </c>
      <c r="C2552" s="156">
        <v>100000</v>
      </c>
      <c r="D2552" s="156"/>
      <c r="E2552" s="157"/>
      <c r="K2552" s="160"/>
    </row>
    <row r="2553" spans="1:11">
      <c r="A2553" s="159">
        <f t="shared" si="318"/>
        <v>160</v>
      </c>
      <c r="B2553" s="156">
        <f t="shared" si="319"/>
        <v>0</v>
      </c>
      <c r="C2553" s="156">
        <v>1000000</v>
      </c>
      <c r="D2553" s="156">
        <f>(A2553-A2550)/1000</f>
        <v>0</v>
      </c>
      <c r="E2553" s="157">
        <f>D2553-MOD(D2553,100)</f>
        <v>0</v>
      </c>
      <c r="F2553" s="149">
        <f>MOD(D2553,100)</f>
        <v>0</v>
      </c>
      <c r="G2553" s="149">
        <f>F2553-MOD(F2553,10)</f>
        <v>0</v>
      </c>
      <c r="H2553" s="149">
        <f>MOD(F2553,10)</f>
        <v>0</v>
      </c>
      <c r="K2553" s="160"/>
    </row>
    <row r="2554" spans="1:11">
      <c r="A2554" s="159">
        <f t="shared" si="318"/>
        <v>160</v>
      </c>
      <c r="B2554" s="156">
        <f t="shared" si="319"/>
        <v>0</v>
      </c>
      <c r="C2554" s="156">
        <v>10000000</v>
      </c>
      <c r="D2554" s="156"/>
      <c r="E2554" s="157" t="str">
        <f>_xlfn.IFNA(VLOOKUP(E2553,$O$3:$P$38,2,0),"")</f>
        <v/>
      </c>
      <c r="F2554" s="149" t="str">
        <f>IF(AND(F2553&gt;10,F2553&lt;20), VLOOKUP(F2553,$O$3:$P$38,2,0),"")</f>
        <v/>
      </c>
      <c r="G2554" s="149" t="str">
        <f>IF(AND(F2553&gt;10,F2553&lt;20),"", IF(G2553&gt;9, VLOOKUP(G2553,$O$3:$P$38,2,0),""))</f>
        <v/>
      </c>
      <c r="H2554" s="149" t="str">
        <f>IF(AND(F2553&gt;10,F2553&lt;20),"", IF(H2553&gt;0, VLOOKUP(H2553,$O$3:$P$38,2,0),""))</f>
        <v/>
      </c>
      <c r="I2554" s="149" t="str">
        <f>IF(D2553=0,"",IF(D2553=1,$Q$3,IF(AND(F2553&gt;10,F2553&lt;19),$Q$5,IF(AND(H2553&gt;1,H2553&lt;5),$Q$4,$Q$5))))</f>
        <v/>
      </c>
      <c r="J2554" s="149" t="str">
        <f>CONCATENATE(E2554,IF(AND(E2554&lt;&gt;"",F2554&lt;&gt;""),$M$3,""),F2554,IF(AND(E2554&amp;F2554&lt;&gt;"",G2554&lt;&gt;""),$M$3,""),G2554,IF(AND(E2554&amp;F2554&amp;G2554&lt;&gt;"",H2554&lt;&gt;""),$M$3,""),H2554,IF(E2554&amp;F2554&amp;G2554&amp;H2554&lt;&gt;"",$M$3,""),I2554)</f>
        <v/>
      </c>
      <c r="K2554" s="160"/>
    </row>
    <row r="2555" spans="1:11">
      <c r="A2555" s="159">
        <f t="shared" si="318"/>
        <v>160</v>
      </c>
      <c r="B2555" s="156">
        <f t="shared" si="319"/>
        <v>0</v>
      </c>
      <c r="C2555" s="156">
        <v>100000000</v>
      </c>
      <c r="D2555" s="156"/>
      <c r="E2555" s="157"/>
      <c r="K2555" s="160"/>
    </row>
    <row r="2556" spans="1:11">
      <c r="A2556" s="159">
        <f t="shared" si="318"/>
        <v>160</v>
      </c>
      <c r="B2556" s="155">
        <f t="shared" si="319"/>
        <v>0</v>
      </c>
      <c r="C2556" s="155">
        <v>1000000000</v>
      </c>
      <c r="D2556" s="156">
        <f>(A2556-A2553)/1000000</f>
        <v>0</v>
      </c>
      <c r="E2556" s="157">
        <f>D2556-MOD(D2556,100)</f>
        <v>0</v>
      </c>
      <c r="F2556" s="149">
        <f>MOD(D2556,100)</f>
        <v>0</v>
      </c>
      <c r="G2556" s="149">
        <f>F2556-MOD(F2556,10)</f>
        <v>0</v>
      </c>
      <c r="H2556" s="149">
        <f>MOD(F2556,10)</f>
        <v>0</v>
      </c>
      <c r="K2556" s="160"/>
    </row>
    <row r="2557" spans="1:11">
      <c r="A2557" s="159">
        <f t="shared" si="318"/>
        <v>160</v>
      </c>
      <c r="B2557" s="155">
        <f t="shared" si="319"/>
        <v>0</v>
      </c>
      <c r="C2557" s="155">
        <v>10000000000</v>
      </c>
      <c r="E2557" s="161" t="str">
        <f>_xlfn.IFNA(VLOOKUP(E2556,$O$3:$P$38,2,0),"")</f>
        <v/>
      </c>
      <c r="F2557" s="149" t="str">
        <f>IF(AND(F2556&gt;10,F2556&lt;20), VLOOKUP(F2556,$O$3:$P$38,2,0),"")</f>
        <v/>
      </c>
      <c r="G2557" s="149" t="str">
        <f>IF(AND(F2556&gt;10,F2556&lt;20),"", IF(G2556&gt;9, VLOOKUP(G2556,$O$3:$P$38,2,0),""))</f>
        <v/>
      </c>
      <c r="H2557" s="149" t="str">
        <f>IF(AND(F2556&gt;10,F2556&lt;20),"", IF(H2556&gt;0, VLOOKUP(H2556,$O$3:$P$38,2,0),""))</f>
        <v/>
      </c>
      <c r="I2557" s="149" t="str">
        <f>IF(D2556=0,"",IF(D2556=1,$R$3,IF(AND(F2556&gt;10,F2556&lt;19),$R$5,IF(AND(H2556&gt;1,H2556&lt;5),$R$4,$R$5))))</f>
        <v/>
      </c>
      <c r="J2557" s="149" t="str">
        <f>CONCATENATE(E2557,IF(AND(E2557&lt;&gt;"",F2557&lt;&gt;""),$M$3,""),F2557,IF(AND(E2557&amp;F2557&lt;&gt;"",G2557&lt;&gt;""),$M$3,""),G2557,IF(AND(E2557&amp;F2557&amp;G2557&lt;&gt;"",H2557&lt;&gt;""),$M$3,""),H2557,IF(E2557&amp;F2557&amp;G2557&amp;H2557&lt;&gt;"",$M$3,""),I2557)</f>
        <v/>
      </c>
      <c r="K2557" s="160"/>
    </row>
    <row r="2558" spans="1:11">
      <c r="A2558" s="159">
        <f t="shared" si="318"/>
        <v>160</v>
      </c>
      <c r="B2558" s="156">
        <f t="shared" si="319"/>
        <v>0</v>
      </c>
      <c r="C2558" s="156">
        <v>100000000000</v>
      </c>
      <c r="D2558" s="156"/>
      <c r="E2558" s="157"/>
      <c r="K2558" s="160"/>
    </row>
    <row r="2559" spans="1:11">
      <c r="A2559" s="159">
        <f t="shared" si="318"/>
        <v>160</v>
      </c>
      <c r="B2559" s="155">
        <f>A2559-A2556</f>
        <v>0</v>
      </c>
      <c r="C2559" s="155">
        <v>1000000000000</v>
      </c>
      <c r="D2559" s="156">
        <f>(A2559-A2556)/1000000000</f>
        <v>0</v>
      </c>
      <c r="E2559" s="157">
        <f>D2559-MOD(D2559,100)</f>
        <v>0</v>
      </c>
      <c r="F2559" s="149">
        <f>MOD(D2559,100)</f>
        <v>0</v>
      </c>
      <c r="G2559" s="149">
        <f>F2559-MOD(F2559,10)</f>
        <v>0</v>
      </c>
      <c r="H2559" s="149">
        <f>MOD(F2559,10)</f>
        <v>0</v>
      </c>
      <c r="K2559" s="160"/>
    </row>
    <row r="2560" spans="1:11" ht="15.75" thickBot="1">
      <c r="A2560" s="162"/>
      <c r="B2560" s="163"/>
      <c r="C2560" s="163"/>
      <c r="D2560" s="163"/>
      <c r="E2560" s="164" t="str">
        <f>_xlfn.IFNA(VLOOKUP(E2559,$O$3:$P$38,2,0),"")</f>
        <v/>
      </c>
      <c r="F2560" s="163" t="str">
        <f>IF(AND(F2559&gt;10,F2559&lt;20), VLOOKUP(F2559,$O$3:$P$38,2,0),"")</f>
        <v/>
      </c>
      <c r="G2560" s="163" t="str">
        <f>IF(AND(F2559&gt;10,F2559&lt;20),"", IF(G2559&gt;9, VLOOKUP(G2559,$O$3:$P$38,2,0),""))</f>
        <v/>
      </c>
      <c r="H2560" s="163" t="str">
        <f>IF(AND(F2559&gt;10,F2559&lt;20),"", IF(H2559&gt;0, VLOOKUP(H2559,$O$3:$P$38,2,0),""))</f>
        <v/>
      </c>
      <c r="I2560" s="163" t="str">
        <f>IF(D2559=0,"",IF(D2559=1,$S$3,IF(AND(F2559&gt;10,F2559&lt;19),$S$5,IF(AND(H2559&gt;1,H2559&lt;5),$S$4,$S$5))))</f>
        <v/>
      </c>
      <c r="J2560" s="163" t="str">
        <f>CONCATENATE(E2560,IF(AND(E2560&lt;&gt;"",F2560&lt;&gt;""),$M$3,""),F2560,IF(AND(E2560&amp;F2560&lt;&gt;"",G2560&lt;&gt;""),$M$3,""),G2560,IF(AND(E2560&amp;F2560&amp;G2560&lt;&gt;"",H2560&lt;&gt;""),$M$3,""),H2560,IF(E2560&amp;F2560&amp;G2560&amp;H2560&lt;&gt;"",$M$3,""),I2560)</f>
        <v/>
      </c>
      <c r="K2560" s="165"/>
    </row>
    <row r="2561" spans="1:11" ht="15.75" thickBot="1">
      <c r="A2561" s="150"/>
      <c r="B2561" s="150"/>
      <c r="C2561" s="150"/>
      <c r="D2561" s="150"/>
      <c r="E2561" s="166"/>
      <c r="F2561" s="150"/>
      <c r="G2561" s="150"/>
      <c r="H2561" s="150"/>
      <c r="I2561" s="150"/>
      <c r="J2561" s="150"/>
      <c r="K2561" s="150"/>
    </row>
    <row r="2562" spans="1:11" ht="15.75" thickBot="1">
      <c r="A2562" s="151">
        <v>161</v>
      </c>
      <c r="B2562" s="145" t="s">
        <v>152</v>
      </c>
      <c r="C2562" s="145" t="s">
        <v>153</v>
      </c>
      <c r="D2562" s="148"/>
      <c r="E2562" s="152" t="str">
        <f>CONCATENATE(J2576,IF(AND(D2575&lt;&gt;0,D2572&lt;&gt;0),$M$3,""),J2573,IF(AND(D2572&lt;&gt;0,D2569&lt;&gt;0),$M$3,""),J2570,IF(AND(D2569&lt;&gt;0,D2566&lt;&gt;0),$M$3,""),J2567,$N$3,$M$3,E2563,IF(D2563&lt;&gt;0,$M$3,""),$N$4)</f>
        <v>sto sześćdziesiąt jeden, 00/100</v>
      </c>
      <c r="F2562" s="148"/>
      <c r="G2562" s="148"/>
      <c r="H2562" s="148"/>
      <c r="I2562" s="148"/>
      <c r="J2562" s="148"/>
      <c r="K2562" s="153"/>
    </row>
    <row r="2563" spans="1:11" ht="15.75" thickBot="1">
      <c r="A2563" s="154">
        <f>TRUNC(A2562)</f>
        <v>161</v>
      </c>
      <c r="B2563" s="155">
        <f>A2562-A2563</f>
        <v>0</v>
      </c>
      <c r="C2563" s="155">
        <v>1</v>
      </c>
      <c r="D2563" s="156">
        <f>B2563</f>
        <v>0</v>
      </c>
      <c r="E2563" s="157" t="str">
        <f>CONCATENATE(TEXT(D2563*100,"## 00"),"/100")</f>
        <v>00/100</v>
      </c>
      <c r="K2563" s="158"/>
    </row>
    <row r="2564" spans="1:11">
      <c r="A2564" s="159">
        <f t="shared" ref="A2564:A2575" si="320">MOD($A$2563,$C2564)</f>
        <v>1</v>
      </c>
      <c r="B2564" s="156">
        <f>A2564</f>
        <v>1</v>
      </c>
      <c r="C2564" s="156">
        <v>10</v>
      </c>
      <c r="D2564" s="156"/>
      <c r="E2564" s="157"/>
      <c r="K2564" s="160"/>
    </row>
    <row r="2565" spans="1:11">
      <c r="A2565" s="159">
        <f t="shared" si="320"/>
        <v>61</v>
      </c>
      <c r="B2565" s="156">
        <f t="shared" ref="B2565:B2574" si="321">A2565-A2564</f>
        <v>60</v>
      </c>
      <c r="C2565" s="156">
        <v>100</v>
      </c>
      <c r="D2565" s="156"/>
      <c r="E2565" s="157"/>
      <c r="K2565" s="160"/>
    </row>
    <row r="2566" spans="1:11">
      <c r="A2566" s="159">
        <f t="shared" si="320"/>
        <v>161</v>
      </c>
      <c r="B2566" s="156">
        <f t="shared" si="321"/>
        <v>100</v>
      </c>
      <c r="C2566" s="156">
        <v>1000</v>
      </c>
      <c r="D2566" s="156">
        <f>A2566</f>
        <v>161</v>
      </c>
      <c r="E2566" s="157">
        <f>D2566-MOD(D2566,100)</f>
        <v>100</v>
      </c>
      <c r="F2566" s="149">
        <f>MOD(D2566,100)</f>
        <v>61</v>
      </c>
      <c r="G2566" s="149">
        <f>F2566-MOD(F2566,10)</f>
        <v>60</v>
      </c>
      <c r="H2566" s="149">
        <f>MOD(F2566,10)</f>
        <v>1</v>
      </c>
      <c r="K2566" s="160"/>
    </row>
    <row r="2567" spans="1:11">
      <c r="A2567" s="159">
        <f t="shared" si="320"/>
        <v>161</v>
      </c>
      <c r="B2567" s="156">
        <f t="shared" si="321"/>
        <v>0</v>
      </c>
      <c r="C2567" s="156">
        <v>10000</v>
      </c>
      <c r="D2567" s="156"/>
      <c r="E2567" s="157" t="str">
        <f>_xlfn.IFNA(VLOOKUP(E2566,$O$3:$P$38,2,0),"")</f>
        <v>sto</v>
      </c>
      <c r="F2567" s="149" t="str">
        <f>IF(AND(F2566&gt;10,F2566&lt;20), VLOOKUP(F2566,$O$3:$P$38,2,0),"")</f>
        <v/>
      </c>
      <c r="G2567" s="149" t="str">
        <f>IF(AND(F2566&gt;10,F2566&lt;20),"", IF(G2566&gt;9, VLOOKUP(G2566,$O$3:$P$38,2,0),""))</f>
        <v>sześćdziesiąt</v>
      </c>
      <c r="H2567" s="149" t="str">
        <f>IF(AND(F2566&gt;10,F2566&lt;20),"",IF(H2566&gt;0,VLOOKUP(H2566,$O$3:$P$39,2,0),IF(AND(H2566=0,A2563=0),"zero","")))</f>
        <v>jeden</v>
      </c>
      <c r="J2567" s="149" t="str">
        <f>CONCATENATE(E2567,IF(AND(E2567&lt;&gt;"",F2567&lt;&gt;""),$M$3,""),F2567,IF(AND(E2567&amp;F2567&lt;&gt;"",G2567&lt;&gt;""),$M$3,""),G2567,IF(AND(E2567&amp;F2567&amp;G2567&lt;&gt;"",H2567&lt;&gt;""),$M$3,""),H2567)</f>
        <v>sto sześćdziesiąt jeden</v>
      </c>
      <c r="K2567" s="160"/>
    </row>
    <row r="2568" spans="1:11">
      <c r="A2568" s="159">
        <f t="shared" si="320"/>
        <v>161</v>
      </c>
      <c r="B2568" s="156">
        <f t="shared" si="321"/>
        <v>0</v>
      </c>
      <c r="C2568" s="156">
        <v>100000</v>
      </c>
      <c r="D2568" s="156"/>
      <c r="E2568" s="157"/>
      <c r="K2568" s="160"/>
    </row>
    <row r="2569" spans="1:11">
      <c r="A2569" s="159">
        <f t="shared" si="320"/>
        <v>161</v>
      </c>
      <c r="B2569" s="156">
        <f t="shared" si="321"/>
        <v>0</v>
      </c>
      <c r="C2569" s="156">
        <v>1000000</v>
      </c>
      <c r="D2569" s="156">
        <f>(A2569-A2566)/1000</f>
        <v>0</v>
      </c>
      <c r="E2569" s="157">
        <f>D2569-MOD(D2569,100)</f>
        <v>0</v>
      </c>
      <c r="F2569" s="149">
        <f>MOD(D2569,100)</f>
        <v>0</v>
      </c>
      <c r="G2569" s="149">
        <f>F2569-MOD(F2569,10)</f>
        <v>0</v>
      </c>
      <c r="H2569" s="149">
        <f>MOD(F2569,10)</f>
        <v>0</v>
      </c>
      <c r="K2569" s="160"/>
    </row>
    <row r="2570" spans="1:11">
      <c r="A2570" s="159">
        <f t="shared" si="320"/>
        <v>161</v>
      </c>
      <c r="B2570" s="156">
        <f t="shared" si="321"/>
        <v>0</v>
      </c>
      <c r="C2570" s="156">
        <v>10000000</v>
      </c>
      <c r="D2570" s="156"/>
      <c r="E2570" s="157" t="str">
        <f>_xlfn.IFNA(VLOOKUP(E2569,$O$3:$P$38,2,0),"")</f>
        <v/>
      </c>
      <c r="F2570" s="149" t="str">
        <f>IF(AND(F2569&gt;10,F2569&lt;20), VLOOKUP(F2569,$O$3:$P$38,2,0),"")</f>
        <v/>
      </c>
      <c r="G2570" s="149" t="str">
        <f>IF(AND(F2569&gt;10,F2569&lt;20),"", IF(G2569&gt;9, VLOOKUP(G2569,$O$3:$P$38,2,0),""))</f>
        <v/>
      </c>
      <c r="H2570" s="149" t="str">
        <f>IF(AND(F2569&gt;10,F2569&lt;20),"", IF(H2569&gt;0, VLOOKUP(H2569,$O$3:$P$38,2,0),""))</f>
        <v/>
      </c>
      <c r="I2570" s="149" t="str">
        <f>IF(D2569=0,"",IF(D2569=1,$Q$3,IF(AND(F2569&gt;10,F2569&lt;19),$Q$5,IF(AND(H2569&gt;1,H2569&lt;5),$Q$4,$Q$5))))</f>
        <v/>
      </c>
      <c r="J2570" s="149" t="str">
        <f>CONCATENATE(E2570,IF(AND(E2570&lt;&gt;"",F2570&lt;&gt;""),$M$3,""),F2570,IF(AND(E2570&amp;F2570&lt;&gt;"",G2570&lt;&gt;""),$M$3,""),G2570,IF(AND(E2570&amp;F2570&amp;G2570&lt;&gt;"",H2570&lt;&gt;""),$M$3,""),H2570,IF(E2570&amp;F2570&amp;G2570&amp;H2570&lt;&gt;"",$M$3,""),I2570)</f>
        <v/>
      </c>
      <c r="K2570" s="160"/>
    </row>
    <row r="2571" spans="1:11">
      <c r="A2571" s="159">
        <f t="shared" si="320"/>
        <v>161</v>
      </c>
      <c r="B2571" s="156">
        <f t="shared" si="321"/>
        <v>0</v>
      </c>
      <c r="C2571" s="156">
        <v>100000000</v>
      </c>
      <c r="D2571" s="156"/>
      <c r="E2571" s="157"/>
      <c r="K2571" s="160"/>
    </row>
    <row r="2572" spans="1:11">
      <c r="A2572" s="159">
        <f t="shared" si="320"/>
        <v>161</v>
      </c>
      <c r="B2572" s="155">
        <f t="shared" si="321"/>
        <v>0</v>
      </c>
      <c r="C2572" s="155">
        <v>1000000000</v>
      </c>
      <c r="D2572" s="156">
        <f>(A2572-A2569)/1000000</f>
        <v>0</v>
      </c>
      <c r="E2572" s="157">
        <f>D2572-MOD(D2572,100)</f>
        <v>0</v>
      </c>
      <c r="F2572" s="149">
        <f>MOD(D2572,100)</f>
        <v>0</v>
      </c>
      <c r="G2572" s="149">
        <f>F2572-MOD(F2572,10)</f>
        <v>0</v>
      </c>
      <c r="H2572" s="149">
        <f>MOD(F2572,10)</f>
        <v>0</v>
      </c>
      <c r="K2572" s="160"/>
    </row>
    <row r="2573" spans="1:11">
      <c r="A2573" s="159">
        <f t="shared" si="320"/>
        <v>161</v>
      </c>
      <c r="B2573" s="155">
        <f t="shared" si="321"/>
        <v>0</v>
      </c>
      <c r="C2573" s="155">
        <v>10000000000</v>
      </c>
      <c r="E2573" s="161" t="str">
        <f>_xlfn.IFNA(VLOOKUP(E2572,$O$3:$P$38,2,0),"")</f>
        <v/>
      </c>
      <c r="F2573" s="149" t="str">
        <f>IF(AND(F2572&gt;10,F2572&lt;20), VLOOKUP(F2572,$O$3:$P$38,2,0),"")</f>
        <v/>
      </c>
      <c r="G2573" s="149" t="str">
        <f>IF(AND(F2572&gt;10,F2572&lt;20),"", IF(G2572&gt;9, VLOOKUP(G2572,$O$3:$P$38,2,0),""))</f>
        <v/>
      </c>
      <c r="H2573" s="149" t="str">
        <f>IF(AND(F2572&gt;10,F2572&lt;20),"", IF(H2572&gt;0, VLOOKUP(H2572,$O$3:$P$38,2,0),""))</f>
        <v/>
      </c>
      <c r="I2573" s="149" t="str">
        <f>IF(D2572=0,"",IF(D2572=1,$R$3,IF(AND(F2572&gt;10,F2572&lt;19),$R$5,IF(AND(H2572&gt;1,H2572&lt;5),$R$4,$R$5))))</f>
        <v/>
      </c>
      <c r="J2573" s="149" t="str">
        <f>CONCATENATE(E2573,IF(AND(E2573&lt;&gt;"",F2573&lt;&gt;""),$M$3,""),F2573,IF(AND(E2573&amp;F2573&lt;&gt;"",G2573&lt;&gt;""),$M$3,""),G2573,IF(AND(E2573&amp;F2573&amp;G2573&lt;&gt;"",H2573&lt;&gt;""),$M$3,""),H2573,IF(E2573&amp;F2573&amp;G2573&amp;H2573&lt;&gt;"",$M$3,""),I2573)</f>
        <v/>
      </c>
      <c r="K2573" s="160"/>
    </row>
    <row r="2574" spans="1:11">
      <c r="A2574" s="159">
        <f t="shared" si="320"/>
        <v>161</v>
      </c>
      <c r="B2574" s="156">
        <f t="shared" si="321"/>
        <v>0</v>
      </c>
      <c r="C2574" s="156">
        <v>100000000000</v>
      </c>
      <c r="D2574" s="156"/>
      <c r="E2574" s="157"/>
      <c r="K2574" s="160"/>
    </row>
    <row r="2575" spans="1:11">
      <c r="A2575" s="159">
        <f t="shared" si="320"/>
        <v>161</v>
      </c>
      <c r="B2575" s="155">
        <f>A2575-A2572</f>
        <v>0</v>
      </c>
      <c r="C2575" s="155">
        <v>1000000000000</v>
      </c>
      <c r="D2575" s="156">
        <f>(A2575-A2572)/1000000000</f>
        <v>0</v>
      </c>
      <c r="E2575" s="157">
        <f>D2575-MOD(D2575,100)</f>
        <v>0</v>
      </c>
      <c r="F2575" s="149">
        <f>MOD(D2575,100)</f>
        <v>0</v>
      </c>
      <c r="G2575" s="149">
        <f>F2575-MOD(F2575,10)</f>
        <v>0</v>
      </c>
      <c r="H2575" s="149">
        <f>MOD(F2575,10)</f>
        <v>0</v>
      </c>
      <c r="K2575" s="160"/>
    </row>
    <row r="2576" spans="1:11" ht="15.75" thickBot="1">
      <c r="A2576" s="162"/>
      <c r="B2576" s="163"/>
      <c r="C2576" s="163"/>
      <c r="D2576" s="163"/>
      <c r="E2576" s="164" t="str">
        <f>_xlfn.IFNA(VLOOKUP(E2575,$O$3:$P$38,2,0),"")</f>
        <v/>
      </c>
      <c r="F2576" s="163" t="str">
        <f>IF(AND(F2575&gt;10,F2575&lt;20), VLOOKUP(F2575,$O$3:$P$38,2,0),"")</f>
        <v/>
      </c>
      <c r="G2576" s="163" t="str">
        <f>IF(AND(F2575&gt;10,F2575&lt;20),"", IF(G2575&gt;9, VLOOKUP(G2575,$O$3:$P$38,2,0),""))</f>
        <v/>
      </c>
      <c r="H2576" s="163" t="str">
        <f>IF(AND(F2575&gt;10,F2575&lt;20),"", IF(H2575&gt;0, VLOOKUP(H2575,$O$3:$P$38,2,0),""))</f>
        <v/>
      </c>
      <c r="I2576" s="163" t="str">
        <f>IF(D2575=0,"",IF(D2575=1,$S$3,IF(AND(F2575&gt;10,F2575&lt;19),$S$5,IF(AND(H2575&gt;1,H2575&lt;5),$S$4,$S$5))))</f>
        <v/>
      </c>
      <c r="J2576" s="163" t="str">
        <f>CONCATENATE(E2576,IF(AND(E2576&lt;&gt;"",F2576&lt;&gt;""),$M$3,""),F2576,IF(AND(E2576&amp;F2576&lt;&gt;"",G2576&lt;&gt;""),$M$3,""),G2576,IF(AND(E2576&amp;F2576&amp;G2576&lt;&gt;"",H2576&lt;&gt;""),$M$3,""),H2576,IF(E2576&amp;F2576&amp;G2576&amp;H2576&lt;&gt;"",$M$3,""),I2576)</f>
        <v/>
      </c>
      <c r="K2576" s="165"/>
    </row>
    <row r="2577" spans="1:11" ht="15.75" thickBot="1">
      <c r="A2577" s="150"/>
      <c r="B2577" s="150"/>
      <c r="C2577" s="150"/>
      <c r="D2577" s="150"/>
      <c r="E2577" s="166"/>
      <c r="F2577" s="150"/>
      <c r="G2577" s="150"/>
      <c r="H2577" s="150"/>
      <c r="I2577" s="150"/>
      <c r="J2577" s="150"/>
      <c r="K2577" s="150"/>
    </row>
    <row r="2578" spans="1:11" ht="15.75" thickBot="1">
      <c r="A2578" s="151">
        <v>162</v>
      </c>
      <c r="B2578" s="145" t="s">
        <v>152</v>
      </c>
      <c r="C2578" s="145" t="s">
        <v>153</v>
      </c>
      <c r="D2578" s="148"/>
      <c r="E2578" s="152" t="str">
        <f>CONCATENATE(J2592,IF(AND(D2591&lt;&gt;0,D2588&lt;&gt;0),$M$3,""),J2589,IF(AND(D2588&lt;&gt;0,D2585&lt;&gt;0),$M$3,""),J2586,IF(AND(D2585&lt;&gt;0,D2582&lt;&gt;0),$M$3,""),J2583,$N$3,$M$3,E2579,IF(D2579&lt;&gt;0,$M$3,""),$N$4)</f>
        <v>sto sześćdziesiąt dwa, 00/100</v>
      </c>
      <c r="F2578" s="148"/>
      <c r="G2578" s="148"/>
      <c r="H2578" s="148"/>
      <c r="I2578" s="148"/>
      <c r="J2578" s="148"/>
      <c r="K2578" s="153"/>
    </row>
    <row r="2579" spans="1:11" ht="15.75" thickBot="1">
      <c r="A2579" s="154">
        <f>TRUNC(A2578)</f>
        <v>162</v>
      </c>
      <c r="B2579" s="155">
        <f>A2578-A2579</f>
        <v>0</v>
      </c>
      <c r="C2579" s="155">
        <v>1</v>
      </c>
      <c r="D2579" s="156">
        <f>B2579</f>
        <v>0</v>
      </c>
      <c r="E2579" s="157" t="str">
        <f>CONCATENATE(TEXT(D2579*100,"## 00"),"/100")</f>
        <v>00/100</v>
      </c>
      <c r="K2579" s="158"/>
    </row>
    <row r="2580" spans="1:11">
      <c r="A2580" s="159">
        <f t="shared" ref="A2580:A2591" si="322">MOD($A$2579,$C2580)</f>
        <v>2</v>
      </c>
      <c r="B2580" s="156">
        <f>A2580</f>
        <v>2</v>
      </c>
      <c r="C2580" s="156">
        <v>10</v>
      </c>
      <c r="D2580" s="156"/>
      <c r="E2580" s="157"/>
      <c r="K2580" s="160"/>
    </row>
    <row r="2581" spans="1:11">
      <c r="A2581" s="159">
        <f t="shared" si="322"/>
        <v>62</v>
      </c>
      <c r="B2581" s="156">
        <f t="shared" ref="B2581:B2590" si="323">A2581-A2580</f>
        <v>60</v>
      </c>
      <c r="C2581" s="156">
        <v>100</v>
      </c>
      <c r="D2581" s="156"/>
      <c r="E2581" s="157"/>
      <c r="K2581" s="160"/>
    </row>
    <row r="2582" spans="1:11">
      <c r="A2582" s="159">
        <f t="shared" si="322"/>
        <v>162</v>
      </c>
      <c r="B2582" s="156">
        <f t="shared" si="323"/>
        <v>100</v>
      </c>
      <c r="C2582" s="156">
        <v>1000</v>
      </c>
      <c r="D2582" s="156">
        <f>A2582</f>
        <v>162</v>
      </c>
      <c r="E2582" s="157">
        <f>D2582-MOD(D2582,100)</f>
        <v>100</v>
      </c>
      <c r="F2582" s="149">
        <f>MOD(D2582,100)</f>
        <v>62</v>
      </c>
      <c r="G2582" s="149">
        <f>F2582-MOD(F2582,10)</f>
        <v>60</v>
      </c>
      <c r="H2582" s="149">
        <f>MOD(F2582,10)</f>
        <v>2</v>
      </c>
      <c r="K2582" s="160"/>
    </row>
    <row r="2583" spans="1:11">
      <c r="A2583" s="159">
        <f t="shared" si="322"/>
        <v>162</v>
      </c>
      <c r="B2583" s="156">
        <f t="shared" si="323"/>
        <v>0</v>
      </c>
      <c r="C2583" s="156">
        <v>10000</v>
      </c>
      <c r="D2583" s="156"/>
      <c r="E2583" s="157" t="str">
        <f>_xlfn.IFNA(VLOOKUP(E2582,$O$3:$P$38,2,0),"")</f>
        <v>sto</v>
      </c>
      <c r="F2583" s="149" t="str">
        <f>IF(AND(F2582&gt;10,F2582&lt;20), VLOOKUP(F2582,$O$3:$P$38,2,0),"")</f>
        <v/>
      </c>
      <c r="G2583" s="149" t="str">
        <f>IF(AND(F2582&gt;10,F2582&lt;20),"", IF(G2582&gt;9, VLOOKUP(G2582,$O$3:$P$38,2,0),""))</f>
        <v>sześćdziesiąt</v>
      </c>
      <c r="H2583" s="149" t="str">
        <f>IF(AND(F2582&gt;10,F2582&lt;20),"",IF(H2582&gt;0,VLOOKUP(H2582,$O$3:$P$39,2,0),IF(AND(H2582=0,A2579=0),"zero","")))</f>
        <v>dwa</v>
      </c>
      <c r="J2583" s="149" t="str">
        <f>CONCATENATE(E2583,IF(AND(E2583&lt;&gt;"",F2583&lt;&gt;""),$M$3,""),F2583,IF(AND(E2583&amp;F2583&lt;&gt;"",G2583&lt;&gt;""),$M$3,""),G2583,IF(AND(E2583&amp;F2583&amp;G2583&lt;&gt;"",H2583&lt;&gt;""),$M$3,""),H2583)</f>
        <v>sto sześćdziesiąt dwa</v>
      </c>
      <c r="K2583" s="160"/>
    </row>
    <row r="2584" spans="1:11">
      <c r="A2584" s="159">
        <f t="shared" si="322"/>
        <v>162</v>
      </c>
      <c r="B2584" s="156">
        <f t="shared" si="323"/>
        <v>0</v>
      </c>
      <c r="C2584" s="156">
        <v>100000</v>
      </c>
      <c r="D2584" s="156"/>
      <c r="E2584" s="157"/>
      <c r="K2584" s="160"/>
    </row>
    <row r="2585" spans="1:11">
      <c r="A2585" s="159">
        <f t="shared" si="322"/>
        <v>162</v>
      </c>
      <c r="B2585" s="156">
        <f t="shared" si="323"/>
        <v>0</v>
      </c>
      <c r="C2585" s="156">
        <v>1000000</v>
      </c>
      <c r="D2585" s="156">
        <f>(A2585-A2582)/1000</f>
        <v>0</v>
      </c>
      <c r="E2585" s="157">
        <f>D2585-MOD(D2585,100)</f>
        <v>0</v>
      </c>
      <c r="F2585" s="149">
        <f>MOD(D2585,100)</f>
        <v>0</v>
      </c>
      <c r="G2585" s="149">
        <f>F2585-MOD(F2585,10)</f>
        <v>0</v>
      </c>
      <c r="H2585" s="149">
        <f>MOD(F2585,10)</f>
        <v>0</v>
      </c>
      <c r="K2585" s="160"/>
    </row>
    <row r="2586" spans="1:11">
      <c r="A2586" s="159">
        <f t="shared" si="322"/>
        <v>162</v>
      </c>
      <c r="B2586" s="156">
        <f t="shared" si="323"/>
        <v>0</v>
      </c>
      <c r="C2586" s="156">
        <v>10000000</v>
      </c>
      <c r="D2586" s="156"/>
      <c r="E2586" s="157" t="str">
        <f>_xlfn.IFNA(VLOOKUP(E2585,$O$3:$P$38,2,0),"")</f>
        <v/>
      </c>
      <c r="F2586" s="149" t="str">
        <f>IF(AND(F2585&gt;10,F2585&lt;20), VLOOKUP(F2585,$O$3:$P$38,2,0),"")</f>
        <v/>
      </c>
      <c r="G2586" s="149" t="str">
        <f>IF(AND(F2585&gt;10,F2585&lt;20),"", IF(G2585&gt;9, VLOOKUP(G2585,$O$3:$P$38,2,0),""))</f>
        <v/>
      </c>
      <c r="H2586" s="149" t="str">
        <f>IF(AND(F2585&gt;10,F2585&lt;20),"", IF(H2585&gt;0, VLOOKUP(H2585,$O$3:$P$38,2,0),""))</f>
        <v/>
      </c>
      <c r="I2586" s="149" t="str">
        <f>IF(D2585=0,"",IF(D2585=1,$Q$3,IF(AND(F2585&gt;10,F2585&lt;19),$Q$5,IF(AND(H2585&gt;1,H2585&lt;5),$Q$4,$Q$5))))</f>
        <v/>
      </c>
      <c r="J2586" s="149" t="str">
        <f>CONCATENATE(E2586,IF(AND(E2586&lt;&gt;"",F2586&lt;&gt;""),$M$3,""),F2586,IF(AND(E2586&amp;F2586&lt;&gt;"",G2586&lt;&gt;""),$M$3,""),G2586,IF(AND(E2586&amp;F2586&amp;G2586&lt;&gt;"",H2586&lt;&gt;""),$M$3,""),H2586,IF(E2586&amp;F2586&amp;G2586&amp;H2586&lt;&gt;"",$M$3,""),I2586)</f>
        <v/>
      </c>
      <c r="K2586" s="160"/>
    </row>
    <row r="2587" spans="1:11">
      <c r="A2587" s="159">
        <f t="shared" si="322"/>
        <v>162</v>
      </c>
      <c r="B2587" s="156">
        <f t="shared" si="323"/>
        <v>0</v>
      </c>
      <c r="C2587" s="156">
        <v>100000000</v>
      </c>
      <c r="D2587" s="156"/>
      <c r="E2587" s="157"/>
      <c r="K2587" s="160"/>
    </row>
    <row r="2588" spans="1:11">
      <c r="A2588" s="159">
        <f t="shared" si="322"/>
        <v>162</v>
      </c>
      <c r="B2588" s="155">
        <f t="shared" si="323"/>
        <v>0</v>
      </c>
      <c r="C2588" s="155">
        <v>1000000000</v>
      </c>
      <c r="D2588" s="156">
        <f>(A2588-A2585)/1000000</f>
        <v>0</v>
      </c>
      <c r="E2588" s="157">
        <f>D2588-MOD(D2588,100)</f>
        <v>0</v>
      </c>
      <c r="F2588" s="149">
        <f>MOD(D2588,100)</f>
        <v>0</v>
      </c>
      <c r="G2588" s="149">
        <f>F2588-MOD(F2588,10)</f>
        <v>0</v>
      </c>
      <c r="H2588" s="149">
        <f>MOD(F2588,10)</f>
        <v>0</v>
      </c>
      <c r="K2588" s="160"/>
    </row>
    <row r="2589" spans="1:11">
      <c r="A2589" s="159">
        <f t="shared" si="322"/>
        <v>162</v>
      </c>
      <c r="B2589" s="155">
        <f t="shared" si="323"/>
        <v>0</v>
      </c>
      <c r="C2589" s="155">
        <v>10000000000</v>
      </c>
      <c r="E2589" s="161" t="str">
        <f>_xlfn.IFNA(VLOOKUP(E2588,$O$3:$P$38,2,0),"")</f>
        <v/>
      </c>
      <c r="F2589" s="149" t="str">
        <f>IF(AND(F2588&gt;10,F2588&lt;20), VLOOKUP(F2588,$O$3:$P$38,2,0),"")</f>
        <v/>
      </c>
      <c r="G2589" s="149" t="str">
        <f>IF(AND(F2588&gt;10,F2588&lt;20),"", IF(G2588&gt;9, VLOOKUP(G2588,$O$3:$P$38,2,0),""))</f>
        <v/>
      </c>
      <c r="H2589" s="149" t="str">
        <f>IF(AND(F2588&gt;10,F2588&lt;20),"", IF(H2588&gt;0, VLOOKUP(H2588,$O$3:$P$38,2,0),""))</f>
        <v/>
      </c>
      <c r="I2589" s="149" t="str">
        <f>IF(D2588=0,"",IF(D2588=1,$R$3,IF(AND(F2588&gt;10,F2588&lt;19),$R$5,IF(AND(H2588&gt;1,H2588&lt;5),$R$4,$R$5))))</f>
        <v/>
      </c>
      <c r="J2589" s="149" t="str">
        <f>CONCATENATE(E2589,IF(AND(E2589&lt;&gt;"",F2589&lt;&gt;""),$M$3,""),F2589,IF(AND(E2589&amp;F2589&lt;&gt;"",G2589&lt;&gt;""),$M$3,""),G2589,IF(AND(E2589&amp;F2589&amp;G2589&lt;&gt;"",H2589&lt;&gt;""),$M$3,""),H2589,IF(E2589&amp;F2589&amp;G2589&amp;H2589&lt;&gt;"",$M$3,""),I2589)</f>
        <v/>
      </c>
      <c r="K2589" s="160"/>
    </row>
    <row r="2590" spans="1:11">
      <c r="A2590" s="159">
        <f t="shared" si="322"/>
        <v>162</v>
      </c>
      <c r="B2590" s="156">
        <f t="shared" si="323"/>
        <v>0</v>
      </c>
      <c r="C2590" s="156">
        <v>100000000000</v>
      </c>
      <c r="D2590" s="156"/>
      <c r="E2590" s="157"/>
      <c r="K2590" s="160"/>
    </row>
    <row r="2591" spans="1:11">
      <c r="A2591" s="159">
        <f t="shared" si="322"/>
        <v>162</v>
      </c>
      <c r="B2591" s="155">
        <f>A2591-A2588</f>
        <v>0</v>
      </c>
      <c r="C2591" s="155">
        <v>1000000000000</v>
      </c>
      <c r="D2591" s="156">
        <f>(A2591-A2588)/1000000000</f>
        <v>0</v>
      </c>
      <c r="E2591" s="157">
        <f>D2591-MOD(D2591,100)</f>
        <v>0</v>
      </c>
      <c r="F2591" s="149">
        <f>MOD(D2591,100)</f>
        <v>0</v>
      </c>
      <c r="G2591" s="149">
        <f>F2591-MOD(F2591,10)</f>
        <v>0</v>
      </c>
      <c r="H2591" s="149">
        <f>MOD(F2591,10)</f>
        <v>0</v>
      </c>
      <c r="K2591" s="160"/>
    </row>
    <row r="2592" spans="1:11" ht="15.75" thickBot="1">
      <c r="A2592" s="162"/>
      <c r="B2592" s="163"/>
      <c r="C2592" s="163"/>
      <c r="D2592" s="163"/>
      <c r="E2592" s="164" t="str">
        <f>_xlfn.IFNA(VLOOKUP(E2591,$O$3:$P$38,2,0),"")</f>
        <v/>
      </c>
      <c r="F2592" s="163" t="str">
        <f>IF(AND(F2591&gt;10,F2591&lt;20), VLOOKUP(F2591,$O$3:$P$38,2,0),"")</f>
        <v/>
      </c>
      <c r="G2592" s="163" t="str">
        <f>IF(AND(F2591&gt;10,F2591&lt;20),"", IF(G2591&gt;9, VLOOKUP(G2591,$O$3:$P$38,2,0),""))</f>
        <v/>
      </c>
      <c r="H2592" s="163" t="str">
        <f>IF(AND(F2591&gt;10,F2591&lt;20),"", IF(H2591&gt;0, VLOOKUP(H2591,$O$3:$P$38,2,0),""))</f>
        <v/>
      </c>
      <c r="I2592" s="163" t="str">
        <f>IF(D2591=0,"",IF(D2591=1,$S$3,IF(AND(F2591&gt;10,F2591&lt;19),$S$5,IF(AND(H2591&gt;1,H2591&lt;5),$S$4,$S$5))))</f>
        <v/>
      </c>
      <c r="J2592" s="163" t="str">
        <f>CONCATENATE(E2592,IF(AND(E2592&lt;&gt;"",F2592&lt;&gt;""),$M$3,""),F2592,IF(AND(E2592&amp;F2592&lt;&gt;"",G2592&lt;&gt;""),$M$3,""),G2592,IF(AND(E2592&amp;F2592&amp;G2592&lt;&gt;"",H2592&lt;&gt;""),$M$3,""),H2592,IF(E2592&amp;F2592&amp;G2592&amp;H2592&lt;&gt;"",$M$3,""),I2592)</f>
        <v/>
      </c>
      <c r="K2592" s="165"/>
    </row>
    <row r="2593" spans="1:11" ht="15.75" thickBot="1">
      <c r="A2593" s="150"/>
      <c r="B2593" s="150"/>
      <c r="C2593" s="150"/>
      <c r="D2593" s="150"/>
      <c r="E2593" s="166"/>
      <c r="F2593" s="150"/>
      <c r="G2593" s="150"/>
      <c r="H2593" s="150"/>
      <c r="I2593" s="150"/>
      <c r="J2593" s="150"/>
      <c r="K2593" s="150"/>
    </row>
    <row r="2594" spans="1:11" ht="15.75" thickBot="1">
      <c r="A2594" s="151">
        <v>163</v>
      </c>
      <c r="B2594" s="145" t="s">
        <v>152</v>
      </c>
      <c r="C2594" s="145" t="s">
        <v>153</v>
      </c>
      <c r="D2594" s="148"/>
      <c r="E2594" s="152" t="str">
        <f>CONCATENATE(J2608,IF(AND(D2607&lt;&gt;0,D2604&lt;&gt;0),$M$3,""),J2605,IF(AND(D2604&lt;&gt;0,D2601&lt;&gt;0),$M$3,""),J2602,IF(AND(D2601&lt;&gt;0,D2598&lt;&gt;0),$M$3,""),J2599,$N$3,$M$3,E2595,IF(D2595&lt;&gt;0,$M$3,""),$N$4)</f>
        <v>sto sześćdziesiąt trzy, 00/100</v>
      </c>
      <c r="F2594" s="148"/>
      <c r="G2594" s="148"/>
      <c r="H2594" s="148"/>
      <c r="I2594" s="148"/>
      <c r="J2594" s="148"/>
      <c r="K2594" s="153"/>
    </row>
    <row r="2595" spans="1:11" ht="15.75" thickBot="1">
      <c r="A2595" s="154">
        <f>TRUNC(A2594)</f>
        <v>163</v>
      </c>
      <c r="B2595" s="155">
        <f>A2594-A2595</f>
        <v>0</v>
      </c>
      <c r="C2595" s="155">
        <v>1</v>
      </c>
      <c r="D2595" s="156">
        <f>B2595</f>
        <v>0</v>
      </c>
      <c r="E2595" s="157" t="str">
        <f>CONCATENATE(TEXT(D2595*100,"## 00"),"/100")</f>
        <v>00/100</v>
      </c>
      <c r="K2595" s="158"/>
    </row>
    <row r="2596" spans="1:11">
      <c r="A2596" s="159">
        <f t="shared" ref="A2596:A2607" si="324">MOD($A$2595,$C2596)</f>
        <v>3</v>
      </c>
      <c r="B2596" s="156">
        <f>A2596</f>
        <v>3</v>
      </c>
      <c r="C2596" s="156">
        <v>10</v>
      </c>
      <c r="D2596" s="156"/>
      <c r="E2596" s="157"/>
      <c r="K2596" s="160"/>
    </row>
    <row r="2597" spans="1:11">
      <c r="A2597" s="159">
        <f t="shared" si="324"/>
        <v>63</v>
      </c>
      <c r="B2597" s="156">
        <f t="shared" ref="B2597:B2606" si="325">A2597-A2596</f>
        <v>60</v>
      </c>
      <c r="C2597" s="156">
        <v>100</v>
      </c>
      <c r="D2597" s="156"/>
      <c r="E2597" s="157"/>
      <c r="K2597" s="160"/>
    </row>
    <row r="2598" spans="1:11">
      <c r="A2598" s="159">
        <f t="shared" si="324"/>
        <v>163</v>
      </c>
      <c r="B2598" s="156">
        <f t="shared" si="325"/>
        <v>100</v>
      </c>
      <c r="C2598" s="156">
        <v>1000</v>
      </c>
      <c r="D2598" s="156">
        <f>A2598</f>
        <v>163</v>
      </c>
      <c r="E2598" s="157">
        <f>D2598-MOD(D2598,100)</f>
        <v>100</v>
      </c>
      <c r="F2598" s="149">
        <f>MOD(D2598,100)</f>
        <v>63</v>
      </c>
      <c r="G2598" s="149">
        <f>F2598-MOD(F2598,10)</f>
        <v>60</v>
      </c>
      <c r="H2598" s="149">
        <f>MOD(F2598,10)</f>
        <v>3</v>
      </c>
      <c r="K2598" s="160"/>
    </row>
    <row r="2599" spans="1:11">
      <c r="A2599" s="159">
        <f t="shared" si="324"/>
        <v>163</v>
      </c>
      <c r="B2599" s="156">
        <f t="shared" si="325"/>
        <v>0</v>
      </c>
      <c r="C2599" s="156">
        <v>10000</v>
      </c>
      <c r="D2599" s="156"/>
      <c r="E2599" s="157" t="str">
        <f>_xlfn.IFNA(VLOOKUP(E2598,$O$3:$P$38,2,0),"")</f>
        <v>sto</v>
      </c>
      <c r="F2599" s="149" t="str">
        <f>IF(AND(F2598&gt;10,F2598&lt;20), VLOOKUP(F2598,$O$3:$P$38,2,0),"")</f>
        <v/>
      </c>
      <c r="G2599" s="149" t="str">
        <f>IF(AND(F2598&gt;10,F2598&lt;20),"", IF(G2598&gt;9, VLOOKUP(G2598,$O$3:$P$38,2,0),""))</f>
        <v>sześćdziesiąt</v>
      </c>
      <c r="H2599" s="149" t="str">
        <f>IF(AND(F2598&gt;10,F2598&lt;20),"",IF(H2598&gt;0,VLOOKUP(H2598,$O$3:$P$39,2,0),IF(AND(H2598=0,A2595=0),"zero","")))</f>
        <v>trzy</v>
      </c>
      <c r="J2599" s="149" t="str">
        <f>CONCATENATE(E2599,IF(AND(E2599&lt;&gt;"",F2599&lt;&gt;""),$M$3,""),F2599,IF(AND(E2599&amp;F2599&lt;&gt;"",G2599&lt;&gt;""),$M$3,""),G2599,IF(AND(E2599&amp;F2599&amp;G2599&lt;&gt;"",H2599&lt;&gt;""),$M$3,""),H2599)</f>
        <v>sto sześćdziesiąt trzy</v>
      </c>
      <c r="K2599" s="160"/>
    </row>
    <row r="2600" spans="1:11">
      <c r="A2600" s="159">
        <f t="shared" si="324"/>
        <v>163</v>
      </c>
      <c r="B2600" s="156">
        <f t="shared" si="325"/>
        <v>0</v>
      </c>
      <c r="C2600" s="156">
        <v>100000</v>
      </c>
      <c r="D2600" s="156"/>
      <c r="E2600" s="157"/>
      <c r="K2600" s="160"/>
    </row>
    <row r="2601" spans="1:11">
      <c r="A2601" s="159">
        <f t="shared" si="324"/>
        <v>163</v>
      </c>
      <c r="B2601" s="156">
        <f t="shared" si="325"/>
        <v>0</v>
      </c>
      <c r="C2601" s="156">
        <v>1000000</v>
      </c>
      <c r="D2601" s="156">
        <f>(A2601-A2598)/1000</f>
        <v>0</v>
      </c>
      <c r="E2601" s="157">
        <f>D2601-MOD(D2601,100)</f>
        <v>0</v>
      </c>
      <c r="F2601" s="149">
        <f>MOD(D2601,100)</f>
        <v>0</v>
      </c>
      <c r="G2601" s="149">
        <f>F2601-MOD(F2601,10)</f>
        <v>0</v>
      </c>
      <c r="H2601" s="149">
        <f>MOD(F2601,10)</f>
        <v>0</v>
      </c>
      <c r="K2601" s="160"/>
    </row>
    <row r="2602" spans="1:11">
      <c r="A2602" s="159">
        <f t="shared" si="324"/>
        <v>163</v>
      </c>
      <c r="B2602" s="156">
        <f t="shared" si="325"/>
        <v>0</v>
      </c>
      <c r="C2602" s="156">
        <v>10000000</v>
      </c>
      <c r="D2602" s="156"/>
      <c r="E2602" s="157" t="str">
        <f>_xlfn.IFNA(VLOOKUP(E2601,$O$3:$P$38,2,0),"")</f>
        <v/>
      </c>
      <c r="F2602" s="149" t="str">
        <f>IF(AND(F2601&gt;10,F2601&lt;20), VLOOKUP(F2601,$O$3:$P$38,2,0),"")</f>
        <v/>
      </c>
      <c r="G2602" s="149" t="str">
        <f>IF(AND(F2601&gt;10,F2601&lt;20),"", IF(G2601&gt;9, VLOOKUP(G2601,$O$3:$P$38,2,0),""))</f>
        <v/>
      </c>
      <c r="H2602" s="149" t="str">
        <f>IF(AND(F2601&gt;10,F2601&lt;20),"", IF(H2601&gt;0, VLOOKUP(H2601,$O$3:$P$38,2,0),""))</f>
        <v/>
      </c>
      <c r="I2602" s="149" t="str">
        <f>IF(D2601=0,"",IF(D2601=1,$Q$3,IF(AND(F2601&gt;10,F2601&lt;19),$Q$5,IF(AND(H2601&gt;1,H2601&lt;5),$Q$4,$Q$5))))</f>
        <v/>
      </c>
      <c r="J2602" s="149" t="str">
        <f>CONCATENATE(E2602,IF(AND(E2602&lt;&gt;"",F2602&lt;&gt;""),$M$3,""),F2602,IF(AND(E2602&amp;F2602&lt;&gt;"",G2602&lt;&gt;""),$M$3,""),G2602,IF(AND(E2602&amp;F2602&amp;G2602&lt;&gt;"",H2602&lt;&gt;""),$M$3,""),H2602,IF(E2602&amp;F2602&amp;G2602&amp;H2602&lt;&gt;"",$M$3,""),I2602)</f>
        <v/>
      </c>
      <c r="K2602" s="160"/>
    </row>
    <row r="2603" spans="1:11">
      <c r="A2603" s="159">
        <f t="shared" si="324"/>
        <v>163</v>
      </c>
      <c r="B2603" s="156">
        <f t="shared" si="325"/>
        <v>0</v>
      </c>
      <c r="C2603" s="156">
        <v>100000000</v>
      </c>
      <c r="D2603" s="156"/>
      <c r="E2603" s="157"/>
      <c r="K2603" s="160"/>
    </row>
    <row r="2604" spans="1:11">
      <c r="A2604" s="159">
        <f t="shared" si="324"/>
        <v>163</v>
      </c>
      <c r="B2604" s="155">
        <f t="shared" si="325"/>
        <v>0</v>
      </c>
      <c r="C2604" s="155">
        <v>1000000000</v>
      </c>
      <c r="D2604" s="156">
        <f>(A2604-A2601)/1000000</f>
        <v>0</v>
      </c>
      <c r="E2604" s="157">
        <f>D2604-MOD(D2604,100)</f>
        <v>0</v>
      </c>
      <c r="F2604" s="149">
        <f>MOD(D2604,100)</f>
        <v>0</v>
      </c>
      <c r="G2604" s="149">
        <f>F2604-MOD(F2604,10)</f>
        <v>0</v>
      </c>
      <c r="H2604" s="149">
        <f>MOD(F2604,10)</f>
        <v>0</v>
      </c>
      <c r="K2604" s="160"/>
    </row>
    <row r="2605" spans="1:11">
      <c r="A2605" s="159">
        <f t="shared" si="324"/>
        <v>163</v>
      </c>
      <c r="B2605" s="155">
        <f t="shared" si="325"/>
        <v>0</v>
      </c>
      <c r="C2605" s="155">
        <v>10000000000</v>
      </c>
      <c r="E2605" s="161" t="str">
        <f>_xlfn.IFNA(VLOOKUP(E2604,$O$3:$P$38,2,0),"")</f>
        <v/>
      </c>
      <c r="F2605" s="149" t="str">
        <f>IF(AND(F2604&gt;10,F2604&lt;20), VLOOKUP(F2604,$O$3:$P$38,2,0),"")</f>
        <v/>
      </c>
      <c r="G2605" s="149" t="str">
        <f>IF(AND(F2604&gt;10,F2604&lt;20),"", IF(G2604&gt;9, VLOOKUP(G2604,$O$3:$P$38,2,0),""))</f>
        <v/>
      </c>
      <c r="H2605" s="149" t="str">
        <f>IF(AND(F2604&gt;10,F2604&lt;20),"", IF(H2604&gt;0, VLOOKUP(H2604,$O$3:$P$38,2,0),""))</f>
        <v/>
      </c>
      <c r="I2605" s="149" t="str">
        <f>IF(D2604=0,"",IF(D2604=1,$R$3,IF(AND(F2604&gt;10,F2604&lt;19),$R$5,IF(AND(H2604&gt;1,H2604&lt;5),$R$4,$R$5))))</f>
        <v/>
      </c>
      <c r="J2605" s="149" t="str">
        <f>CONCATENATE(E2605,IF(AND(E2605&lt;&gt;"",F2605&lt;&gt;""),$M$3,""),F2605,IF(AND(E2605&amp;F2605&lt;&gt;"",G2605&lt;&gt;""),$M$3,""),G2605,IF(AND(E2605&amp;F2605&amp;G2605&lt;&gt;"",H2605&lt;&gt;""),$M$3,""),H2605,IF(E2605&amp;F2605&amp;G2605&amp;H2605&lt;&gt;"",$M$3,""),I2605)</f>
        <v/>
      </c>
      <c r="K2605" s="160"/>
    </row>
    <row r="2606" spans="1:11">
      <c r="A2606" s="159">
        <f t="shared" si="324"/>
        <v>163</v>
      </c>
      <c r="B2606" s="156">
        <f t="shared" si="325"/>
        <v>0</v>
      </c>
      <c r="C2606" s="156">
        <v>100000000000</v>
      </c>
      <c r="D2606" s="156"/>
      <c r="E2606" s="157"/>
      <c r="K2606" s="160"/>
    </row>
    <row r="2607" spans="1:11">
      <c r="A2607" s="159">
        <f t="shared" si="324"/>
        <v>163</v>
      </c>
      <c r="B2607" s="155">
        <f>A2607-A2604</f>
        <v>0</v>
      </c>
      <c r="C2607" s="155">
        <v>1000000000000</v>
      </c>
      <c r="D2607" s="156">
        <f>(A2607-A2604)/1000000000</f>
        <v>0</v>
      </c>
      <c r="E2607" s="157">
        <f>D2607-MOD(D2607,100)</f>
        <v>0</v>
      </c>
      <c r="F2607" s="149">
        <f>MOD(D2607,100)</f>
        <v>0</v>
      </c>
      <c r="G2607" s="149">
        <f>F2607-MOD(F2607,10)</f>
        <v>0</v>
      </c>
      <c r="H2607" s="149">
        <f>MOD(F2607,10)</f>
        <v>0</v>
      </c>
      <c r="K2607" s="160"/>
    </row>
    <row r="2608" spans="1:11" ht="15.75" thickBot="1">
      <c r="A2608" s="162"/>
      <c r="B2608" s="163"/>
      <c r="C2608" s="163"/>
      <c r="D2608" s="163"/>
      <c r="E2608" s="164" t="str">
        <f>_xlfn.IFNA(VLOOKUP(E2607,$O$3:$P$38,2,0),"")</f>
        <v/>
      </c>
      <c r="F2608" s="163" t="str">
        <f>IF(AND(F2607&gt;10,F2607&lt;20), VLOOKUP(F2607,$O$3:$P$38,2,0),"")</f>
        <v/>
      </c>
      <c r="G2608" s="163" t="str">
        <f>IF(AND(F2607&gt;10,F2607&lt;20),"", IF(G2607&gt;9, VLOOKUP(G2607,$O$3:$P$38,2,0),""))</f>
        <v/>
      </c>
      <c r="H2608" s="163" t="str">
        <f>IF(AND(F2607&gt;10,F2607&lt;20),"", IF(H2607&gt;0, VLOOKUP(H2607,$O$3:$P$38,2,0),""))</f>
        <v/>
      </c>
      <c r="I2608" s="163" t="str">
        <f>IF(D2607=0,"",IF(D2607=1,$S$3,IF(AND(F2607&gt;10,F2607&lt;19),$S$5,IF(AND(H2607&gt;1,H2607&lt;5),$S$4,$S$5))))</f>
        <v/>
      </c>
      <c r="J2608" s="163" t="str">
        <f>CONCATENATE(E2608,IF(AND(E2608&lt;&gt;"",F2608&lt;&gt;""),$M$3,""),F2608,IF(AND(E2608&amp;F2608&lt;&gt;"",G2608&lt;&gt;""),$M$3,""),G2608,IF(AND(E2608&amp;F2608&amp;G2608&lt;&gt;"",H2608&lt;&gt;""),$M$3,""),H2608,IF(E2608&amp;F2608&amp;G2608&amp;H2608&lt;&gt;"",$M$3,""),I2608)</f>
        <v/>
      </c>
      <c r="K2608" s="165"/>
    </row>
    <row r="2609" spans="1:11" ht="15.75" thickBot="1">
      <c r="A2609" s="150"/>
      <c r="B2609" s="150"/>
      <c r="C2609" s="150"/>
      <c r="D2609" s="150"/>
      <c r="E2609" s="166"/>
      <c r="F2609" s="150"/>
      <c r="G2609" s="150"/>
      <c r="H2609" s="150"/>
      <c r="I2609" s="150"/>
      <c r="J2609" s="150"/>
      <c r="K2609" s="150"/>
    </row>
    <row r="2610" spans="1:11" ht="15.75" thickBot="1">
      <c r="A2610" s="151">
        <v>164</v>
      </c>
      <c r="B2610" s="145" t="s">
        <v>152</v>
      </c>
      <c r="C2610" s="145" t="s">
        <v>153</v>
      </c>
      <c r="D2610" s="148"/>
      <c r="E2610" s="152" t="str">
        <f>CONCATENATE(J2624,IF(AND(D2623&lt;&gt;0,D2620&lt;&gt;0),$M$3,""),J2621,IF(AND(D2620&lt;&gt;0,D2617&lt;&gt;0),$M$3,""),J2618,IF(AND(D2617&lt;&gt;0,D2614&lt;&gt;0),$M$3,""),J2615,$N$3,$M$3,E2611,IF(D2611&lt;&gt;0,$M$3,""),$N$4)</f>
        <v>sto sześćdziesiąt cztery, 00/100</v>
      </c>
      <c r="F2610" s="148"/>
      <c r="G2610" s="148"/>
      <c r="H2610" s="148"/>
      <c r="I2610" s="148"/>
      <c r="J2610" s="148"/>
      <c r="K2610" s="153"/>
    </row>
    <row r="2611" spans="1:11" ht="15.75" thickBot="1">
      <c r="A2611" s="154">
        <f>TRUNC(A2610)</f>
        <v>164</v>
      </c>
      <c r="B2611" s="155">
        <f>A2610-A2611</f>
        <v>0</v>
      </c>
      <c r="C2611" s="155">
        <v>1</v>
      </c>
      <c r="D2611" s="156">
        <f>B2611</f>
        <v>0</v>
      </c>
      <c r="E2611" s="157" t="str">
        <f>CONCATENATE(TEXT(D2611*100,"## 00"),"/100")</f>
        <v>00/100</v>
      </c>
      <c r="K2611" s="158"/>
    </row>
    <row r="2612" spans="1:11">
      <c r="A2612" s="159">
        <f t="shared" ref="A2612:A2623" si="326">MOD($A$2611,$C2612)</f>
        <v>4</v>
      </c>
      <c r="B2612" s="156">
        <f>A2612</f>
        <v>4</v>
      </c>
      <c r="C2612" s="156">
        <v>10</v>
      </c>
      <c r="D2612" s="156"/>
      <c r="E2612" s="157"/>
      <c r="K2612" s="160"/>
    </row>
    <row r="2613" spans="1:11">
      <c r="A2613" s="159">
        <f t="shared" si="326"/>
        <v>64</v>
      </c>
      <c r="B2613" s="156">
        <f t="shared" ref="B2613:B2622" si="327">A2613-A2612</f>
        <v>60</v>
      </c>
      <c r="C2613" s="156">
        <v>100</v>
      </c>
      <c r="D2613" s="156"/>
      <c r="E2613" s="157"/>
      <c r="K2613" s="160"/>
    </row>
    <row r="2614" spans="1:11">
      <c r="A2614" s="159">
        <f t="shared" si="326"/>
        <v>164</v>
      </c>
      <c r="B2614" s="156">
        <f t="shared" si="327"/>
        <v>100</v>
      </c>
      <c r="C2614" s="156">
        <v>1000</v>
      </c>
      <c r="D2614" s="156">
        <f>A2614</f>
        <v>164</v>
      </c>
      <c r="E2614" s="157">
        <f>D2614-MOD(D2614,100)</f>
        <v>100</v>
      </c>
      <c r="F2614" s="149">
        <f>MOD(D2614,100)</f>
        <v>64</v>
      </c>
      <c r="G2614" s="149">
        <f>F2614-MOD(F2614,10)</f>
        <v>60</v>
      </c>
      <c r="H2614" s="149">
        <f>MOD(F2614,10)</f>
        <v>4</v>
      </c>
      <c r="K2614" s="160"/>
    </row>
    <row r="2615" spans="1:11">
      <c r="A2615" s="159">
        <f t="shared" si="326"/>
        <v>164</v>
      </c>
      <c r="B2615" s="156">
        <f t="shared" si="327"/>
        <v>0</v>
      </c>
      <c r="C2615" s="156">
        <v>10000</v>
      </c>
      <c r="D2615" s="156"/>
      <c r="E2615" s="157" t="str">
        <f>_xlfn.IFNA(VLOOKUP(E2614,$O$3:$P$38,2,0),"")</f>
        <v>sto</v>
      </c>
      <c r="F2615" s="149" t="str">
        <f>IF(AND(F2614&gt;10,F2614&lt;20), VLOOKUP(F2614,$O$3:$P$38,2,0),"")</f>
        <v/>
      </c>
      <c r="G2615" s="149" t="str">
        <f>IF(AND(F2614&gt;10,F2614&lt;20),"", IF(G2614&gt;9, VLOOKUP(G2614,$O$3:$P$38,2,0),""))</f>
        <v>sześćdziesiąt</v>
      </c>
      <c r="H2615" s="149" t="str">
        <f>IF(AND(F2614&gt;10,F2614&lt;20),"",IF(H2614&gt;0,VLOOKUP(H2614,$O$3:$P$39,2,0),IF(AND(H2614=0,A2611=0),"zero","")))</f>
        <v>cztery</v>
      </c>
      <c r="J2615" s="149" t="str">
        <f>CONCATENATE(E2615,IF(AND(E2615&lt;&gt;"",F2615&lt;&gt;""),$M$3,""),F2615,IF(AND(E2615&amp;F2615&lt;&gt;"",G2615&lt;&gt;""),$M$3,""),G2615,IF(AND(E2615&amp;F2615&amp;G2615&lt;&gt;"",H2615&lt;&gt;""),$M$3,""),H2615)</f>
        <v>sto sześćdziesiąt cztery</v>
      </c>
      <c r="K2615" s="160"/>
    </row>
    <row r="2616" spans="1:11">
      <c r="A2616" s="159">
        <f t="shared" si="326"/>
        <v>164</v>
      </c>
      <c r="B2616" s="156">
        <f t="shared" si="327"/>
        <v>0</v>
      </c>
      <c r="C2616" s="156">
        <v>100000</v>
      </c>
      <c r="D2616" s="156"/>
      <c r="E2616" s="157"/>
      <c r="K2616" s="160"/>
    </row>
    <row r="2617" spans="1:11">
      <c r="A2617" s="159">
        <f t="shared" si="326"/>
        <v>164</v>
      </c>
      <c r="B2617" s="156">
        <f t="shared" si="327"/>
        <v>0</v>
      </c>
      <c r="C2617" s="156">
        <v>1000000</v>
      </c>
      <c r="D2617" s="156">
        <f>(A2617-A2614)/1000</f>
        <v>0</v>
      </c>
      <c r="E2617" s="157">
        <f>D2617-MOD(D2617,100)</f>
        <v>0</v>
      </c>
      <c r="F2617" s="149">
        <f>MOD(D2617,100)</f>
        <v>0</v>
      </c>
      <c r="G2617" s="149">
        <f>F2617-MOD(F2617,10)</f>
        <v>0</v>
      </c>
      <c r="H2617" s="149">
        <f>MOD(F2617,10)</f>
        <v>0</v>
      </c>
      <c r="K2617" s="160"/>
    </row>
    <row r="2618" spans="1:11">
      <c r="A2618" s="159">
        <f t="shared" si="326"/>
        <v>164</v>
      </c>
      <c r="B2618" s="156">
        <f t="shared" si="327"/>
        <v>0</v>
      </c>
      <c r="C2618" s="156">
        <v>10000000</v>
      </c>
      <c r="D2618" s="156"/>
      <c r="E2618" s="157" t="str">
        <f>_xlfn.IFNA(VLOOKUP(E2617,$O$3:$P$38,2,0),"")</f>
        <v/>
      </c>
      <c r="F2618" s="149" t="str">
        <f>IF(AND(F2617&gt;10,F2617&lt;20), VLOOKUP(F2617,$O$3:$P$38,2,0),"")</f>
        <v/>
      </c>
      <c r="G2618" s="149" t="str">
        <f>IF(AND(F2617&gt;10,F2617&lt;20),"", IF(G2617&gt;9, VLOOKUP(G2617,$O$3:$P$38,2,0),""))</f>
        <v/>
      </c>
      <c r="H2618" s="149" t="str">
        <f>IF(AND(F2617&gt;10,F2617&lt;20),"", IF(H2617&gt;0, VLOOKUP(H2617,$O$3:$P$38,2,0),""))</f>
        <v/>
      </c>
      <c r="I2618" s="149" t="str">
        <f>IF(D2617=0,"",IF(D2617=1,$Q$3,IF(AND(F2617&gt;10,F2617&lt;19),$Q$5,IF(AND(H2617&gt;1,H2617&lt;5),$Q$4,$Q$5))))</f>
        <v/>
      </c>
      <c r="J2618" s="149" t="str">
        <f>CONCATENATE(E2618,IF(AND(E2618&lt;&gt;"",F2618&lt;&gt;""),$M$3,""),F2618,IF(AND(E2618&amp;F2618&lt;&gt;"",G2618&lt;&gt;""),$M$3,""),G2618,IF(AND(E2618&amp;F2618&amp;G2618&lt;&gt;"",H2618&lt;&gt;""),$M$3,""),H2618,IF(E2618&amp;F2618&amp;G2618&amp;H2618&lt;&gt;"",$M$3,""),I2618)</f>
        <v/>
      </c>
      <c r="K2618" s="160"/>
    </row>
    <row r="2619" spans="1:11">
      <c r="A2619" s="159">
        <f t="shared" si="326"/>
        <v>164</v>
      </c>
      <c r="B2619" s="156">
        <f t="shared" si="327"/>
        <v>0</v>
      </c>
      <c r="C2619" s="156">
        <v>100000000</v>
      </c>
      <c r="D2619" s="156"/>
      <c r="E2619" s="157"/>
      <c r="K2619" s="160"/>
    </row>
    <row r="2620" spans="1:11">
      <c r="A2620" s="159">
        <f t="shared" si="326"/>
        <v>164</v>
      </c>
      <c r="B2620" s="155">
        <f t="shared" si="327"/>
        <v>0</v>
      </c>
      <c r="C2620" s="155">
        <v>1000000000</v>
      </c>
      <c r="D2620" s="156">
        <f>(A2620-A2617)/1000000</f>
        <v>0</v>
      </c>
      <c r="E2620" s="157">
        <f>D2620-MOD(D2620,100)</f>
        <v>0</v>
      </c>
      <c r="F2620" s="149">
        <f>MOD(D2620,100)</f>
        <v>0</v>
      </c>
      <c r="G2620" s="149">
        <f>F2620-MOD(F2620,10)</f>
        <v>0</v>
      </c>
      <c r="H2620" s="149">
        <f>MOD(F2620,10)</f>
        <v>0</v>
      </c>
      <c r="K2620" s="160"/>
    </row>
    <row r="2621" spans="1:11">
      <c r="A2621" s="159">
        <f t="shared" si="326"/>
        <v>164</v>
      </c>
      <c r="B2621" s="155">
        <f t="shared" si="327"/>
        <v>0</v>
      </c>
      <c r="C2621" s="155">
        <v>10000000000</v>
      </c>
      <c r="E2621" s="161" t="str">
        <f>_xlfn.IFNA(VLOOKUP(E2620,$O$3:$P$38,2,0),"")</f>
        <v/>
      </c>
      <c r="F2621" s="149" t="str">
        <f>IF(AND(F2620&gt;10,F2620&lt;20), VLOOKUP(F2620,$O$3:$P$38,2,0),"")</f>
        <v/>
      </c>
      <c r="G2621" s="149" t="str">
        <f>IF(AND(F2620&gt;10,F2620&lt;20),"", IF(G2620&gt;9, VLOOKUP(G2620,$O$3:$P$38,2,0),""))</f>
        <v/>
      </c>
      <c r="H2621" s="149" t="str">
        <f>IF(AND(F2620&gt;10,F2620&lt;20),"", IF(H2620&gt;0, VLOOKUP(H2620,$O$3:$P$38,2,0),""))</f>
        <v/>
      </c>
      <c r="I2621" s="149" t="str">
        <f>IF(D2620=0,"",IF(D2620=1,$R$3,IF(AND(F2620&gt;10,F2620&lt;19),$R$5,IF(AND(H2620&gt;1,H2620&lt;5),$R$4,$R$5))))</f>
        <v/>
      </c>
      <c r="J2621" s="149" t="str">
        <f>CONCATENATE(E2621,IF(AND(E2621&lt;&gt;"",F2621&lt;&gt;""),$M$3,""),F2621,IF(AND(E2621&amp;F2621&lt;&gt;"",G2621&lt;&gt;""),$M$3,""),G2621,IF(AND(E2621&amp;F2621&amp;G2621&lt;&gt;"",H2621&lt;&gt;""),$M$3,""),H2621,IF(E2621&amp;F2621&amp;G2621&amp;H2621&lt;&gt;"",$M$3,""),I2621)</f>
        <v/>
      </c>
      <c r="K2621" s="160"/>
    </row>
    <row r="2622" spans="1:11">
      <c r="A2622" s="159">
        <f t="shared" si="326"/>
        <v>164</v>
      </c>
      <c r="B2622" s="156">
        <f t="shared" si="327"/>
        <v>0</v>
      </c>
      <c r="C2622" s="156">
        <v>100000000000</v>
      </c>
      <c r="D2622" s="156"/>
      <c r="E2622" s="157"/>
      <c r="K2622" s="160"/>
    </row>
    <row r="2623" spans="1:11">
      <c r="A2623" s="159">
        <f t="shared" si="326"/>
        <v>164</v>
      </c>
      <c r="B2623" s="155">
        <f>A2623-A2620</f>
        <v>0</v>
      </c>
      <c r="C2623" s="155">
        <v>1000000000000</v>
      </c>
      <c r="D2623" s="156">
        <f>(A2623-A2620)/1000000000</f>
        <v>0</v>
      </c>
      <c r="E2623" s="157">
        <f>D2623-MOD(D2623,100)</f>
        <v>0</v>
      </c>
      <c r="F2623" s="149">
        <f>MOD(D2623,100)</f>
        <v>0</v>
      </c>
      <c r="G2623" s="149">
        <f>F2623-MOD(F2623,10)</f>
        <v>0</v>
      </c>
      <c r="H2623" s="149">
        <f>MOD(F2623,10)</f>
        <v>0</v>
      </c>
      <c r="K2623" s="160"/>
    </row>
    <row r="2624" spans="1:11" ht="15.75" thickBot="1">
      <c r="A2624" s="162"/>
      <c r="B2624" s="163"/>
      <c r="C2624" s="163"/>
      <c r="D2624" s="163"/>
      <c r="E2624" s="164" t="str">
        <f>_xlfn.IFNA(VLOOKUP(E2623,$O$3:$P$38,2,0),"")</f>
        <v/>
      </c>
      <c r="F2624" s="163" t="str">
        <f>IF(AND(F2623&gt;10,F2623&lt;20), VLOOKUP(F2623,$O$3:$P$38,2,0),"")</f>
        <v/>
      </c>
      <c r="G2624" s="163" t="str">
        <f>IF(AND(F2623&gt;10,F2623&lt;20),"", IF(G2623&gt;9, VLOOKUP(G2623,$O$3:$P$38,2,0),""))</f>
        <v/>
      </c>
      <c r="H2624" s="163" t="str">
        <f>IF(AND(F2623&gt;10,F2623&lt;20),"", IF(H2623&gt;0, VLOOKUP(H2623,$O$3:$P$38,2,0),""))</f>
        <v/>
      </c>
      <c r="I2624" s="163" t="str">
        <f>IF(D2623=0,"",IF(D2623=1,$S$3,IF(AND(F2623&gt;10,F2623&lt;19),$S$5,IF(AND(H2623&gt;1,H2623&lt;5),$S$4,$S$5))))</f>
        <v/>
      </c>
      <c r="J2624" s="163" t="str">
        <f>CONCATENATE(E2624,IF(AND(E2624&lt;&gt;"",F2624&lt;&gt;""),$M$3,""),F2624,IF(AND(E2624&amp;F2624&lt;&gt;"",G2624&lt;&gt;""),$M$3,""),G2624,IF(AND(E2624&amp;F2624&amp;G2624&lt;&gt;"",H2624&lt;&gt;""),$M$3,""),H2624,IF(E2624&amp;F2624&amp;G2624&amp;H2624&lt;&gt;"",$M$3,""),I2624)</f>
        <v/>
      </c>
      <c r="K2624" s="165"/>
    </row>
    <row r="2625" spans="1:11" ht="15.75" thickBot="1">
      <c r="A2625" s="150"/>
      <c r="B2625" s="150"/>
      <c r="C2625" s="150"/>
      <c r="D2625" s="150"/>
      <c r="E2625" s="166"/>
      <c r="F2625" s="150"/>
      <c r="G2625" s="150"/>
      <c r="H2625" s="150"/>
      <c r="I2625" s="150"/>
      <c r="J2625" s="150"/>
      <c r="K2625" s="150"/>
    </row>
    <row r="2626" spans="1:11" ht="15.75" thickBot="1">
      <c r="A2626" s="151">
        <v>165</v>
      </c>
      <c r="B2626" s="145" t="s">
        <v>152</v>
      </c>
      <c r="C2626" s="145" t="s">
        <v>153</v>
      </c>
      <c r="D2626" s="148"/>
      <c r="E2626" s="152" t="str">
        <f>CONCATENATE(J2640,IF(AND(D2639&lt;&gt;0,D2636&lt;&gt;0),$M$3,""),J2637,IF(AND(D2636&lt;&gt;0,D2633&lt;&gt;0),$M$3,""),J2634,IF(AND(D2633&lt;&gt;0,D2630&lt;&gt;0),$M$3,""),J2631,$N$3,$M$3,E2627,IF(D2627&lt;&gt;0,$M$3,""),$N$4)</f>
        <v>sto sześćdziesiąt pięć, 00/100</v>
      </c>
      <c r="F2626" s="148"/>
      <c r="G2626" s="148"/>
      <c r="H2626" s="148"/>
      <c r="I2626" s="148"/>
      <c r="J2626" s="148"/>
      <c r="K2626" s="153"/>
    </row>
    <row r="2627" spans="1:11" ht="15.75" thickBot="1">
      <c r="A2627" s="154">
        <f>TRUNC(A2626)</f>
        <v>165</v>
      </c>
      <c r="B2627" s="155">
        <f>A2626-A2627</f>
        <v>0</v>
      </c>
      <c r="C2627" s="155">
        <v>1</v>
      </c>
      <c r="D2627" s="156">
        <f>B2627</f>
        <v>0</v>
      </c>
      <c r="E2627" s="157" t="str">
        <f>CONCATENATE(TEXT(D2627*100,"## 00"),"/100")</f>
        <v>00/100</v>
      </c>
      <c r="K2627" s="158"/>
    </row>
    <row r="2628" spans="1:11">
      <c r="A2628" s="159">
        <f t="shared" ref="A2628:A2639" si="328">MOD($A$2627,$C2628)</f>
        <v>5</v>
      </c>
      <c r="B2628" s="156">
        <f>A2628</f>
        <v>5</v>
      </c>
      <c r="C2628" s="156">
        <v>10</v>
      </c>
      <c r="D2628" s="156"/>
      <c r="E2628" s="157"/>
      <c r="K2628" s="160"/>
    </row>
    <row r="2629" spans="1:11">
      <c r="A2629" s="159">
        <f t="shared" si="328"/>
        <v>65</v>
      </c>
      <c r="B2629" s="156">
        <f t="shared" ref="B2629:B2638" si="329">A2629-A2628</f>
        <v>60</v>
      </c>
      <c r="C2629" s="156">
        <v>100</v>
      </c>
      <c r="D2629" s="156"/>
      <c r="E2629" s="157"/>
      <c r="K2629" s="160"/>
    </row>
    <row r="2630" spans="1:11">
      <c r="A2630" s="159">
        <f t="shared" si="328"/>
        <v>165</v>
      </c>
      <c r="B2630" s="156">
        <f t="shared" si="329"/>
        <v>100</v>
      </c>
      <c r="C2630" s="156">
        <v>1000</v>
      </c>
      <c r="D2630" s="156">
        <f>A2630</f>
        <v>165</v>
      </c>
      <c r="E2630" s="157">
        <f>D2630-MOD(D2630,100)</f>
        <v>100</v>
      </c>
      <c r="F2630" s="149">
        <f>MOD(D2630,100)</f>
        <v>65</v>
      </c>
      <c r="G2630" s="149">
        <f>F2630-MOD(F2630,10)</f>
        <v>60</v>
      </c>
      <c r="H2630" s="149">
        <f>MOD(F2630,10)</f>
        <v>5</v>
      </c>
      <c r="K2630" s="160"/>
    </row>
    <row r="2631" spans="1:11">
      <c r="A2631" s="159">
        <f t="shared" si="328"/>
        <v>165</v>
      </c>
      <c r="B2631" s="156">
        <f t="shared" si="329"/>
        <v>0</v>
      </c>
      <c r="C2631" s="156">
        <v>10000</v>
      </c>
      <c r="D2631" s="156"/>
      <c r="E2631" s="157" t="str">
        <f>_xlfn.IFNA(VLOOKUP(E2630,$O$3:$P$38,2,0),"")</f>
        <v>sto</v>
      </c>
      <c r="F2631" s="149" t="str">
        <f>IF(AND(F2630&gt;10,F2630&lt;20), VLOOKUP(F2630,$O$3:$P$38,2,0),"")</f>
        <v/>
      </c>
      <c r="G2631" s="149" t="str">
        <f>IF(AND(F2630&gt;10,F2630&lt;20),"", IF(G2630&gt;9, VLOOKUP(G2630,$O$3:$P$38,2,0),""))</f>
        <v>sześćdziesiąt</v>
      </c>
      <c r="H2631" s="149" t="str">
        <f>IF(AND(F2630&gt;10,F2630&lt;20),"",IF(H2630&gt;0,VLOOKUP(H2630,$O$3:$P$39,2,0),IF(AND(H2630=0,A2627=0),"zero","")))</f>
        <v>pięć</v>
      </c>
      <c r="J2631" s="149" t="str">
        <f>CONCATENATE(E2631,IF(AND(E2631&lt;&gt;"",F2631&lt;&gt;""),$M$3,""),F2631,IF(AND(E2631&amp;F2631&lt;&gt;"",G2631&lt;&gt;""),$M$3,""),G2631,IF(AND(E2631&amp;F2631&amp;G2631&lt;&gt;"",H2631&lt;&gt;""),$M$3,""),H2631)</f>
        <v>sto sześćdziesiąt pięć</v>
      </c>
      <c r="K2631" s="160"/>
    </row>
    <row r="2632" spans="1:11">
      <c r="A2632" s="159">
        <f t="shared" si="328"/>
        <v>165</v>
      </c>
      <c r="B2632" s="156">
        <f t="shared" si="329"/>
        <v>0</v>
      </c>
      <c r="C2632" s="156">
        <v>100000</v>
      </c>
      <c r="D2632" s="156"/>
      <c r="E2632" s="157"/>
      <c r="K2632" s="160"/>
    </row>
    <row r="2633" spans="1:11">
      <c r="A2633" s="159">
        <f t="shared" si="328"/>
        <v>165</v>
      </c>
      <c r="B2633" s="156">
        <f t="shared" si="329"/>
        <v>0</v>
      </c>
      <c r="C2633" s="156">
        <v>1000000</v>
      </c>
      <c r="D2633" s="156">
        <f>(A2633-A2630)/1000</f>
        <v>0</v>
      </c>
      <c r="E2633" s="157">
        <f>D2633-MOD(D2633,100)</f>
        <v>0</v>
      </c>
      <c r="F2633" s="149">
        <f>MOD(D2633,100)</f>
        <v>0</v>
      </c>
      <c r="G2633" s="149">
        <f>F2633-MOD(F2633,10)</f>
        <v>0</v>
      </c>
      <c r="H2633" s="149">
        <f>MOD(F2633,10)</f>
        <v>0</v>
      </c>
      <c r="K2633" s="160"/>
    </row>
    <row r="2634" spans="1:11">
      <c r="A2634" s="159">
        <f t="shared" si="328"/>
        <v>165</v>
      </c>
      <c r="B2634" s="156">
        <f t="shared" si="329"/>
        <v>0</v>
      </c>
      <c r="C2634" s="156">
        <v>10000000</v>
      </c>
      <c r="D2634" s="156"/>
      <c r="E2634" s="157" t="str">
        <f>_xlfn.IFNA(VLOOKUP(E2633,$O$3:$P$38,2,0),"")</f>
        <v/>
      </c>
      <c r="F2634" s="149" t="str">
        <f>IF(AND(F2633&gt;10,F2633&lt;20), VLOOKUP(F2633,$O$3:$P$38,2,0),"")</f>
        <v/>
      </c>
      <c r="G2634" s="149" t="str">
        <f>IF(AND(F2633&gt;10,F2633&lt;20),"", IF(G2633&gt;9, VLOOKUP(G2633,$O$3:$P$38,2,0),""))</f>
        <v/>
      </c>
      <c r="H2634" s="149" t="str">
        <f>IF(AND(F2633&gt;10,F2633&lt;20),"", IF(H2633&gt;0, VLOOKUP(H2633,$O$3:$P$38,2,0),""))</f>
        <v/>
      </c>
      <c r="I2634" s="149" t="str">
        <f>IF(D2633=0,"",IF(D2633=1,$Q$3,IF(AND(F2633&gt;10,F2633&lt;19),$Q$5,IF(AND(H2633&gt;1,H2633&lt;5),$Q$4,$Q$5))))</f>
        <v/>
      </c>
      <c r="J2634" s="149" t="str">
        <f>CONCATENATE(E2634,IF(AND(E2634&lt;&gt;"",F2634&lt;&gt;""),$M$3,""),F2634,IF(AND(E2634&amp;F2634&lt;&gt;"",G2634&lt;&gt;""),$M$3,""),G2634,IF(AND(E2634&amp;F2634&amp;G2634&lt;&gt;"",H2634&lt;&gt;""),$M$3,""),H2634,IF(E2634&amp;F2634&amp;G2634&amp;H2634&lt;&gt;"",$M$3,""),I2634)</f>
        <v/>
      </c>
      <c r="K2634" s="160"/>
    </row>
    <row r="2635" spans="1:11">
      <c r="A2635" s="159">
        <f t="shared" si="328"/>
        <v>165</v>
      </c>
      <c r="B2635" s="156">
        <f t="shared" si="329"/>
        <v>0</v>
      </c>
      <c r="C2635" s="156">
        <v>100000000</v>
      </c>
      <c r="D2635" s="156"/>
      <c r="E2635" s="157"/>
      <c r="K2635" s="160"/>
    </row>
    <row r="2636" spans="1:11">
      <c r="A2636" s="159">
        <f t="shared" si="328"/>
        <v>165</v>
      </c>
      <c r="B2636" s="155">
        <f t="shared" si="329"/>
        <v>0</v>
      </c>
      <c r="C2636" s="155">
        <v>1000000000</v>
      </c>
      <c r="D2636" s="156">
        <f>(A2636-A2633)/1000000</f>
        <v>0</v>
      </c>
      <c r="E2636" s="157">
        <f>D2636-MOD(D2636,100)</f>
        <v>0</v>
      </c>
      <c r="F2636" s="149">
        <f>MOD(D2636,100)</f>
        <v>0</v>
      </c>
      <c r="G2636" s="149">
        <f>F2636-MOD(F2636,10)</f>
        <v>0</v>
      </c>
      <c r="H2636" s="149">
        <f>MOD(F2636,10)</f>
        <v>0</v>
      </c>
      <c r="K2636" s="160"/>
    </row>
    <row r="2637" spans="1:11">
      <c r="A2637" s="159">
        <f t="shared" si="328"/>
        <v>165</v>
      </c>
      <c r="B2637" s="155">
        <f t="shared" si="329"/>
        <v>0</v>
      </c>
      <c r="C2637" s="155">
        <v>10000000000</v>
      </c>
      <c r="E2637" s="161" t="str">
        <f>_xlfn.IFNA(VLOOKUP(E2636,$O$3:$P$38,2,0),"")</f>
        <v/>
      </c>
      <c r="F2637" s="149" t="str">
        <f>IF(AND(F2636&gt;10,F2636&lt;20), VLOOKUP(F2636,$O$3:$P$38,2,0),"")</f>
        <v/>
      </c>
      <c r="G2637" s="149" t="str">
        <f>IF(AND(F2636&gt;10,F2636&lt;20),"", IF(G2636&gt;9, VLOOKUP(G2636,$O$3:$P$38,2,0),""))</f>
        <v/>
      </c>
      <c r="H2637" s="149" t="str">
        <f>IF(AND(F2636&gt;10,F2636&lt;20),"", IF(H2636&gt;0, VLOOKUP(H2636,$O$3:$P$38,2,0),""))</f>
        <v/>
      </c>
      <c r="I2637" s="149" t="str">
        <f>IF(D2636=0,"",IF(D2636=1,$R$3,IF(AND(F2636&gt;10,F2636&lt;19),$R$5,IF(AND(H2636&gt;1,H2636&lt;5),$R$4,$R$5))))</f>
        <v/>
      </c>
      <c r="J2637" s="149" t="str">
        <f>CONCATENATE(E2637,IF(AND(E2637&lt;&gt;"",F2637&lt;&gt;""),$M$3,""),F2637,IF(AND(E2637&amp;F2637&lt;&gt;"",G2637&lt;&gt;""),$M$3,""),G2637,IF(AND(E2637&amp;F2637&amp;G2637&lt;&gt;"",H2637&lt;&gt;""),$M$3,""),H2637,IF(E2637&amp;F2637&amp;G2637&amp;H2637&lt;&gt;"",$M$3,""),I2637)</f>
        <v/>
      </c>
      <c r="K2637" s="160"/>
    </row>
    <row r="2638" spans="1:11">
      <c r="A2638" s="159">
        <f t="shared" si="328"/>
        <v>165</v>
      </c>
      <c r="B2638" s="156">
        <f t="shared" si="329"/>
        <v>0</v>
      </c>
      <c r="C2638" s="156">
        <v>100000000000</v>
      </c>
      <c r="D2638" s="156"/>
      <c r="E2638" s="157"/>
      <c r="K2638" s="160"/>
    </row>
    <row r="2639" spans="1:11">
      <c r="A2639" s="159">
        <f t="shared" si="328"/>
        <v>165</v>
      </c>
      <c r="B2639" s="155">
        <f>A2639-A2636</f>
        <v>0</v>
      </c>
      <c r="C2639" s="155">
        <v>1000000000000</v>
      </c>
      <c r="D2639" s="156">
        <f>(A2639-A2636)/1000000000</f>
        <v>0</v>
      </c>
      <c r="E2639" s="157">
        <f>D2639-MOD(D2639,100)</f>
        <v>0</v>
      </c>
      <c r="F2639" s="149">
        <f>MOD(D2639,100)</f>
        <v>0</v>
      </c>
      <c r="G2639" s="149">
        <f>F2639-MOD(F2639,10)</f>
        <v>0</v>
      </c>
      <c r="H2639" s="149">
        <f>MOD(F2639,10)</f>
        <v>0</v>
      </c>
      <c r="K2639" s="160"/>
    </row>
    <row r="2640" spans="1:11" ht="15.75" thickBot="1">
      <c r="A2640" s="162"/>
      <c r="B2640" s="163"/>
      <c r="C2640" s="163"/>
      <c r="D2640" s="163"/>
      <c r="E2640" s="164" t="str">
        <f>_xlfn.IFNA(VLOOKUP(E2639,$O$3:$P$38,2,0),"")</f>
        <v/>
      </c>
      <c r="F2640" s="163" t="str">
        <f>IF(AND(F2639&gt;10,F2639&lt;20), VLOOKUP(F2639,$O$3:$P$38,2,0),"")</f>
        <v/>
      </c>
      <c r="G2640" s="163" t="str">
        <f>IF(AND(F2639&gt;10,F2639&lt;20),"", IF(G2639&gt;9, VLOOKUP(G2639,$O$3:$P$38,2,0),""))</f>
        <v/>
      </c>
      <c r="H2640" s="163" t="str">
        <f>IF(AND(F2639&gt;10,F2639&lt;20),"", IF(H2639&gt;0, VLOOKUP(H2639,$O$3:$P$38,2,0),""))</f>
        <v/>
      </c>
      <c r="I2640" s="163" t="str">
        <f>IF(D2639=0,"",IF(D2639=1,$S$3,IF(AND(F2639&gt;10,F2639&lt;19),$S$5,IF(AND(H2639&gt;1,H2639&lt;5),$S$4,$S$5))))</f>
        <v/>
      </c>
      <c r="J2640" s="163" t="str">
        <f>CONCATENATE(E2640,IF(AND(E2640&lt;&gt;"",F2640&lt;&gt;""),$M$3,""),F2640,IF(AND(E2640&amp;F2640&lt;&gt;"",G2640&lt;&gt;""),$M$3,""),G2640,IF(AND(E2640&amp;F2640&amp;G2640&lt;&gt;"",H2640&lt;&gt;""),$M$3,""),H2640,IF(E2640&amp;F2640&amp;G2640&amp;H2640&lt;&gt;"",$M$3,""),I2640)</f>
        <v/>
      </c>
      <c r="K2640" s="165"/>
    </row>
    <row r="2641" spans="1:11" ht="15.75" thickBot="1">
      <c r="A2641" s="150"/>
      <c r="B2641" s="150"/>
      <c r="C2641" s="150"/>
      <c r="D2641" s="150"/>
      <c r="E2641" s="166"/>
      <c r="F2641" s="150"/>
      <c r="G2641" s="150"/>
      <c r="H2641" s="150"/>
      <c r="I2641" s="150"/>
      <c r="J2641" s="150"/>
      <c r="K2641" s="150"/>
    </row>
    <row r="2642" spans="1:11" ht="15.75" thickBot="1">
      <c r="A2642" s="151">
        <v>166</v>
      </c>
      <c r="B2642" s="145" t="s">
        <v>152</v>
      </c>
      <c r="C2642" s="145" t="s">
        <v>153</v>
      </c>
      <c r="D2642" s="148"/>
      <c r="E2642" s="152" t="str">
        <f>CONCATENATE(J2656,IF(AND(D2655&lt;&gt;0,D2652&lt;&gt;0),$M$3,""),J2653,IF(AND(D2652&lt;&gt;0,D2649&lt;&gt;0),$M$3,""),J2650,IF(AND(D2649&lt;&gt;0,D2646&lt;&gt;0),$M$3,""),J2647,$N$3,$M$3,E2643,IF(D2643&lt;&gt;0,$M$3,""),$N$4)</f>
        <v>sto sześćdziesiąt sześć, 00/100</v>
      </c>
      <c r="F2642" s="148"/>
      <c r="G2642" s="148"/>
      <c r="H2642" s="148"/>
      <c r="I2642" s="148"/>
      <c r="J2642" s="148"/>
      <c r="K2642" s="153"/>
    </row>
    <row r="2643" spans="1:11" ht="15.75" thickBot="1">
      <c r="A2643" s="154">
        <f>TRUNC(A2642)</f>
        <v>166</v>
      </c>
      <c r="B2643" s="155">
        <f>A2642-A2643</f>
        <v>0</v>
      </c>
      <c r="C2643" s="155">
        <v>1</v>
      </c>
      <c r="D2643" s="156">
        <f>B2643</f>
        <v>0</v>
      </c>
      <c r="E2643" s="157" t="str">
        <f>CONCATENATE(TEXT(D2643*100,"## 00"),"/100")</f>
        <v>00/100</v>
      </c>
      <c r="K2643" s="158"/>
    </row>
    <row r="2644" spans="1:11">
      <c r="A2644" s="159">
        <f t="shared" ref="A2644:A2655" si="330">MOD($A$2643,$C2644)</f>
        <v>6</v>
      </c>
      <c r="B2644" s="156">
        <f>A2644</f>
        <v>6</v>
      </c>
      <c r="C2644" s="156">
        <v>10</v>
      </c>
      <c r="D2644" s="156"/>
      <c r="E2644" s="157"/>
      <c r="K2644" s="160"/>
    </row>
    <row r="2645" spans="1:11">
      <c r="A2645" s="159">
        <f t="shared" si="330"/>
        <v>66</v>
      </c>
      <c r="B2645" s="156">
        <f t="shared" ref="B2645:B2654" si="331">A2645-A2644</f>
        <v>60</v>
      </c>
      <c r="C2645" s="156">
        <v>100</v>
      </c>
      <c r="D2645" s="156"/>
      <c r="E2645" s="157"/>
      <c r="K2645" s="160"/>
    </row>
    <row r="2646" spans="1:11">
      <c r="A2646" s="159">
        <f t="shared" si="330"/>
        <v>166</v>
      </c>
      <c r="B2646" s="156">
        <f t="shared" si="331"/>
        <v>100</v>
      </c>
      <c r="C2646" s="156">
        <v>1000</v>
      </c>
      <c r="D2646" s="156">
        <f>A2646</f>
        <v>166</v>
      </c>
      <c r="E2646" s="157">
        <f>D2646-MOD(D2646,100)</f>
        <v>100</v>
      </c>
      <c r="F2646" s="149">
        <f>MOD(D2646,100)</f>
        <v>66</v>
      </c>
      <c r="G2646" s="149">
        <f>F2646-MOD(F2646,10)</f>
        <v>60</v>
      </c>
      <c r="H2646" s="149">
        <f>MOD(F2646,10)</f>
        <v>6</v>
      </c>
      <c r="K2646" s="160"/>
    </row>
    <row r="2647" spans="1:11">
      <c r="A2647" s="159">
        <f t="shared" si="330"/>
        <v>166</v>
      </c>
      <c r="B2647" s="156">
        <f t="shared" si="331"/>
        <v>0</v>
      </c>
      <c r="C2647" s="156">
        <v>10000</v>
      </c>
      <c r="D2647" s="156"/>
      <c r="E2647" s="157" t="str">
        <f>_xlfn.IFNA(VLOOKUP(E2646,$O$3:$P$38,2,0),"")</f>
        <v>sto</v>
      </c>
      <c r="F2647" s="149" t="str">
        <f>IF(AND(F2646&gt;10,F2646&lt;20), VLOOKUP(F2646,$O$3:$P$38,2,0),"")</f>
        <v/>
      </c>
      <c r="G2647" s="149" t="str">
        <f>IF(AND(F2646&gt;10,F2646&lt;20),"", IF(G2646&gt;9, VLOOKUP(G2646,$O$3:$P$38,2,0),""))</f>
        <v>sześćdziesiąt</v>
      </c>
      <c r="H2647" s="149" t="str">
        <f>IF(AND(F2646&gt;10,F2646&lt;20),"",IF(H2646&gt;0,VLOOKUP(H2646,$O$3:$P$39,2,0),IF(AND(H2646=0,A2643=0),"zero","")))</f>
        <v>sześć</v>
      </c>
      <c r="J2647" s="149" t="str">
        <f>CONCATENATE(E2647,IF(AND(E2647&lt;&gt;"",F2647&lt;&gt;""),$M$3,""),F2647,IF(AND(E2647&amp;F2647&lt;&gt;"",G2647&lt;&gt;""),$M$3,""),G2647,IF(AND(E2647&amp;F2647&amp;G2647&lt;&gt;"",H2647&lt;&gt;""),$M$3,""),H2647)</f>
        <v>sto sześćdziesiąt sześć</v>
      </c>
      <c r="K2647" s="160"/>
    </row>
    <row r="2648" spans="1:11">
      <c r="A2648" s="159">
        <f t="shared" si="330"/>
        <v>166</v>
      </c>
      <c r="B2648" s="156">
        <f t="shared" si="331"/>
        <v>0</v>
      </c>
      <c r="C2648" s="156">
        <v>100000</v>
      </c>
      <c r="D2648" s="156"/>
      <c r="E2648" s="157"/>
      <c r="K2648" s="160"/>
    </row>
    <row r="2649" spans="1:11">
      <c r="A2649" s="159">
        <f t="shared" si="330"/>
        <v>166</v>
      </c>
      <c r="B2649" s="156">
        <f t="shared" si="331"/>
        <v>0</v>
      </c>
      <c r="C2649" s="156">
        <v>1000000</v>
      </c>
      <c r="D2649" s="156">
        <f>(A2649-A2646)/1000</f>
        <v>0</v>
      </c>
      <c r="E2649" s="157">
        <f>D2649-MOD(D2649,100)</f>
        <v>0</v>
      </c>
      <c r="F2649" s="149">
        <f>MOD(D2649,100)</f>
        <v>0</v>
      </c>
      <c r="G2649" s="149">
        <f>F2649-MOD(F2649,10)</f>
        <v>0</v>
      </c>
      <c r="H2649" s="149">
        <f>MOD(F2649,10)</f>
        <v>0</v>
      </c>
      <c r="K2649" s="160"/>
    </row>
    <row r="2650" spans="1:11">
      <c r="A2650" s="159">
        <f t="shared" si="330"/>
        <v>166</v>
      </c>
      <c r="B2650" s="156">
        <f t="shared" si="331"/>
        <v>0</v>
      </c>
      <c r="C2650" s="156">
        <v>10000000</v>
      </c>
      <c r="D2650" s="156"/>
      <c r="E2650" s="157" t="str">
        <f>_xlfn.IFNA(VLOOKUP(E2649,$O$3:$P$38,2,0),"")</f>
        <v/>
      </c>
      <c r="F2650" s="149" t="str">
        <f>IF(AND(F2649&gt;10,F2649&lt;20), VLOOKUP(F2649,$O$3:$P$38,2,0),"")</f>
        <v/>
      </c>
      <c r="G2650" s="149" t="str">
        <f>IF(AND(F2649&gt;10,F2649&lt;20),"", IF(G2649&gt;9, VLOOKUP(G2649,$O$3:$P$38,2,0),""))</f>
        <v/>
      </c>
      <c r="H2650" s="149" t="str">
        <f>IF(AND(F2649&gt;10,F2649&lt;20),"", IF(H2649&gt;0, VLOOKUP(H2649,$O$3:$P$38,2,0),""))</f>
        <v/>
      </c>
      <c r="I2650" s="149" t="str">
        <f>IF(D2649=0,"",IF(D2649=1,$Q$3,IF(AND(F2649&gt;10,F2649&lt;19),$Q$5,IF(AND(H2649&gt;1,H2649&lt;5),$Q$4,$Q$5))))</f>
        <v/>
      </c>
      <c r="J2650" s="149" t="str">
        <f>CONCATENATE(E2650,IF(AND(E2650&lt;&gt;"",F2650&lt;&gt;""),$M$3,""),F2650,IF(AND(E2650&amp;F2650&lt;&gt;"",G2650&lt;&gt;""),$M$3,""),G2650,IF(AND(E2650&amp;F2650&amp;G2650&lt;&gt;"",H2650&lt;&gt;""),$M$3,""),H2650,IF(E2650&amp;F2650&amp;G2650&amp;H2650&lt;&gt;"",$M$3,""),I2650)</f>
        <v/>
      </c>
      <c r="K2650" s="160"/>
    </row>
    <row r="2651" spans="1:11">
      <c r="A2651" s="159">
        <f t="shared" si="330"/>
        <v>166</v>
      </c>
      <c r="B2651" s="156">
        <f t="shared" si="331"/>
        <v>0</v>
      </c>
      <c r="C2651" s="156">
        <v>100000000</v>
      </c>
      <c r="D2651" s="156"/>
      <c r="E2651" s="157"/>
      <c r="K2651" s="160"/>
    </row>
    <row r="2652" spans="1:11">
      <c r="A2652" s="159">
        <f t="shared" si="330"/>
        <v>166</v>
      </c>
      <c r="B2652" s="155">
        <f t="shared" si="331"/>
        <v>0</v>
      </c>
      <c r="C2652" s="155">
        <v>1000000000</v>
      </c>
      <c r="D2652" s="156">
        <f>(A2652-A2649)/1000000</f>
        <v>0</v>
      </c>
      <c r="E2652" s="157">
        <f>D2652-MOD(D2652,100)</f>
        <v>0</v>
      </c>
      <c r="F2652" s="149">
        <f>MOD(D2652,100)</f>
        <v>0</v>
      </c>
      <c r="G2652" s="149">
        <f>F2652-MOD(F2652,10)</f>
        <v>0</v>
      </c>
      <c r="H2652" s="149">
        <f>MOD(F2652,10)</f>
        <v>0</v>
      </c>
      <c r="K2652" s="160"/>
    </row>
    <row r="2653" spans="1:11">
      <c r="A2653" s="159">
        <f t="shared" si="330"/>
        <v>166</v>
      </c>
      <c r="B2653" s="155">
        <f t="shared" si="331"/>
        <v>0</v>
      </c>
      <c r="C2653" s="155">
        <v>10000000000</v>
      </c>
      <c r="E2653" s="161" t="str">
        <f>_xlfn.IFNA(VLOOKUP(E2652,$O$3:$P$38,2,0),"")</f>
        <v/>
      </c>
      <c r="F2653" s="149" t="str">
        <f>IF(AND(F2652&gt;10,F2652&lt;20), VLOOKUP(F2652,$O$3:$P$38,2,0),"")</f>
        <v/>
      </c>
      <c r="G2653" s="149" t="str">
        <f>IF(AND(F2652&gt;10,F2652&lt;20),"", IF(G2652&gt;9, VLOOKUP(G2652,$O$3:$P$38,2,0),""))</f>
        <v/>
      </c>
      <c r="H2653" s="149" t="str">
        <f>IF(AND(F2652&gt;10,F2652&lt;20),"", IF(H2652&gt;0, VLOOKUP(H2652,$O$3:$P$38,2,0),""))</f>
        <v/>
      </c>
      <c r="I2653" s="149" t="str">
        <f>IF(D2652=0,"",IF(D2652=1,$R$3,IF(AND(F2652&gt;10,F2652&lt;19),$R$5,IF(AND(H2652&gt;1,H2652&lt;5),$R$4,$R$5))))</f>
        <v/>
      </c>
      <c r="J2653" s="149" t="str">
        <f>CONCATENATE(E2653,IF(AND(E2653&lt;&gt;"",F2653&lt;&gt;""),$M$3,""),F2653,IF(AND(E2653&amp;F2653&lt;&gt;"",G2653&lt;&gt;""),$M$3,""),G2653,IF(AND(E2653&amp;F2653&amp;G2653&lt;&gt;"",H2653&lt;&gt;""),$M$3,""),H2653,IF(E2653&amp;F2653&amp;G2653&amp;H2653&lt;&gt;"",$M$3,""),I2653)</f>
        <v/>
      </c>
      <c r="K2653" s="160"/>
    </row>
    <row r="2654" spans="1:11">
      <c r="A2654" s="159">
        <f t="shared" si="330"/>
        <v>166</v>
      </c>
      <c r="B2654" s="156">
        <f t="shared" si="331"/>
        <v>0</v>
      </c>
      <c r="C2654" s="156">
        <v>100000000000</v>
      </c>
      <c r="D2654" s="156"/>
      <c r="E2654" s="157"/>
      <c r="K2654" s="160"/>
    </row>
    <row r="2655" spans="1:11">
      <c r="A2655" s="159">
        <f t="shared" si="330"/>
        <v>166</v>
      </c>
      <c r="B2655" s="155">
        <f>A2655-A2652</f>
        <v>0</v>
      </c>
      <c r="C2655" s="155">
        <v>1000000000000</v>
      </c>
      <c r="D2655" s="156">
        <f>(A2655-A2652)/1000000000</f>
        <v>0</v>
      </c>
      <c r="E2655" s="157">
        <f>D2655-MOD(D2655,100)</f>
        <v>0</v>
      </c>
      <c r="F2655" s="149">
        <f>MOD(D2655,100)</f>
        <v>0</v>
      </c>
      <c r="G2655" s="149">
        <f>F2655-MOD(F2655,10)</f>
        <v>0</v>
      </c>
      <c r="H2655" s="149">
        <f>MOD(F2655,10)</f>
        <v>0</v>
      </c>
      <c r="K2655" s="160"/>
    </row>
    <row r="2656" spans="1:11" ht="15.75" thickBot="1">
      <c r="A2656" s="162"/>
      <c r="B2656" s="163"/>
      <c r="C2656" s="163"/>
      <c r="D2656" s="163"/>
      <c r="E2656" s="164" t="str">
        <f>_xlfn.IFNA(VLOOKUP(E2655,$O$3:$P$38,2,0),"")</f>
        <v/>
      </c>
      <c r="F2656" s="163" t="str">
        <f>IF(AND(F2655&gt;10,F2655&lt;20), VLOOKUP(F2655,$O$3:$P$38,2,0),"")</f>
        <v/>
      </c>
      <c r="G2656" s="163" t="str">
        <f>IF(AND(F2655&gt;10,F2655&lt;20),"", IF(G2655&gt;9, VLOOKUP(G2655,$O$3:$P$38,2,0),""))</f>
        <v/>
      </c>
      <c r="H2656" s="163" t="str">
        <f>IF(AND(F2655&gt;10,F2655&lt;20),"", IF(H2655&gt;0, VLOOKUP(H2655,$O$3:$P$38,2,0),""))</f>
        <v/>
      </c>
      <c r="I2656" s="163" t="str">
        <f>IF(D2655=0,"",IF(D2655=1,$S$3,IF(AND(F2655&gt;10,F2655&lt;19),$S$5,IF(AND(H2655&gt;1,H2655&lt;5),$S$4,$S$5))))</f>
        <v/>
      </c>
      <c r="J2656" s="163" t="str">
        <f>CONCATENATE(E2656,IF(AND(E2656&lt;&gt;"",F2656&lt;&gt;""),$M$3,""),F2656,IF(AND(E2656&amp;F2656&lt;&gt;"",G2656&lt;&gt;""),$M$3,""),G2656,IF(AND(E2656&amp;F2656&amp;G2656&lt;&gt;"",H2656&lt;&gt;""),$M$3,""),H2656,IF(E2656&amp;F2656&amp;G2656&amp;H2656&lt;&gt;"",$M$3,""),I2656)</f>
        <v/>
      </c>
      <c r="K2656" s="165"/>
    </row>
    <row r="2657" spans="1:11" ht="15.75" thickBot="1">
      <c r="A2657" s="150"/>
      <c r="B2657" s="150"/>
      <c r="C2657" s="150"/>
      <c r="D2657" s="150"/>
      <c r="E2657" s="166"/>
      <c r="F2657" s="150"/>
      <c r="G2657" s="150"/>
      <c r="H2657" s="150"/>
      <c r="I2657" s="150"/>
      <c r="J2657" s="150"/>
      <c r="K2657" s="150"/>
    </row>
    <row r="2658" spans="1:11" ht="15.75" thickBot="1">
      <c r="A2658" s="151">
        <v>167</v>
      </c>
      <c r="B2658" s="145" t="s">
        <v>152</v>
      </c>
      <c r="C2658" s="145" t="s">
        <v>153</v>
      </c>
      <c r="D2658" s="148"/>
      <c r="E2658" s="152" t="str">
        <f>CONCATENATE(J2672,IF(AND(D2671&lt;&gt;0,D2668&lt;&gt;0),$M$3,""),J2669,IF(AND(D2668&lt;&gt;0,D2665&lt;&gt;0),$M$3,""),J2666,IF(AND(D2665&lt;&gt;0,D2662&lt;&gt;0),$M$3,""),J2663,$N$3,$M$3,E2659,IF(D2659&lt;&gt;0,$M$3,""),$N$4)</f>
        <v>sto sześćdziesiąt siedem, 00/100</v>
      </c>
      <c r="F2658" s="148"/>
      <c r="G2658" s="148"/>
      <c r="H2658" s="148"/>
      <c r="I2658" s="148"/>
      <c r="J2658" s="148"/>
      <c r="K2658" s="153"/>
    </row>
    <row r="2659" spans="1:11" ht="15.75" thickBot="1">
      <c r="A2659" s="154">
        <f>TRUNC(A2658)</f>
        <v>167</v>
      </c>
      <c r="B2659" s="155">
        <f>A2658-A2659</f>
        <v>0</v>
      </c>
      <c r="C2659" s="155">
        <v>1</v>
      </c>
      <c r="D2659" s="156">
        <f>B2659</f>
        <v>0</v>
      </c>
      <c r="E2659" s="157" t="str">
        <f>CONCATENATE(TEXT(D2659*100,"## 00"),"/100")</f>
        <v>00/100</v>
      </c>
      <c r="K2659" s="158"/>
    </row>
    <row r="2660" spans="1:11">
      <c r="A2660" s="159">
        <f t="shared" ref="A2660:A2671" si="332">MOD($A$2659,$C2660)</f>
        <v>7</v>
      </c>
      <c r="B2660" s="156">
        <f>A2660</f>
        <v>7</v>
      </c>
      <c r="C2660" s="156">
        <v>10</v>
      </c>
      <c r="D2660" s="156"/>
      <c r="E2660" s="157"/>
      <c r="K2660" s="160"/>
    </row>
    <row r="2661" spans="1:11">
      <c r="A2661" s="159">
        <f t="shared" si="332"/>
        <v>67</v>
      </c>
      <c r="B2661" s="156">
        <f t="shared" ref="B2661:B2670" si="333">A2661-A2660</f>
        <v>60</v>
      </c>
      <c r="C2661" s="156">
        <v>100</v>
      </c>
      <c r="D2661" s="156"/>
      <c r="E2661" s="157"/>
      <c r="K2661" s="160"/>
    </row>
    <row r="2662" spans="1:11">
      <c r="A2662" s="159">
        <f t="shared" si="332"/>
        <v>167</v>
      </c>
      <c r="B2662" s="156">
        <f t="shared" si="333"/>
        <v>100</v>
      </c>
      <c r="C2662" s="156">
        <v>1000</v>
      </c>
      <c r="D2662" s="156">
        <f>A2662</f>
        <v>167</v>
      </c>
      <c r="E2662" s="157">
        <f>D2662-MOD(D2662,100)</f>
        <v>100</v>
      </c>
      <c r="F2662" s="149">
        <f>MOD(D2662,100)</f>
        <v>67</v>
      </c>
      <c r="G2662" s="149">
        <f>F2662-MOD(F2662,10)</f>
        <v>60</v>
      </c>
      <c r="H2662" s="149">
        <f>MOD(F2662,10)</f>
        <v>7</v>
      </c>
      <c r="K2662" s="160"/>
    </row>
    <row r="2663" spans="1:11">
      <c r="A2663" s="159">
        <f t="shared" si="332"/>
        <v>167</v>
      </c>
      <c r="B2663" s="156">
        <f t="shared" si="333"/>
        <v>0</v>
      </c>
      <c r="C2663" s="156">
        <v>10000</v>
      </c>
      <c r="D2663" s="156"/>
      <c r="E2663" s="157" t="str">
        <f>_xlfn.IFNA(VLOOKUP(E2662,$O$3:$P$38,2,0),"")</f>
        <v>sto</v>
      </c>
      <c r="F2663" s="149" t="str">
        <f>IF(AND(F2662&gt;10,F2662&lt;20), VLOOKUP(F2662,$O$3:$P$38,2,0),"")</f>
        <v/>
      </c>
      <c r="G2663" s="149" t="str">
        <f>IF(AND(F2662&gt;10,F2662&lt;20),"", IF(G2662&gt;9, VLOOKUP(G2662,$O$3:$P$38,2,0),""))</f>
        <v>sześćdziesiąt</v>
      </c>
      <c r="H2663" s="149" t="str">
        <f>IF(AND(F2662&gt;10,F2662&lt;20),"",IF(H2662&gt;0,VLOOKUP(H2662,$O$3:$P$39,2,0),IF(AND(H2662=0,A2659=0),"zero","")))</f>
        <v>siedem</v>
      </c>
      <c r="J2663" s="149" t="str">
        <f>CONCATENATE(E2663,IF(AND(E2663&lt;&gt;"",F2663&lt;&gt;""),$M$3,""),F2663,IF(AND(E2663&amp;F2663&lt;&gt;"",G2663&lt;&gt;""),$M$3,""),G2663,IF(AND(E2663&amp;F2663&amp;G2663&lt;&gt;"",H2663&lt;&gt;""),$M$3,""),H2663)</f>
        <v>sto sześćdziesiąt siedem</v>
      </c>
      <c r="K2663" s="160"/>
    </row>
    <row r="2664" spans="1:11">
      <c r="A2664" s="159">
        <f t="shared" si="332"/>
        <v>167</v>
      </c>
      <c r="B2664" s="156">
        <f t="shared" si="333"/>
        <v>0</v>
      </c>
      <c r="C2664" s="156">
        <v>100000</v>
      </c>
      <c r="D2664" s="156"/>
      <c r="E2664" s="157"/>
      <c r="K2664" s="160"/>
    </row>
    <row r="2665" spans="1:11">
      <c r="A2665" s="159">
        <f t="shared" si="332"/>
        <v>167</v>
      </c>
      <c r="B2665" s="156">
        <f t="shared" si="333"/>
        <v>0</v>
      </c>
      <c r="C2665" s="156">
        <v>1000000</v>
      </c>
      <c r="D2665" s="156">
        <f>(A2665-A2662)/1000</f>
        <v>0</v>
      </c>
      <c r="E2665" s="157">
        <f>D2665-MOD(D2665,100)</f>
        <v>0</v>
      </c>
      <c r="F2665" s="149">
        <f>MOD(D2665,100)</f>
        <v>0</v>
      </c>
      <c r="G2665" s="149">
        <f>F2665-MOD(F2665,10)</f>
        <v>0</v>
      </c>
      <c r="H2665" s="149">
        <f>MOD(F2665,10)</f>
        <v>0</v>
      </c>
      <c r="K2665" s="160"/>
    </row>
    <row r="2666" spans="1:11">
      <c r="A2666" s="159">
        <f t="shared" si="332"/>
        <v>167</v>
      </c>
      <c r="B2666" s="156">
        <f t="shared" si="333"/>
        <v>0</v>
      </c>
      <c r="C2666" s="156">
        <v>10000000</v>
      </c>
      <c r="D2666" s="156"/>
      <c r="E2666" s="157" t="str">
        <f>_xlfn.IFNA(VLOOKUP(E2665,$O$3:$P$38,2,0),"")</f>
        <v/>
      </c>
      <c r="F2666" s="149" t="str">
        <f>IF(AND(F2665&gt;10,F2665&lt;20), VLOOKUP(F2665,$O$3:$P$38,2,0),"")</f>
        <v/>
      </c>
      <c r="G2666" s="149" t="str">
        <f>IF(AND(F2665&gt;10,F2665&lt;20),"", IF(G2665&gt;9, VLOOKUP(G2665,$O$3:$P$38,2,0),""))</f>
        <v/>
      </c>
      <c r="H2666" s="149" t="str">
        <f>IF(AND(F2665&gt;10,F2665&lt;20),"", IF(H2665&gt;0, VLOOKUP(H2665,$O$3:$P$38,2,0),""))</f>
        <v/>
      </c>
      <c r="I2666" s="149" t="str">
        <f>IF(D2665=0,"",IF(D2665=1,$Q$3,IF(AND(F2665&gt;10,F2665&lt;19),$Q$5,IF(AND(H2665&gt;1,H2665&lt;5),$Q$4,$Q$5))))</f>
        <v/>
      </c>
      <c r="J2666" s="149" t="str">
        <f>CONCATENATE(E2666,IF(AND(E2666&lt;&gt;"",F2666&lt;&gt;""),$M$3,""),F2666,IF(AND(E2666&amp;F2666&lt;&gt;"",G2666&lt;&gt;""),$M$3,""),G2666,IF(AND(E2666&amp;F2666&amp;G2666&lt;&gt;"",H2666&lt;&gt;""),$M$3,""),H2666,IF(E2666&amp;F2666&amp;G2666&amp;H2666&lt;&gt;"",$M$3,""),I2666)</f>
        <v/>
      </c>
      <c r="K2666" s="160"/>
    </row>
    <row r="2667" spans="1:11">
      <c r="A2667" s="159">
        <f t="shared" si="332"/>
        <v>167</v>
      </c>
      <c r="B2667" s="156">
        <f t="shared" si="333"/>
        <v>0</v>
      </c>
      <c r="C2667" s="156">
        <v>100000000</v>
      </c>
      <c r="D2667" s="156"/>
      <c r="E2667" s="157"/>
      <c r="K2667" s="160"/>
    </row>
    <row r="2668" spans="1:11">
      <c r="A2668" s="159">
        <f t="shared" si="332"/>
        <v>167</v>
      </c>
      <c r="B2668" s="155">
        <f t="shared" si="333"/>
        <v>0</v>
      </c>
      <c r="C2668" s="155">
        <v>1000000000</v>
      </c>
      <c r="D2668" s="156">
        <f>(A2668-A2665)/1000000</f>
        <v>0</v>
      </c>
      <c r="E2668" s="157">
        <f>D2668-MOD(D2668,100)</f>
        <v>0</v>
      </c>
      <c r="F2668" s="149">
        <f>MOD(D2668,100)</f>
        <v>0</v>
      </c>
      <c r="G2668" s="149">
        <f>F2668-MOD(F2668,10)</f>
        <v>0</v>
      </c>
      <c r="H2668" s="149">
        <f>MOD(F2668,10)</f>
        <v>0</v>
      </c>
      <c r="K2668" s="160"/>
    </row>
    <row r="2669" spans="1:11">
      <c r="A2669" s="159">
        <f t="shared" si="332"/>
        <v>167</v>
      </c>
      <c r="B2669" s="155">
        <f t="shared" si="333"/>
        <v>0</v>
      </c>
      <c r="C2669" s="155">
        <v>10000000000</v>
      </c>
      <c r="E2669" s="161" t="str">
        <f>_xlfn.IFNA(VLOOKUP(E2668,$O$3:$P$38,2,0),"")</f>
        <v/>
      </c>
      <c r="F2669" s="149" t="str">
        <f>IF(AND(F2668&gt;10,F2668&lt;20), VLOOKUP(F2668,$O$3:$P$38,2,0),"")</f>
        <v/>
      </c>
      <c r="G2669" s="149" t="str">
        <f>IF(AND(F2668&gt;10,F2668&lt;20),"", IF(G2668&gt;9, VLOOKUP(G2668,$O$3:$P$38,2,0),""))</f>
        <v/>
      </c>
      <c r="H2669" s="149" t="str">
        <f>IF(AND(F2668&gt;10,F2668&lt;20),"", IF(H2668&gt;0, VLOOKUP(H2668,$O$3:$P$38,2,0),""))</f>
        <v/>
      </c>
      <c r="I2669" s="149" t="str">
        <f>IF(D2668=0,"",IF(D2668=1,$R$3,IF(AND(F2668&gt;10,F2668&lt;19),$R$5,IF(AND(H2668&gt;1,H2668&lt;5),$R$4,$R$5))))</f>
        <v/>
      </c>
      <c r="J2669" s="149" t="str">
        <f>CONCATENATE(E2669,IF(AND(E2669&lt;&gt;"",F2669&lt;&gt;""),$M$3,""),F2669,IF(AND(E2669&amp;F2669&lt;&gt;"",G2669&lt;&gt;""),$M$3,""),G2669,IF(AND(E2669&amp;F2669&amp;G2669&lt;&gt;"",H2669&lt;&gt;""),$M$3,""),H2669,IF(E2669&amp;F2669&amp;G2669&amp;H2669&lt;&gt;"",$M$3,""),I2669)</f>
        <v/>
      </c>
      <c r="K2669" s="160"/>
    </row>
    <row r="2670" spans="1:11">
      <c r="A2670" s="159">
        <f t="shared" si="332"/>
        <v>167</v>
      </c>
      <c r="B2670" s="156">
        <f t="shared" si="333"/>
        <v>0</v>
      </c>
      <c r="C2670" s="156">
        <v>100000000000</v>
      </c>
      <c r="D2670" s="156"/>
      <c r="E2670" s="157"/>
      <c r="K2670" s="160"/>
    </row>
    <row r="2671" spans="1:11">
      <c r="A2671" s="159">
        <f t="shared" si="332"/>
        <v>167</v>
      </c>
      <c r="B2671" s="155">
        <f>A2671-A2668</f>
        <v>0</v>
      </c>
      <c r="C2671" s="155">
        <v>1000000000000</v>
      </c>
      <c r="D2671" s="156">
        <f>(A2671-A2668)/1000000000</f>
        <v>0</v>
      </c>
      <c r="E2671" s="157">
        <f>D2671-MOD(D2671,100)</f>
        <v>0</v>
      </c>
      <c r="F2671" s="149">
        <f>MOD(D2671,100)</f>
        <v>0</v>
      </c>
      <c r="G2671" s="149">
        <f>F2671-MOD(F2671,10)</f>
        <v>0</v>
      </c>
      <c r="H2671" s="149">
        <f>MOD(F2671,10)</f>
        <v>0</v>
      </c>
      <c r="K2671" s="160"/>
    </row>
    <row r="2672" spans="1:11" ht="15.75" thickBot="1">
      <c r="A2672" s="162"/>
      <c r="B2672" s="163"/>
      <c r="C2672" s="163"/>
      <c r="D2672" s="163"/>
      <c r="E2672" s="164" t="str">
        <f>_xlfn.IFNA(VLOOKUP(E2671,$O$3:$P$38,2,0),"")</f>
        <v/>
      </c>
      <c r="F2672" s="163" t="str">
        <f>IF(AND(F2671&gt;10,F2671&lt;20), VLOOKUP(F2671,$O$3:$P$38,2,0),"")</f>
        <v/>
      </c>
      <c r="G2672" s="163" t="str">
        <f>IF(AND(F2671&gt;10,F2671&lt;20),"", IF(G2671&gt;9, VLOOKUP(G2671,$O$3:$P$38,2,0),""))</f>
        <v/>
      </c>
      <c r="H2672" s="163" t="str">
        <f>IF(AND(F2671&gt;10,F2671&lt;20),"", IF(H2671&gt;0, VLOOKUP(H2671,$O$3:$P$38,2,0),""))</f>
        <v/>
      </c>
      <c r="I2672" s="163" t="str">
        <f>IF(D2671=0,"",IF(D2671=1,$S$3,IF(AND(F2671&gt;10,F2671&lt;19),$S$5,IF(AND(H2671&gt;1,H2671&lt;5),$S$4,$S$5))))</f>
        <v/>
      </c>
      <c r="J2672" s="163" t="str">
        <f>CONCATENATE(E2672,IF(AND(E2672&lt;&gt;"",F2672&lt;&gt;""),$M$3,""),F2672,IF(AND(E2672&amp;F2672&lt;&gt;"",G2672&lt;&gt;""),$M$3,""),G2672,IF(AND(E2672&amp;F2672&amp;G2672&lt;&gt;"",H2672&lt;&gt;""),$M$3,""),H2672,IF(E2672&amp;F2672&amp;G2672&amp;H2672&lt;&gt;"",$M$3,""),I2672)</f>
        <v/>
      </c>
      <c r="K2672" s="165"/>
    </row>
    <row r="2673" spans="1:11" ht="15.75" thickBot="1">
      <c r="A2673" s="150"/>
      <c r="B2673" s="150"/>
      <c r="C2673" s="150"/>
      <c r="D2673" s="150"/>
      <c r="E2673" s="166"/>
      <c r="F2673" s="150"/>
      <c r="G2673" s="150"/>
      <c r="H2673" s="150"/>
      <c r="I2673" s="150"/>
      <c r="J2673" s="150"/>
      <c r="K2673" s="150"/>
    </row>
    <row r="2674" spans="1:11" ht="15.75" thickBot="1">
      <c r="A2674" s="151">
        <v>168</v>
      </c>
      <c r="B2674" s="145" t="s">
        <v>152</v>
      </c>
      <c r="C2674" s="145" t="s">
        <v>153</v>
      </c>
      <c r="D2674" s="148"/>
      <c r="E2674" s="152" t="str">
        <f>CONCATENATE(J2688,IF(AND(D2687&lt;&gt;0,D2684&lt;&gt;0),$M$3,""),J2685,IF(AND(D2684&lt;&gt;0,D2681&lt;&gt;0),$M$3,""),J2682,IF(AND(D2681&lt;&gt;0,D2678&lt;&gt;0),$M$3,""),J2679,$N$3,$M$3,E2675,IF(D2675&lt;&gt;0,$M$3,""),$N$4)</f>
        <v>sto sześćdziesiąt osiem, 00/100</v>
      </c>
      <c r="F2674" s="148"/>
      <c r="G2674" s="148"/>
      <c r="H2674" s="148"/>
      <c r="I2674" s="148"/>
      <c r="J2674" s="148"/>
      <c r="K2674" s="153"/>
    </row>
    <row r="2675" spans="1:11" ht="15.75" thickBot="1">
      <c r="A2675" s="154">
        <f>TRUNC(A2674)</f>
        <v>168</v>
      </c>
      <c r="B2675" s="155">
        <f>A2674-A2675</f>
        <v>0</v>
      </c>
      <c r="C2675" s="155">
        <v>1</v>
      </c>
      <c r="D2675" s="156">
        <f>B2675</f>
        <v>0</v>
      </c>
      <c r="E2675" s="157" t="str">
        <f>CONCATENATE(TEXT(D2675*100,"## 00"),"/100")</f>
        <v>00/100</v>
      </c>
      <c r="K2675" s="158"/>
    </row>
    <row r="2676" spans="1:11">
      <c r="A2676" s="159">
        <f t="shared" ref="A2676:A2687" si="334">MOD($A$2675,$C2676)</f>
        <v>8</v>
      </c>
      <c r="B2676" s="156">
        <f>A2676</f>
        <v>8</v>
      </c>
      <c r="C2676" s="156">
        <v>10</v>
      </c>
      <c r="D2676" s="156"/>
      <c r="E2676" s="157"/>
      <c r="K2676" s="160"/>
    </row>
    <row r="2677" spans="1:11">
      <c r="A2677" s="159">
        <f t="shared" si="334"/>
        <v>68</v>
      </c>
      <c r="B2677" s="156">
        <f t="shared" ref="B2677:B2686" si="335">A2677-A2676</f>
        <v>60</v>
      </c>
      <c r="C2677" s="156">
        <v>100</v>
      </c>
      <c r="D2677" s="156"/>
      <c r="E2677" s="157"/>
      <c r="K2677" s="160"/>
    </row>
    <row r="2678" spans="1:11">
      <c r="A2678" s="159">
        <f t="shared" si="334"/>
        <v>168</v>
      </c>
      <c r="B2678" s="156">
        <f t="shared" si="335"/>
        <v>100</v>
      </c>
      <c r="C2678" s="156">
        <v>1000</v>
      </c>
      <c r="D2678" s="156">
        <f>A2678</f>
        <v>168</v>
      </c>
      <c r="E2678" s="157">
        <f>D2678-MOD(D2678,100)</f>
        <v>100</v>
      </c>
      <c r="F2678" s="149">
        <f>MOD(D2678,100)</f>
        <v>68</v>
      </c>
      <c r="G2678" s="149">
        <f>F2678-MOD(F2678,10)</f>
        <v>60</v>
      </c>
      <c r="H2678" s="149">
        <f>MOD(F2678,10)</f>
        <v>8</v>
      </c>
      <c r="K2678" s="160"/>
    </row>
    <row r="2679" spans="1:11">
      <c r="A2679" s="159">
        <f t="shared" si="334"/>
        <v>168</v>
      </c>
      <c r="B2679" s="156">
        <f t="shared" si="335"/>
        <v>0</v>
      </c>
      <c r="C2679" s="156">
        <v>10000</v>
      </c>
      <c r="D2679" s="156"/>
      <c r="E2679" s="157" t="str">
        <f>_xlfn.IFNA(VLOOKUP(E2678,$O$3:$P$38,2,0),"")</f>
        <v>sto</v>
      </c>
      <c r="F2679" s="149" t="str">
        <f>IF(AND(F2678&gt;10,F2678&lt;20), VLOOKUP(F2678,$O$3:$P$38,2,0),"")</f>
        <v/>
      </c>
      <c r="G2679" s="149" t="str">
        <f>IF(AND(F2678&gt;10,F2678&lt;20),"", IF(G2678&gt;9, VLOOKUP(G2678,$O$3:$P$38,2,0),""))</f>
        <v>sześćdziesiąt</v>
      </c>
      <c r="H2679" s="149" t="str">
        <f>IF(AND(F2678&gt;10,F2678&lt;20),"",IF(H2678&gt;0,VLOOKUP(H2678,$O$3:$P$39,2,0),IF(AND(H2678=0,A2675=0),"zero","")))</f>
        <v>osiem</v>
      </c>
      <c r="J2679" s="149" t="str">
        <f>CONCATENATE(E2679,IF(AND(E2679&lt;&gt;"",F2679&lt;&gt;""),$M$3,""),F2679,IF(AND(E2679&amp;F2679&lt;&gt;"",G2679&lt;&gt;""),$M$3,""),G2679,IF(AND(E2679&amp;F2679&amp;G2679&lt;&gt;"",H2679&lt;&gt;""),$M$3,""),H2679)</f>
        <v>sto sześćdziesiąt osiem</v>
      </c>
      <c r="K2679" s="160"/>
    </row>
    <row r="2680" spans="1:11">
      <c r="A2680" s="159">
        <f t="shared" si="334"/>
        <v>168</v>
      </c>
      <c r="B2680" s="156">
        <f t="shared" si="335"/>
        <v>0</v>
      </c>
      <c r="C2680" s="156">
        <v>100000</v>
      </c>
      <c r="D2680" s="156"/>
      <c r="E2680" s="157"/>
      <c r="K2680" s="160"/>
    </row>
    <row r="2681" spans="1:11">
      <c r="A2681" s="159">
        <f t="shared" si="334"/>
        <v>168</v>
      </c>
      <c r="B2681" s="156">
        <f t="shared" si="335"/>
        <v>0</v>
      </c>
      <c r="C2681" s="156">
        <v>1000000</v>
      </c>
      <c r="D2681" s="156">
        <f>(A2681-A2678)/1000</f>
        <v>0</v>
      </c>
      <c r="E2681" s="157">
        <f>D2681-MOD(D2681,100)</f>
        <v>0</v>
      </c>
      <c r="F2681" s="149">
        <f>MOD(D2681,100)</f>
        <v>0</v>
      </c>
      <c r="G2681" s="149">
        <f>F2681-MOD(F2681,10)</f>
        <v>0</v>
      </c>
      <c r="H2681" s="149">
        <f>MOD(F2681,10)</f>
        <v>0</v>
      </c>
      <c r="K2681" s="160"/>
    </row>
    <row r="2682" spans="1:11">
      <c r="A2682" s="159">
        <f t="shared" si="334"/>
        <v>168</v>
      </c>
      <c r="B2682" s="156">
        <f t="shared" si="335"/>
        <v>0</v>
      </c>
      <c r="C2682" s="156">
        <v>10000000</v>
      </c>
      <c r="D2682" s="156"/>
      <c r="E2682" s="157" t="str">
        <f>_xlfn.IFNA(VLOOKUP(E2681,$O$3:$P$38,2,0),"")</f>
        <v/>
      </c>
      <c r="F2682" s="149" t="str">
        <f>IF(AND(F2681&gt;10,F2681&lt;20), VLOOKUP(F2681,$O$3:$P$38,2,0),"")</f>
        <v/>
      </c>
      <c r="G2682" s="149" t="str">
        <f>IF(AND(F2681&gt;10,F2681&lt;20),"", IF(G2681&gt;9, VLOOKUP(G2681,$O$3:$P$38,2,0),""))</f>
        <v/>
      </c>
      <c r="H2682" s="149" t="str">
        <f>IF(AND(F2681&gt;10,F2681&lt;20),"", IF(H2681&gt;0, VLOOKUP(H2681,$O$3:$P$38,2,0),""))</f>
        <v/>
      </c>
      <c r="I2682" s="149" t="str">
        <f>IF(D2681=0,"",IF(D2681=1,$Q$3,IF(AND(F2681&gt;10,F2681&lt;19),$Q$5,IF(AND(H2681&gt;1,H2681&lt;5),$Q$4,$Q$5))))</f>
        <v/>
      </c>
      <c r="J2682" s="149" t="str">
        <f>CONCATENATE(E2682,IF(AND(E2682&lt;&gt;"",F2682&lt;&gt;""),$M$3,""),F2682,IF(AND(E2682&amp;F2682&lt;&gt;"",G2682&lt;&gt;""),$M$3,""),G2682,IF(AND(E2682&amp;F2682&amp;G2682&lt;&gt;"",H2682&lt;&gt;""),$M$3,""),H2682,IF(E2682&amp;F2682&amp;G2682&amp;H2682&lt;&gt;"",$M$3,""),I2682)</f>
        <v/>
      </c>
      <c r="K2682" s="160"/>
    </row>
    <row r="2683" spans="1:11">
      <c r="A2683" s="159">
        <f t="shared" si="334"/>
        <v>168</v>
      </c>
      <c r="B2683" s="156">
        <f t="shared" si="335"/>
        <v>0</v>
      </c>
      <c r="C2683" s="156">
        <v>100000000</v>
      </c>
      <c r="D2683" s="156"/>
      <c r="E2683" s="157"/>
      <c r="K2683" s="160"/>
    </row>
    <row r="2684" spans="1:11">
      <c r="A2684" s="159">
        <f t="shared" si="334"/>
        <v>168</v>
      </c>
      <c r="B2684" s="155">
        <f t="shared" si="335"/>
        <v>0</v>
      </c>
      <c r="C2684" s="155">
        <v>1000000000</v>
      </c>
      <c r="D2684" s="156">
        <f>(A2684-A2681)/1000000</f>
        <v>0</v>
      </c>
      <c r="E2684" s="157">
        <f>D2684-MOD(D2684,100)</f>
        <v>0</v>
      </c>
      <c r="F2684" s="149">
        <f>MOD(D2684,100)</f>
        <v>0</v>
      </c>
      <c r="G2684" s="149">
        <f>F2684-MOD(F2684,10)</f>
        <v>0</v>
      </c>
      <c r="H2684" s="149">
        <f>MOD(F2684,10)</f>
        <v>0</v>
      </c>
      <c r="K2684" s="160"/>
    </row>
    <row r="2685" spans="1:11">
      <c r="A2685" s="159">
        <f t="shared" si="334"/>
        <v>168</v>
      </c>
      <c r="B2685" s="155">
        <f t="shared" si="335"/>
        <v>0</v>
      </c>
      <c r="C2685" s="155">
        <v>10000000000</v>
      </c>
      <c r="E2685" s="161" t="str">
        <f>_xlfn.IFNA(VLOOKUP(E2684,$O$3:$P$38,2,0),"")</f>
        <v/>
      </c>
      <c r="F2685" s="149" t="str">
        <f>IF(AND(F2684&gt;10,F2684&lt;20), VLOOKUP(F2684,$O$3:$P$38,2,0),"")</f>
        <v/>
      </c>
      <c r="G2685" s="149" t="str">
        <f>IF(AND(F2684&gt;10,F2684&lt;20),"", IF(G2684&gt;9, VLOOKUP(G2684,$O$3:$P$38,2,0),""))</f>
        <v/>
      </c>
      <c r="H2685" s="149" t="str">
        <f>IF(AND(F2684&gt;10,F2684&lt;20),"", IF(H2684&gt;0, VLOOKUP(H2684,$O$3:$P$38,2,0),""))</f>
        <v/>
      </c>
      <c r="I2685" s="149" t="str">
        <f>IF(D2684=0,"",IF(D2684=1,$R$3,IF(AND(F2684&gt;10,F2684&lt;19),$R$5,IF(AND(H2684&gt;1,H2684&lt;5),$R$4,$R$5))))</f>
        <v/>
      </c>
      <c r="J2685" s="149" t="str">
        <f>CONCATENATE(E2685,IF(AND(E2685&lt;&gt;"",F2685&lt;&gt;""),$M$3,""),F2685,IF(AND(E2685&amp;F2685&lt;&gt;"",G2685&lt;&gt;""),$M$3,""),G2685,IF(AND(E2685&amp;F2685&amp;G2685&lt;&gt;"",H2685&lt;&gt;""),$M$3,""),H2685,IF(E2685&amp;F2685&amp;G2685&amp;H2685&lt;&gt;"",$M$3,""),I2685)</f>
        <v/>
      </c>
      <c r="K2685" s="160"/>
    </row>
    <row r="2686" spans="1:11">
      <c r="A2686" s="159">
        <f t="shared" si="334"/>
        <v>168</v>
      </c>
      <c r="B2686" s="156">
        <f t="shared" si="335"/>
        <v>0</v>
      </c>
      <c r="C2686" s="156">
        <v>100000000000</v>
      </c>
      <c r="D2686" s="156"/>
      <c r="E2686" s="157"/>
      <c r="K2686" s="160"/>
    </row>
    <row r="2687" spans="1:11">
      <c r="A2687" s="159">
        <f t="shared" si="334"/>
        <v>168</v>
      </c>
      <c r="B2687" s="155">
        <f>A2687-A2684</f>
        <v>0</v>
      </c>
      <c r="C2687" s="155">
        <v>1000000000000</v>
      </c>
      <c r="D2687" s="156">
        <f>(A2687-A2684)/1000000000</f>
        <v>0</v>
      </c>
      <c r="E2687" s="157">
        <f>D2687-MOD(D2687,100)</f>
        <v>0</v>
      </c>
      <c r="F2687" s="149">
        <f>MOD(D2687,100)</f>
        <v>0</v>
      </c>
      <c r="G2687" s="149">
        <f>F2687-MOD(F2687,10)</f>
        <v>0</v>
      </c>
      <c r="H2687" s="149">
        <f>MOD(F2687,10)</f>
        <v>0</v>
      </c>
      <c r="K2687" s="160"/>
    </row>
    <row r="2688" spans="1:11" ht="15.75" thickBot="1">
      <c r="A2688" s="162"/>
      <c r="B2688" s="163"/>
      <c r="C2688" s="163"/>
      <c r="D2688" s="163"/>
      <c r="E2688" s="164" t="str">
        <f>_xlfn.IFNA(VLOOKUP(E2687,$O$3:$P$38,2,0),"")</f>
        <v/>
      </c>
      <c r="F2688" s="163" t="str">
        <f>IF(AND(F2687&gt;10,F2687&lt;20), VLOOKUP(F2687,$O$3:$P$38,2,0),"")</f>
        <v/>
      </c>
      <c r="G2688" s="163" t="str">
        <f>IF(AND(F2687&gt;10,F2687&lt;20),"", IF(G2687&gt;9, VLOOKUP(G2687,$O$3:$P$38,2,0),""))</f>
        <v/>
      </c>
      <c r="H2688" s="163" t="str">
        <f>IF(AND(F2687&gt;10,F2687&lt;20),"", IF(H2687&gt;0, VLOOKUP(H2687,$O$3:$P$38,2,0),""))</f>
        <v/>
      </c>
      <c r="I2688" s="163" t="str">
        <f>IF(D2687=0,"",IF(D2687=1,$S$3,IF(AND(F2687&gt;10,F2687&lt;19),$S$5,IF(AND(H2687&gt;1,H2687&lt;5),$S$4,$S$5))))</f>
        <v/>
      </c>
      <c r="J2688" s="163" t="str">
        <f>CONCATENATE(E2688,IF(AND(E2688&lt;&gt;"",F2688&lt;&gt;""),$M$3,""),F2688,IF(AND(E2688&amp;F2688&lt;&gt;"",G2688&lt;&gt;""),$M$3,""),G2688,IF(AND(E2688&amp;F2688&amp;G2688&lt;&gt;"",H2688&lt;&gt;""),$M$3,""),H2688,IF(E2688&amp;F2688&amp;G2688&amp;H2688&lt;&gt;"",$M$3,""),I2688)</f>
        <v/>
      </c>
      <c r="K2688" s="165"/>
    </row>
    <row r="2689" spans="1:11" ht="15.75" thickBot="1">
      <c r="A2689" s="150"/>
      <c r="B2689" s="150"/>
      <c r="C2689" s="150"/>
      <c r="D2689" s="150"/>
      <c r="E2689" s="166"/>
      <c r="F2689" s="150"/>
      <c r="G2689" s="150"/>
      <c r="H2689" s="150"/>
      <c r="I2689" s="150"/>
      <c r="J2689" s="150"/>
      <c r="K2689" s="150"/>
    </row>
    <row r="2690" spans="1:11" ht="15.75" thickBot="1">
      <c r="A2690" s="151">
        <v>169</v>
      </c>
      <c r="B2690" s="145" t="s">
        <v>152</v>
      </c>
      <c r="C2690" s="145" t="s">
        <v>153</v>
      </c>
      <c r="D2690" s="148"/>
      <c r="E2690" s="152" t="str">
        <f>CONCATENATE(J2704,IF(AND(D2703&lt;&gt;0,D2700&lt;&gt;0),$M$3,""),J2701,IF(AND(D2700&lt;&gt;0,D2697&lt;&gt;0),$M$3,""),J2698,IF(AND(D2697&lt;&gt;0,D2694&lt;&gt;0),$M$3,""),J2695,$N$3,$M$3,E2691,IF(D2691&lt;&gt;0,$M$3,""),$N$4)</f>
        <v>sto sześćdziesiąt dziewięć, 00/100</v>
      </c>
      <c r="F2690" s="148"/>
      <c r="G2690" s="148"/>
      <c r="H2690" s="148"/>
      <c r="I2690" s="148"/>
      <c r="J2690" s="148"/>
      <c r="K2690" s="153"/>
    </row>
    <row r="2691" spans="1:11" ht="15.75" thickBot="1">
      <c r="A2691" s="154">
        <f>TRUNC(A2690)</f>
        <v>169</v>
      </c>
      <c r="B2691" s="155">
        <f>A2690-A2691</f>
        <v>0</v>
      </c>
      <c r="C2691" s="155">
        <v>1</v>
      </c>
      <c r="D2691" s="156">
        <f>B2691</f>
        <v>0</v>
      </c>
      <c r="E2691" s="157" t="str">
        <f>CONCATENATE(TEXT(D2691*100,"## 00"),"/100")</f>
        <v>00/100</v>
      </c>
      <c r="K2691" s="158"/>
    </row>
    <row r="2692" spans="1:11">
      <c r="A2692" s="159">
        <f t="shared" ref="A2692:A2703" si="336">MOD($A$2691,$C2692)</f>
        <v>9</v>
      </c>
      <c r="B2692" s="156">
        <f>A2692</f>
        <v>9</v>
      </c>
      <c r="C2692" s="156">
        <v>10</v>
      </c>
      <c r="D2692" s="156"/>
      <c r="E2692" s="157"/>
      <c r="K2692" s="160"/>
    </row>
    <row r="2693" spans="1:11">
      <c r="A2693" s="159">
        <f t="shared" si="336"/>
        <v>69</v>
      </c>
      <c r="B2693" s="156">
        <f t="shared" ref="B2693:B2702" si="337">A2693-A2692</f>
        <v>60</v>
      </c>
      <c r="C2693" s="156">
        <v>100</v>
      </c>
      <c r="D2693" s="156"/>
      <c r="E2693" s="157"/>
      <c r="K2693" s="160"/>
    </row>
    <row r="2694" spans="1:11">
      <c r="A2694" s="159">
        <f t="shared" si="336"/>
        <v>169</v>
      </c>
      <c r="B2694" s="156">
        <f t="shared" si="337"/>
        <v>100</v>
      </c>
      <c r="C2694" s="156">
        <v>1000</v>
      </c>
      <c r="D2694" s="156">
        <f>A2694</f>
        <v>169</v>
      </c>
      <c r="E2694" s="157">
        <f>D2694-MOD(D2694,100)</f>
        <v>100</v>
      </c>
      <c r="F2694" s="149">
        <f>MOD(D2694,100)</f>
        <v>69</v>
      </c>
      <c r="G2694" s="149">
        <f>F2694-MOD(F2694,10)</f>
        <v>60</v>
      </c>
      <c r="H2694" s="149">
        <f>MOD(F2694,10)</f>
        <v>9</v>
      </c>
      <c r="K2694" s="160"/>
    </row>
    <row r="2695" spans="1:11">
      <c r="A2695" s="159">
        <f t="shared" si="336"/>
        <v>169</v>
      </c>
      <c r="B2695" s="156">
        <f t="shared" si="337"/>
        <v>0</v>
      </c>
      <c r="C2695" s="156">
        <v>10000</v>
      </c>
      <c r="D2695" s="156"/>
      <c r="E2695" s="157" t="str">
        <f>_xlfn.IFNA(VLOOKUP(E2694,$O$3:$P$38,2,0),"")</f>
        <v>sto</v>
      </c>
      <c r="F2695" s="149" t="str">
        <f>IF(AND(F2694&gt;10,F2694&lt;20), VLOOKUP(F2694,$O$3:$P$38,2,0),"")</f>
        <v/>
      </c>
      <c r="G2695" s="149" t="str">
        <f>IF(AND(F2694&gt;10,F2694&lt;20),"", IF(G2694&gt;9, VLOOKUP(G2694,$O$3:$P$38,2,0),""))</f>
        <v>sześćdziesiąt</v>
      </c>
      <c r="H2695" s="149" t="str">
        <f>IF(AND(F2694&gt;10,F2694&lt;20),"",IF(H2694&gt;0,VLOOKUP(H2694,$O$3:$P$39,2,0),IF(AND(H2694=0,A2691=0),"zero","")))</f>
        <v>dziewięć</v>
      </c>
      <c r="J2695" s="149" t="str">
        <f>CONCATENATE(E2695,IF(AND(E2695&lt;&gt;"",F2695&lt;&gt;""),$M$3,""),F2695,IF(AND(E2695&amp;F2695&lt;&gt;"",G2695&lt;&gt;""),$M$3,""),G2695,IF(AND(E2695&amp;F2695&amp;G2695&lt;&gt;"",H2695&lt;&gt;""),$M$3,""),H2695)</f>
        <v>sto sześćdziesiąt dziewięć</v>
      </c>
      <c r="K2695" s="160"/>
    </row>
    <row r="2696" spans="1:11">
      <c r="A2696" s="159">
        <f t="shared" si="336"/>
        <v>169</v>
      </c>
      <c r="B2696" s="156">
        <f t="shared" si="337"/>
        <v>0</v>
      </c>
      <c r="C2696" s="156">
        <v>100000</v>
      </c>
      <c r="D2696" s="156"/>
      <c r="E2696" s="157"/>
      <c r="K2696" s="160"/>
    </row>
    <row r="2697" spans="1:11">
      <c r="A2697" s="159">
        <f t="shared" si="336"/>
        <v>169</v>
      </c>
      <c r="B2697" s="156">
        <f t="shared" si="337"/>
        <v>0</v>
      </c>
      <c r="C2697" s="156">
        <v>1000000</v>
      </c>
      <c r="D2697" s="156">
        <f>(A2697-A2694)/1000</f>
        <v>0</v>
      </c>
      <c r="E2697" s="157">
        <f>D2697-MOD(D2697,100)</f>
        <v>0</v>
      </c>
      <c r="F2697" s="149">
        <f>MOD(D2697,100)</f>
        <v>0</v>
      </c>
      <c r="G2697" s="149">
        <f>F2697-MOD(F2697,10)</f>
        <v>0</v>
      </c>
      <c r="H2697" s="149">
        <f>MOD(F2697,10)</f>
        <v>0</v>
      </c>
      <c r="K2697" s="160"/>
    </row>
    <row r="2698" spans="1:11">
      <c r="A2698" s="159">
        <f t="shared" si="336"/>
        <v>169</v>
      </c>
      <c r="B2698" s="156">
        <f t="shared" si="337"/>
        <v>0</v>
      </c>
      <c r="C2698" s="156">
        <v>10000000</v>
      </c>
      <c r="D2698" s="156"/>
      <c r="E2698" s="157" t="str">
        <f>_xlfn.IFNA(VLOOKUP(E2697,$O$3:$P$38,2,0),"")</f>
        <v/>
      </c>
      <c r="F2698" s="149" t="str">
        <f>IF(AND(F2697&gt;10,F2697&lt;20), VLOOKUP(F2697,$O$3:$P$38,2,0),"")</f>
        <v/>
      </c>
      <c r="G2698" s="149" t="str">
        <f>IF(AND(F2697&gt;10,F2697&lt;20),"", IF(G2697&gt;9, VLOOKUP(G2697,$O$3:$P$38,2,0),""))</f>
        <v/>
      </c>
      <c r="H2698" s="149" t="str">
        <f>IF(AND(F2697&gt;10,F2697&lt;20),"", IF(H2697&gt;0, VLOOKUP(H2697,$O$3:$P$38,2,0),""))</f>
        <v/>
      </c>
      <c r="I2698" s="149" t="str">
        <f>IF(D2697=0,"",IF(D2697=1,$Q$3,IF(AND(F2697&gt;10,F2697&lt;19),$Q$5,IF(AND(H2697&gt;1,H2697&lt;5),$Q$4,$Q$5))))</f>
        <v/>
      </c>
      <c r="J2698" s="149" t="str">
        <f>CONCATENATE(E2698,IF(AND(E2698&lt;&gt;"",F2698&lt;&gt;""),$M$3,""),F2698,IF(AND(E2698&amp;F2698&lt;&gt;"",G2698&lt;&gt;""),$M$3,""),G2698,IF(AND(E2698&amp;F2698&amp;G2698&lt;&gt;"",H2698&lt;&gt;""),$M$3,""),H2698,IF(E2698&amp;F2698&amp;G2698&amp;H2698&lt;&gt;"",$M$3,""),I2698)</f>
        <v/>
      </c>
      <c r="K2698" s="160"/>
    </row>
    <row r="2699" spans="1:11">
      <c r="A2699" s="159">
        <f t="shared" si="336"/>
        <v>169</v>
      </c>
      <c r="B2699" s="156">
        <f t="shared" si="337"/>
        <v>0</v>
      </c>
      <c r="C2699" s="156">
        <v>100000000</v>
      </c>
      <c r="D2699" s="156"/>
      <c r="E2699" s="157"/>
      <c r="K2699" s="160"/>
    </row>
    <row r="2700" spans="1:11">
      <c r="A2700" s="159">
        <f t="shared" si="336"/>
        <v>169</v>
      </c>
      <c r="B2700" s="155">
        <f t="shared" si="337"/>
        <v>0</v>
      </c>
      <c r="C2700" s="155">
        <v>1000000000</v>
      </c>
      <c r="D2700" s="156">
        <f>(A2700-A2697)/1000000</f>
        <v>0</v>
      </c>
      <c r="E2700" s="157">
        <f>D2700-MOD(D2700,100)</f>
        <v>0</v>
      </c>
      <c r="F2700" s="149">
        <f>MOD(D2700,100)</f>
        <v>0</v>
      </c>
      <c r="G2700" s="149">
        <f>F2700-MOD(F2700,10)</f>
        <v>0</v>
      </c>
      <c r="H2700" s="149">
        <f>MOD(F2700,10)</f>
        <v>0</v>
      </c>
      <c r="K2700" s="160"/>
    </row>
    <row r="2701" spans="1:11">
      <c r="A2701" s="159">
        <f t="shared" si="336"/>
        <v>169</v>
      </c>
      <c r="B2701" s="155">
        <f t="shared" si="337"/>
        <v>0</v>
      </c>
      <c r="C2701" s="155">
        <v>10000000000</v>
      </c>
      <c r="E2701" s="161" t="str">
        <f>_xlfn.IFNA(VLOOKUP(E2700,$O$3:$P$38,2,0),"")</f>
        <v/>
      </c>
      <c r="F2701" s="149" t="str">
        <f>IF(AND(F2700&gt;10,F2700&lt;20), VLOOKUP(F2700,$O$3:$P$38,2,0),"")</f>
        <v/>
      </c>
      <c r="G2701" s="149" t="str">
        <f>IF(AND(F2700&gt;10,F2700&lt;20),"", IF(G2700&gt;9, VLOOKUP(G2700,$O$3:$P$38,2,0),""))</f>
        <v/>
      </c>
      <c r="H2701" s="149" t="str">
        <f>IF(AND(F2700&gt;10,F2700&lt;20),"", IF(H2700&gt;0, VLOOKUP(H2700,$O$3:$P$38,2,0),""))</f>
        <v/>
      </c>
      <c r="I2701" s="149" t="str">
        <f>IF(D2700=0,"",IF(D2700=1,$R$3,IF(AND(F2700&gt;10,F2700&lt;19),$R$5,IF(AND(H2700&gt;1,H2700&lt;5),$R$4,$R$5))))</f>
        <v/>
      </c>
      <c r="J2701" s="149" t="str">
        <f>CONCATENATE(E2701,IF(AND(E2701&lt;&gt;"",F2701&lt;&gt;""),$M$3,""),F2701,IF(AND(E2701&amp;F2701&lt;&gt;"",G2701&lt;&gt;""),$M$3,""),G2701,IF(AND(E2701&amp;F2701&amp;G2701&lt;&gt;"",H2701&lt;&gt;""),$M$3,""),H2701,IF(E2701&amp;F2701&amp;G2701&amp;H2701&lt;&gt;"",$M$3,""),I2701)</f>
        <v/>
      </c>
      <c r="K2701" s="160"/>
    </row>
    <row r="2702" spans="1:11">
      <c r="A2702" s="159">
        <f t="shared" si="336"/>
        <v>169</v>
      </c>
      <c r="B2702" s="156">
        <f t="shared" si="337"/>
        <v>0</v>
      </c>
      <c r="C2702" s="156">
        <v>100000000000</v>
      </c>
      <c r="D2702" s="156"/>
      <c r="E2702" s="157"/>
      <c r="K2702" s="160"/>
    </row>
    <row r="2703" spans="1:11">
      <c r="A2703" s="159">
        <f t="shared" si="336"/>
        <v>169</v>
      </c>
      <c r="B2703" s="155">
        <f>A2703-A2700</f>
        <v>0</v>
      </c>
      <c r="C2703" s="155">
        <v>1000000000000</v>
      </c>
      <c r="D2703" s="156">
        <f>(A2703-A2700)/1000000000</f>
        <v>0</v>
      </c>
      <c r="E2703" s="157">
        <f>D2703-MOD(D2703,100)</f>
        <v>0</v>
      </c>
      <c r="F2703" s="149">
        <f>MOD(D2703,100)</f>
        <v>0</v>
      </c>
      <c r="G2703" s="149">
        <f>F2703-MOD(F2703,10)</f>
        <v>0</v>
      </c>
      <c r="H2703" s="149">
        <f>MOD(F2703,10)</f>
        <v>0</v>
      </c>
      <c r="K2703" s="160"/>
    </row>
    <row r="2704" spans="1:11" ht="15.75" thickBot="1">
      <c r="A2704" s="162"/>
      <c r="B2704" s="163"/>
      <c r="C2704" s="163"/>
      <c r="D2704" s="163"/>
      <c r="E2704" s="164" t="str">
        <f>_xlfn.IFNA(VLOOKUP(E2703,$O$3:$P$38,2,0),"")</f>
        <v/>
      </c>
      <c r="F2704" s="163" t="str">
        <f>IF(AND(F2703&gt;10,F2703&lt;20), VLOOKUP(F2703,$O$3:$P$38,2,0),"")</f>
        <v/>
      </c>
      <c r="G2704" s="163" t="str">
        <f>IF(AND(F2703&gt;10,F2703&lt;20),"", IF(G2703&gt;9, VLOOKUP(G2703,$O$3:$P$38,2,0),""))</f>
        <v/>
      </c>
      <c r="H2704" s="163" t="str">
        <f>IF(AND(F2703&gt;10,F2703&lt;20),"", IF(H2703&gt;0, VLOOKUP(H2703,$O$3:$P$38,2,0),""))</f>
        <v/>
      </c>
      <c r="I2704" s="163" t="str">
        <f>IF(D2703=0,"",IF(D2703=1,$S$3,IF(AND(F2703&gt;10,F2703&lt;19),$S$5,IF(AND(H2703&gt;1,H2703&lt;5),$S$4,$S$5))))</f>
        <v/>
      </c>
      <c r="J2704" s="163" t="str">
        <f>CONCATENATE(E2704,IF(AND(E2704&lt;&gt;"",F2704&lt;&gt;""),$M$3,""),F2704,IF(AND(E2704&amp;F2704&lt;&gt;"",G2704&lt;&gt;""),$M$3,""),G2704,IF(AND(E2704&amp;F2704&amp;G2704&lt;&gt;"",H2704&lt;&gt;""),$M$3,""),H2704,IF(E2704&amp;F2704&amp;G2704&amp;H2704&lt;&gt;"",$M$3,""),I2704)</f>
        <v/>
      </c>
      <c r="K2704" s="165"/>
    </row>
    <row r="2705" spans="1:11" ht="15.75" thickBot="1">
      <c r="A2705" s="150"/>
      <c r="B2705" s="150"/>
      <c r="C2705" s="150"/>
      <c r="D2705" s="150"/>
      <c r="E2705" s="166"/>
      <c r="F2705" s="150"/>
      <c r="G2705" s="150"/>
      <c r="H2705" s="150"/>
      <c r="I2705" s="150"/>
      <c r="J2705" s="150"/>
      <c r="K2705" s="150"/>
    </row>
    <row r="2706" spans="1:11" ht="15.75" thickBot="1">
      <c r="A2706" s="151">
        <v>170</v>
      </c>
      <c r="B2706" s="145" t="s">
        <v>152</v>
      </c>
      <c r="C2706" s="145" t="s">
        <v>153</v>
      </c>
      <c r="D2706" s="148"/>
      <c r="E2706" s="152" t="str">
        <f>CONCATENATE(J2720,IF(AND(D2719&lt;&gt;0,D2716&lt;&gt;0),$M$3,""),J2717,IF(AND(D2716&lt;&gt;0,D2713&lt;&gt;0),$M$3,""),J2714,IF(AND(D2713&lt;&gt;0,D2710&lt;&gt;0),$M$3,""),J2711,$N$3,$M$3,E2707,IF(D2707&lt;&gt;0,$M$3,""),$N$4)</f>
        <v>sto siedemdziesiąt, 00/100</v>
      </c>
      <c r="F2706" s="148"/>
      <c r="G2706" s="148"/>
      <c r="H2706" s="148"/>
      <c r="I2706" s="148"/>
      <c r="J2706" s="148"/>
      <c r="K2706" s="153"/>
    </row>
    <row r="2707" spans="1:11" ht="15.75" thickBot="1">
      <c r="A2707" s="154">
        <f>TRUNC(A2706)</f>
        <v>170</v>
      </c>
      <c r="B2707" s="155">
        <f>A2706-A2707</f>
        <v>0</v>
      </c>
      <c r="C2707" s="155">
        <v>1</v>
      </c>
      <c r="D2707" s="156">
        <f>B2707</f>
        <v>0</v>
      </c>
      <c r="E2707" s="157" t="str">
        <f>CONCATENATE(TEXT(D2707*100,"## 00"),"/100")</f>
        <v>00/100</v>
      </c>
      <c r="K2707" s="158"/>
    </row>
    <row r="2708" spans="1:11">
      <c r="A2708" s="159">
        <f t="shared" ref="A2708:A2719" si="338">MOD($A$2707,$C2708)</f>
        <v>0</v>
      </c>
      <c r="B2708" s="156">
        <f>A2708</f>
        <v>0</v>
      </c>
      <c r="C2708" s="156">
        <v>10</v>
      </c>
      <c r="D2708" s="156"/>
      <c r="E2708" s="157"/>
      <c r="K2708" s="160"/>
    </row>
    <row r="2709" spans="1:11">
      <c r="A2709" s="159">
        <f t="shared" si="338"/>
        <v>70</v>
      </c>
      <c r="B2709" s="156">
        <f t="shared" ref="B2709:B2718" si="339">A2709-A2708</f>
        <v>70</v>
      </c>
      <c r="C2709" s="156">
        <v>100</v>
      </c>
      <c r="D2709" s="156"/>
      <c r="E2709" s="157"/>
      <c r="K2709" s="160"/>
    </row>
    <row r="2710" spans="1:11">
      <c r="A2710" s="159">
        <f t="shared" si="338"/>
        <v>170</v>
      </c>
      <c r="B2710" s="156">
        <f t="shared" si="339"/>
        <v>100</v>
      </c>
      <c r="C2710" s="156">
        <v>1000</v>
      </c>
      <c r="D2710" s="156">
        <f>A2710</f>
        <v>170</v>
      </c>
      <c r="E2710" s="157">
        <f>D2710-MOD(D2710,100)</f>
        <v>100</v>
      </c>
      <c r="F2710" s="149">
        <f>MOD(D2710,100)</f>
        <v>70</v>
      </c>
      <c r="G2710" s="149">
        <f>F2710-MOD(F2710,10)</f>
        <v>70</v>
      </c>
      <c r="H2710" s="149">
        <f>MOD(F2710,10)</f>
        <v>0</v>
      </c>
      <c r="K2710" s="160"/>
    </row>
    <row r="2711" spans="1:11">
      <c r="A2711" s="159">
        <f t="shared" si="338"/>
        <v>170</v>
      </c>
      <c r="B2711" s="156">
        <f t="shared" si="339"/>
        <v>0</v>
      </c>
      <c r="C2711" s="156">
        <v>10000</v>
      </c>
      <c r="D2711" s="156"/>
      <c r="E2711" s="157" t="str">
        <f>_xlfn.IFNA(VLOOKUP(E2710,$O$3:$P$38,2,0),"")</f>
        <v>sto</v>
      </c>
      <c r="F2711" s="149" t="str">
        <f>IF(AND(F2710&gt;10,F2710&lt;20), VLOOKUP(F2710,$O$3:$P$38,2,0),"")</f>
        <v/>
      </c>
      <c r="G2711" s="149" t="str">
        <f>IF(AND(F2710&gt;10,F2710&lt;20),"", IF(G2710&gt;9, VLOOKUP(G2710,$O$3:$P$38,2,0),""))</f>
        <v>siedemdziesiąt</v>
      </c>
      <c r="H2711" s="149" t="str">
        <f>IF(AND(F2710&gt;10,F2710&lt;20),"",IF(H2710&gt;0,VLOOKUP(H2710,$O$3:$P$39,2,0),IF(AND(H2710=0,A2707=0),"zero","")))</f>
        <v/>
      </c>
      <c r="J2711" s="149" t="str">
        <f>CONCATENATE(E2711,IF(AND(E2711&lt;&gt;"",F2711&lt;&gt;""),$M$3,""),F2711,IF(AND(E2711&amp;F2711&lt;&gt;"",G2711&lt;&gt;""),$M$3,""),G2711,IF(AND(E2711&amp;F2711&amp;G2711&lt;&gt;"",H2711&lt;&gt;""),$M$3,""),H2711)</f>
        <v>sto siedemdziesiąt</v>
      </c>
      <c r="K2711" s="160"/>
    </row>
    <row r="2712" spans="1:11">
      <c r="A2712" s="159">
        <f t="shared" si="338"/>
        <v>170</v>
      </c>
      <c r="B2712" s="156">
        <f t="shared" si="339"/>
        <v>0</v>
      </c>
      <c r="C2712" s="156">
        <v>100000</v>
      </c>
      <c r="D2712" s="156"/>
      <c r="E2712" s="157"/>
      <c r="K2712" s="160"/>
    </row>
    <row r="2713" spans="1:11">
      <c r="A2713" s="159">
        <f t="shared" si="338"/>
        <v>170</v>
      </c>
      <c r="B2713" s="156">
        <f t="shared" si="339"/>
        <v>0</v>
      </c>
      <c r="C2713" s="156">
        <v>1000000</v>
      </c>
      <c r="D2713" s="156">
        <f>(A2713-A2710)/1000</f>
        <v>0</v>
      </c>
      <c r="E2713" s="157">
        <f>D2713-MOD(D2713,100)</f>
        <v>0</v>
      </c>
      <c r="F2713" s="149">
        <f>MOD(D2713,100)</f>
        <v>0</v>
      </c>
      <c r="G2713" s="149">
        <f>F2713-MOD(F2713,10)</f>
        <v>0</v>
      </c>
      <c r="H2713" s="149">
        <f>MOD(F2713,10)</f>
        <v>0</v>
      </c>
      <c r="K2713" s="160"/>
    </row>
    <row r="2714" spans="1:11">
      <c r="A2714" s="159">
        <f t="shared" si="338"/>
        <v>170</v>
      </c>
      <c r="B2714" s="156">
        <f t="shared" si="339"/>
        <v>0</v>
      </c>
      <c r="C2714" s="156">
        <v>10000000</v>
      </c>
      <c r="D2714" s="156"/>
      <c r="E2714" s="157" t="str">
        <f>_xlfn.IFNA(VLOOKUP(E2713,$O$3:$P$38,2,0),"")</f>
        <v/>
      </c>
      <c r="F2714" s="149" t="str">
        <f>IF(AND(F2713&gt;10,F2713&lt;20), VLOOKUP(F2713,$O$3:$P$38,2,0),"")</f>
        <v/>
      </c>
      <c r="G2714" s="149" t="str">
        <f>IF(AND(F2713&gt;10,F2713&lt;20),"", IF(G2713&gt;9, VLOOKUP(G2713,$O$3:$P$38,2,0),""))</f>
        <v/>
      </c>
      <c r="H2714" s="149" t="str">
        <f>IF(AND(F2713&gt;10,F2713&lt;20),"", IF(H2713&gt;0, VLOOKUP(H2713,$O$3:$P$38,2,0),""))</f>
        <v/>
      </c>
      <c r="I2714" s="149" t="str">
        <f>IF(D2713=0,"",IF(D2713=1,$Q$3,IF(AND(F2713&gt;10,F2713&lt;19),$Q$5,IF(AND(H2713&gt;1,H2713&lt;5),$Q$4,$Q$5))))</f>
        <v/>
      </c>
      <c r="J2714" s="149" t="str">
        <f>CONCATENATE(E2714,IF(AND(E2714&lt;&gt;"",F2714&lt;&gt;""),$M$3,""),F2714,IF(AND(E2714&amp;F2714&lt;&gt;"",G2714&lt;&gt;""),$M$3,""),G2714,IF(AND(E2714&amp;F2714&amp;G2714&lt;&gt;"",H2714&lt;&gt;""),$M$3,""),H2714,IF(E2714&amp;F2714&amp;G2714&amp;H2714&lt;&gt;"",$M$3,""),I2714)</f>
        <v/>
      </c>
      <c r="K2714" s="160"/>
    </row>
    <row r="2715" spans="1:11">
      <c r="A2715" s="159">
        <f t="shared" si="338"/>
        <v>170</v>
      </c>
      <c r="B2715" s="156">
        <f t="shared" si="339"/>
        <v>0</v>
      </c>
      <c r="C2715" s="156">
        <v>100000000</v>
      </c>
      <c r="D2715" s="156"/>
      <c r="E2715" s="157"/>
      <c r="K2715" s="160"/>
    </row>
    <row r="2716" spans="1:11">
      <c r="A2716" s="159">
        <f t="shared" si="338"/>
        <v>170</v>
      </c>
      <c r="B2716" s="155">
        <f t="shared" si="339"/>
        <v>0</v>
      </c>
      <c r="C2716" s="155">
        <v>1000000000</v>
      </c>
      <c r="D2716" s="156">
        <f>(A2716-A2713)/1000000</f>
        <v>0</v>
      </c>
      <c r="E2716" s="157">
        <f>D2716-MOD(D2716,100)</f>
        <v>0</v>
      </c>
      <c r="F2716" s="149">
        <f>MOD(D2716,100)</f>
        <v>0</v>
      </c>
      <c r="G2716" s="149">
        <f>F2716-MOD(F2716,10)</f>
        <v>0</v>
      </c>
      <c r="H2716" s="149">
        <f>MOD(F2716,10)</f>
        <v>0</v>
      </c>
      <c r="K2716" s="160"/>
    </row>
    <row r="2717" spans="1:11">
      <c r="A2717" s="159">
        <f t="shared" si="338"/>
        <v>170</v>
      </c>
      <c r="B2717" s="155">
        <f t="shared" si="339"/>
        <v>0</v>
      </c>
      <c r="C2717" s="155">
        <v>10000000000</v>
      </c>
      <c r="E2717" s="161" t="str">
        <f>_xlfn.IFNA(VLOOKUP(E2716,$O$3:$P$38,2,0),"")</f>
        <v/>
      </c>
      <c r="F2717" s="149" t="str">
        <f>IF(AND(F2716&gt;10,F2716&lt;20), VLOOKUP(F2716,$O$3:$P$38,2,0),"")</f>
        <v/>
      </c>
      <c r="G2717" s="149" t="str">
        <f>IF(AND(F2716&gt;10,F2716&lt;20),"", IF(G2716&gt;9, VLOOKUP(G2716,$O$3:$P$38,2,0),""))</f>
        <v/>
      </c>
      <c r="H2717" s="149" t="str">
        <f>IF(AND(F2716&gt;10,F2716&lt;20),"", IF(H2716&gt;0, VLOOKUP(H2716,$O$3:$P$38,2,0),""))</f>
        <v/>
      </c>
      <c r="I2717" s="149" t="str">
        <f>IF(D2716=0,"",IF(D2716=1,$R$3,IF(AND(F2716&gt;10,F2716&lt;19),$R$5,IF(AND(H2716&gt;1,H2716&lt;5),$R$4,$R$5))))</f>
        <v/>
      </c>
      <c r="J2717" s="149" t="str">
        <f>CONCATENATE(E2717,IF(AND(E2717&lt;&gt;"",F2717&lt;&gt;""),$M$3,""),F2717,IF(AND(E2717&amp;F2717&lt;&gt;"",G2717&lt;&gt;""),$M$3,""),G2717,IF(AND(E2717&amp;F2717&amp;G2717&lt;&gt;"",H2717&lt;&gt;""),$M$3,""),H2717,IF(E2717&amp;F2717&amp;G2717&amp;H2717&lt;&gt;"",$M$3,""),I2717)</f>
        <v/>
      </c>
      <c r="K2717" s="160"/>
    </row>
    <row r="2718" spans="1:11">
      <c r="A2718" s="159">
        <f t="shared" si="338"/>
        <v>170</v>
      </c>
      <c r="B2718" s="156">
        <f t="shared" si="339"/>
        <v>0</v>
      </c>
      <c r="C2718" s="156">
        <v>100000000000</v>
      </c>
      <c r="D2718" s="156"/>
      <c r="E2718" s="157"/>
      <c r="K2718" s="160"/>
    </row>
    <row r="2719" spans="1:11">
      <c r="A2719" s="159">
        <f t="shared" si="338"/>
        <v>170</v>
      </c>
      <c r="B2719" s="155">
        <f>A2719-A2716</f>
        <v>0</v>
      </c>
      <c r="C2719" s="155">
        <v>1000000000000</v>
      </c>
      <c r="D2719" s="156">
        <f>(A2719-A2716)/1000000000</f>
        <v>0</v>
      </c>
      <c r="E2719" s="157">
        <f>D2719-MOD(D2719,100)</f>
        <v>0</v>
      </c>
      <c r="F2719" s="149">
        <f>MOD(D2719,100)</f>
        <v>0</v>
      </c>
      <c r="G2719" s="149">
        <f>F2719-MOD(F2719,10)</f>
        <v>0</v>
      </c>
      <c r="H2719" s="149">
        <f>MOD(F2719,10)</f>
        <v>0</v>
      </c>
      <c r="K2719" s="160"/>
    </row>
    <row r="2720" spans="1:11" ht="15.75" thickBot="1">
      <c r="A2720" s="162"/>
      <c r="B2720" s="163"/>
      <c r="C2720" s="163"/>
      <c r="D2720" s="163"/>
      <c r="E2720" s="164" t="str">
        <f>_xlfn.IFNA(VLOOKUP(E2719,$O$3:$P$38,2,0),"")</f>
        <v/>
      </c>
      <c r="F2720" s="163" t="str">
        <f>IF(AND(F2719&gt;10,F2719&lt;20), VLOOKUP(F2719,$O$3:$P$38,2,0),"")</f>
        <v/>
      </c>
      <c r="G2720" s="163" t="str">
        <f>IF(AND(F2719&gt;10,F2719&lt;20),"", IF(G2719&gt;9, VLOOKUP(G2719,$O$3:$P$38,2,0),""))</f>
        <v/>
      </c>
      <c r="H2720" s="163" t="str">
        <f>IF(AND(F2719&gt;10,F2719&lt;20),"", IF(H2719&gt;0, VLOOKUP(H2719,$O$3:$P$38,2,0),""))</f>
        <v/>
      </c>
      <c r="I2720" s="163" t="str">
        <f>IF(D2719=0,"",IF(D2719=1,$S$3,IF(AND(F2719&gt;10,F2719&lt;19),$S$5,IF(AND(H2719&gt;1,H2719&lt;5),$S$4,$S$5))))</f>
        <v/>
      </c>
      <c r="J2720" s="163" t="str">
        <f>CONCATENATE(E2720,IF(AND(E2720&lt;&gt;"",F2720&lt;&gt;""),$M$3,""),F2720,IF(AND(E2720&amp;F2720&lt;&gt;"",G2720&lt;&gt;""),$M$3,""),G2720,IF(AND(E2720&amp;F2720&amp;G2720&lt;&gt;"",H2720&lt;&gt;""),$M$3,""),H2720,IF(E2720&amp;F2720&amp;G2720&amp;H2720&lt;&gt;"",$M$3,""),I2720)</f>
        <v/>
      </c>
      <c r="K2720" s="165"/>
    </row>
    <row r="2721" spans="1:11" ht="15.75" thickBot="1">
      <c r="A2721" s="150"/>
      <c r="B2721" s="150"/>
      <c r="C2721" s="150"/>
      <c r="D2721" s="150"/>
      <c r="E2721" s="166"/>
      <c r="F2721" s="150"/>
      <c r="G2721" s="150"/>
      <c r="H2721" s="150"/>
      <c r="I2721" s="150"/>
      <c r="J2721" s="150"/>
      <c r="K2721" s="150"/>
    </row>
    <row r="2722" spans="1:11" ht="15.75" thickBot="1">
      <c r="A2722" s="151">
        <v>171</v>
      </c>
      <c r="B2722" s="145" t="s">
        <v>152</v>
      </c>
      <c r="C2722" s="145" t="s">
        <v>153</v>
      </c>
      <c r="D2722" s="148"/>
      <c r="E2722" s="152" t="str">
        <f>CONCATENATE(J2736,IF(AND(D2735&lt;&gt;0,D2732&lt;&gt;0),$M$3,""),J2733,IF(AND(D2732&lt;&gt;0,D2729&lt;&gt;0),$M$3,""),J2730,IF(AND(D2729&lt;&gt;0,D2726&lt;&gt;0),$M$3,""),J2727,$N$3,$M$3,E2723,IF(D2723&lt;&gt;0,$M$3,""),$N$4)</f>
        <v>sto siedemdziesiąt jeden, 00/100</v>
      </c>
      <c r="F2722" s="148"/>
      <c r="G2722" s="148"/>
      <c r="H2722" s="148"/>
      <c r="I2722" s="148"/>
      <c r="J2722" s="148"/>
      <c r="K2722" s="153"/>
    </row>
    <row r="2723" spans="1:11" ht="15.75" thickBot="1">
      <c r="A2723" s="154">
        <f>TRUNC(A2722)</f>
        <v>171</v>
      </c>
      <c r="B2723" s="155">
        <f>A2722-A2723</f>
        <v>0</v>
      </c>
      <c r="C2723" s="155">
        <v>1</v>
      </c>
      <c r="D2723" s="156">
        <f>B2723</f>
        <v>0</v>
      </c>
      <c r="E2723" s="157" t="str">
        <f>CONCATENATE(TEXT(D2723*100,"## 00"),"/100")</f>
        <v>00/100</v>
      </c>
      <c r="K2723" s="158"/>
    </row>
    <row r="2724" spans="1:11">
      <c r="A2724" s="159">
        <f t="shared" ref="A2724:A2735" si="340">MOD($A$2723,$C2724)</f>
        <v>1</v>
      </c>
      <c r="B2724" s="156">
        <f>A2724</f>
        <v>1</v>
      </c>
      <c r="C2724" s="156">
        <v>10</v>
      </c>
      <c r="D2724" s="156"/>
      <c r="E2724" s="157"/>
      <c r="K2724" s="160"/>
    </row>
    <row r="2725" spans="1:11">
      <c r="A2725" s="159">
        <f t="shared" si="340"/>
        <v>71</v>
      </c>
      <c r="B2725" s="156">
        <f t="shared" ref="B2725:B2734" si="341">A2725-A2724</f>
        <v>70</v>
      </c>
      <c r="C2725" s="156">
        <v>100</v>
      </c>
      <c r="D2725" s="156"/>
      <c r="E2725" s="157"/>
      <c r="K2725" s="160"/>
    </row>
    <row r="2726" spans="1:11">
      <c r="A2726" s="159">
        <f t="shared" si="340"/>
        <v>171</v>
      </c>
      <c r="B2726" s="156">
        <f t="shared" si="341"/>
        <v>100</v>
      </c>
      <c r="C2726" s="156">
        <v>1000</v>
      </c>
      <c r="D2726" s="156">
        <f>A2726</f>
        <v>171</v>
      </c>
      <c r="E2726" s="157">
        <f>D2726-MOD(D2726,100)</f>
        <v>100</v>
      </c>
      <c r="F2726" s="149">
        <f>MOD(D2726,100)</f>
        <v>71</v>
      </c>
      <c r="G2726" s="149">
        <f>F2726-MOD(F2726,10)</f>
        <v>70</v>
      </c>
      <c r="H2726" s="149">
        <f>MOD(F2726,10)</f>
        <v>1</v>
      </c>
      <c r="K2726" s="160"/>
    </row>
    <row r="2727" spans="1:11">
      <c r="A2727" s="159">
        <f t="shared" si="340"/>
        <v>171</v>
      </c>
      <c r="B2727" s="156">
        <f t="shared" si="341"/>
        <v>0</v>
      </c>
      <c r="C2727" s="156">
        <v>10000</v>
      </c>
      <c r="D2727" s="156"/>
      <c r="E2727" s="157" t="str">
        <f>_xlfn.IFNA(VLOOKUP(E2726,$O$3:$P$38,2,0),"")</f>
        <v>sto</v>
      </c>
      <c r="F2727" s="149" t="str">
        <f>IF(AND(F2726&gt;10,F2726&lt;20), VLOOKUP(F2726,$O$3:$P$38,2,0),"")</f>
        <v/>
      </c>
      <c r="G2727" s="149" t="str">
        <f>IF(AND(F2726&gt;10,F2726&lt;20),"", IF(G2726&gt;9, VLOOKUP(G2726,$O$3:$P$38,2,0),""))</f>
        <v>siedemdziesiąt</v>
      </c>
      <c r="H2727" s="149" t="str">
        <f>IF(AND(F2726&gt;10,F2726&lt;20),"",IF(H2726&gt;0,VLOOKUP(H2726,$O$3:$P$39,2,0),IF(AND(H2726=0,A2723=0),"zero","")))</f>
        <v>jeden</v>
      </c>
      <c r="J2727" s="149" t="str">
        <f>CONCATENATE(E2727,IF(AND(E2727&lt;&gt;"",F2727&lt;&gt;""),$M$3,""),F2727,IF(AND(E2727&amp;F2727&lt;&gt;"",G2727&lt;&gt;""),$M$3,""),G2727,IF(AND(E2727&amp;F2727&amp;G2727&lt;&gt;"",H2727&lt;&gt;""),$M$3,""),H2727)</f>
        <v>sto siedemdziesiąt jeden</v>
      </c>
      <c r="K2727" s="160"/>
    </row>
    <row r="2728" spans="1:11">
      <c r="A2728" s="159">
        <f t="shared" si="340"/>
        <v>171</v>
      </c>
      <c r="B2728" s="156">
        <f t="shared" si="341"/>
        <v>0</v>
      </c>
      <c r="C2728" s="156">
        <v>100000</v>
      </c>
      <c r="D2728" s="156"/>
      <c r="E2728" s="157"/>
      <c r="K2728" s="160"/>
    </row>
    <row r="2729" spans="1:11">
      <c r="A2729" s="159">
        <f t="shared" si="340"/>
        <v>171</v>
      </c>
      <c r="B2729" s="156">
        <f t="shared" si="341"/>
        <v>0</v>
      </c>
      <c r="C2729" s="156">
        <v>1000000</v>
      </c>
      <c r="D2729" s="156">
        <f>(A2729-A2726)/1000</f>
        <v>0</v>
      </c>
      <c r="E2729" s="157">
        <f>D2729-MOD(D2729,100)</f>
        <v>0</v>
      </c>
      <c r="F2729" s="149">
        <f>MOD(D2729,100)</f>
        <v>0</v>
      </c>
      <c r="G2729" s="149">
        <f>F2729-MOD(F2729,10)</f>
        <v>0</v>
      </c>
      <c r="H2729" s="149">
        <f>MOD(F2729,10)</f>
        <v>0</v>
      </c>
      <c r="K2729" s="160"/>
    </row>
    <row r="2730" spans="1:11">
      <c r="A2730" s="159">
        <f t="shared" si="340"/>
        <v>171</v>
      </c>
      <c r="B2730" s="156">
        <f t="shared" si="341"/>
        <v>0</v>
      </c>
      <c r="C2730" s="156">
        <v>10000000</v>
      </c>
      <c r="D2730" s="156"/>
      <c r="E2730" s="157" t="str">
        <f>_xlfn.IFNA(VLOOKUP(E2729,$O$3:$P$38,2,0),"")</f>
        <v/>
      </c>
      <c r="F2730" s="149" t="str">
        <f>IF(AND(F2729&gt;10,F2729&lt;20), VLOOKUP(F2729,$O$3:$P$38,2,0),"")</f>
        <v/>
      </c>
      <c r="G2730" s="149" t="str">
        <f>IF(AND(F2729&gt;10,F2729&lt;20),"", IF(G2729&gt;9, VLOOKUP(G2729,$O$3:$P$38,2,0),""))</f>
        <v/>
      </c>
      <c r="H2730" s="149" t="str">
        <f>IF(AND(F2729&gt;10,F2729&lt;20),"", IF(H2729&gt;0, VLOOKUP(H2729,$O$3:$P$38,2,0),""))</f>
        <v/>
      </c>
      <c r="I2730" s="149" t="str">
        <f>IF(D2729=0,"",IF(D2729=1,$Q$3,IF(AND(F2729&gt;10,F2729&lt;19),$Q$5,IF(AND(H2729&gt;1,H2729&lt;5),$Q$4,$Q$5))))</f>
        <v/>
      </c>
      <c r="J2730" s="149" t="str">
        <f>CONCATENATE(E2730,IF(AND(E2730&lt;&gt;"",F2730&lt;&gt;""),$M$3,""),F2730,IF(AND(E2730&amp;F2730&lt;&gt;"",G2730&lt;&gt;""),$M$3,""),G2730,IF(AND(E2730&amp;F2730&amp;G2730&lt;&gt;"",H2730&lt;&gt;""),$M$3,""),H2730,IF(E2730&amp;F2730&amp;G2730&amp;H2730&lt;&gt;"",$M$3,""),I2730)</f>
        <v/>
      </c>
      <c r="K2730" s="160"/>
    </row>
    <row r="2731" spans="1:11">
      <c r="A2731" s="159">
        <f t="shared" si="340"/>
        <v>171</v>
      </c>
      <c r="B2731" s="156">
        <f t="shared" si="341"/>
        <v>0</v>
      </c>
      <c r="C2731" s="156">
        <v>100000000</v>
      </c>
      <c r="D2731" s="156"/>
      <c r="E2731" s="157"/>
      <c r="K2731" s="160"/>
    </row>
    <row r="2732" spans="1:11">
      <c r="A2732" s="159">
        <f t="shared" si="340"/>
        <v>171</v>
      </c>
      <c r="B2732" s="155">
        <f t="shared" si="341"/>
        <v>0</v>
      </c>
      <c r="C2732" s="155">
        <v>1000000000</v>
      </c>
      <c r="D2732" s="156">
        <f>(A2732-A2729)/1000000</f>
        <v>0</v>
      </c>
      <c r="E2732" s="157">
        <f>D2732-MOD(D2732,100)</f>
        <v>0</v>
      </c>
      <c r="F2732" s="149">
        <f>MOD(D2732,100)</f>
        <v>0</v>
      </c>
      <c r="G2732" s="149">
        <f>F2732-MOD(F2732,10)</f>
        <v>0</v>
      </c>
      <c r="H2732" s="149">
        <f>MOD(F2732,10)</f>
        <v>0</v>
      </c>
      <c r="K2732" s="160"/>
    </row>
    <row r="2733" spans="1:11">
      <c r="A2733" s="159">
        <f t="shared" si="340"/>
        <v>171</v>
      </c>
      <c r="B2733" s="155">
        <f t="shared" si="341"/>
        <v>0</v>
      </c>
      <c r="C2733" s="155">
        <v>10000000000</v>
      </c>
      <c r="E2733" s="161" t="str">
        <f>_xlfn.IFNA(VLOOKUP(E2732,$O$3:$P$38,2,0),"")</f>
        <v/>
      </c>
      <c r="F2733" s="149" t="str">
        <f>IF(AND(F2732&gt;10,F2732&lt;20), VLOOKUP(F2732,$O$3:$P$38,2,0),"")</f>
        <v/>
      </c>
      <c r="G2733" s="149" t="str">
        <f>IF(AND(F2732&gt;10,F2732&lt;20),"", IF(G2732&gt;9, VLOOKUP(G2732,$O$3:$P$38,2,0),""))</f>
        <v/>
      </c>
      <c r="H2733" s="149" t="str">
        <f>IF(AND(F2732&gt;10,F2732&lt;20),"", IF(H2732&gt;0, VLOOKUP(H2732,$O$3:$P$38,2,0),""))</f>
        <v/>
      </c>
      <c r="I2733" s="149" t="str">
        <f>IF(D2732=0,"",IF(D2732=1,$R$3,IF(AND(F2732&gt;10,F2732&lt;19),$R$5,IF(AND(H2732&gt;1,H2732&lt;5),$R$4,$R$5))))</f>
        <v/>
      </c>
      <c r="J2733" s="149" t="str">
        <f>CONCATENATE(E2733,IF(AND(E2733&lt;&gt;"",F2733&lt;&gt;""),$M$3,""),F2733,IF(AND(E2733&amp;F2733&lt;&gt;"",G2733&lt;&gt;""),$M$3,""),G2733,IF(AND(E2733&amp;F2733&amp;G2733&lt;&gt;"",H2733&lt;&gt;""),$M$3,""),H2733,IF(E2733&amp;F2733&amp;G2733&amp;H2733&lt;&gt;"",$M$3,""),I2733)</f>
        <v/>
      </c>
      <c r="K2733" s="160"/>
    </row>
    <row r="2734" spans="1:11">
      <c r="A2734" s="159">
        <f t="shared" si="340"/>
        <v>171</v>
      </c>
      <c r="B2734" s="156">
        <f t="shared" si="341"/>
        <v>0</v>
      </c>
      <c r="C2734" s="156">
        <v>100000000000</v>
      </c>
      <c r="D2734" s="156"/>
      <c r="E2734" s="157"/>
      <c r="K2734" s="160"/>
    </row>
    <row r="2735" spans="1:11">
      <c r="A2735" s="159">
        <f t="shared" si="340"/>
        <v>171</v>
      </c>
      <c r="B2735" s="155">
        <f>A2735-A2732</f>
        <v>0</v>
      </c>
      <c r="C2735" s="155">
        <v>1000000000000</v>
      </c>
      <c r="D2735" s="156">
        <f>(A2735-A2732)/1000000000</f>
        <v>0</v>
      </c>
      <c r="E2735" s="157">
        <f>D2735-MOD(D2735,100)</f>
        <v>0</v>
      </c>
      <c r="F2735" s="149">
        <f>MOD(D2735,100)</f>
        <v>0</v>
      </c>
      <c r="G2735" s="149">
        <f>F2735-MOD(F2735,10)</f>
        <v>0</v>
      </c>
      <c r="H2735" s="149">
        <f>MOD(F2735,10)</f>
        <v>0</v>
      </c>
      <c r="K2735" s="160"/>
    </row>
    <row r="2736" spans="1:11" ht="15.75" thickBot="1">
      <c r="A2736" s="162"/>
      <c r="B2736" s="163"/>
      <c r="C2736" s="163"/>
      <c r="D2736" s="163"/>
      <c r="E2736" s="164" t="str">
        <f>_xlfn.IFNA(VLOOKUP(E2735,$O$3:$P$38,2,0),"")</f>
        <v/>
      </c>
      <c r="F2736" s="163" t="str">
        <f>IF(AND(F2735&gt;10,F2735&lt;20), VLOOKUP(F2735,$O$3:$P$38,2,0),"")</f>
        <v/>
      </c>
      <c r="G2736" s="163" t="str">
        <f>IF(AND(F2735&gt;10,F2735&lt;20),"", IF(G2735&gt;9, VLOOKUP(G2735,$O$3:$P$38,2,0),""))</f>
        <v/>
      </c>
      <c r="H2736" s="163" t="str">
        <f>IF(AND(F2735&gt;10,F2735&lt;20),"", IF(H2735&gt;0, VLOOKUP(H2735,$O$3:$P$38,2,0),""))</f>
        <v/>
      </c>
      <c r="I2736" s="163" t="str">
        <f>IF(D2735=0,"",IF(D2735=1,$S$3,IF(AND(F2735&gt;10,F2735&lt;19),$S$5,IF(AND(H2735&gt;1,H2735&lt;5),$S$4,$S$5))))</f>
        <v/>
      </c>
      <c r="J2736" s="163" t="str">
        <f>CONCATENATE(E2736,IF(AND(E2736&lt;&gt;"",F2736&lt;&gt;""),$M$3,""),F2736,IF(AND(E2736&amp;F2736&lt;&gt;"",G2736&lt;&gt;""),$M$3,""),G2736,IF(AND(E2736&amp;F2736&amp;G2736&lt;&gt;"",H2736&lt;&gt;""),$M$3,""),H2736,IF(E2736&amp;F2736&amp;G2736&amp;H2736&lt;&gt;"",$M$3,""),I2736)</f>
        <v/>
      </c>
      <c r="K2736" s="165"/>
    </row>
    <row r="2737" spans="1:11" ht="15.75" thickBot="1">
      <c r="A2737" s="150"/>
      <c r="B2737" s="150"/>
      <c r="C2737" s="150"/>
      <c r="D2737" s="150"/>
      <c r="E2737" s="166"/>
      <c r="F2737" s="150"/>
      <c r="G2737" s="150"/>
      <c r="H2737" s="150"/>
      <c r="I2737" s="150"/>
      <c r="J2737" s="150"/>
      <c r="K2737" s="150"/>
    </row>
    <row r="2738" spans="1:11" ht="15.75" thickBot="1">
      <c r="A2738" s="151">
        <v>172</v>
      </c>
      <c r="B2738" s="145" t="s">
        <v>152</v>
      </c>
      <c r="C2738" s="145" t="s">
        <v>153</v>
      </c>
      <c r="D2738" s="148"/>
      <c r="E2738" s="152" t="str">
        <f>CONCATENATE(J2752,IF(AND(D2751&lt;&gt;0,D2748&lt;&gt;0),$M$3,""),J2749,IF(AND(D2748&lt;&gt;0,D2745&lt;&gt;0),$M$3,""),J2746,IF(AND(D2745&lt;&gt;0,D2742&lt;&gt;0),$M$3,""),J2743,$N$3,$M$3,E2739,IF(D2739&lt;&gt;0,$M$3,""),$N$4)</f>
        <v>sto siedemdziesiąt dwa, 00/100</v>
      </c>
      <c r="F2738" s="148"/>
      <c r="G2738" s="148"/>
      <c r="H2738" s="148"/>
      <c r="I2738" s="148"/>
      <c r="J2738" s="148"/>
      <c r="K2738" s="153"/>
    </row>
    <row r="2739" spans="1:11" ht="15.75" thickBot="1">
      <c r="A2739" s="154">
        <f>TRUNC(A2738)</f>
        <v>172</v>
      </c>
      <c r="B2739" s="155">
        <f>A2738-A2739</f>
        <v>0</v>
      </c>
      <c r="C2739" s="155">
        <v>1</v>
      </c>
      <c r="D2739" s="156">
        <f>B2739</f>
        <v>0</v>
      </c>
      <c r="E2739" s="157" t="str">
        <f>CONCATENATE(TEXT(D2739*100,"## 00"),"/100")</f>
        <v>00/100</v>
      </c>
      <c r="K2739" s="158"/>
    </row>
    <row r="2740" spans="1:11">
      <c r="A2740" s="159">
        <f t="shared" ref="A2740:A2751" si="342">MOD($A$2739,$C2740)</f>
        <v>2</v>
      </c>
      <c r="B2740" s="156">
        <f>A2740</f>
        <v>2</v>
      </c>
      <c r="C2740" s="156">
        <v>10</v>
      </c>
      <c r="D2740" s="156"/>
      <c r="E2740" s="157"/>
      <c r="K2740" s="160"/>
    </row>
    <row r="2741" spans="1:11">
      <c r="A2741" s="159">
        <f t="shared" si="342"/>
        <v>72</v>
      </c>
      <c r="B2741" s="156">
        <f t="shared" ref="B2741:B2750" si="343">A2741-A2740</f>
        <v>70</v>
      </c>
      <c r="C2741" s="156">
        <v>100</v>
      </c>
      <c r="D2741" s="156"/>
      <c r="E2741" s="157"/>
      <c r="K2741" s="160"/>
    </row>
    <row r="2742" spans="1:11">
      <c r="A2742" s="159">
        <f t="shared" si="342"/>
        <v>172</v>
      </c>
      <c r="B2742" s="156">
        <f t="shared" si="343"/>
        <v>100</v>
      </c>
      <c r="C2742" s="156">
        <v>1000</v>
      </c>
      <c r="D2742" s="156">
        <f>A2742</f>
        <v>172</v>
      </c>
      <c r="E2742" s="157">
        <f>D2742-MOD(D2742,100)</f>
        <v>100</v>
      </c>
      <c r="F2742" s="149">
        <f>MOD(D2742,100)</f>
        <v>72</v>
      </c>
      <c r="G2742" s="149">
        <f>F2742-MOD(F2742,10)</f>
        <v>70</v>
      </c>
      <c r="H2742" s="149">
        <f>MOD(F2742,10)</f>
        <v>2</v>
      </c>
      <c r="K2742" s="160"/>
    </row>
    <row r="2743" spans="1:11">
      <c r="A2743" s="159">
        <f t="shared" si="342"/>
        <v>172</v>
      </c>
      <c r="B2743" s="156">
        <f t="shared" si="343"/>
        <v>0</v>
      </c>
      <c r="C2743" s="156">
        <v>10000</v>
      </c>
      <c r="D2743" s="156"/>
      <c r="E2743" s="157" t="str">
        <f>_xlfn.IFNA(VLOOKUP(E2742,$O$3:$P$38,2,0),"")</f>
        <v>sto</v>
      </c>
      <c r="F2743" s="149" t="str">
        <f>IF(AND(F2742&gt;10,F2742&lt;20), VLOOKUP(F2742,$O$3:$P$38,2,0),"")</f>
        <v/>
      </c>
      <c r="G2743" s="149" t="str">
        <f>IF(AND(F2742&gt;10,F2742&lt;20),"", IF(G2742&gt;9, VLOOKUP(G2742,$O$3:$P$38,2,0),""))</f>
        <v>siedemdziesiąt</v>
      </c>
      <c r="H2743" s="149" t="str">
        <f>IF(AND(F2742&gt;10,F2742&lt;20),"",IF(H2742&gt;0,VLOOKUP(H2742,$O$3:$P$39,2,0),IF(AND(H2742=0,A2739=0),"zero","")))</f>
        <v>dwa</v>
      </c>
      <c r="J2743" s="149" t="str">
        <f>CONCATENATE(E2743,IF(AND(E2743&lt;&gt;"",F2743&lt;&gt;""),$M$3,""),F2743,IF(AND(E2743&amp;F2743&lt;&gt;"",G2743&lt;&gt;""),$M$3,""),G2743,IF(AND(E2743&amp;F2743&amp;G2743&lt;&gt;"",H2743&lt;&gt;""),$M$3,""),H2743)</f>
        <v>sto siedemdziesiąt dwa</v>
      </c>
      <c r="K2743" s="160"/>
    </row>
    <row r="2744" spans="1:11">
      <c r="A2744" s="159">
        <f t="shared" si="342"/>
        <v>172</v>
      </c>
      <c r="B2744" s="156">
        <f t="shared" si="343"/>
        <v>0</v>
      </c>
      <c r="C2744" s="156">
        <v>100000</v>
      </c>
      <c r="D2744" s="156"/>
      <c r="E2744" s="157"/>
      <c r="K2744" s="160"/>
    </row>
    <row r="2745" spans="1:11">
      <c r="A2745" s="159">
        <f t="shared" si="342"/>
        <v>172</v>
      </c>
      <c r="B2745" s="156">
        <f t="shared" si="343"/>
        <v>0</v>
      </c>
      <c r="C2745" s="156">
        <v>1000000</v>
      </c>
      <c r="D2745" s="156">
        <f>(A2745-A2742)/1000</f>
        <v>0</v>
      </c>
      <c r="E2745" s="157">
        <f>D2745-MOD(D2745,100)</f>
        <v>0</v>
      </c>
      <c r="F2745" s="149">
        <f>MOD(D2745,100)</f>
        <v>0</v>
      </c>
      <c r="G2745" s="149">
        <f>F2745-MOD(F2745,10)</f>
        <v>0</v>
      </c>
      <c r="H2745" s="149">
        <f>MOD(F2745,10)</f>
        <v>0</v>
      </c>
      <c r="K2745" s="160"/>
    </row>
    <row r="2746" spans="1:11">
      <c r="A2746" s="159">
        <f t="shared" si="342"/>
        <v>172</v>
      </c>
      <c r="B2746" s="156">
        <f t="shared" si="343"/>
        <v>0</v>
      </c>
      <c r="C2746" s="156">
        <v>10000000</v>
      </c>
      <c r="D2746" s="156"/>
      <c r="E2746" s="157" t="str">
        <f>_xlfn.IFNA(VLOOKUP(E2745,$O$3:$P$38,2,0),"")</f>
        <v/>
      </c>
      <c r="F2746" s="149" t="str">
        <f>IF(AND(F2745&gt;10,F2745&lt;20), VLOOKUP(F2745,$O$3:$P$38,2,0),"")</f>
        <v/>
      </c>
      <c r="G2746" s="149" t="str">
        <f>IF(AND(F2745&gt;10,F2745&lt;20),"", IF(G2745&gt;9, VLOOKUP(G2745,$O$3:$P$38,2,0),""))</f>
        <v/>
      </c>
      <c r="H2746" s="149" t="str">
        <f>IF(AND(F2745&gt;10,F2745&lt;20),"", IF(H2745&gt;0, VLOOKUP(H2745,$O$3:$P$38,2,0),""))</f>
        <v/>
      </c>
      <c r="I2746" s="149" t="str">
        <f>IF(D2745=0,"",IF(D2745=1,$Q$3,IF(AND(F2745&gt;10,F2745&lt;19),$Q$5,IF(AND(H2745&gt;1,H2745&lt;5),$Q$4,$Q$5))))</f>
        <v/>
      </c>
      <c r="J2746" s="149" t="str">
        <f>CONCATENATE(E2746,IF(AND(E2746&lt;&gt;"",F2746&lt;&gt;""),$M$3,""),F2746,IF(AND(E2746&amp;F2746&lt;&gt;"",G2746&lt;&gt;""),$M$3,""),G2746,IF(AND(E2746&amp;F2746&amp;G2746&lt;&gt;"",H2746&lt;&gt;""),$M$3,""),H2746,IF(E2746&amp;F2746&amp;G2746&amp;H2746&lt;&gt;"",$M$3,""),I2746)</f>
        <v/>
      </c>
      <c r="K2746" s="160"/>
    </row>
    <row r="2747" spans="1:11">
      <c r="A2747" s="159">
        <f t="shared" si="342"/>
        <v>172</v>
      </c>
      <c r="B2747" s="156">
        <f t="shared" si="343"/>
        <v>0</v>
      </c>
      <c r="C2747" s="156">
        <v>100000000</v>
      </c>
      <c r="D2747" s="156"/>
      <c r="E2747" s="157"/>
      <c r="K2747" s="160"/>
    </row>
    <row r="2748" spans="1:11">
      <c r="A2748" s="159">
        <f t="shared" si="342"/>
        <v>172</v>
      </c>
      <c r="B2748" s="155">
        <f t="shared" si="343"/>
        <v>0</v>
      </c>
      <c r="C2748" s="155">
        <v>1000000000</v>
      </c>
      <c r="D2748" s="156">
        <f>(A2748-A2745)/1000000</f>
        <v>0</v>
      </c>
      <c r="E2748" s="157">
        <f>D2748-MOD(D2748,100)</f>
        <v>0</v>
      </c>
      <c r="F2748" s="149">
        <f>MOD(D2748,100)</f>
        <v>0</v>
      </c>
      <c r="G2748" s="149">
        <f>F2748-MOD(F2748,10)</f>
        <v>0</v>
      </c>
      <c r="H2748" s="149">
        <f>MOD(F2748,10)</f>
        <v>0</v>
      </c>
      <c r="K2748" s="160"/>
    </row>
    <row r="2749" spans="1:11">
      <c r="A2749" s="159">
        <f t="shared" si="342"/>
        <v>172</v>
      </c>
      <c r="B2749" s="155">
        <f t="shared" si="343"/>
        <v>0</v>
      </c>
      <c r="C2749" s="155">
        <v>10000000000</v>
      </c>
      <c r="E2749" s="161" t="str">
        <f>_xlfn.IFNA(VLOOKUP(E2748,$O$3:$P$38,2,0),"")</f>
        <v/>
      </c>
      <c r="F2749" s="149" t="str">
        <f>IF(AND(F2748&gt;10,F2748&lt;20), VLOOKUP(F2748,$O$3:$P$38,2,0),"")</f>
        <v/>
      </c>
      <c r="G2749" s="149" t="str">
        <f>IF(AND(F2748&gt;10,F2748&lt;20),"", IF(G2748&gt;9, VLOOKUP(G2748,$O$3:$P$38,2,0),""))</f>
        <v/>
      </c>
      <c r="H2749" s="149" t="str">
        <f>IF(AND(F2748&gt;10,F2748&lt;20),"", IF(H2748&gt;0, VLOOKUP(H2748,$O$3:$P$38,2,0),""))</f>
        <v/>
      </c>
      <c r="I2749" s="149" t="str">
        <f>IF(D2748=0,"",IF(D2748=1,$R$3,IF(AND(F2748&gt;10,F2748&lt;19),$R$5,IF(AND(H2748&gt;1,H2748&lt;5),$R$4,$R$5))))</f>
        <v/>
      </c>
      <c r="J2749" s="149" t="str">
        <f>CONCATENATE(E2749,IF(AND(E2749&lt;&gt;"",F2749&lt;&gt;""),$M$3,""),F2749,IF(AND(E2749&amp;F2749&lt;&gt;"",G2749&lt;&gt;""),$M$3,""),G2749,IF(AND(E2749&amp;F2749&amp;G2749&lt;&gt;"",H2749&lt;&gt;""),$M$3,""),H2749,IF(E2749&amp;F2749&amp;G2749&amp;H2749&lt;&gt;"",$M$3,""),I2749)</f>
        <v/>
      </c>
      <c r="K2749" s="160"/>
    </row>
    <row r="2750" spans="1:11">
      <c r="A2750" s="159">
        <f t="shared" si="342"/>
        <v>172</v>
      </c>
      <c r="B2750" s="156">
        <f t="shared" si="343"/>
        <v>0</v>
      </c>
      <c r="C2750" s="156">
        <v>100000000000</v>
      </c>
      <c r="D2750" s="156"/>
      <c r="E2750" s="157"/>
      <c r="K2750" s="160"/>
    </row>
    <row r="2751" spans="1:11">
      <c r="A2751" s="159">
        <f t="shared" si="342"/>
        <v>172</v>
      </c>
      <c r="B2751" s="155">
        <f>A2751-A2748</f>
        <v>0</v>
      </c>
      <c r="C2751" s="155">
        <v>1000000000000</v>
      </c>
      <c r="D2751" s="156">
        <f>(A2751-A2748)/1000000000</f>
        <v>0</v>
      </c>
      <c r="E2751" s="157">
        <f>D2751-MOD(D2751,100)</f>
        <v>0</v>
      </c>
      <c r="F2751" s="149">
        <f>MOD(D2751,100)</f>
        <v>0</v>
      </c>
      <c r="G2751" s="149">
        <f>F2751-MOD(F2751,10)</f>
        <v>0</v>
      </c>
      <c r="H2751" s="149">
        <f>MOD(F2751,10)</f>
        <v>0</v>
      </c>
      <c r="K2751" s="160"/>
    </row>
    <row r="2752" spans="1:11" ht="15.75" thickBot="1">
      <c r="A2752" s="162"/>
      <c r="B2752" s="163"/>
      <c r="C2752" s="163"/>
      <c r="D2752" s="163"/>
      <c r="E2752" s="164" t="str">
        <f>_xlfn.IFNA(VLOOKUP(E2751,$O$3:$P$38,2,0),"")</f>
        <v/>
      </c>
      <c r="F2752" s="163" t="str">
        <f>IF(AND(F2751&gt;10,F2751&lt;20), VLOOKUP(F2751,$O$3:$P$38,2,0),"")</f>
        <v/>
      </c>
      <c r="G2752" s="163" t="str">
        <f>IF(AND(F2751&gt;10,F2751&lt;20),"", IF(G2751&gt;9, VLOOKUP(G2751,$O$3:$P$38,2,0),""))</f>
        <v/>
      </c>
      <c r="H2752" s="163" t="str">
        <f>IF(AND(F2751&gt;10,F2751&lt;20),"", IF(H2751&gt;0, VLOOKUP(H2751,$O$3:$P$38,2,0),""))</f>
        <v/>
      </c>
      <c r="I2752" s="163" t="str">
        <f>IF(D2751=0,"",IF(D2751=1,$S$3,IF(AND(F2751&gt;10,F2751&lt;19),$S$5,IF(AND(H2751&gt;1,H2751&lt;5),$S$4,$S$5))))</f>
        <v/>
      </c>
      <c r="J2752" s="163" t="str">
        <f>CONCATENATE(E2752,IF(AND(E2752&lt;&gt;"",F2752&lt;&gt;""),$M$3,""),F2752,IF(AND(E2752&amp;F2752&lt;&gt;"",G2752&lt;&gt;""),$M$3,""),G2752,IF(AND(E2752&amp;F2752&amp;G2752&lt;&gt;"",H2752&lt;&gt;""),$M$3,""),H2752,IF(E2752&amp;F2752&amp;G2752&amp;H2752&lt;&gt;"",$M$3,""),I2752)</f>
        <v/>
      </c>
      <c r="K2752" s="165"/>
    </row>
    <row r="2753" spans="1:11" ht="15.75" thickBot="1">
      <c r="A2753" s="150"/>
      <c r="B2753" s="150"/>
      <c r="C2753" s="150"/>
      <c r="D2753" s="150"/>
      <c r="E2753" s="166"/>
      <c r="F2753" s="150"/>
      <c r="G2753" s="150"/>
      <c r="H2753" s="150"/>
      <c r="I2753" s="150"/>
      <c r="J2753" s="150"/>
      <c r="K2753" s="150"/>
    </row>
    <row r="2754" spans="1:11" ht="15.75" thickBot="1">
      <c r="A2754" s="151">
        <v>173</v>
      </c>
      <c r="B2754" s="145" t="s">
        <v>152</v>
      </c>
      <c r="C2754" s="145" t="s">
        <v>153</v>
      </c>
      <c r="D2754" s="148"/>
      <c r="E2754" s="152" t="str">
        <f>CONCATENATE(J2768,IF(AND(D2767&lt;&gt;0,D2764&lt;&gt;0),$M$3,""),J2765,IF(AND(D2764&lt;&gt;0,D2761&lt;&gt;0),$M$3,""),J2762,IF(AND(D2761&lt;&gt;0,D2758&lt;&gt;0),$M$3,""),J2759,$N$3,$M$3,E2755,IF(D2755&lt;&gt;0,$M$3,""),$N$4)</f>
        <v>sto siedemdziesiąt trzy, 00/100</v>
      </c>
      <c r="F2754" s="148"/>
      <c r="G2754" s="148"/>
      <c r="H2754" s="148"/>
      <c r="I2754" s="148"/>
      <c r="J2754" s="148"/>
      <c r="K2754" s="153"/>
    </row>
    <row r="2755" spans="1:11" ht="15.75" thickBot="1">
      <c r="A2755" s="154">
        <f>TRUNC(A2754)</f>
        <v>173</v>
      </c>
      <c r="B2755" s="155">
        <f>A2754-A2755</f>
        <v>0</v>
      </c>
      <c r="C2755" s="155">
        <v>1</v>
      </c>
      <c r="D2755" s="156">
        <f>B2755</f>
        <v>0</v>
      </c>
      <c r="E2755" s="157" t="str">
        <f>CONCATENATE(TEXT(D2755*100,"## 00"),"/100")</f>
        <v>00/100</v>
      </c>
      <c r="K2755" s="158"/>
    </row>
    <row r="2756" spans="1:11">
      <c r="A2756" s="159">
        <f t="shared" ref="A2756:A2767" si="344">MOD($A$2755,$C2756)</f>
        <v>3</v>
      </c>
      <c r="B2756" s="156">
        <f>A2756</f>
        <v>3</v>
      </c>
      <c r="C2756" s="156">
        <v>10</v>
      </c>
      <c r="D2756" s="156"/>
      <c r="E2756" s="157"/>
      <c r="K2756" s="160"/>
    </row>
    <row r="2757" spans="1:11">
      <c r="A2757" s="159">
        <f t="shared" si="344"/>
        <v>73</v>
      </c>
      <c r="B2757" s="156">
        <f t="shared" ref="B2757:B2766" si="345">A2757-A2756</f>
        <v>70</v>
      </c>
      <c r="C2757" s="156">
        <v>100</v>
      </c>
      <c r="D2757" s="156"/>
      <c r="E2757" s="157"/>
      <c r="K2757" s="160"/>
    </row>
    <row r="2758" spans="1:11">
      <c r="A2758" s="159">
        <f t="shared" si="344"/>
        <v>173</v>
      </c>
      <c r="B2758" s="156">
        <f t="shared" si="345"/>
        <v>100</v>
      </c>
      <c r="C2758" s="156">
        <v>1000</v>
      </c>
      <c r="D2758" s="156">
        <f>A2758</f>
        <v>173</v>
      </c>
      <c r="E2758" s="157">
        <f>D2758-MOD(D2758,100)</f>
        <v>100</v>
      </c>
      <c r="F2758" s="149">
        <f>MOD(D2758,100)</f>
        <v>73</v>
      </c>
      <c r="G2758" s="149">
        <f>F2758-MOD(F2758,10)</f>
        <v>70</v>
      </c>
      <c r="H2758" s="149">
        <f>MOD(F2758,10)</f>
        <v>3</v>
      </c>
      <c r="K2758" s="160"/>
    </row>
    <row r="2759" spans="1:11">
      <c r="A2759" s="159">
        <f t="shared" si="344"/>
        <v>173</v>
      </c>
      <c r="B2759" s="156">
        <f t="shared" si="345"/>
        <v>0</v>
      </c>
      <c r="C2759" s="156">
        <v>10000</v>
      </c>
      <c r="D2759" s="156"/>
      <c r="E2759" s="157" t="str">
        <f>_xlfn.IFNA(VLOOKUP(E2758,$O$3:$P$38,2,0),"")</f>
        <v>sto</v>
      </c>
      <c r="F2759" s="149" t="str">
        <f>IF(AND(F2758&gt;10,F2758&lt;20), VLOOKUP(F2758,$O$3:$P$38,2,0),"")</f>
        <v/>
      </c>
      <c r="G2759" s="149" t="str">
        <f>IF(AND(F2758&gt;10,F2758&lt;20),"", IF(G2758&gt;9, VLOOKUP(G2758,$O$3:$P$38,2,0),""))</f>
        <v>siedemdziesiąt</v>
      </c>
      <c r="H2759" s="149" t="str">
        <f>IF(AND(F2758&gt;10,F2758&lt;20),"",IF(H2758&gt;0,VLOOKUP(H2758,$O$3:$P$39,2,0),IF(AND(H2758=0,A2755=0),"zero","")))</f>
        <v>trzy</v>
      </c>
      <c r="J2759" s="149" t="str">
        <f>CONCATENATE(E2759,IF(AND(E2759&lt;&gt;"",F2759&lt;&gt;""),$M$3,""),F2759,IF(AND(E2759&amp;F2759&lt;&gt;"",G2759&lt;&gt;""),$M$3,""),G2759,IF(AND(E2759&amp;F2759&amp;G2759&lt;&gt;"",H2759&lt;&gt;""),$M$3,""),H2759)</f>
        <v>sto siedemdziesiąt trzy</v>
      </c>
      <c r="K2759" s="160"/>
    </row>
    <row r="2760" spans="1:11">
      <c r="A2760" s="159">
        <f t="shared" si="344"/>
        <v>173</v>
      </c>
      <c r="B2760" s="156">
        <f t="shared" si="345"/>
        <v>0</v>
      </c>
      <c r="C2760" s="156">
        <v>100000</v>
      </c>
      <c r="D2760" s="156"/>
      <c r="E2760" s="157"/>
      <c r="K2760" s="160"/>
    </row>
    <row r="2761" spans="1:11">
      <c r="A2761" s="159">
        <f t="shared" si="344"/>
        <v>173</v>
      </c>
      <c r="B2761" s="156">
        <f t="shared" si="345"/>
        <v>0</v>
      </c>
      <c r="C2761" s="156">
        <v>1000000</v>
      </c>
      <c r="D2761" s="156">
        <f>(A2761-A2758)/1000</f>
        <v>0</v>
      </c>
      <c r="E2761" s="157">
        <f>D2761-MOD(D2761,100)</f>
        <v>0</v>
      </c>
      <c r="F2761" s="149">
        <f>MOD(D2761,100)</f>
        <v>0</v>
      </c>
      <c r="G2761" s="149">
        <f>F2761-MOD(F2761,10)</f>
        <v>0</v>
      </c>
      <c r="H2761" s="149">
        <f>MOD(F2761,10)</f>
        <v>0</v>
      </c>
      <c r="K2761" s="160"/>
    </row>
    <row r="2762" spans="1:11">
      <c r="A2762" s="159">
        <f t="shared" si="344"/>
        <v>173</v>
      </c>
      <c r="B2762" s="156">
        <f t="shared" si="345"/>
        <v>0</v>
      </c>
      <c r="C2762" s="156">
        <v>10000000</v>
      </c>
      <c r="D2762" s="156"/>
      <c r="E2762" s="157" t="str">
        <f>_xlfn.IFNA(VLOOKUP(E2761,$O$3:$P$38,2,0),"")</f>
        <v/>
      </c>
      <c r="F2762" s="149" t="str">
        <f>IF(AND(F2761&gt;10,F2761&lt;20), VLOOKUP(F2761,$O$3:$P$38,2,0),"")</f>
        <v/>
      </c>
      <c r="G2762" s="149" t="str">
        <f>IF(AND(F2761&gt;10,F2761&lt;20),"", IF(G2761&gt;9, VLOOKUP(G2761,$O$3:$P$38,2,0),""))</f>
        <v/>
      </c>
      <c r="H2762" s="149" t="str">
        <f>IF(AND(F2761&gt;10,F2761&lt;20),"", IF(H2761&gt;0, VLOOKUP(H2761,$O$3:$P$38,2,0),""))</f>
        <v/>
      </c>
      <c r="I2762" s="149" t="str">
        <f>IF(D2761=0,"",IF(D2761=1,$Q$3,IF(AND(F2761&gt;10,F2761&lt;19),$Q$5,IF(AND(H2761&gt;1,H2761&lt;5),$Q$4,$Q$5))))</f>
        <v/>
      </c>
      <c r="J2762" s="149" t="str">
        <f>CONCATENATE(E2762,IF(AND(E2762&lt;&gt;"",F2762&lt;&gt;""),$M$3,""),F2762,IF(AND(E2762&amp;F2762&lt;&gt;"",G2762&lt;&gt;""),$M$3,""),G2762,IF(AND(E2762&amp;F2762&amp;G2762&lt;&gt;"",H2762&lt;&gt;""),$M$3,""),H2762,IF(E2762&amp;F2762&amp;G2762&amp;H2762&lt;&gt;"",$M$3,""),I2762)</f>
        <v/>
      </c>
      <c r="K2762" s="160"/>
    </row>
    <row r="2763" spans="1:11">
      <c r="A2763" s="159">
        <f t="shared" si="344"/>
        <v>173</v>
      </c>
      <c r="B2763" s="156">
        <f t="shared" si="345"/>
        <v>0</v>
      </c>
      <c r="C2763" s="156">
        <v>100000000</v>
      </c>
      <c r="D2763" s="156"/>
      <c r="E2763" s="157"/>
      <c r="K2763" s="160"/>
    </row>
    <row r="2764" spans="1:11">
      <c r="A2764" s="159">
        <f t="shared" si="344"/>
        <v>173</v>
      </c>
      <c r="B2764" s="155">
        <f t="shared" si="345"/>
        <v>0</v>
      </c>
      <c r="C2764" s="155">
        <v>1000000000</v>
      </c>
      <c r="D2764" s="156">
        <f>(A2764-A2761)/1000000</f>
        <v>0</v>
      </c>
      <c r="E2764" s="157">
        <f>D2764-MOD(D2764,100)</f>
        <v>0</v>
      </c>
      <c r="F2764" s="149">
        <f>MOD(D2764,100)</f>
        <v>0</v>
      </c>
      <c r="G2764" s="149">
        <f>F2764-MOD(F2764,10)</f>
        <v>0</v>
      </c>
      <c r="H2764" s="149">
        <f>MOD(F2764,10)</f>
        <v>0</v>
      </c>
      <c r="K2764" s="160"/>
    </row>
    <row r="2765" spans="1:11">
      <c r="A2765" s="159">
        <f t="shared" si="344"/>
        <v>173</v>
      </c>
      <c r="B2765" s="155">
        <f t="shared" si="345"/>
        <v>0</v>
      </c>
      <c r="C2765" s="155">
        <v>10000000000</v>
      </c>
      <c r="E2765" s="161" t="str">
        <f>_xlfn.IFNA(VLOOKUP(E2764,$O$3:$P$38,2,0),"")</f>
        <v/>
      </c>
      <c r="F2765" s="149" t="str">
        <f>IF(AND(F2764&gt;10,F2764&lt;20), VLOOKUP(F2764,$O$3:$P$38,2,0),"")</f>
        <v/>
      </c>
      <c r="G2765" s="149" t="str">
        <f>IF(AND(F2764&gt;10,F2764&lt;20),"", IF(G2764&gt;9, VLOOKUP(G2764,$O$3:$P$38,2,0),""))</f>
        <v/>
      </c>
      <c r="H2765" s="149" t="str">
        <f>IF(AND(F2764&gt;10,F2764&lt;20),"", IF(H2764&gt;0, VLOOKUP(H2764,$O$3:$P$38,2,0),""))</f>
        <v/>
      </c>
      <c r="I2765" s="149" t="str">
        <f>IF(D2764=0,"",IF(D2764=1,$R$3,IF(AND(F2764&gt;10,F2764&lt;19),$R$5,IF(AND(H2764&gt;1,H2764&lt;5),$R$4,$R$5))))</f>
        <v/>
      </c>
      <c r="J2765" s="149" t="str">
        <f>CONCATENATE(E2765,IF(AND(E2765&lt;&gt;"",F2765&lt;&gt;""),$M$3,""),F2765,IF(AND(E2765&amp;F2765&lt;&gt;"",G2765&lt;&gt;""),$M$3,""),G2765,IF(AND(E2765&amp;F2765&amp;G2765&lt;&gt;"",H2765&lt;&gt;""),$M$3,""),H2765,IF(E2765&amp;F2765&amp;G2765&amp;H2765&lt;&gt;"",$M$3,""),I2765)</f>
        <v/>
      </c>
      <c r="K2765" s="160"/>
    </row>
    <row r="2766" spans="1:11">
      <c r="A2766" s="159">
        <f t="shared" si="344"/>
        <v>173</v>
      </c>
      <c r="B2766" s="156">
        <f t="shared" si="345"/>
        <v>0</v>
      </c>
      <c r="C2766" s="156">
        <v>100000000000</v>
      </c>
      <c r="D2766" s="156"/>
      <c r="E2766" s="157"/>
      <c r="K2766" s="160"/>
    </row>
    <row r="2767" spans="1:11">
      <c r="A2767" s="159">
        <f t="shared" si="344"/>
        <v>173</v>
      </c>
      <c r="B2767" s="155">
        <f>A2767-A2764</f>
        <v>0</v>
      </c>
      <c r="C2767" s="155">
        <v>1000000000000</v>
      </c>
      <c r="D2767" s="156">
        <f>(A2767-A2764)/1000000000</f>
        <v>0</v>
      </c>
      <c r="E2767" s="157">
        <f>D2767-MOD(D2767,100)</f>
        <v>0</v>
      </c>
      <c r="F2767" s="149">
        <f>MOD(D2767,100)</f>
        <v>0</v>
      </c>
      <c r="G2767" s="149">
        <f>F2767-MOD(F2767,10)</f>
        <v>0</v>
      </c>
      <c r="H2767" s="149">
        <f>MOD(F2767,10)</f>
        <v>0</v>
      </c>
      <c r="K2767" s="160"/>
    </row>
    <row r="2768" spans="1:11" ht="15.75" thickBot="1">
      <c r="A2768" s="162"/>
      <c r="B2768" s="163"/>
      <c r="C2768" s="163"/>
      <c r="D2768" s="163"/>
      <c r="E2768" s="164" t="str">
        <f>_xlfn.IFNA(VLOOKUP(E2767,$O$3:$P$38,2,0),"")</f>
        <v/>
      </c>
      <c r="F2768" s="163" t="str">
        <f>IF(AND(F2767&gt;10,F2767&lt;20), VLOOKUP(F2767,$O$3:$P$38,2,0),"")</f>
        <v/>
      </c>
      <c r="G2768" s="163" t="str">
        <f>IF(AND(F2767&gt;10,F2767&lt;20),"", IF(G2767&gt;9, VLOOKUP(G2767,$O$3:$P$38,2,0),""))</f>
        <v/>
      </c>
      <c r="H2768" s="163" t="str">
        <f>IF(AND(F2767&gt;10,F2767&lt;20),"", IF(H2767&gt;0, VLOOKUP(H2767,$O$3:$P$38,2,0),""))</f>
        <v/>
      </c>
      <c r="I2768" s="163" t="str">
        <f>IF(D2767=0,"",IF(D2767=1,$S$3,IF(AND(F2767&gt;10,F2767&lt;19),$S$5,IF(AND(H2767&gt;1,H2767&lt;5),$S$4,$S$5))))</f>
        <v/>
      </c>
      <c r="J2768" s="163" t="str">
        <f>CONCATENATE(E2768,IF(AND(E2768&lt;&gt;"",F2768&lt;&gt;""),$M$3,""),F2768,IF(AND(E2768&amp;F2768&lt;&gt;"",G2768&lt;&gt;""),$M$3,""),G2768,IF(AND(E2768&amp;F2768&amp;G2768&lt;&gt;"",H2768&lt;&gt;""),$M$3,""),H2768,IF(E2768&amp;F2768&amp;G2768&amp;H2768&lt;&gt;"",$M$3,""),I2768)</f>
        <v/>
      </c>
      <c r="K2768" s="165"/>
    </row>
    <row r="2769" spans="1:11" ht="15.75" thickBot="1">
      <c r="A2769" s="150"/>
      <c r="B2769" s="150"/>
      <c r="C2769" s="150"/>
      <c r="D2769" s="150"/>
      <c r="E2769" s="166"/>
      <c r="F2769" s="150"/>
      <c r="G2769" s="150"/>
      <c r="H2769" s="150"/>
      <c r="I2769" s="150"/>
      <c r="J2769" s="150"/>
      <c r="K2769" s="150"/>
    </row>
    <row r="2770" spans="1:11" ht="15.75" thickBot="1">
      <c r="A2770" s="151">
        <v>174</v>
      </c>
      <c r="B2770" s="145" t="s">
        <v>152</v>
      </c>
      <c r="C2770" s="145" t="s">
        <v>153</v>
      </c>
      <c r="D2770" s="148"/>
      <c r="E2770" s="152" t="str">
        <f>CONCATENATE(J2784,IF(AND(D2783&lt;&gt;0,D2780&lt;&gt;0),$M$3,""),J2781,IF(AND(D2780&lt;&gt;0,D2777&lt;&gt;0),$M$3,""),J2778,IF(AND(D2777&lt;&gt;0,D2774&lt;&gt;0),$M$3,""),J2775,$N$3,$M$3,E2771,IF(D2771&lt;&gt;0,$M$3,""),$N$4)</f>
        <v>sto siedemdziesiąt cztery, 00/100</v>
      </c>
      <c r="F2770" s="148"/>
      <c r="G2770" s="148"/>
      <c r="H2770" s="148"/>
      <c r="I2770" s="148"/>
      <c r="J2770" s="148"/>
      <c r="K2770" s="153"/>
    </row>
    <row r="2771" spans="1:11" ht="15.75" thickBot="1">
      <c r="A2771" s="154">
        <f>TRUNC(A2770)</f>
        <v>174</v>
      </c>
      <c r="B2771" s="155">
        <f>A2770-A2771</f>
        <v>0</v>
      </c>
      <c r="C2771" s="155">
        <v>1</v>
      </c>
      <c r="D2771" s="156">
        <f>B2771</f>
        <v>0</v>
      </c>
      <c r="E2771" s="157" t="str">
        <f>CONCATENATE(TEXT(D2771*100,"## 00"),"/100")</f>
        <v>00/100</v>
      </c>
      <c r="K2771" s="158"/>
    </row>
    <row r="2772" spans="1:11">
      <c r="A2772" s="159">
        <f t="shared" ref="A2772:A2783" si="346">MOD($A$2771,$C2772)</f>
        <v>4</v>
      </c>
      <c r="B2772" s="156">
        <f>A2772</f>
        <v>4</v>
      </c>
      <c r="C2772" s="156">
        <v>10</v>
      </c>
      <c r="D2772" s="156"/>
      <c r="E2772" s="157"/>
      <c r="K2772" s="160"/>
    </row>
    <row r="2773" spans="1:11">
      <c r="A2773" s="159">
        <f t="shared" si="346"/>
        <v>74</v>
      </c>
      <c r="B2773" s="156">
        <f t="shared" ref="B2773:B2782" si="347">A2773-A2772</f>
        <v>70</v>
      </c>
      <c r="C2773" s="156">
        <v>100</v>
      </c>
      <c r="D2773" s="156"/>
      <c r="E2773" s="157"/>
      <c r="K2773" s="160"/>
    </row>
    <row r="2774" spans="1:11">
      <c r="A2774" s="159">
        <f t="shared" si="346"/>
        <v>174</v>
      </c>
      <c r="B2774" s="156">
        <f t="shared" si="347"/>
        <v>100</v>
      </c>
      <c r="C2774" s="156">
        <v>1000</v>
      </c>
      <c r="D2774" s="156">
        <f>A2774</f>
        <v>174</v>
      </c>
      <c r="E2774" s="157">
        <f>D2774-MOD(D2774,100)</f>
        <v>100</v>
      </c>
      <c r="F2774" s="149">
        <f>MOD(D2774,100)</f>
        <v>74</v>
      </c>
      <c r="G2774" s="149">
        <f>F2774-MOD(F2774,10)</f>
        <v>70</v>
      </c>
      <c r="H2774" s="149">
        <f>MOD(F2774,10)</f>
        <v>4</v>
      </c>
      <c r="K2774" s="160"/>
    </row>
    <row r="2775" spans="1:11">
      <c r="A2775" s="159">
        <f t="shared" si="346"/>
        <v>174</v>
      </c>
      <c r="B2775" s="156">
        <f t="shared" si="347"/>
        <v>0</v>
      </c>
      <c r="C2775" s="156">
        <v>10000</v>
      </c>
      <c r="D2775" s="156"/>
      <c r="E2775" s="157" t="str">
        <f>_xlfn.IFNA(VLOOKUP(E2774,$O$3:$P$38,2,0),"")</f>
        <v>sto</v>
      </c>
      <c r="F2775" s="149" t="str">
        <f>IF(AND(F2774&gt;10,F2774&lt;20), VLOOKUP(F2774,$O$3:$P$38,2,0),"")</f>
        <v/>
      </c>
      <c r="G2775" s="149" t="str">
        <f>IF(AND(F2774&gt;10,F2774&lt;20),"", IF(G2774&gt;9, VLOOKUP(G2774,$O$3:$P$38,2,0),""))</f>
        <v>siedemdziesiąt</v>
      </c>
      <c r="H2775" s="149" t="str">
        <f>IF(AND(F2774&gt;10,F2774&lt;20),"",IF(H2774&gt;0,VLOOKUP(H2774,$O$3:$P$39,2,0),IF(AND(H2774=0,A2771=0),"zero","")))</f>
        <v>cztery</v>
      </c>
      <c r="J2775" s="149" t="str">
        <f>CONCATENATE(E2775,IF(AND(E2775&lt;&gt;"",F2775&lt;&gt;""),$M$3,""),F2775,IF(AND(E2775&amp;F2775&lt;&gt;"",G2775&lt;&gt;""),$M$3,""),G2775,IF(AND(E2775&amp;F2775&amp;G2775&lt;&gt;"",H2775&lt;&gt;""),$M$3,""),H2775)</f>
        <v>sto siedemdziesiąt cztery</v>
      </c>
      <c r="K2775" s="160"/>
    </row>
    <row r="2776" spans="1:11">
      <c r="A2776" s="159">
        <f t="shared" si="346"/>
        <v>174</v>
      </c>
      <c r="B2776" s="156">
        <f t="shared" si="347"/>
        <v>0</v>
      </c>
      <c r="C2776" s="156">
        <v>100000</v>
      </c>
      <c r="D2776" s="156"/>
      <c r="E2776" s="157"/>
      <c r="K2776" s="160"/>
    </row>
    <row r="2777" spans="1:11">
      <c r="A2777" s="159">
        <f t="shared" si="346"/>
        <v>174</v>
      </c>
      <c r="B2777" s="156">
        <f t="shared" si="347"/>
        <v>0</v>
      </c>
      <c r="C2777" s="156">
        <v>1000000</v>
      </c>
      <c r="D2777" s="156">
        <f>(A2777-A2774)/1000</f>
        <v>0</v>
      </c>
      <c r="E2777" s="157">
        <f>D2777-MOD(D2777,100)</f>
        <v>0</v>
      </c>
      <c r="F2777" s="149">
        <f>MOD(D2777,100)</f>
        <v>0</v>
      </c>
      <c r="G2777" s="149">
        <f>F2777-MOD(F2777,10)</f>
        <v>0</v>
      </c>
      <c r="H2777" s="149">
        <f>MOD(F2777,10)</f>
        <v>0</v>
      </c>
      <c r="K2777" s="160"/>
    </row>
    <row r="2778" spans="1:11">
      <c r="A2778" s="159">
        <f t="shared" si="346"/>
        <v>174</v>
      </c>
      <c r="B2778" s="156">
        <f t="shared" si="347"/>
        <v>0</v>
      </c>
      <c r="C2778" s="156">
        <v>10000000</v>
      </c>
      <c r="D2778" s="156"/>
      <c r="E2778" s="157" t="str">
        <f>_xlfn.IFNA(VLOOKUP(E2777,$O$3:$P$38,2,0),"")</f>
        <v/>
      </c>
      <c r="F2778" s="149" t="str">
        <f>IF(AND(F2777&gt;10,F2777&lt;20), VLOOKUP(F2777,$O$3:$P$38,2,0),"")</f>
        <v/>
      </c>
      <c r="G2778" s="149" t="str">
        <f>IF(AND(F2777&gt;10,F2777&lt;20),"", IF(G2777&gt;9, VLOOKUP(G2777,$O$3:$P$38,2,0),""))</f>
        <v/>
      </c>
      <c r="H2778" s="149" t="str">
        <f>IF(AND(F2777&gt;10,F2777&lt;20),"", IF(H2777&gt;0, VLOOKUP(H2777,$O$3:$P$38,2,0),""))</f>
        <v/>
      </c>
      <c r="I2778" s="149" t="str">
        <f>IF(D2777=0,"",IF(D2777=1,$Q$3,IF(AND(F2777&gt;10,F2777&lt;19),$Q$5,IF(AND(H2777&gt;1,H2777&lt;5),$Q$4,$Q$5))))</f>
        <v/>
      </c>
      <c r="J2778" s="149" t="str">
        <f>CONCATENATE(E2778,IF(AND(E2778&lt;&gt;"",F2778&lt;&gt;""),$M$3,""),F2778,IF(AND(E2778&amp;F2778&lt;&gt;"",G2778&lt;&gt;""),$M$3,""),G2778,IF(AND(E2778&amp;F2778&amp;G2778&lt;&gt;"",H2778&lt;&gt;""),$M$3,""),H2778,IF(E2778&amp;F2778&amp;G2778&amp;H2778&lt;&gt;"",$M$3,""),I2778)</f>
        <v/>
      </c>
      <c r="K2778" s="160"/>
    </row>
    <row r="2779" spans="1:11">
      <c r="A2779" s="159">
        <f t="shared" si="346"/>
        <v>174</v>
      </c>
      <c r="B2779" s="156">
        <f t="shared" si="347"/>
        <v>0</v>
      </c>
      <c r="C2779" s="156">
        <v>100000000</v>
      </c>
      <c r="D2779" s="156"/>
      <c r="E2779" s="157"/>
      <c r="K2779" s="160"/>
    </row>
    <row r="2780" spans="1:11">
      <c r="A2780" s="159">
        <f t="shared" si="346"/>
        <v>174</v>
      </c>
      <c r="B2780" s="155">
        <f t="shared" si="347"/>
        <v>0</v>
      </c>
      <c r="C2780" s="155">
        <v>1000000000</v>
      </c>
      <c r="D2780" s="156">
        <f>(A2780-A2777)/1000000</f>
        <v>0</v>
      </c>
      <c r="E2780" s="157">
        <f>D2780-MOD(D2780,100)</f>
        <v>0</v>
      </c>
      <c r="F2780" s="149">
        <f>MOD(D2780,100)</f>
        <v>0</v>
      </c>
      <c r="G2780" s="149">
        <f>F2780-MOD(F2780,10)</f>
        <v>0</v>
      </c>
      <c r="H2780" s="149">
        <f>MOD(F2780,10)</f>
        <v>0</v>
      </c>
      <c r="K2780" s="160"/>
    </row>
    <row r="2781" spans="1:11">
      <c r="A2781" s="159">
        <f t="shared" si="346"/>
        <v>174</v>
      </c>
      <c r="B2781" s="155">
        <f t="shared" si="347"/>
        <v>0</v>
      </c>
      <c r="C2781" s="155">
        <v>10000000000</v>
      </c>
      <c r="E2781" s="161" t="str">
        <f>_xlfn.IFNA(VLOOKUP(E2780,$O$3:$P$38,2,0),"")</f>
        <v/>
      </c>
      <c r="F2781" s="149" t="str">
        <f>IF(AND(F2780&gt;10,F2780&lt;20), VLOOKUP(F2780,$O$3:$P$38,2,0),"")</f>
        <v/>
      </c>
      <c r="G2781" s="149" t="str">
        <f>IF(AND(F2780&gt;10,F2780&lt;20),"", IF(G2780&gt;9, VLOOKUP(G2780,$O$3:$P$38,2,0),""))</f>
        <v/>
      </c>
      <c r="H2781" s="149" t="str">
        <f>IF(AND(F2780&gt;10,F2780&lt;20),"", IF(H2780&gt;0, VLOOKUP(H2780,$O$3:$P$38,2,0),""))</f>
        <v/>
      </c>
      <c r="I2781" s="149" t="str">
        <f>IF(D2780=0,"",IF(D2780=1,$R$3,IF(AND(F2780&gt;10,F2780&lt;19),$R$5,IF(AND(H2780&gt;1,H2780&lt;5),$R$4,$R$5))))</f>
        <v/>
      </c>
      <c r="J2781" s="149" t="str">
        <f>CONCATENATE(E2781,IF(AND(E2781&lt;&gt;"",F2781&lt;&gt;""),$M$3,""),F2781,IF(AND(E2781&amp;F2781&lt;&gt;"",G2781&lt;&gt;""),$M$3,""),G2781,IF(AND(E2781&amp;F2781&amp;G2781&lt;&gt;"",H2781&lt;&gt;""),$M$3,""),H2781,IF(E2781&amp;F2781&amp;G2781&amp;H2781&lt;&gt;"",$M$3,""),I2781)</f>
        <v/>
      </c>
      <c r="K2781" s="160"/>
    </row>
    <row r="2782" spans="1:11">
      <c r="A2782" s="159">
        <f t="shared" si="346"/>
        <v>174</v>
      </c>
      <c r="B2782" s="156">
        <f t="shared" si="347"/>
        <v>0</v>
      </c>
      <c r="C2782" s="156">
        <v>100000000000</v>
      </c>
      <c r="D2782" s="156"/>
      <c r="E2782" s="157"/>
      <c r="K2782" s="160"/>
    </row>
    <row r="2783" spans="1:11">
      <c r="A2783" s="159">
        <f t="shared" si="346"/>
        <v>174</v>
      </c>
      <c r="B2783" s="155">
        <f>A2783-A2780</f>
        <v>0</v>
      </c>
      <c r="C2783" s="155">
        <v>1000000000000</v>
      </c>
      <c r="D2783" s="156">
        <f>(A2783-A2780)/1000000000</f>
        <v>0</v>
      </c>
      <c r="E2783" s="157">
        <f>D2783-MOD(D2783,100)</f>
        <v>0</v>
      </c>
      <c r="F2783" s="149">
        <f>MOD(D2783,100)</f>
        <v>0</v>
      </c>
      <c r="G2783" s="149">
        <f>F2783-MOD(F2783,10)</f>
        <v>0</v>
      </c>
      <c r="H2783" s="149">
        <f>MOD(F2783,10)</f>
        <v>0</v>
      </c>
      <c r="K2783" s="160"/>
    </row>
    <row r="2784" spans="1:11" ht="15.75" thickBot="1">
      <c r="A2784" s="162"/>
      <c r="B2784" s="163"/>
      <c r="C2784" s="163"/>
      <c r="D2784" s="163"/>
      <c r="E2784" s="164" t="str">
        <f>_xlfn.IFNA(VLOOKUP(E2783,$O$3:$P$38,2,0),"")</f>
        <v/>
      </c>
      <c r="F2784" s="163" t="str">
        <f>IF(AND(F2783&gt;10,F2783&lt;20), VLOOKUP(F2783,$O$3:$P$38,2,0),"")</f>
        <v/>
      </c>
      <c r="G2784" s="163" t="str">
        <f>IF(AND(F2783&gt;10,F2783&lt;20),"", IF(G2783&gt;9, VLOOKUP(G2783,$O$3:$P$38,2,0),""))</f>
        <v/>
      </c>
      <c r="H2784" s="163" t="str">
        <f>IF(AND(F2783&gt;10,F2783&lt;20),"", IF(H2783&gt;0, VLOOKUP(H2783,$O$3:$P$38,2,0),""))</f>
        <v/>
      </c>
      <c r="I2784" s="163" t="str">
        <f>IF(D2783=0,"",IF(D2783=1,$S$3,IF(AND(F2783&gt;10,F2783&lt;19),$S$5,IF(AND(H2783&gt;1,H2783&lt;5),$S$4,$S$5))))</f>
        <v/>
      </c>
      <c r="J2784" s="163" t="str">
        <f>CONCATENATE(E2784,IF(AND(E2784&lt;&gt;"",F2784&lt;&gt;""),$M$3,""),F2784,IF(AND(E2784&amp;F2784&lt;&gt;"",G2784&lt;&gt;""),$M$3,""),G2784,IF(AND(E2784&amp;F2784&amp;G2784&lt;&gt;"",H2784&lt;&gt;""),$M$3,""),H2784,IF(E2784&amp;F2784&amp;G2784&amp;H2784&lt;&gt;"",$M$3,""),I2784)</f>
        <v/>
      </c>
      <c r="K2784" s="165"/>
    </row>
    <row r="2785" spans="1:11" ht="15.75" thickBot="1">
      <c r="A2785" s="150"/>
      <c r="B2785" s="150"/>
      <c r="C2785" s="150"/>
      <c r="D2785" s="150"/>
      <c r="E2785" s="166"/>
      <c r="F2785" s="150"/>
      <c r="G2785" s="150"/>
      <c r="H2785" s="150"/>
      <c r="I2785" s="150"/>
      <c r="J2785" s="150"/>
      <c r="K2785" s="150"/>
    </row>
    <row r="2786" spans="1:11" ht="15.75" thickBot="1">
      <c r="A2786" s="151">
        <v>175</v>
      </c>
      <c r="B2786" s="145" t="s">
        <v>152</v>
      </c>
      <c r="C2786" s="145" t="s">
        <v>153</v>
      </c>
      <c r="D2786" s="148"/>
      <c r="E2786" s="152" t="str">
        <f>CONCATENATE(J2800,IF(AND(D2799&lt;&gt;0,D2796&lt;&gt;0),$M$3,""),J2797,IF(AND(D2796&lt;&gt;0,D2793&lt;&gt;0),$M$3,""),J2794,IF(AND(D2793&lt;&gt;0,D2790&lt;&gt;0),$M$3,""),J2791,$N$3,$M$3,E2787,IF(D2787&lt;&gt;0,$M$3,""),$N$4)</f>
        <v>sto siedemdziesiąt pięć, 00/100</v>
      </c>
      <c r="F2786" s="148"/>
      <c r="G2786" s="148"/>
      <c r="H2786" s="148"/>
      <c r="I2786" s="148"/>
      <c r="J2786" s="148"/>
      <c r="K2786" s="153"/>
    </row>
    <row r="2787" spans="1:11" ht="15.75" thickBot="1">
      <c r="A2787" s="154">
        <f>TRUNC(A2786)</f>
        <v>175</v>
      </c>
      <c r="B2787" s="155">
        <f>A2786-A2787</f>
        <v>0</v>
      </c>
      <c r="C2787" s="155">
        <v>1</v>
      </c>
      <c r="D2787" s="156">
        <f>B2787</f>
        <v>0</v>
      </c>
      <c r="E2787" s="157" t="str">
        <f>CONCATENATE(TEXT(D2787*100,"## 00"),"/100")</f>
        <v>00/100</v>
      </c>
      <c r="K2787" s="158"/>
    </row>
    <row r="2788" spans="1:11">
      <c r="A2788" s="159">
        <f t="shared" ref="A2788:A2799" si="348">MOD($A$2787,$C2788)</f>
        <v>5</v>
      </c>
      <c r="B2788" s="156">
        <f>A2788</f>
        <v>5</v>
      </c>
      <c r="C2788" s="156">
        <v>10</v>
      </c>
      <c r="D2788" s="156"/>
      <c r="E2788" s="157"/>
      <c r="K2788" s="160"/>
    </row>
    <row r="2789" spans="1:11">
      <c r="A2789" s="159">
        <f t="shared" si="348"/>
        <v>75</v>
      </c>
      <c r="B2789" s="156">
        <f t="shared" ref="B2789:B2798" si="349">A2789-A2788</f>
        <v>70</v>
      </c>
      <c r="C2789" s="156">
        <v>100</v>
      </c>
      <c r="D2789" s="156"/>
      <c r="E2789" s="157"/>
      <c r="K2789" s="160"/>
    </row>
    <row r="2790" spans="1:11">
      <c r="A2790" s="159">
        <f t="shared" si="348"/>
        <v>175</v>
      </c>
      <c r="B2790" s="156">
        <f t="shared" si="349"/>
        <v>100</v>
      </c>
      <c r="C2790" s="156">
        <v>1000</v>
      </c>
      <c r="D2790" s="156">
        <f>A2790</f>
        <v>175</v>
      </c>
      <c r="E2790" s="157">
        <f>D2790-MOD(D2790,100)</f>
        <v>100</v>
      </c>
      <c r="F2790" s="149">
        <f>MOD(D2790,100)</f>
        <v>75</v>
      </c>
      <c r="G2790" s="149">
        <f>F2790-MOD(F2790,10)</f>
        <v>70</v>
      </c>
      <c r="H2790" s="149">
        <f>MOD(F2790,10)</f>
        <v>5</v>
      </c>
      <c r="K2790" s="160"/>
    </row>
    <row r="2791" spans="1:11">
      <c r="A2791" s="159">
        <f t="shared" si="348"/>
        <v>175</v>
      </c>
      <c r="B2791" s="156">
        <f t="shared" si="349"/>
        <v>0</v>
      </c>
      <c r="C2791" s="156">
        <v>10000</v>
      </c>
      <c r="D2791" s="156"/>
      <c r="E2791" s="157" t="str">
        <f>_xlfn.IFNA(VLOOKUP(E2790,$O$3:$P$38,2,0),"")</f>
        <v>sto</v>
      </c>
      <c r="F2791" s="149" t="str">
        <f>IF(AND(F2790&gt;10,F2790&lt;20), VLOOKUP(F2790,$O$3:$P$38,2,0),"")</f>
        <v/>
      </c>
      <c r="G2791" s="149" t="str">
        <f>IF(AND(F2790&gt;10,F2790&lt;20),"", IF(G2790&gt;9, VLOOKUP(G2790,$O$3:$P$38,2,0),""))</f>
        <v>siedemdziesiąt</v>
      </c>
      <c r="H2791" s="149" t="str">
        <f>IF(AND(F2790&gt;10,F2790&lt;20),"",IF(H2790&gt;0,VLOOKUP(H2790,$O$3:$P$39,2,0),IF(AND(H2790=0,A2787=0),"zero","")))</f>
        <v>pięć</v>
      </c>
      <c r="J2791" s="149" t="str">
        <f>CONCATENATE(E2791,IF(AND(E2791&lt;&gt;"",F2791&lt;&gt;""),$M$3,""),F2791,IF(AND(E2791&amp;F2791&lt;&gt;"",G2791&lt;&gt;""),$M$3,""),G2791,IF(AND(E2791&amp;F2791&amp;G2791&lt;&gt;"",H2791&lt;&gt;""),$M$3,""),H2791)</f>
        <v>sto siedemdziesiąt pięć</v>
      </c>
      <c r="K2791" s="160"/>
    </row>
    <row r="2792" spans="1:11">
      <c r="A2792" s="159">
        <f t="shared" si="348"/>
        <v>175</v>
      </c>
      <c r="B2792" s="156">
        <f t="shared" si="349"/>
        <v>0</v>
      </c>
      <c r="C2792" s="156">
        <v>100000</v>
      </c>
      <c r="D2792" s="156"/>
      <c r="E2792" s="157"/>
      <c r="K2792" s="160"/>
    </row>
    <row r="2793" spans="1:11">
      <c r="A2793" s="159">
        <f t="shared" si="348"/>
        <v>175</v>
      </c>
      <c r="B2793" s="156">
        <f t="shared" si="349"/>
        <v>0</v>
      </c>
      <c r="C2793" s="156">
        <v>1000000</v>
      </c>
      <c r="D2793" s="156">
        <f>(A2793-A2790)/1000</f>
        <v>0</v>
      </c>
      <c r="E2793" s="157">
        <f>D2793-MOD(D2793,100)</f>
        <v>0</v>
      </c>
      <c r="F2793" s="149">
        <f>MOD(D2793,100)</f>
        <v>0</v>
      </c>
      <c r="G2793" s="149">
        <f>F2793-MOD(F2793,10)</f>
        <v>0</v>
      </c>
      <c r="H2793" s="149">
        <f>MOD(F2793,10)</f>
        <v>0</v>
      </c>
      <c r="K2793" s="160"/>
    </row>
    <row r="2794" spans="1:11">
      <c r="A2794" s="159">
        <f t="shared" si="348"/>
        <v>175</v>
      </c>
      <c r="B2794" s="156">
        <f t="shared" si="349"/>
        <v>0</v>
      </c>
      <c r="C2794" s="156">
        <v>10000000</v>
      </c>
      <c r="D2794" s="156"/>
      <c r="E2794" s="157" t="str">
        <f>_xlfn.IFNA(VLOOKUP(E2793,$O$3:$P$38,2,0),"")</f>
        <v/>
      </c>
      <c r="F2794" s="149" t="str">
        <f>IF(AND(F2793&gt;10,F2793&lt;20), VLOOKUP(F2793,$O$3:$P$38,2,0),"")</f>
        <v/>
      </c>
      <c r="G2794" s="149" t="str">
        <f>IF(AND(F2793&gt;10,F2793&lt;20),"", IF(G2793&gt;9, VLOOKUP(G2793,$O$3:$P$38,2,0),""))</f>
        <v/>
      </c>
      <c r="H2794" s="149" t="str">
        <f>IF(AND(F2793&gt;10,F2793&lt;20),"", IF(H2793&gt;0, VLOOKUP(H2793,$O$3:$P$38,2,0),""))</f>
        <v/>
      </c>
      <c r="I2794" s="149" t="str">
        <f>IF(D2793=0,"",IF(D2793=1,$Q$3,IF(AND(F2793&gt;10,F2793&lt;19),$Q$5,IF(AND(H2793&gt;1,H2793&lt;5),$Q$4,$Q$5))))</f>
        <v/>
      </c>
      <c r="J2794" s="149" t="str">
        <f>CONCATENATE(E2794,IF(AND(E2794&lt;&gt;"",F2794&lt;&gt;""),$M$3,""),F2794,IF(AND(E2794&amp;F2794&lt;&gt;"",G2794&lt;&gt;""),$M$3,""),G2794,IF(AND(E2794&amp;F2794&amp;G2794&lt;&gt;"",H2794&lt;&gt;""),$M$3,""),H2794,IF(E2794&amp;F2794&amp;G2794&amp;H2794&lt;&gt;"",$M$3,""),I2794)</f>
        <v/>
      </c>
      <c r="K2794" s="160"/>
    </row>
    <row r="2795" spans="1:11">
      <c r="A2795" s="159">
        <f t="shared" si="348"/>
        <v>175</v>
      </c>
      <c r="B2795" s="156">
        <f t="shared" si="349"/>
        <v>0</v>
      </c>
      <c r="C2795" s="156">
        <v>100000000</v>
      </c>
      <c r="D2795" s="156"/>
      <c r="E2795" s="157"/>
      <c r="K2795" s="160"/>
    </row>
    <row r="2796" spans="1:11">
      <c r="A2796" s="159">
        <f t="shared" si="348"/>
        <v>175</v>
      </c>
      <c r="B2796" s="155">
        <f t="shared" si="349"/>
        <v>0</v>
      </c>
      <c r="C2796" s="155">
        <v>1000000000</v>
      </c>
      <c r="D2796" s="156">
        <f>(A2796-A2793)/1000000</f>
        <v>0</v>
      </c>
      <c r="E2796" s="157">
        <f>D2796-MOD(D2796,100)</f>
        <v>0</v>
      </c>
      <c r="F2796" s="149">
        <f>MOD(D2796,100)</f>
        <v>0</v>
      </c>
      <c r="G2796" s="149">
        <f>F2796-MOD(F2796,10)</f>
        <v>0</v>
      </c>
      <c r="H2796" s="149">
        <f>MOD(F2796,10)</f>
        <v>0</v>
      </c>
      <c r="K2796" s="160"/>
    </row>
    <row r="2797" spans="1:11">
      <c r="A2797" s="159">
        <f t="shared" si="348"/>
        <v>175</v>
      </c>
      <c r="B2797" s="155">
        <f t="shared" si="349"/>
        <v>0</v>
      </c>
      <c r="C2797" s="155">
        <v>10000000000</v>
      </c>
      <c r="E2797" s="161" t="str">
        <f>_xlfn.IFNA(VLOOKUP(E2796,$O$3:$P$38,2,0),"")</f>
        <v/>
      </c>
      <c r="F2797" s="149" t="str">
        <f>IF(AND(F2796&gt;10,F2796&lt;20), VLOOKUP(F2796,$O$3:$P$38,2,0),"")</f>
        <v/>
      </c>
      <c r="G2797" s="149" t="str">
        <f>IF(AND(F2796&gt;10,F2796&lt;20),"", IF(G2796&gt;9, VLOOKUP(G2796,$O$3:$P$38,2,0),""))</f>
        <v/>
      </c>
      <c r="H2797" s="149" t="str">
        <f>IF(AND(F2796&gt;10,F2796&lt;20),"", IF(H2796&gt;0, VLOOKUP(H2796,$O$3:$P$38,2,0),""))</f>
        <v/>
      </c>
      <c r="I2797" s="149" t="str">
        <f>IF(D2796=0,"",IF(D2796=1,$R$3,IF(AND(F2796&gt;10,F2796&lt;19),$R$5,IF(AND(H2796&gt;1,H2796&lt;5),$R$4,$R$5))))</f>
        <v/>
      </c>
      <c r="J2797" s="149" t="str">
        <f>CONCATENATE(E2797,IF(AND(E2797&lt;&gt;"",F2797&lt;&gt;""),$M$3,""),F2797,IF(AND(E2797&amp;F2797&lt;&gt;"",G2797&lt;&gt;""),$M$3,""),G2797,IF(AND(E2797&amp;F2797&amp;G2797&lt;&gt;"",H2797&lt;&gt;""),$M$3,""),H2797,IF(E2797&amp;F2797&amp;G2797&amp;H2797&lt;&gt;"",$M$3,""),I2797)</f>
        <v/>
      </c>
      <c r="K2797" s="160"/>
    </row>
    <row r="2798" spans="1:11">
      <c r="A2798" s="159">
        <f t="shared" si="348"/>
        <v>175</v>
      </c>
      <c r="B2798" s="156">
        <f t="shared" si="349"/>
        <v>0</v>
      </c>
      <c r="C2798" s="156">
        <v>100000000000</v>
      </c>
      <c r="D2798" s="156"/>
      <c r="E2798" s="157"/>
      <c r="K2798" s="160"/>
    </row>
    <row r="2799" spans="1:11">
      <c r="A2799" s="159">
        <f t="shared" si="348"/>
        <v>175</v>
      </c>
      <c r="B2799" s="155">
        <f>A2799-A2796</f>
        <v>0</v>
      </c>
      <c r="C2799" s="155">
        <v>1000000000000</v>
      </c>
      <c r="D2799" s="156">
        <f>(A2799-A2796)/1000000000</f>
        <v>0</v>
      </c>
      <c r="E2799" s="157">
        <f>D2799-MOD(D2799,100)</f>
        <v>0</v>
      </c>
      <c r="F2799" s="149">
        <f>MOD(D2799,100)</f>
        <v>0</v>
      </c>
      <c r="G2799" s="149">
        <f>F2799-MOD(F2799,10)</f>
        <v>0</v>
      </c>
      <c r="H2799" s="149">
        <f>MOD(F2799,10)</f>
        <v>0</v>
      </c>
      <c r="K2799" s="160"/>
    </row>
    <row r="2800" spans="1:11" ht="15.75" thickBot="1">
      <c r="A2800" s="162"/>
      <c r="B2800" s="163"/>
      <c r="C2800" s="163"/>
      <c r="D2800" s="163"/>
      <c r="E2800" s="164" t="str">
        <f>_xlfn.IFNA(VLOOKUP(E2799,$O$3:$P$38,2,0),"")</f>
        <v/>
      </c>
      <c r="F2800" s="163" t="str">
        <f>IF(AND(F2799&gt;10,F2799&lt;20), VLOOKUP(F2799,$O$3:$P$38,2,0),"")</f>
        <v/>
      </c>
      <c r="G2800" s="163" t="str">
        <f>IF(AND(F2799&gt;10,F2799&lt;20),"", IF(G2799&gt;9, VLOOKUP(G2799,$O$3:$P$38,2,0),""))</f>
        <v/>
      </c>
      <c r="H2800" s="163" t="str">
        <f>IF(AND(F2799&gt;10,F2799&lt;20),"", IF(H2799&gt;0, VLOOKUP(H2799,$O$3:$P$38,2,0),""))</f>
        <v/>
      </c>
      <c r="I2800" s="163" t="str">
        <f>IF(D2799=0,"",IF(D2799=1,$S$3,IF(AND(F2799&gt;10,F2799&lt;19),$S$5,IF(AND(H2799&gt;1,H2799&lt;5),$S$4,$S$5))))</f>
        <v/>
      </c>
      <c r="J2800" s="163" t="str">
        <f>CONCATENATE(E2800,IF(AND(E2800&lt;&gt;"",F2800&lt;&gt;""),$M$3,""),F2800,IF(AND(E2800&amp;F2800&lt;&gt;"",G2800&lt;&gt;""),$M$3,""),G2800,IF(AND(E2800&amp;F2800&amp;G2800&lt;&gt;"",H2800&lt;&gt;""),$M$3,""),H2800,IF(E2800&amp;F2800&amp;G2800&amp;H2800&lt;&gt;"",$M$3,""),I2800)</f>
        <v/>
      </c>
      <c r="K2800" s="165"/>
    </row>
    <row r="2801" spans="1:11" ht="15.75" thickBot="1">
      <c r="A2801" s="150"/>
      <c r="B2801" s="150"/>
      <c r="C2801" s="150"/>
      <c r="D2801" s="150"/>
      <c r="E2801" s="166"/>
      <c r="F2801" s="150"/>
      <c r="G2801" s="150"/>
      <c r="H2801" s="150"/>
      <c r="I2801" s="150"/>
      <c r="J2801" s="150"/>
      <c r="K2801" s="150"/>
    </row>
    <row r="2802" spans="1:11" ht="15.75" thickBot="1">
      <c r="A2802" s="151">
        <v>176</v>
      </c>
      <c r="B2802" s="145" t="s">
        <v>152</v>
      </c>
      <c r="C2802" s="145" t="s">
        <v>153</v>
      </c>
      <c r="D2802" s="148"/>
      <c r="E2802" s="152" t="str">
        <f>CONCATENATE(J2816,IF(AND(D2815&lt;&gt;0,D2812&lt;&gt;0),$M$3,""),J2813,IF(AND(D2812&lt;&gt;0,D2809&lt;&gt;0),$M$3,""),J2810,IF(AND(D2809&lt;&gt;0,D2806&lt;&gt;0),$M$3,""),J2807,$N$3,$M$3,E2803,IF(D2803&lt;&gt;0,$M$3,""),$N$4)</f>
        <v>sto siedemdziesiąt sześć, 00/100</v>
      </c>
      <c r="F2802" s="148"/>
      <c r="G2802" s="148"/>
      <c r="H2802" s="148"/>
      <c r="I2802" s="148"/>
      <c r="J2802" s="148"/>
      <c r="K2802" s="153"/>
    </row>
    <row r="2803" spans="1:11" ht="15.75" thickBot="1">
      <c r="A2803" s="154">
        <f>TRUNC(A2802)</f>
        <v>176</v>
      </c>
      <c r="B2803" s="155">
        <f>A2802-A2803</f>
        <v>0</v>
      </c>
      <c r="C2803" s="155">
        <v>1</v>
      </c>
      <c r="D2803" s="156">
        <f>B2803</f>
        <v>0</v>
      </c>
      <c r="E2803" s="157" t="str">
        <f>CONCATENATE(TEXT(D2803*100,"## 00"),"/100")</f>
        <v>00/100</v>
      </c>
      <c r="K2803" s="158"/>
    </row>
    <row r="2804" spans="1:11">
      <c r="A2804" s="159">
        <f t="shared" ref="A2804:A2815" si="350">MOD($A$2803,$C2804)</f>
        <v>6</v>
      </c>
      <c r="B2804" s="156">
        <f>A2804</f>
        <v>6</v>
      </c>
      <c r="C2804" s="156">
        <v>10</v>
      </c>
      <c r="D2804" s="156"/>
      <c r="E2804" s="157"/>
      <c r="K2804" s="160"/>
    </row>
    <row r="2805" spans="1:11">
      <c r="A2805" s="159">
        <f t="shared" si="350"/>
        <v>76</v>
      </c>
      <c r="B2805" s="156">
        <f t="shared" ref="B2805:B2814" si="351">A2805-A2804</f>
        <v>70</v>
      </c>
      <c r="C2805" s="156">
        <v>100</v>
      </c>
      <c r="D2805" s="156"/>
      <c r="E2805" s="157"/>
      <c r="K2805" s="160"/>
    </row>
    <row r="2806" spans="1:11">
      <c r="A2806" s="159">
        <f t="shared" si="350"/>
        <v>176</v>
      </c>
      <c r="B2806" s="156">
        <f t="shared" si="351"/>
        <v>100</v>
      </c>
      <c r="C2806" s="156">
        <v>1000</v>
      </c>
      <c r="D2806" s="156">
        <f>A2806</f>
        <v>176</v>
      </c>
      <c r="E2806" s="157">
        <f>D2806-MOD(D2806,100)</f>
        <v>100</v>
      </c>
      <c r="F2806" s="149">
        <f>MOD(D2806,100)</f>
        <v>76</v>
      </c>
      <c r="G2806" s="149">
        <f>F2806-MOD(F2806,10)</f>
        <v>70</v>
      </c>
      <c r="H2806" s="149">
        <f>MOD(F2806,10)</f>
        <v>6</v>
      </c>
      <c r="K2806" s="160"/>
    </row>
    <row r="2807" spans="1:11">
      <c r="A2807" s="159">
        <f t="shared" si="350"/>
        <v>176</v>
      </c>
      <c r="B2807" s="156">
        <f t="shared" si="351"/>
        <v>0</v>
      </c>
      <c r="C2807" s="156">
        <v>10000</v>
      </c>
      <c r="D2807" s="156"/>
      <c r="E2807" s="157" t="str">
        <f>_xlfn.IFNA(VLOOKUP(E2806,$O$3:$P$38,2,0),"")</f>
        <v>sto</v>
      </c>
      <c r="F2807" s="149" t="str">
        <f>IF(AND(F2806&gt;10,F2806&lt;20), VLOOKUP(F2806,$O$3:$P$38,2,0),"")</f>
        <v/>
      </c>
      <c r="G2807" s="149" t="str">
        <f>IF(AND(F2806&gt;10,F2806&lt;20),"", IF(G2806&gt;9, VLOOKUP(G2806,$O$3:$P$38,2,0),""))</f>
        <v>siedemdziesiąt</v>
      </c>
      <c r="H2807" s="149" t="str">
        <f>IF(AND(F2806&gt;10,F2806&lt;20),"",IF(H2806&gt;0,VLOOKUP(H2806,$O$3:$P$39,2,0),IF(AND(H2806=0,A2803=0),"zero","")))</f>
        <v>sześć</v>
      </c>
      <c r="J2807" s="149" t="str">
        <f>CONCATENATE(E2807,IF(AND(E2807&lt;&gt;"",F2807&lt;&gt;""),$M$3,""),F2807,IF(AND(E2807&amp;F2807&lt;&gt;"",G2807&lt;&gt;""),$M$3,""),G2807,IF(AND(E2807&amp;F2807&amp;G2807&lt;&gt;"",H2807&lt;&gt;""),$M$3,""),H2807)</f>
        <v>sto siedemdziesiąt sześć</v>
      </c>
      <c r="K2807" s="160"/>
    </row>
    <row r="2808" spans="1:11">
      <c r="A2808" s="159">
        <f t="shared" si="350"/>
        <v>176</v>
      </c>
      <c r="B2808" s="156">
        <f t="shared" si="351"/>
        <v>0</v>
      </c>
      <c r="C2808" s="156">
        <v>100000</v>
      </c>
      <c r="D2808" s="156"/>
      <c r="E2808" s="157"/>
      <c r="K2808" s="160"/>
    </row>
    <row r="2809" spans="1:11">
      <c r="A2809" s="159">
        <f t="shared" si="350"/>
        <v>176</v>
      </c>
      <c r="B2809" s="156">
        <f t="shared" si="351"/>
        <v>0</v>
      </c>
      <c r="C2809" s="156">
        <v>1000000</v>
      </c>
      <c r="D2809" s="156">
        <f>(A2809-A2806)/1000</f>
        <v>0</v>
      </c>
      <c r="E2809" s="157">
        <f>D2809-MOD(D2809,100)</f>
        <v>0</v>
      </c>
      <c r="F2809" s="149">
        <f>MOD(D2809,100)</f>
        <v>0</v>
      </c>
      <c r="G2809" s="149">
        <f>F2809-MOD(F2809,10)</f>
        <v>0</v>
      </c>
      <c r="H2809" s="149">
        <f>MOD(F2809,10)</f>
        <v>0</v>
      </c>
      <c r="K2809" s="160"/>
    </row>
    <row r="2810" spans="1:11">
      <c r="A2810" s="159">
        <f t="shared" si="350"/>
        <v>176</v>
      </c>
      <c r="B2810" s="156">
        <f t="shared" si="351"/>
        <v>0</v>
      </c>
      <c r="C2810" s="156">
        <v>10000000</v>
      </c>
      <c r="D2810" s="156"/>
      <c r="E2810" s="157" t="str">
        <f>_xlfn.IFNA(VLOOKUP(E2809,$O$3:$P$38,2,0),"")</f>
        <v/>
      </c>
      <c r="F2810" s="149" t="str">
        <f>IF(AND(F2809&gt;10,F2809&lt;20), VLOOKUP(F2809,$O$3:$P$38,2,0),"")</f>
        <v/>
      </c>
      <c r="G2810" s="149" t="str">
        <f>IF(AND(F2809&gt;10,F2809&lt;20),"", IF(G2809&gt;9, VLOOKUP(G2809,$O$3:$P$38,2,0),""))</f>
        <v/>
      </c>
      <c r="H2810" s="149" t="str">
        <f>IF(AND(F2809&gt;10,F2809&lt;20),"", IF(H2809&gt;0, VLOOKUP(H2809,$O$3:$P$38,2,0),""))</f>
        <v/>
      </c>
      <c r="I2810" s="149" t="str">
        <f>IF(D2809=0,"",IF(D2809=1,$Q$3,IF(AND(F2809&gt;10,F2809&lt;19),$Q$5,IF(AND(H2809&gt;1,H2809&lt;5),$Q$4,$Q$5))))</f>
        <v/>
      </c>
      <c r="J2810" s="149" t="str">
        <f>CONCATENATE(E2810,IF(AND(E2810&lt;&gt;"",F2810&lt;&gt;""),$M$3,""),F2810,IF(AND(E2810&amp;F2810&lt;&gt;"",G2810&lt;&gt;""),$M$3,""),G2810,IF(AND(E2810&amp;F2810&amp;G2810&lt;&gt;"",H2810&lt;&gt;""),$M$3,""),H2810,IF(E2810&amp;F2810&amp;G2810&amp;H2810&lt;&gt;"",$M$3,""),I2810)</f>
        <v/>
      </c>
      <c r="K2810" s="160"/>
    </row>
    <row r="2811" spans="1:11">
      <c r="A2811" s="159">
        <f t="shared" si="350"/>
        <v>176</v>
      </c>
      <c r="B2811" s="156">
        <f t="shared" si="351"/>
        <v>0</v>
      </c>
      <c r="C2811" s="156">
        <v>100000000</v>
      </c>
      <c r="D2811" s="156"/>
      <c r="E2811" s="157"/>
      <c r="K2811" s="160"/>
    </row>
    <row r="2812" spans="1:11">
      <c r="A2812" s="159">
        <f t="shared" si="350"/>
        <v>176</v>
      </c>
      <c r="B2812" s="155">
        <f t="shared" si="351"/>
        <v>0</v>
      </c>
      <c r="C2812" s="155">
        <v>1000000000</v>
      </c>
      <c r="D2812" s="156">
        <f>(A2812-A2809)/1000000</f>
        <v>0</v>
      </c>
      <c r="E2812" s="157">
        <f>D2812-MOD(D2812,100)</f>
        <v>0</v>
      </c>
      <c r="F2812" s="149">
        <f>MOD(D2812,100)</f>
        <v>0</v>
      </c>
      <c r="G2812" s="149">
        <f>F2812-MOD(F2812,10)</f>
        <v>0</v>
      </c>
      <c r="H2812" s="149">
        <f>MOD(F2812,10)</f>
        <v>0</v>
      </c>
      <c r="K2812" s="160"/>
    </row>
    <row r="2813" spans="1:11">
      <c r="A2813" s="159">
        <f t="shared" si="350"/>
        <v>176</v>
      </c>
      <c r="B2813" s="155">
        <f t="shared" si="351"/>
        <v>0</v>
      </c>
      <c r="C2813" s="155">
        <v>10000000000</v>
      </c>
      <c r="E2813" s="161" t="str">
        <f>_xlfn.IFNA(VLOOKUP(E2812,$O$3:$P$38,2,0),"")</f>
        <v/>
      </c>
      <c r="F2813" s="149" t="str">
        <f>IF(AND(F2812&gt;10,F2812&lt;20), VLOOKUP(F2812,$O$3:$P$38,2,0),"")</f>
        <v/>
      </c>
      <c r="G2813" s="149" t="str">
        <f>IF(AND(F2812&gt;10,F2812&lt;20),"", IF(G2812&gt;9, VLOOKUP(G2812,$O$3:$P$38,2,0),""))</f>
        <v/>
      </c>
      <c r="H2813" s="149" t="str">
        <f>IF(AND(F2812&gt;10,F2812&lt;20),"", IF(H2812&gt;0, VLOOKUP(H2812,$O$3:$P$38,2,0),""))</f>
        <v/>
      </c>
      <c r="I2813" s="149" t="str">
        <f>IF(D2812=0,"",IF(D2812=1,$R$3,IF(AND(F2812&gt;10,F2812&lt;19),$R$5,IF(AND(H2812&gt;1,H2812&lt;5),$R$4,$R$5))))</f>
        <v/>
      </c>
      <c r="J2813" s="149" t="str">
        <f>CONCATENATE(E2813,IF(AND(E2813&lt;&gt;"",F2813&lt;&gt;""),$M$3,""),F2813,IF(AND(E2813&amp;F2813&lt;&gt;"",G2813&lt;&gt;""),$M$3,""),G2813,IF(AND(E2813&amp;F2813&amp;G2813&lt;&gt;"",H2813&lt;&gt;""),$M$3,""),H2813,IF(E2813&amp;F2813&amp;G2813&amp;H2813&lt;&gt;"",$M$3,""),I2813)</f>
        <v/>
      </c>
      <c r="K2813" s="160"/>
    </row>
    <row r="2814" spans="1:11">
      <c r="A2814" s="159">
        <f t="shared" si="350"/>
        <v>176</v>
      </c>
      <c r="B2814" s="156">
        <f t="shared" si="351"/>
        <v>0</v>
      </c>
      <c r="C2814" s="156">
        <v>100000000000</v>
      </c>
      <c r="D2814" s="156"/>
      <c r="E2814" s="157"/>
      <c r="K2814" s="160"/>
    </row>
    <row r="2815" spans="1:11">
      <c r="A2815" s="159">
        <f t="shared" si="350"/>
        <v>176</v>
      </c>
      <c r="B2815" s="155">
        <f>A2815-A2812</f>
        <v>0</v>
      </c>
      <c r="C2815" s="155">
        <v>1000000000000</v>
      </c>
      <c r="D2815" s="156">
        <f>(A2815-A2812)/1000000000</f>
        <v>0</v>
      </c>
      <c r="E2815" s="157">
        <f>D2815-MOD(D2815,100)</f>
        <v>0</v>
      </c>
      <c r="F2815" s="149">
        <f>MOD(D2815,100)</f>
        <v>0</v>
      </c>
      <c r="G2815" s="149">
        <f>F2815-MOD(F2815,10)</f>
        <v>0</v>
      </c>
      <c r="H2815" s="149">
        <f>MOD(F2815,10)</f>
        <v>0</v>
      </c>
      <c r="K2815" s="160"/>
    </row>
    <row r="2816" spans="1:11" ht="15.75" thickBot="1">
      <c r="A2816" s="162"/>
      <c r="B2816" s="163"/>
      <c r="C2816" s="163"/>
      <c r="D2816" s="163"/>
      <c r="E2816" s="164" t="str">
        <f>_xlfn.IFNA(VLOOKUP(E2815,$O$3:$P$38,2,0),"")</f>
        <v/>
      </c>
      <c r="F2816" s="163" t="str">
        <f>IF(AND(F2815&gt;10,F2815&lt;20), VLOOKUP(F2815,$O$3:$P$38,2,0),"")</f>
        <v/>
      </c>
      <c r="G2816" s="163" t="str">
        <f>IF(AND(F2815&gt;10,F2815&lt;20),"", IF(G2815&gt;9, VLOOKUP(G2815,$O$3:$P$38,2,0),""))</f>
        <v/>
      </c>
      <c r="H2816" s="163" t="str">
        <f>IF(AND(F2815&gt;10,F2815&lt;20),"", IF(H2815&gt;0, VLOOKUP(H2815,$O$3:$P$38,2,0),""))</f>
        <v/>
      </c>
      <c r="I2816" s="163" t="str">
        <f>IF(D2815=0,"",IF(D2815=1,$S$3,IF(AND(F2815&gt;10,F2815&lt;19),$S$5,IF(AND(H2815&gt;1,H2815&lt;5),$S$4,$S$5))))</f>
        <v/>
      </c>
      <c r="J2816" s="163" t="str">
        <f>CONCATENATE(E2816,IF(AND(E2816&lt;&gt;"",F2816&lt;&gt;""),$M$3,""),F2816,IF(AND(E2816&amp;F2816&lt;&gt;"",G2816&lt;&gt;""),$M$3,""),G2816,IF(AND(E2816&amp;F2816&amp;G2816&lt;&gt;"",H2816&lt;&gt;""),$M$3,""),H2816,IF(E2816&amp;F2816&amp;G2816&amp;H2816&lt;&gt;"",$M$3,""),I2816)</f>
        <v/>
      </c>
      <c r="K2816" s="165"/>
    </row>
    <row r="2817" spans="1:11" ht="15.75" thickBot="1">
      <c r="A2817" s="150"/>
      <c r="B2817" s="150"/>
      <c r="C2817" s="150"/>
      <c r="D2817" s="150"/>
      <c r="E2817" s="166"/>
      <c r="F2817" s="150"/>
      <c r="G2817" s="150"/>
      <c r="H2817" s="150"/>
      <c r="I2817" s="150"/>
      <c r="J2817" s="150"/>
      <c r="K2817" s="150"/>
    </row>
    <row r="2818" spans="1:11" ht="15.75" thickBot="1">
      <c r="A2818" s="151">
        <v>177</v>
      </c>
      <c r="B2818" s="145" t="s">
        <v>152</v>
      </c>
      <c r="C2818" s="145" t="s">
        <v>153</v>
      </c>
      <c r="D2818" s="148"/>
      <c r="E2818" s="152" t="str">
        <f>CONCATENATE(J2832,IF(AND(D2831&lt;&gt;0,D2828&lt;&gt;0),$M$3,""),J2829,IF(AND(D2828&lt;&gt;0,D2825&lt;&gt;0),$M$3,""),J2826,IF(AND(D2825&lt;&gt;0,D2822&lt;&gt;0),$M$3,""),J2823,$N$3,$M$3,E2819,IF(D2819&lt;&gt;0,$M$3,""),$N$4)</f>
        <v>sto siedemdziesiąt siedem, 00/100</v>
      </c>
      <c r="F2818" s="148"/>
      <c r="G2818" s="148"/>
      <c r="H2818" s="148"/>
      <c r="I2818" s="148"/>
      <c r="J2818" s="148"/>
      <c r="K2818" s="153"/>
    </row>
    <row r="2819" spans="1:11" ht="15.75" thickBot="1">
      <c r="A2819" s="154">
        <f>TRUNC(A2818)</f>
        <v>177</v>
      </c>
      <c r="B2819" s="155">
        <f>A2818-A2819</f>
        <v>0</v>
      </c>
      <c r="C2819" s="155">
        <v>1</v>
      </c>
      <c r="D2819" s="156">
        <f>B2819</f>
        <v>0</v>
      </c>
      <c r="E2819" s="157" t="str">
        <f>CONCATENATE(TEXT(D2819*100,"## 00"),"/100")</f>
        <v>00/100</v>
      </c>
      <c r="K2819" s="158"/>
    </row>
    <row r="2820" spans="1:11">
      <c r="A2820" s="159">
        <f t="shared" ref="A2820:A2831" si="352">MOD($A$2819,$C2820)</f>
        <v>7</v>
      </c>
      <c r="B2820" s="156">
        <f>A2820</f>
        <v>7</v>
      </c>
      <c r="C2820" s="156">
        <v>10</v>
      </c>
      <c r="D2820" s="156"/>
      <c r="E2820" s="157"/>
      <c r="K2820" s="160"/>
    </row>
    <row r="2821" spans="1:11">
      <c r="A2821" s="159">
        <f t="shared" si="352"/>
        <v>77</v>
      </c>
      <c r="B2821" s="156">
        <f t="shared" ref="B2821:B2830" si="353">A2821-A2820</f>
        <v>70</v>
      </c>
      <c r="C2821" s="156">
        <v>100</v>
      </c>
      <c r="D2821" s="156"/>
      <c r="E2821" s="157"/>
      <c r="K2821" s="160"/>
    </row>
    <row r="2822" spans="1:11">
      <c r="A2822" s="159">
        <f t="shared" si="352"/>
        <v>177</v>
      </c>
      <c r="B2822" s="156">
        <f t="shared" si="353"/>
        <v>100</v>
      </c>
      <c r="C2822" s="156">
        <v>1000</v>
      </c>
      <c r="D2822" s="156">
        <f>A2822</f>
        <v>177</v>
      </c>
      <c r="E2822" s="157">
        <f>D2822-MOD(D2822,100)</f>
        <v>100</v>
      </c>
      <c r="F2822" s="149">
        <f>MOD(D2822,100)</f>
        <v>77</v>
      </c>
      <c r="G2822" s="149">
        <f>F2822-MOD(F2822,10)</f>
        <v>70</v>
      </c>
      <c r="H2822" s="149">
        <f>MOD(F2822,10)</f>
        <v>7</v>
      </c>
      <c r="K2822" s="160"/>
    </row>
    <row r="2823" spans="1:11">
      <c r="A2823" s="159">
        <f t="shared" si="352"/>
        <v>177</v>
      </c>
      <c r="B2823" s="156">
        <f t="shared" si="353"/>
        <v>0</v>
      </c>
      <c r="C2823" s="156">
        <v>10000</v>
      </c>
      <c r="D2823" s="156"/>
      <c r="E2823" s="157" t="str">
        <f>_xlfn.IFNA(VLOOKUP(E2822,$O$3:$P$38,2,0),"")</f>
        <v>sto</v>
      </c>
      <c r="F2823" s="149" t="str">
        <f>IF(AND(F2822&gt;10,F2822&lt;20), VLOOKUP(F2822,$O$3:$P$38,2,0),"")</f>
        <v/>
      </c>
      <c r="G2823" s="149" t="str">
        <f>IF(AND(F2822&gt;10,F2822&lt;20),"", IF(G2822&gt;9, VLOOKUP(G2822,$O$3:$P$38,2,0),""))</f>
        <v>siedemdziesiąt</v>
      </c>
      <c r="H2823" s="149" t="str">
        <f>IF(AND(F2822&gt;10,F2822&lt;20),"",IF(H2822&gt;0,VLOOKUP(H2822,$O$3:$P$39,2,0),IF(AND(H2822=0,A2819=0),"zero","")))</f>
        <v>siedem</v>
      </c>
      <c r="J2823" s="149" t="str">
        <f>CONCATENATE(E2823,IF(AND(E2823&lt;&gt;"",F2823&lt;&gt;""),$M$3,""),F2823,IF(AND(E2823&amp;F2823&lt;&gt;"",G2823&lt;&gt;""),$M$3,""),G2823,IF(AND(E2823&amp;F2823&amp;G2823&lt;&gt;"",H2823&lt;&gt;""),$M$3,""),H2823)</f>
        <v>sto siedemdziesiąt siedem</v>
      </c>
      <c r="K2823" s="160"/>
    </row>
    <row r="2824" spans="1:11">
      <c r="A2824" s="159">
        <f t="shared" si="352"/>
        <v>177</v>
      </c>
      <c r="B2824" s="156">
        <f t="shared" si="353"/>
        <v>0</v>
      </c>
      <c r="C2824" s="156">
        <v>100000</v>
      </c>
      <c r="D2824" s="156"/>
      <c r="E2824" s="157"/>
      <c r="K2824" s="160"/>
    </row>
    <row r="2825" spans="1:11">
      <c r="A2825" s="159">
        <f t="shared" si="352"/>
        <v>177</v>
      </c>
      <c r="B2825" s="156">
        <f t="shared" si="353"/>
        <v>0</v>
      </c>
      <c r="C2825" s="156">
        <v>1000000</v>
      </c>
      <c r="D2825" s="156">
        <f>(A2825-A2822)/1000</f>
        <v>0</v>
      </c>
      <c r="E2825" s="157">
        <f>D2825-MOD(D2825,100)</f>
        <v>0</v>
      </c>
      <c r="F2825" s="149">
        <f>MOD(D2825,100)</f>
        <v>0</v>
      </c>
      <c r="G2825" s="149">
        <f>F2825-MOD(F2825,10)</f>
        <v>0</v>
      </c>
      <c r="H2825" s="149">
        <f>MOD(F2825,10)</f>
        <v>0</v>
      </c>
      <c r="K2825" s="160"/>
    </row>
    <row r="2826" spans="1:11">
      <c r="A2826" s="159">
        <f t="shared" si="352"/>
        <v>177</v>
      </c>
      <c r="B2826" s="156">
        <f t="shared" si="353"/>
        <v>0</v>
      </c>
      <c r="C2826" s="156">
        <v>10000000</v>
      </c>
      <c r="D2826" s="156"/>
      <c r="E2826" s="157" t="str">
        <f>_xlfn.IFNA(VLOOKUP(E2825,$O$3:$P$38,2,0),"")</f>
        <v/>
      </c>
      <c r="F2826" s="149" t="str">
        <f>IF(AND(F2825&gt;10,F2825&lt;20), VLOOKUP(F2825,$O$3:$P$38,2,0),"")</f>
        <v/>
      </c>
      <c r="G2826" s="149" t="str">
        <f>IF(AND(F2825&gt;10,F2825&lt;20),"", IF(G2825&gt;9, VLOOKUP(G2825,$O$3:$P$38,2,0),""))</f>
        <v/>
      </c>
      <c r="H2826" s="149" t="str">
        <f>IF(AND(F2825&gt;10,F2825&lt;20),"", IF(H2825&gt;0, VLOOKUP(H2825,$O$3:$P$38,2,0),""))</f>
        <v/>
      </c>
      <c r="I2826" s="149" t="str">
        <f>IF(D2825=0,"",IF(D2825=1,$Q$3,IF(AND(F2825&gt;10,F2825&lt;19),$Q$5,IF(AND(H2825&gt;1,H2825&lt;5),$Q$4,$Q$5))))</f>
        <v/>
      </c>
      <c r="J2826" s="149" t="str">
        <f>CONCATENATE(E2826,IF(AND(E2826&lt;&gt;"",F2826&lt;&gt;""),$M$3,""),F2826,IF(AND(E2826&amp;F2826&lt;&gt;"",G2826&lt;&gt;""),$M$3,""),G2826,IF(AND(E2826&amp;F2826&amp;G2826&lt;&gt;"",H2826&lt;&gt;""),$M$3,""),H2826,IF(E2826&amp;F2826&amp;G2826&amp;H2826&lt;&gt;"",$M$3,""),I2826)</f>
        <v/>
      </c>
      <c r="K2826" s="160"/>
    </row>
    <row r="2827" spans="1:11">
      <c r="A2827" s="159">
        <f t="shared" si="352"/>
        <v>177</v>
      </c>
      <c r="B2827" s="156">
        <f t="shared" si="353"/>
        <v>0</v>
      </c>
      <c r="C2827" s="156">
        <v>100000000</v>
      </c>
      <c r="D2827" s="156"/>
      <c r="E2827" s="157"/>
      <c r="K2827" s="160"/>
    </row>
    <row r="2828" spans="1:11">
      <c r="A2828" s="159">
        <f t="shared" si="352"/>
        <v>177</v>
      </c>
      <c r="B2828" s="155">
        <f t="shared" si="353"/>
        <v>0</v>
      </c>
      <c r="C2828" s="155">
        <v>1000000000</v>
      </c>
      <c r="D2828" s="156">
        <f>(A2828-A2825)/1000000</f>
        <v>0</v>
      </c>
      <c r="E2828" s="157">
        <f>D2828-MOD(D2828,100)</f>
        <v>0</v>
      </c>
      <c r="F2828" s="149">
        <f>MOD(D2828,100)</f>
        <v>0</v>
      </c>
      <c r="G2828" s="149">
        <f>F2828-MOD(F2828,10)</f>
        <v>0</v>
      </c>
      <c r="H2828" s="149">
        <f>MOD(F2828,10)</f>
        <v>0</v>
      </c>
      <c r="K2828" s="160"/>
    </row>
    <row r="2829" spans="1:11">
      <c r="A2829" s="159">
        <f t="shared" si="352"/>
        <v>177</v>
      </c>
      <c r="B2829" s="155">
        <f t="shared" si="353"/>
        <v>0</v>
      </c>
      <c r="C2829" s="155">
        <v>10000000000</v>
      </c>
      <c r="E2829" s="161" t="str">
        <f>_xlfn.IFNA(VLOOKUP(E2828,$O$3:$P$38,2,0),"")</f>
        <v/>
      </c>
      <c r="F2829" s="149" t="str">
        <f>IF(AND(F2828&gt;10,F2828&lt;20), VLOOKUP(F2828,$O$3:$P$38,2,0),"")</f>
        <v/>
      </c>
      <c r="G2829" s="149" t="str">
        <f>IF(AND(F2828&gt;10,F2828&lt;20),"", IF(G2828&gt;9, VLOOKUP(G2828,$O$3:$P$38,2,0),""))</f>
        <v/>
      </c>
      <c r="H2829" s="149" t="str">
        <f>IF(AND(F2828&gt;10,F2828&lt;20),"", IF(H2828&gt;0, VLOOKUP(H2828,$O$3:$P$38,2,0),""))</f>
        <v/>
      </c>
      <c r="I2829" s="149" t="str">
        <f>IF(D2828=0,"",IF(D2828=1,$R$3,IF(AND(F2828&gt;10,F2828&lt;19),$R$5,IF(AND(H2828&gt;1,H2828&lt;5),$R$4,$R$5))))</f>
        <v/>
      </c>
      <c r="J2829" s="149" t="str">
        <f>CONCATENATE(E2829,IF(AND(E2829&lt;&gt;"",F2829&lt;&gt;""),$M$3,""),F2829,IF(AND(E2829&amp;F2829&lt;&gt;"",G2829&lt;&gt;""),$M$3,""),G2829,IF(AND(E2829&amp;F2829&amp;G2829&lt;&gt;"",H2829&lt;&gt;""),$M$3,""),H2829,IF(E2829&amp;F2829&amp;G2829&amp;H2829&lt;&gt;"",$M$3,""),I2829)</f>
        <v/>
      </c>
      <c r="K2829" s="160"/>
    </row>
    <row r="2830" spans="1:11">
      <c r="A2830" s="159">
        <f t="shared" si="352"/>
        <v>177</v>
      </c>
      <c r="B2830" s="156">
        <f t="shared" si="353"/>
        <v>0</v>
      </c>
      <c r="C2830" s="156">
        <v>100000000000</v>
      </c>
      <c r="D2830" s="156"/>
      <c r="E2830" s="157"/>
      <c r="K2830" s="160"/>
    </row>
    <row r="2831" spans="1:11">
      <c r="A2831" s="159">
        <f t="shared" si="352"/>
        <v>177</v>
      </c>
      <c r="B2831" s="155">
        <f>A2831-A2828</f>
        <v>0</v>
      </c>
      <c r="C2831" s="155">
        <v>1000000000000</v>
      </c>
      <c r="D2831" s="156">
        <f>(A2831-A2828)/1000000000</f>
        <v>0</v>
      </c>
      <c r="E2831" s="157">
        <f>D2831-MOD(D2831,100)</f>
        <v>0</v>
      </c>
      <c r="F2831" s="149">
        <f>MOD(D2831,100)</f>
        <v>0</v>
      </c>
      <c r="G2831" s="149">
        <f>F2831-MOD(F2831,10)</f>
        <v>0</v>
      </c>
      <c r="H2831" s="149">
        <f>MOD(F2831,10)</f>
        <v>0</v>
      </c>
      <c r="K2831" s="160"/>
    </row>
    <row r="2832" spans="1:11" ht="15.75" thickBot="1">
      <c r="A2832" s="162"/>
      <c r="B2832" s="163"/>
      <c r="C2832" s="163"/>
      <c r="D2832" s="163"/>
      <c r="E2832" s="164" t="str">
        <f>_xlfn.IFNA(VLOOKUP(E2831,$O$3:$P$38,2,0),"")</f>
        <v/>
      </c>
      <c r="F2832" s="163" t="str">
        <f>IF(AND(F2831&gt;10,F2831&lt;20), VLOOKUP(F2831,$O$3:$P$38,2,0),"")</f>
        <v/>
      </c>
      <c r="G2832" s="163" t="str">
        <f>IF(AND(F2831&gt;10,F2831&lt;20),"", IF(G2831&gt;9, VLOOKUP(G2831,$O$3:$P$38,2,0),""))</f>
        <v/>
      </c>
      <c r="H2832" s="163" t="str">
        <f>IF(AND(F2831&gt;10,F2831&lt;20),"", IF(H2831&gt;0, VLOOKUP(H2831,$O$3:$P$38,2,0),""))</f>
        <v/>
      </c>
      <c r="I2832" s="163" t="str">
        <f>IF(D2831=0,"",IF(D2831=1,$S$3,IF(AND(F2831&gt;10,F2831&lt;19),$S$5,IF(AND(H2831&gt;1,H2831&lt;5),$S$4,$S$5))))</f>
        <v/>
      </c>
      <c r="J2832" s="163" t="str">
        <f>CONCATENATE(E2832,IF(AND(E2832&lt;&gt;"",F2832&lt;&gt;""),$M$3,""),F2832,IF(AND(E2832&amp;F2832&lt;&gt;"",G2832&lt;&gt;""),$M$3,""),G2832,IF(AND(E2832&amp;F2832&amp;G2832&lt;&gt;"",H2832&lt;&gt;""),$M$3,""),H2832,IF(E2832&amp;F2832&amp;G2832&amp;H2832&lt;&gt;"",$M$3,""),I2832)</f>
        <v/>
      </c>
      <c r="K2832" s="165"/>
    </row>
    <row r="2833" spans="1:11" ht="15.75" thickBot="1">
      <c r="A2833" s="150"/>
      <c r="B2833" s="150"/>
      <c r="C2833" s="150"/>
      <c r="D2833" s="150"/>
      <c r="E2833" s="166"/>
      <c r="F2833" s="150"/>
      <c r="G2833" s="150"/>
      <c r="H2833" s="150"/>
      <c r="I2833" s="150"/>
      <c r="J2833" s="150"/>
      <c r="K2833" s="150"/>
    </row>
    <row r="2834" spans="1:11" ht="15.75" thickBot="1">
      <c r="A2834" s="151">
        <v>178</v>
      </c>
      <c r="B2834" s="145" t="s">
        <v>152</v>
      </c>
      <c r="C2834" s="145" t="s">
        <v>153</v>
      </c>
      <c r="D2834" s="148"/>
      <c r="E2834" s="152" t="str">
        <f>CONCATENATE(J2848,IF(AND(D2847&lt;&gt;0,D2844&lt;&gt;0),$M$3,""),J2845,IF(AND(D2844&lt;&gt;0,D2841&lt;&gt;0),$M$3,""),J2842,IF(AND(D2841&lt;&gt;0,D2838&lt;&gt;0),$M$3,""),J2839,$N$3,$M$3,E2835,IF(D2835&lt;&gt;0,$M$3,""),$N$4)</f>
        <v>sto siedemdziesiąt osiem, 00/100</v>
      </c>
      <c r="F2834" s="148"/>
      <c r="G2834" s="148"/>
      <c r="H2834" s="148"/>
      <c r="I2834" s="148"/>
      <c r="J2834" s="148"/>
      <c r="K2834" s="153"/>
    </row>
    <row r="2835" spans="1:11" ht="15.75" thickBot="1">
      <c r="A2835" s="154">
        <f>TRUNC(A2834)</f>
        <v>178</v>
      </c>
      <c r="B2835" s="155">
        <f>A2834-A2835</f>
        <v>0</v>
      </c>
      <c r="C2835" s="155">
        <v>1</v>
      </c>
      <c r="D2835" s="156">
        <f>B2835</f>
        <v>0</v>
      </c>
      <c r="E2835" s="157" t="str">
        <f>CONCATENATE(TEXT(D2835*100,"## 00"),"/100")</f>
        <v>00/100</v>
      </c>
      <c r="K2835" s="158"/>
    </row>
    <row r="2836" spans="1:11">
      <c r="A2836" s="159">
        <f t="shared" ref="A2836:A2847" si="354">MOD($A$2835,$C2836)</f>
        <v>8</v>
      </c>
      <c r="B2836" s="156">
        <f>A2836</f>
        <v>8</v>
      </c>
      <c r="C2836" s="156">
        <v>10</v>
      </c>
      <c r="D2836" s="156"/>
      <c r="E2836" s="157"/>
      <c r="K2836" s="160"/>
    </row>
    <row r="2837" spans="1:11">
      <c r="A2837" s="159">
        <f t="shared" si="354"/>
        <v>78</v>
      </c>
      <c r="B2837" s="156">
        <f t="shared" ref="B2837:B2846" si="355">A2837-A2836</f>
        <v>70</v>
      </c>
      <c r="C2837" s="156">
        <v>100</v>
      </c>
      <c r="D2837" s="156"/>
      <c r="E2837" s="157"/>
      <c r="K2837" s="160"/>
    </row>
    <row r="2838" spans="1:11">
      <c r="A2838" s="159">
        <f t="shared" si="354"/>
        <v>178</v>
      </c>
      <c r="B2838" s="156">
        <f t="shared" si="355"/>
        <v>100</v>
      </c>
      <c r="C2838" s="156">
        <v>1000</v>
      </c>
      <c r="D2838" s="156">
        <f>A2838</f>
        <v>178</v>
      </c>
      <c r="E2838" s="157">
        <f>D2838-MOD(D2838,100)</f>
        <v>100</v>
      </c>
      <c r="F2838" s="149">
        <f>MOD(D2838,100)</f>
        <v>78</v>
      </c>
      <c r="G2838" s="149">
        <f>F2838-MOD(F2838,10)</f>
        <v>70</v>
      </c>
      <c r="H2838" s="149">
        <f>MOD(F2838,10)</f>
        <v>8</v>
      </c>
      <c r="K2838" s="160"/>
    </row>
    <row r="2839" spans="1:11">
      <c r="A2839" s="159">
        <f t="shared" si="354"/>
        <v>178</v>
      </c>
      <c r="B2839" s="156">
        <f t="shared" si="355"/>
        <v>0</v>
      </c>
      <c r="C2839" s="156">
        <v>10000</v>
      </c>
      <c r="D2839" s="156"/>
      <c r="E2839" s="157" t="str">
        <f>_xlfn.IFNA(VLOOKUP(E2838,$O$3:$P$38,2,0),"")</f>
        <v>sto</v>
      </c>
      <c r="F2839" s="149" t="str">
        <f>IF(AND(F2838&gt;10,F2838&lt;20), VLOOKUP(F2838,$O$3:$P$38,2,0),"")</f>
        <v/>
      </c>
      <c r="G2839" s="149" t="str">
        <f>IF(AND(F2838&gt;10,F2838&lt;20),"", IF(G2838&gt;9, VLOOKUP(G2838,$O$3:$P$38,2,0),""))</f>
        <v>siedemdziesiąt</v>
      </c>
      <c r="H2839" s="149" t="str">
        <f>IF(AND(F2838&gt;10,F2838&lt;20),"",IF(H2838&gt;0,VLOOKUP(H2838,$O$3:$P$39,2,0),IF(AND(H2838=0,A2835=0),"zero","")))</f>
        <v>osiem</v>
      </c>
      <c r="J2839" s="149" t="str">
        <f>CONCATENATE(E2839,IF(AND(E2839&lt;&gt;"",F2839&lt;&gt;""),$M$3,""),F2839,IF(AND(E2839&amp;F2839&lt;&gt;"",G2839&lt;&gt;""),$M$3,""),G2839,IF(AND(E2839&amp;F2839&amp;G2839&lt;&gt;"",H2839&lt;&gt;""),$M$3,""),H2839)</f>
        <v>sto siedemdziesiąt osiem</v>
      </c>
      <c r="K2839" s="160"/>
    </row>
    <row r="2840" spans="1:11">
      <c r="A2840" s="159">
        <f t="shared" si="354"/>
        <v>178</v>
      </c>
      <c r="B2840" s="156">
        <f t="shared" si="355"/>
        <v>0</v>
      </c>
      <c r="C2840" s="156">
        <v>100000</v>
      </c>
      <c r="D2840" s="156"/>
      <c r="E2840" s="157"/>
      <c r="K2840" s="160"/>
    </row>
    <row r="2841" spans="1:11">
      <c r="A2841" s="159">
        <f t="shared" si="354"/>
        <v>178</v>
      </c>
      <c r="B2841" s="156">
        <f t="shared" si="355"/>
        <v>0</v>
      </c>
      <c r="C2841" s="156">
        <v>1000000</v>
      </c>
      <c r="D2841" s="156">
        <f>(A2841-A2838)/1000</f>
        <v>0</v>
      </c>
      <c r="E2841" s="157">
        <f>D2841-MOD(D2841,100)</f>
        <v>0</v>
      </c>
      <c r="F2841" s="149">
        <f>MOD(D2841,100)</f>
        <v>0</v>
      </c>
      <c r="G2841" s="149">
        <f>F2841-MOD(F2841,10)</f>
        <v>0</v>
      </c>
      <c r="H2841" s="149">
        <f>MOD(F2841,10)</f>
        <v>0</v>
      </c>
      <c r="K2841" s="160"/>
    </row>
    <row r="2842" spans="1:11">
      <c r="A2842" s="159">
        <f t="shared" si="354"/>
        <v>178</v>
      </c>
      <c r="B2842" s="156">
        <f t="shared" si="355"/>
        <v>0</v>
      </c>
      <c r="C2842" s="156">
        <v>10000000</v>
      </c>
      <c r="D2842" s="156"/>
      <c r="E2842" s="157" t="str">
        <f>_xlfn.IFNA(VLOOKUP(E2841,$O$3:$P$38,2,0),"")</f>
        <v/>
      </c>
      <c r="F2842" s="149" t="str">
        <f>IF(AND(F2841&gt;10,F2841&lt;20), VLOOKUP(F2841,$O$3:$P$38,2,0),"")</f>
        <v/>
      </c>
      <c r="G2842" s="149" t="str">
        <f>IF(AND(F2841&gt;10,F2841&lt;20),"", IF(G2841&gt;9, VLOOKUP(G2841,$O$3:$P$38,2,0),""))</f>
        <v/>
      </c>
      <c r="H2842" s="149" t="str">
        <f>IF(AND(F2841&gt;10,F2841&lt;20),"", IF(H2841&gt;0, VLOOKUP(H2841,$O$3:$P$38,2,0),""))</f>
        <v/>
      </c>
      <c r="I2842" s="149" t="str">
        <f>IF(D2841=0,"",IF(D2841=1,$Q$3,IF(AND(F2841&gt;10,F2841&lt;19),$Q$5,IF(AND(H2841&gt;1,H2841&lt;5),$Q$4,$Q$5))))</f>
        <v/>
      </c>
      <c r="J2842" s="149" t="str">
        <f>CONCATENATE(E2842,IF(AND(E2842&lt;&gt;"",F2842&lt;&gt;""),$M$3,""),F2842,IF(AND(E2842&amp;F2842&lt;&gt;"",G2842&lt;&gt;""),$M$3,""),G2842,IF(AND(E2842&amp;F2842&amp;G2842&lt;&gt;"",H2842&lt;&gt;""),$M$3,""),H2842,IF(E2842&amp;F2842&amp;G2842&amp;H2842&lt;&gt;"",$M$3,""),I2842)</f>
        <v/>
      </c>
      <c r="K2842" s="160"/>
    </row>
    <row r="2843" spans="1:11">
      <c r="A2843" s="159">
        <f t="shared" si="354"/>
        <v>178</v>
      </c>
      <c r="B2843" s="156">
        <f t="shared" si="355"/>
        <v>0</v>
      </c>
      <c r="C2843" s="156">
        <v>100000000</v>
      </c>
      <c r="D2843" s="156"/>
      <c r="E2843" s="157"/>
      <c r="K2843" s="160"/>
    </row>
    <row r="2844" spans="1:11">
      <c r="A2844" s="159">
        <f t="shared" si="354"/>
        <v>178</v>
      </c>
      <c r="B2844" s="155">
        <f t="shared" si="355"/>
        <v>0</v>
      </c>
      <c r="C2844" s="155">
        <v>1000000000</v>
      </c>
      <c r="D2844" s="156">
        <f>(A2844-A2841)/1000000</f>
        <v>0</v>
      </c>
      <c r="E2844" s="157">
        <f>D2844-MOD(D2844,100)</f>
        <v>0</v>
      </c>
      <c r="F2844" s="149">
        <f>MOD(D2844,100)</f>
        <v>0</v>
      </c>
      <c r="G2844" s="149">
        <f>F2844-MOD(F2844,10)</f>
        <v>0</v>
      </c>
      <c r="H2844" s="149">
        <f>MOD(F2844,10)</f>
        <v>0</v>
      </c>
      <c r="K2844" s="160"/>
    </row>
    <row r="2845" spans="1:11">
      <c r="A2845" s="159">
        <f t="shared" si="354"/>
        <v>178</v>
      </c>
      <c r="B2845" s="155">
        <f t="shared" si="355"/>
        <v>0</v>
      </c>
      <c r="C2845" s="155">
        <v>10000000000</v>
      </c>
      <c r="E2845" s="161" t="str">
        <f>_xlfn.IFNA(VLOOKUP(E2844,$O$3:$P$38,2,0),"")</f>
        <v/>
      </c>
      <c r="F2845" s="149" t="str">
        <f>IF(AND(F2844&gt;10,F2844&lt;20), VLOOKUP(F2844,$O$3:$P$38,2,0),"")</f>
        <v/>
      </c>
      <c r="G2845" s="149" t="str">
        <f>IF(AND(F2844&gt;10,F2844&lt;20),"", IF(G2844&gt;9, VLOOKUP(G2844,$O$3:$P$38,2,0),""))</f>
        <v/>
      </c>
      <c r="H2845" s="149" t="str">
        <f>IF(AND(F2844&gt;10,F2844&lt;20),"", IF(H2844&gt;0, VLOOKUP(H2844,$O$3:$P$38,2,0),""))</f>
        <v/>
      </c>
      <c r="I2845" s="149" t="str">
        <f>IF(D2844=0,"",IF(D2844=1,$R$3,IF(AND(F2844&gt;10,F2844&lt;19),$R$5,IF(AND(H2844&gt;1,H2844&lt;5),$R$4,$R$5))))</f>
        <v/>
      </c>
      <c r="J2845" s="149" t="str">
        <f>CONCATENATE(E2845,IF(AND(E2845&lt;&gt;"",F2845&lt;&gt;""),$M$3,""),F2845,IF(AND(E2845&amp;F2845&lt;&gt;"",G2845&lt;&gt;""),$M$3,""),G2845,IF(AND(E2845&amp;F2845&amp;G2845&lt;&gt;"",H2845&lt;&gt;""),$M$3,""),H2845,IF(E2845&amp;F2845&amp;G2845&amp;H2845&lt;&gt;"",$M$3,""),I2845)</f>
        <v/>
      </c>
      <c r="K2845" s="160"/>
    </row>
    <row r="2846" spans="1:11">
      <c r="A2846" s="159">
        <f t="shared" si="354"/>
        <v>178</v>
      </c>
      <c r="B2846" s="156">
        <f t="shared" si="355"/>
        <v>0</v>
      </c>
      <c r="C2846" s="156">
        <v>100000000000</v>
      </c>
      <c r="D2846" s="156"/>
      <c r="E2846" s="157"/>
      <c r="K2846" s="160"/>
    </row>
    <row r="2847" spans="1:11">
      <c r="A2847" s="159">
        <f t="shared" si="354"/>
        <v>178</v>
      </c>
      <c r="B2847" s="155">
        <f>A2847-A2844</f>
        <v>0</v>
      </c>
      <c r="C2847" s="155">
        <v>1000000000000</v>
      </c>
      <c r="D2847" s="156">
        <f>(A2847-A2844)/1000000000</f>
        <v>0</v>
      </c>
      <c r="E2847" s="157">
        <f>D2847-MOD(D2847,100)</f>
        <v>0</v>
      </c>
      <c r="F2847" s="149">
        <f>MOD(D2847,100)</f>
        <v>0</v>
      </c>
      <c r="G2847" s="149">
        <f>F2847-MOD(F2847,10)</f>
        <v>0</v>
      </c>
      <c r="H2847" s="149">
        <f>MOD(F2847,10)</f>
        <v>0</v>
      </c>
      <c r="K2847" s="160"/>
    </row>
    <row r="2848" spans="1:11" ht="15.75" thickBot="1">
      <c r="A2848" s="162"/>
      <c r="B2848" s="163"/>
      <c r="C2848" s="163"/>
      <c r="D2848" s="163"/>
      <c r="E2848" s="164" t="str">
        <f>_xlfn.IFNA(VLOOKUP(E2847,$O$3:$P$38,2,0),"")</f>
        <v/>
      </c>
      <c r="F2848" s="163" t="str">
        <f>IF(AND(F2847&gt;10,F2847&lt;20), VLOOKUP(F2847,$O$3:$P$38,2,0),"")</f>
        <v/>
      </c>
      <c r="G2848" s="163" t="str">
        <f>IF(AND(F2847&gt;10,F2847&lt;20),"", IF(G2847&gt;9, VLOOKUP(G2847,$O$3:$P$38,2,0),""))</f>
        <v/>
      </c>
      <c r="H2848" s="163" t="str">
        <f>IF(AND(F2847&gt;10,F2847&lt;20),"", IF(H2847&gt;0, VLOOKUP(H2847,$O$3:$P$38,2,0),""))</f>
        <v/>
      </c>
      <c r="I2848" s="163" t="str">
        <f>IF(D2847=0,"",IF(D2847=1,$S$3,IF(AND(F2847&gt;10,F2847&lt;19),$S$5,IF(AND(H2847&gt;1,H2847&lt;5),$S$4,$S$5))))</f>
        <v/>
      </c>
      <c r="J2848" s="163" t="str">
        <f>CONCATENATE(E2848,IF(AND(E2848&lt;&gt;"",F2848&lt;&gt;""),$M$3,""),F2848,IF(AND(E2848&amp;F2848&lt;&gt;"",G2848&lt;&gt;""),$M$3,""),G2848,IF(AND(E2848&amp;F2848&amp;G2848&lt;&gt;"",H2848&lt;&gt;""),$M$3,""),H2848,IF(E2848&amp;F2848&amp;G2848&amp;H2848&lt;&gt;"",$M$3,""),I2848)</f>
        <v/>
      </c>
      <c r="K2848" s="165"/>
    </row>
    <row r="2849" spans="1:11" ht="15.75" thickBot="1">
      <c r="A2849" s="150"/>
      <c r="B2849" s="150"/>
      <c r="C2849" s="150"/>
      <c r="D2849" s="150"/>
      <c r="E2849" s="166"/>
      <c r="F2849" s="150"/>
      <c r="G2849" s="150"/>
      <c r="H2849" s="150"/>
      <c r="I2849" s="150"/>
      <c r="J2849" s="150"/>
      <c r="K2849" s="150"/>
    </row>
    <row r="2850" spans="1:11" ht="15.75" thickBot="1">
      <c r="A2850" s="151">
        <v>179</v>
      </c>
      <c r="B2850" s="145" t="s">
        <v>152</v>
      </c>
      <c r="C2850" s="145" t="s">
        <v>153</v>
      </c>
      <c r="D2850" s="148"/>
      <c r="E2850" s="152" t="str">
        <f>CONCATENATE(J2864,IF(AND(D2863&lt;&gt;0,D2860&lt;&gt;0),$M$3,""),J2861,IF(AND(D2860&lt;&gt;0,D2857&lt;&gt;0),$M$3,""),J2858,IF(AND(D2857&lt;&gt;0,D2854&lt;&gt;0),$M$3,""),J2855,$N$3,$M$3,E2851,IF(D2851&lt;&gt;0,$M$3,""),$N$4)</f>
        <v>sto siedemdziesiąt dziewięć, 00/100</v>
      </c>
      <c r="F2850" s="148"/>
      <c r="G2850" s="148"/>
      <c r="H2850" s="148"/>
      <c r="I2850" s="148"/>
      <c r="J2850" s="148"/>
      <c r="K2850" s="153"/>
    </row>
    <row r="2851" spans="1:11" ht="15.75" thickBot="1">
      <c r="A2851" s="154">
        <f>TRUNC(A2850)</f>
        <v>179</v>
      </c>
      <c r="B2851" s="155">
        <f>A2850-A2851</f>
        <v>0</v>
      </c>
      <c r="C2851" s="155">
        <v>1</v>
      </c>
      <c r="D2851" s="156">
        <f>B2851</f>
        <v>0</v>
      </c>
      <c r="E2851" s="157" t="str">
        <f>CONCATENATE(TEXT(D2851*100,"## 00"),"/100")</f>
        <v>00/100</v>
      </c>
      <c r="K2851" s="158"/>
    </row>
    <row r="2852" spans="1:11">
      <c r="A2852" s="159">
        <f t="shared" ref="A2852:A2863" si="356">MOD($A$2851,$C2852)</f>
        <v>9</v>
      </c>
      <c r="B2852" s="156">
        <f>A2852</f>
        <v>9</v>
      </c>
      <c r="C2852" s="156">
        <v>10</v>
      </c>
      <c r="D2852" s="156"/>
      <c r="E2852" s="157"/>
      <c r="K2852" s="160"/>
    </row>
    <row r="2853" spans="1:11">
      <c r="A2853" s="159">
        <f t="shared" si="356"/>
        <v>79</v>
      </c>
      <c r="B2853" s="156">
        <f t="shared" ref="B2853:B2862" si="357">A2853-A2852</f>
        <v>70</v>
      </c>
      <c r="C2853" s="156">
        <v>100</v>
      </c>
      <c r="D2853" s="156"/>
      <c r="E2853" s="157"/>
      <c r="K2853" s="160"/>
    </row>
    <row r="2854" spans="1:11">
      <c r="A2854" s="159">
        <f t="shared" si="356"/>
        <v>179</v>
      </c>
      <c r="B2854" s="156">
        <f t="shared" si="357"/>
        <v>100</v>
      </c>
      <c r="C2854" s="156">
        <v>1000</v>
      </c>
      <c r="D2854" s="156">
        <f>A2854</f>
        <v>179</v>
      </c>
      <c r="E2854" s="157">
        <f>D2854-MOD(D2854,100)</f>
        <v>100</v>
      </c>
      <c r="F2854" s="149">
        <f>MOD(D2854,100)</f>
        <v>79</v>
      </c>
      <c r="G2854" s="149">
        <f>F2854-MOD(F2854,10)</f>
        <v>70</v>
      </c>
      <c r="H2854" s="149">
        <f>MOD(F2854,10)</f>
        <v>9</v>
      </c>
      <c r="K2854" s="160"/>
    </row>
    <row r="2855" spans="1:11">
      <c r="A2855" s="159">
        <f t="shared" si="356"/>
        <v>179</v>
      </c>
      <c r="B2855" s="156">
        <f t="shared" si="357"/>
        <v>0</v>
      </c>
      <c r="C2855" s="156">
        <v>10000</v>
      </c>
      <c r="D2855" s="156"/>
      <c r="E2855" s="157" t="str">
        <f>_xlfn.IFNA(VLOOKUP(E2854,$O$3:$P$38,2,0),"")</f>
        <v>sto</v>
      </c>
      <c r="F2855" s="149" t="str">
        <f>IF(AND(F2854&gt;10,F2854&lt;20), VLOOKUP(F2854,$O$3:$P$38,2,0),"")</f>
        <v/>
      </c>
      <c r="G2855" s="149" t="str">
        <f>IF(AND(F2854&gt;10,F2854&lt;20),"", IF(G2854&gt;9, VLOOKUP(G2854,$O$3:$P$38,2,0),""))</f>
        <v>siedemdziesiąt</v>
      </c>
      <c r="H2855" s="149" t="str">
        <f>IF(AND(F2854&gt;10,F2854&lt;20),"",IF(H2854&gt;0,VLOOKUP(H2854,$O$3:$P$39,2,0),IF(AND(H2854=0,A2851=0),"zero","")))</f>
        <v>dziewięć</v>
      </c>
      <c r="J2855" s="149" t="str">
        <f>CONCATENATE(E2855,IF(AND(E2855&lt;&gt;"",F2855&lt;&gt;""),$M$3,""),F2855,IF(AND(E2855&amp;F2855&lt;&gt;"",G2855&lt;&gt;""),$M$3,""),G2855,IF(AND(E2855&amp;F2855&amp;G2855&lt;&gt;"",H2855&lt;&gt;""),$M$3,""),H2855)</f>
        <v>sto siedemdziesiąt dziewięć</v>
      </c>
      <c r="K2855" s="160"/>
    </row>
    <row r="2856" spans="1:11">
      <c r="A2856" s="159">
        <f t="shared" si="356"/>
        <v>179</v>
      </c>
      <c r="B2856" s="156">
        <f t="shared" si="357"/>
        <v>0</v>
      </c>
      <c r="C2856" s="156">
        <v>100000</v>
      </c>
      <c r="D2856" s="156"/>
      <c r="E2856" s="157"/>
      <c r="K2856" s="160"/>
    </row>
    <row r="2857" spans="1:11">
      <c r="A2857" s="159">
        <f t="shared" si="356"/>
        <v>179</v>
      </c>
      <c r="B2857" s="156">
        <f t="shared" si="357"/>
        <v>0</v>
      </c>
      <c r="C2857" s="156">
        <v>1000000</v>
      </c>
      <c r="D2857" s="156">
        <f>(A2857-A2854)/1000</f>
        <v>0</v>
      </c>
      <c r="E2857" s="157">
        <f>D2857-MOD(D2857,100)</f>
        <v>0</v>
      </c>
      <c r="F2857" s="149">
        <f>MOD(D2857,100)</f>
        <v>0</v>
      </c>
      <c r="G2857" s="149">
        <f>F2857-MOD(F2857,10)</f>
        <v>0</v>
      </c>
      <c r="H2857" s="149">
        <f>MOD(F2857,10)</f>
        <v>0</v>
      </c>
      <c r="K2857" s="160"/>
    </row>
    <row r="2858" spans="1:11">
      <c r="A2858" s="159">
        <f t="shared" si="356"/>
        <v>179</v>
      </c>
      <c r="B2858" s="156">
        <f t="shared" si="357"/>
        <v>0</v>
      </c>
      <c r="C2858" s="156">
        <v>10000000</v>
      </c>
      <c r="D2858" s="156"/>
      <c r="E2858" s="157" t="str">
        <f>_xlfn.IFNA(VLOOKUP(E2857,$O$3:$P$38,2,0),"")</f>
        <v/>
      </c>
      <c r="F2858" s="149" t="str">
        <f>IF(AND(F2857&gt;10,F2857&lt;20), VLOOKUP(F2857,$O$3:$P$38,2,0),"")</f>
        <v/>
      </c>
      <c r="G2858" s="149" t="str">
        <f>IF(AND(F2857&gt;10,F2857&lt;20),"", IF(G2857&gt;9, VLOOKUP(G2857,$O$3:$P$38,2,0),""))</f>
        <v/>
      </c>
      <c r="H2858" s="149" t="str">
        <f>IF(AND(F2857&gt;10,F2857&lt;20),"", IF(H2857&gt;0, VLOOKUP(H2857,$O$3:$P$38,2,0),""))</f>
        <v/>
      </c>
      <c r="I2858" s="149" t="str">
        <f>IF(D2857=0,"",IF(D2857=1,$Q$3,IF(AND(F2857&gt;10,F2857&lt;19),$Q$5,IF(AND(H2857&gt;1,H2857&lt;5),$Q$4,$Q$5))))</f>
        <v/>
      </c>
      <c r="J2858" s="149" t="str">
        <f>CONCATENATE(E2858,IF(AND(E2858&lt;&gt;"",F2858&lt;&gt;""),$M$3,""),F2858,IF(AND(E2858&amp;F2858&lt;&gt;"",G2858&lt;&gt;""),$M$3,""),G2858,IF(AND(E2858&amp;F2858&amp;G2858&lt;&gt;"",H2858&lt;&gt;""),$M$3,""),H2858,IF(E2858&amp;F2858&amp;G2858&amp;H2858&lt;&gt;"",$M$3,""),I2858)</f>
        <v/>
      </c>
      <c r="K2858" s="160"/>
    </row>
    <row r="2859" spans="1:11">
      <c r="A2859" s="159">
        <f t="shared" si="356"/>
        <v>179</v>
      </c>
      <c r="B2859" s="156">
        <f t="shared" si="357"/>
        <v>0</v>
      </c>
      <c r="C2859" s="156">
        <v>100000000</v>
      </c>
      <c r="D2859" s="156"/>
      <c r="E2859" s="157"/>
      <c r="K2859" s="160"/>
    </row>
    <row r="2860" spans="1:11">
      <c r="A2860" s="159">
        <f t="shared" si="356"/>
        <v>179</v>
      </c>
      <c r="B2860" s="155">
        <f t="shared" si="357"/>
        <v>0</v>
      </c>
      <c r="C2860" s="155">
        <v>1000000000</v>
      </c>
      <c r="D2860" s="156">
        <f>(A2860-A2857)/1000000</f>
        <v>0</v>
      </c>
      <c r="E2860" s="157">
        <f>D2860-MOD(D2860,100)</f>
        <v>0</v>
      </c>
      <c r="F2860" s="149">
        <f>MOD(D2860,100)</f>
        <v>0</v>
      </c>
      <c r="G2860" s="149">
        <f>F2860-MOD(F2860,10)</f>
        <v>0</v>
      </c>
      <c r="H2860" s="149">
        <f>MOD(F2860,10)</f>
        <v>0</v>
      </c>
      <c r="K2860" s="160"/>
    </row>
    <row r="2861" spans="1:11">
      <c r="A2861" s="159">
        <f t="shared" si="356"/>
        <v>179</v>
      </c>
      <c r="B2861" s="155">
        <f t="shared" si="357"/>
        <v>0</v>
      </c>
      <c r="C2861" s="155">
        <v>10000000000</v>
      </c>
      <c r="E2861" s="161" t="str">
        <f>_xlfn.IFNA(VLOOKUP(E2860,$O$3:$P$38,2,0),"")</f>
        <v/>
      </c>
      <c r="F2861" s="149" t="str">
        <f>IF(AND(F2860&gt;10,F2860&lt;20), VLOOKUP(F2860,$O$3:$P$38,2,0),"")</f>
        <v/>
      </c>
      <c r="G2861" s="149" t="str">
        <f>IF(AND(F2860&gt;10,F2860&lt;20),"", IF(G2860&gt;9, VLOOKUP(G2860,$O$3:$P$38,2,0),""))</f>
        <v/>
      </c>
      <c r="H2861" s="149" t="str">
        <f>IF(AND(F2860&gt;10,F2860&lt;20),"", IF(H2860&gt;0, VLOOKUP(H2860,$O$3:$P$38,2,0),""))</f>
        <v/>
      </c>
      <c r="I2861" s="149" t="str">
        <f>IF(D2860=0,"",IF(D2860=1,$R$3,IF(AND(F2860&gt;10,F2860&lt;19),$R$5,IF(AND(H2860&gt;1,H2860&lt;5),$R$4,$R$5))))</f>
        <v/>
      </c>
      <c r="J2861" s="149" t="str">
        <f>CONCATENATE(E2861,IF(AND(E2861&lt;&gt;"",F2861&lt;&gt;""),$M$3,""),F2861,IF(AND(E2861&amp;F2861&lt;&gt;"",G2861&lt;&gt;""),$M$3,""),G2861,IF(AND(E2861&amp;F2861&amp;G2861&lt;&gt;"",H2861&lt;&gt;""),$M$3,""),H2861,IF(E2861&amp;F2861&amp;G2861&amp;H2861&lt;&gt;"",$M$3,""),I2861)</f>
        <v/>
      </c>
      <c r="K2861" s="160"/>
    </row>
    <row r="2862" spans="1:11">
      <c r="A2862" s="159">
        <f t="shared" si="356"/>
        <v>179</v>
      </c>
      <c r="B2862" s="156">
        <f t="shared" si="357"/>
        <v>0</v>
      </c>
      <c r="C2862" s="156">
        <v>100000000000</v>
      </c>
      <c r="D2862" s="156"/>
      <c r="E2862" s="157"/>
      <c r="K2862" s="160"/>
    </row>
    <row r="2863" spans="1:11">
      <c r="A2863" s="159">
        <f t="shared" si="356"/>
        <v>179</v>
      </c>
      <c r="B2863" s="155">
        <f>A2863-A2860</f>
        <v>0</v>
      </c>
      <c r="C2863" s="155">
        <v>1000000000000</v>
      </c>
      <c r="D2863" s="156">
        <f>(A2863-A2860)/1000000000</f>
        <v>0</v>
      </c>
      <c r="E2863" s="157">
        <f>D2863-MOD(D2863,100)</f>
        <v>0</v>
      </c>
      <c r="F2863" s="149">
        <f>MOD(D2863,100)</f>
        <v>0</v>
      </c>
      <c r="G2863" s="149">
        <f>F2863-MOD(F2863,10)</f>
        <v>0</v>
      </c>
      <c r="H2863" s="149">
        <f>MOD(F2863,10)</f>
        <v>0</v>
      </c>
      <c r="K2863" s="160"/>
    </row>
    <row r="2864" spans="1:11" ht="15.75" thickBot="1">
      <c r="A2864" s="162"/>
      <c r="B2864" s="163"/>
      <c r="C2864" s="163"/>
      <c r="D2864" s="163"/>
      <c r="E2864" s="164" t="str">
        <f>_xlfn.IFNA(VLOOKUP(E2863,$O$3:$P$38,2,0),"")</f>
        <v/>
      </c>
      <c r="F2864" s="163" t="str">
        <f>IF(AND(F2863&gt;10,F2863&lt;20), VLOOKUP(F2863,$O$3:$P$38,2,0),"")</f>
        <v/>
      </c>
      <c r="G2864" s="163" t="str">
        <f>IF(AND(F2863&gt;10,F2863&lt;20),"", IF(G2863&gt;9, VLOOKUP(G2863,$O$3:$P$38,2,0),""))</f>
        <v/>
      </c>
      <c r="H2864" s="163" t="str">
        <f>IF(AND(F2863&gt;10,F2863&lt;20),"", IF(H2863&gt;0, VLOOKUP(H2863,$O$3:$P$38,2,0),""))</f>
        <v/>
      </c>
      <c r="I2864" s="163" t="str">
        <f>IF(D2863=0,"",IF(D2863=1,$S$3,IF(AND(F2863&gt;10,F2863&lt;19),$S$5,IF(AND(H2863&gt;1,H2863&lt;5),$S$4,$S$5))))</f>
        <v/>
      </c>
      <c r="J2864" s="163" t="str">
        <f>CONCATENATE(E2864,IF(AND(E2864&lt;&gt;"",F2864&lt;&gt;""),$M$3,""),F2864,IF(AND(E2864&amp;F2864&lt;&gt;"",G2864&lt;&gt;""),$M$3,""),G2864,IF(AND(E2864&amp;F2864&amp;G2864&lt;&gt;"",H2864&lt;&gt;""),$M$3,""),H2864,IF(E2864&amp;F2864&amp;G2864&amp;H2864&lt;&gt;"",$M$3,""),I2864)</f>
        <v/>
      </c>
      <c r="K2864" s="165"/>
    </row>
    <row r="2865" spans="1:11" ht="15.75" thickBot="1">
      <c r="A2865" s="150"/>
      <c r="B2865" s="150"/>
      <c r="C2865" s="150"/>
      <c r="D2865" s="150"/>
      <c r="E2865" s="166"/>
      <c r="F2865" s="150"/>
      <c r="G2865" s="150"/>
      <c r="H2865" s="150"/>
      <c r="I2865" s="150"/>
      <c r="J2865" s="150"/>
      <c r="K2865" s="150"/>
    </row>
    <row r="2866" spans="1:11" ht="15.75" thickBot="1">
      <c r="A2866" s="151">
        <v>180</v>
      </c>
      <c r="B2866" s="145" t="s">
        <v>152</v>
      </c>
      <c r="C2866" s="145" t="s">
        <v>153</v>
      </c>
      <c r="D2866" s="148"/>
      <c r="E2866" s="152" t="str">
        <f>CONCATENATE(J2880,IF(AND(D2879&lt;&gt;0,D2876&lt;&gt;0),$M$3,""),J2877,IF(AND(D2876&lt;&gt;0,D2873&lt;&gt;0),$M$3,""),J2874,IF(AND(D2873&lt;&gt;0,D2870&lt;&gt;0),$M$3,""),J2871,$N$3,$M$3,E2867,IF(D2867&lt;&gt;0,$M$3,""),$N$4)</f>
        <v>sto osiemdziesiąt, 00/100</v>
      </c>
      <c r="F2866" s="148"/>
      <c r="G2866" s="148"/>
      <c r="H2866" s="148"/>
      <c r="I2866" s="148"/>
      <c r="J2866" s="148"/>
      <c r="K2866" s="153"/>
    </row>
    <row r="2867" spans="1:11" ht="15.75" thickBot="1">
      <c r="A2867" s="154">
        <f>TRUNC(A2866)</f>
        <v>180</v>
      </c>
      <c r="B2867" s="155">
        <f>A2866-A2867</f>
        <v>0</v>
      </c>
      <c r="C2867" s="155">
        <v>1</v>
      </c>
      <c r="D2867" s="156">
        <f>B2867</f>
        <v>0</v>
      </c>
      <c r="E2867" s="157" t="str">
        <f>CONCATENATE(TEXT(D2867*100,"## 00"),"/100")</f>
        <v>00/100</v>
      </c>
      <c r="K2867" s="158"/>
    </row>
    <row r="2868" spans="1:11">
      <c r="A2868" s="159">
        <f t="shared" ref="A2868:A2879" si="358">MOD($A$2867,$C2868)</f>
        <v>0</v>
      </c>
      <c r="B2868" s="156">
        <f>A2868</f>
        <v>0</v>
      </c>
      <c r="C2868" s="156">
        <v>10</v>
      </c>
      <c r="D2868" s="156"/>
      <c r="E2868" s="157"/>
      <c r="K2868" s="160"/>
    </row>
    <row r="2869" spans="1:11">
      <c r="A2869" s="159">
        <f t="shared" si="358"/>
        <v>80</v>
      </c>
      <c r="B2869" s="156">
        <f t="shared" ref="B2869:B2878" si="359">A2869-A2868</f>
        <v>80</v>
      </c>
      <c r="C2869" s="156">
        <v>100</v>
      </c>
      <c r="D2869" s="156"/>
      <c r="E2869" s="157"/>
      <c r="K2869" s="160"/>
    </row>
    <row r="2870" spans="1:11">
      <c r="A2870" s="159">
        <f t="shared" si="358"/>
        <v>180</v>
      </c>
      <c r="B2870" s="156">
        <f t="shared" si="359"/>
        <v>100</v>
      </c>
      <c r="C2870" s="156">
        <v>1000</v>
      </c>
      <c r="D2870" s="156">
        <f>A2870</f>
        <v>180</v>
      </c>
      <c r="E2870" s="157">
        <f>D2870-MOD(D2870,100)</f>
        <v>100</v>
      </c>
      <c r="F2870" s="149">
        <f>MOD(D2870,100)</f>
        <v>80</v>
      </c>
      <c r="G2870" s="149">
        <f>F2870-MOD(F2870,10)</f>
        <v>80</v>
      </c>
      <c r="H2870" s="149">
        <f>MOD(F2870,10)</f>
        <v>0</v>
      </c>
      <c r="K2870" s="160"/>
    </row>
    <row r="2871" spans="1:11">
      <c r="A2871" s="159">
        <f t="shared" si="358"/>
        <v>180</v>
      </c>
      <c r="B2871" s="156">
        <f t="shared" si="359"/>
        <v>0</v>
      </c>
      <c r="C2871" s="156">
        <v>10000</v>
      </c>
      <c r="D2871" s="156"/>
      <c r="E2871" s="157" t="str">
        <f>_xlfn.IFNA(VLOOKUP(E2870,$O$3:$P$38,2,0),"")</f>
        <v>sto</v>
      </c>
      <c r="F2871" s="149" t="str">
        <f>IF(AND(F2870&gt;10,F2870&lt;20), VLOOKUP(F2870,$O$3:$P$38,2,0),"")</f>
        <v/>
      </c>
      <c r="G2871" s="149" t="str">
        <f>IF(AND(F2870&gt;10,F2870&lt;20),"", IF(G2870&gt;9, VLOOKUP(G2870,$O$3:$P$38,2,0),""))</f>
        <v>osiemdziesiąt</v>
      </c>
      <c r="H2871" s="149" t="str">
        <f>IF(AND(F2870&gt;10,F2870&lt;20),"",IF(H2870&gt;0,VLOOKUP(H2870,$O$3:$P$39,2,0),IF(AND(H2870=0,A2867=0),"zero","")))</f>
        <v/>
      </c>
      <c r="J2871" s="149" t="str">
        <f>CONCATENATE(E2871,IF(AND(E2871&lt;&gt;"",F2871&lt;&gt;""),$M$3,""),F2871,IF(AND(E2871&amp;F2871&lt;&gt;"",G2871&lt;&gt;""),$M$3,""),G2871,IF(AND(E2871&amp;F2871&amp;G2871&lt;&gt;"",H2871&lt;&gt;""),$M$3,""),H2871)</f>
        <v>sto osiemdziesiąt</v>
      </c>
      <c r="K2871" s="160"/>
    </row>
    <row r="2872" spans="1:11">
      <c r="A2872" s="159">
        <f t="shared" si="358"/>
        <v>180</v>
      </c>
      <c r="B2872" s="156">
        <f t="shared" si="359"/>
        <v>0</v>
      </c>
      <c r="C2872" s="156">
        <v>100000</v>
      </c>
      <c r="D2872" s="156"/>
      <c r="E2872" s="157"/>
      <c r="K2872" s="160"/>
    </row>
    <row r="2873" spans="1:11">
      <c r="A2873" s="159">
        <f t="shared" si="358"/>
        <v>180</v>
      </c>
      <c r="B2873" s="156">
        <f t="shared" si="359"/>
        <v>0</v>
      </c>
      <c r="C2873" s="156">
        <v>1000000</v>
      </c>
      <c r="D2873" s="156">
        <f>(A2873-A2870)/1000</f>
        <v>0</v>
      </c>
      <c r="E2873" s="157">
        <f>D2873-MOD(D2873,100)</f>
        <v>0</v>
      </c>
      <c r="F2873" s="149">
        <f>MOD(D2873,100)</f>
        <v>0</v>
      </c>
      <c r="G2873" s="149">
        <f>F2873-MOD(F2873,10)</f>
        <v>0</v>
      </c>
      <c r="H2873" s="149">
        <f>MOD(F2873,10)</f>
        <v>0</v>
      </c>
      <c r="K2873" s="160"/>
    </row>
    <row r="2874" spans="1:11">
      <c r="A2874" s="159">
        <f t="shared" si="358"/>
        <v>180</v>
      </c>
      <c r="B2874" s="156">
        <f t="shared" si="359"/>
        <v>0</v>
      </c>
      <c r="C2874" s="156">
        <v>10000000</v>
      </c>
      <c r="D2874" s="156"/>
      <c r="E2874" s="157" t="str">
        <f>_xlfn.IFNA(VLOOKUP(E2873,$O$3:$P$38,2,0),"")</f>
        <v/>
      </c>
      <c r="F2874" s="149" t="str">
        <f>IF(AND(F2873&gt;10,F2873&lt;20), VLOOKUP(F2873,$O$3:$P$38,2,0),"")</f>
        <v/>
      </c>
      <c r="G2874" s="149" t="str">
        <f>IF(AND(F2873&gt;10,F2873&lt;20),"", IF(G2873&gt;9, VLOOKUP(G2873,$O$3:$P$38,2,0),""))</f>
        <v/>
      </c>
      <c r="H2874" s="149" t="str">
        <f>IF(AND(F2873&gt;10,F2873&lt;20),"", IF(H2873&gt;0, VLOOKUP(H2873,$O$3:$P$38,2,0),""))</f>
        <v/>
      </c>
      <c r="I2874" s="149" t="str">
        <f>IF(D2873=0,"",IF(D2873=1,$Q$3,IF(AND(F2873&gt;10,F2873&lt;19),$Q$5,IF(AND(H2873&gt;1,H2873&lt;5),$Q$4,$Q$5))))</f>
        <v/>
      </c>
      <c r="J2874" s="149" t="str">
        <f>CONCATENATE(E2874,IF(AND(E2874&lt;&gt;"",F2874&lt;&gt;""),$M$3,""),F2874,IF(AND(E2874&amp;F2874&lt;&gt;"",G2874&lt;&gt;""),$M$3,""),G2874,IF(AND(E2874&amp;F2874&amp;G2874&lt;&gt;"",H2874&lt;&gt;""),$M$3,""),H2874,IF(E2874&amp;F2874&amp;G2874&amp;H2874&lt;&gt;"",$M$3,""),I2874)</f>
        <v/>
      </c>
      <c r="K2874" s="160"/>
    </row>
    <row r="2875" spans="1:11">
      <c r="A2875" s="159">
        <f t="shared" si="358"/>
        <v>180</v>
      </c>
      <c r="B2875" s="156">
        <f t="shared" si="359"/>
        <v>0</v>
      </c>
      <c r="C2875" s="156">
        <v>100000000</v>
      </c>
      <c r="D2875" s="156"/>
      <c r="E2875" s="157"/>
      <c r="K2875" s="160"/>
    </row>
    <row r="2876" spans="1:11">
      <c r="A2876" s="159">
        <f t="shared" si="358"/>
        <v>180</v>
      </c>
      <c r="B2876" s="155">
        <f t="shared" si="359"/>
        <v>0</v>
      </c>
      <c r="C2876" s="155">
        <v>1000000000</v>
      </c>
      <c r="D2876" s="156">
        <f>(A2876-A2873)/1000000</f>
        <v>0</v>
      </c>
      <c r="E2876" s="157">
        <f>D2876-MOD(D2876,100)</f>
        <v>0</v>
      </c>
      <c r="F2876" s="149">
        <f>MOD(D2876,100)</f>
        <v>0</v>
      </c>
      <c r="G2876" s="149">
        <f>F2876-MOD(F2876,10)</f>
        <v>0</v>
      </c>
      <c r="H2876" s="149">
        <f>MOD(F2876,10)</f>
        <v>0</v>
      </c>
      <c r="K2876" s="160"/>
    </row>
    <row r="2877" spans="1:11">
      <c r="A2877" s="159">
        <f t="shared" si="358"/>
        <v>180</v>
      </c>
      <c r="B2877" s="155">
        <f t="shared" si="359"/>
        <v>0</v>
      </c>
      <c r="C2877" s="155">
        <v>10000000000</v>
      </c>
      <c r="E2877" s="161" t="str">
        <f>_xlfn.IFNA(VLOOKUP(E2876,$O$3:$P$38,2,0),"")</f>
        <v/>
      </c>
      <c r="F2877" s="149" t="str">
        <f>IF(AND(F2876&gt;10,F2876&lt;20), VLOOKUP(F2876,$O$3:$P$38,2,0),"")</f>
        <v/>
      </c>
      <c r="G2877" s="149" t="str">
        <f>IF(AND(F2876&gt;10,F2876&lt;20),"", IF(G2876&gt;9, VLOOKUP(G2876,$O$3:$P$38,2,0),""))</f>
        <v/>
      </c>
      <c r="H2877" s="149" t="str">
        <f>IF(AND(F2876&gt;10,F2876&lt;20),"", IF(H2876&gt;0, VLOOKUP(H2876,$O$3:$P$38,2,0),""))</f>
        <v/>
      </c>
      <c r="I2877" s="149" t="str">
        <f>IF(D2876=0,"",IF(D2876=1,$R$3,IF(AND(F2876&gt;10,F2876&lt;19),$R$5,IF(AND(H2876&gt;1,H2876&lt;5),$R$4,$R$5))))</f>
        <v/>
      </c>
      <c r="J2877" s="149" t="str">
        <f>CONCATENATE(E2877,IF(AND(E2877&lt;&gt;"",F2877&lt;&gt;""),$M$3,""),F2877,IF(AND(E2877&amp;F2877&lt;&gt;"",G2877&lt;&gt;""),$M$3,""),G2877,IF(AND(E2877&amp;F2877&amp;G2877&lt;&gt;"",H2877&lt;&gt;""),$M$3,""),H2877,IF(E2877&amp;F2877&amp;G2877&amp;H2877&lt;&gt;"",$M$3,""),I2877)</f>
        <v/>
      </c>
      <c r="K2877" s="160"/>
    </row>
    <row r="2878" spans="1:11">
      <c r="A2878" s="159">
        <f t="shared" si="358"/>
        <v>180</v>
      </c>
      <c r="B2878" s="156">
        <f t="shared" si="359"/>
        <v>0</v>
      </c>
      <c r="C2878" s="156">
        <v>100000000000</v>
      </c>
      <c r="D2878" s="156"/>
      <c r="E2878" s="157"/>
      <c r="K2878" s="160"/>
    </row>
    <row r="2879" spans="1:11">
      <c r="A2879" s="159">
        <f t="shared" si="358"/>
        <v>180</v>
      </c>
      <c r="B2879" s="155">
        <f>A2879-A2876</f>
        <v>0</v>
      </c>
      <c r="C2879" s="155">
        <v>1000000000000</v>
      </c>
      <c r="D2879" s="156">
        <f>(A2879-A2876)/1000000000</f>
        <v>0</v>
      </c>
      <c r="E2879" s="157">
        <f>D2879-MOD(D2879,100)</f>
        <v>0</v>
      </c>
      <c r="F2879" s="149">
        <f>MOD(D2879,100)</f>
        <v>0</v>
      </c>
      <c r="G2879" s="149">
        <f>F2879-MOD(F2879,10)</f>
        <v>0</v>
      </c>
      <c r="H2879" s="149">
        <f>MOD(F2879,10)</f>
        <v>0</v>
      </c>
      <c r="K2879" s="160"/>
    </row>
    <row r="2880" spans="1:11" ht="15.75" thickBot="1">
      <c r="A2880" s="162"/>
      <c r="B2880" s="163"/>
      <c r="C2880" s="163"/>
      <c r="D2880" s="163"/>
      <c r="E2880" s="164" t="str">
        <f>_xlfn.IFNA(VLOOKUP(E2879,$O$3:$P$38,2,0),"")</f>
        <v/>
      </c>
      <c r="F2880" s="163" t="str">
        <f>IF(AND(F2879&gt;10,F2879&lt;20), VLOOKUP(F2879,$O$3:$P$38,2,0),"")</f>
        <v/>
      </c>
      <c r="G2880" s="163" t="str">
        <f>IF(AND(F2879&gt;10,F2879&lt;20),"", IF(G2879&gt;9, VLOOKUP(G2879,$O$3:$P$38,2,0),""))</f>
        <v/>
      </c>
      <c r="H2880" s="163" t="str">
        <f>IF(AND(F2879&gt;10,F2879&lt;20),"", IF(H2879&gt;0, VLOOKUP(H2879,$O$3:$P$38,2,0),""))</f>
        <v/>
      </c>
      <c r="I2880" s="163" t="str">
        <f>IF(D2879=0,"",IF(D2879=1,$S$3,IF(AND(F2879&gt;10,F2879&lt;19),$S$5,IF(AND(H2879&gt;1,H2879&lt;5),$S$4,$S$5))))</f>
        <v/>
      </c>
      <c r="J2880" s="163" t="str">
        <f>CONCATENATE(E2880,IF(AND(E2880&lt;&gt;"",F2880&lt;&gt;""),$M$3,""),F2880,IF(AND(E2880&amp;F2880&lt;&gt;"",G2880&lt;&gt;""),$M$3,""),G2880,IF(AND(E2880&amp;F2880&amp;G2880&lt;&gt;"",H2880&lt;&gt;""),$M$3,""),H2880,IF(E2880&amp;F2880&amp;G2880&amp;H2880&lt;&gt;"",$M$3,""),I2880)</f>
        <v/>
      </c>
      <c r="K2880" s="165"/>
    </row>
    <row r="2881" spans="1:11" ht="15.75" thickBot="1">
      <c r="A2881" s="150"/>
      <c r="B2881" s="150"/>
      <c r="C2881" s="150"/>
      <c r="D2881" s="150"/>
      <c r="E2881" s="166"/>
      <c r="F2881" s="150"/>
      <c r="G2881" s="150"/>
      <c r="H2881" s="150"/>
      <c r="I2881" s="150"/>
      <c r="J2881" s="150"/>
      <c r="K2881" s="150"/>
    </row>
    <row r="2882" spans="1:11" ht="15.75" thickBot="1">
      <c r="A2882" s="151">
        <v>181</v>
      </c>
      <c r="B2882" s="145" t="s">
        <v>152</v>
      </c>
      <c r="C2882" s="145" t="s">
        <v>153</v>
      </c>
      <c r="D2882" s="148"/>
      <c r="E2882" s="152" t="str">
        <f>CONCATENATE(J2896,IF(AND(D2895&lt;&gt;0,D2892&lt;&gt;0),$M$3,""),J2893,IF(AND(D2892&lt;&gt;0,D2889&lt;&gt;0),$M$3,""),J2890,IF(AND(D2889&lt;&gt;0,D2886&lt;&gt;0),$M$3,""),J2887,$N$3,$M$3,E2883,IF(D2883&lt;&gt;0,$M$3,""),$N$4)</f>
        <v>sto osiemdziesiąt jeden, 00/100</v>
      </c>
      <c r="F2882" s="148"/>
      <c r="G2882" s="148"/>
      <c r="H2882" s="148"/>
      <c r="I2882" s="148"/>
      <c r="J2882" s="148"/>
      <c r="K2882" s="153"/>
    </row>
    <row r="2883" spans="1:11" ht="15.75" thickBot="1">
      <c r="A2883" s="154">
        <f>TRUNC(A2882)</f>
        <v>181</v>
      </c>
      <c r="B2883" s="155">
        <f>A2882-A2883</f>
        <v>0</v>
      </c>
      <c r="C2883" s="155">
        <v>1</v>
      </c>
      <c r="D2883" s="156">
        <f>B2883</f>
        <v>0</v>
      </c>
      <c r="E2883" s="157" t="str">
        <f>CONCATENATE(TEXT(D2883*100,"## 00"),"/100")</f>
        <v>00/100</v>
      </c>
      <c r="K2883" s="158"/>
    </row>
    <row r="2884" spans="1:11">
      <c r="A2884" s="159">
        <f t="shared" ref="A2884:A2895" si="360">MOD($A$2883,$C2884)</f>
        <v>1</v>
      </c>
      <c r="B2884" s="156">
        <f>A2884</f>
        <v>1</v>
      </c>
      <c r="C2884" s="156">
        <v>10</v>
      </c>
      <c r="D2884" s="156"/>
      <c r="E2884" s="157"/>
      <c r="K2884" s="160"/>
    </row>
    <row r="2885" spans="1:11">
      <c r="A2885" s="159">
        <f t="shared" si="360"/>
        <v>81</v>
      </c>
      <c r="B2885" s="156">
        <f t="shared" ref="B2885:B2894" si="361">A2885-A2884</f>
        <v>80</v>
      </c>
      <c r="C2885" s="156">
        <v>100</v>
      </c>
      <c r="D2885" s="156"/>
      <c r="E2885" s="157"/>
      <c r="K2885" s="160"/>
    </row>
    <row r="2886" spans="1:11">
      <c r="A2886" s="159">
        <f t="shared" si="360"/>
        <v>181</v>
      </c>
      <c r="B2886" s="156">
        <f t="shared" si="361"/>
        <v>100</v>
      </c>
      <c r="C2886" s="156">
        <v>1000</v>
      </c>
      <c r="D2886" s="156">
        <f>A2886</f>
        <v>181</v>
      </c>
      <c r="E2886" s="157">
        <f>D2886-MOD(D2886,100)</f>
        <v>100</v>
      </c>
      <c r="F2886" s="149">
        <f>MOD(D2886,100)</f>
        <v>81</v>
      </c>
      <c r="G2886" s="149">
        <f>F2886-MOD(F2886,10)</f>
        <v>80</v>
      </c>
      <c r="H2886" s="149">
        <f>MOD(F2886,10)</f>
        <v>1</v>
      </c>
      <c r="K2886" s="160"/>
    </row>
    <row r="2887" spans="1:11">
      <c r="A2887" s="159">
        <f t="shared" si="360"/>
        <v>181</v>
      </c>
      <c r="B2887" s="156">
        <f t="shared" si="361"/>
        <v>0</v>
      </c>
      <c r="C2887" s="156">
        <v>10000</v>
      </c>
      <c r="D2887" s="156"/>
      <c r="E2887" s="157" t="str">
        <f>_xlfn.IFNA(VLOOKUP(E2886,$O$3:$P$38,2,0),"")</f>
        <v>sto</v>
      </c>
      <c r="F2887" s="149" t="str">
        <f>IF(AND(F2886&gt;10,F2886&lt;20), VLOOKUP(F2886,$O$3:$P$38,2,0),"")</f>
        <v/>
      </c>
      <c r="G2887" s="149" t="str">
        <f>IF(AND(F2886&gt;10,F2886&lt;20),"", IF(G2886&gt;9, VLOOKUP(G2886,$O$3:$P$38,2,0),""))</f>
        <v>osiemdziesiąt</v>
      </c>
      <c r="H2887" s="149" t="str">
        <f>IF(AND(F2886&gt;10,F2886&lt;20),"",IF(H2886&gt;0,VLOOKUP(H2886,$O$3:$P$39,2,0),IF(AND(H2886=0,A2883=0),"zero","")))</f>
        <v>jeden</v>
      </c>
      <c r="J2887" s="149" t="str">
        <f>CONCATENATE(E2887,IF(AND(E2887&lt;&gt;"",F2887&lt;&gt;""),$M$3,""),F2887,IF(AND(E2887&amp;F2887&lt;&gt;"",G2887&lt;&gt;""),$M$3,""),G2887,IF(AND(E2887&amp;F2887&amp;G2887&lt;&gt;"",H2887&lt;&gt;""),$M$3,""),H2887)</f>
        <v>sto osiemdziesiąt jeden</v>
      </c>
      <c r="K2887" s="160"/>
    </row>
    <row r="2888" spans="1:11">
      <c r="A2888" s="159">
        <f t="shared" si="360"/>
        <v>181</v>
      </c>
      <c r="B2888" s="156">
        <f t="shared" si="361"/>
        <v>0</v>
      </c>
      <c r="C2888" s="156">
        <v>100000</v>
      </c>
      <c r="D2888" s="156"/>
      <c r="E2888" s="157"/>
      <c r="K2888" s="160"/>
    </row>
    <row r="2889" spans="1:11">
      <c r="A2889" s="159">
        <f t="shared" si="360"/>
        <v>181</v>
      </c>
      <c r="B2889" s="156">
        <f t="shared" si="361"/>
        <v>0</v>
      </c>
      <c r="C2889" s="156">
        <v>1000000</v>
      </c>
      <c r="D2889" s="156">
        <f>(A2889-A2886)/1000</f>
        <v>0</v>
      </c>
      <c r="E2889" s="157">
        <f>D2889-MOD(D2889,100)</f>
        <v>0</v>
      </c>
      <c r="F2889" s="149">
        <f>MOD(D2889,100)</f>
        <v>0</v>
      </c>
      <c r="G2889" s="149">
        <f>F2889-MOD(F2889,10)</f>
        <v>0</v>
      </c>
      <c r="H2889" s="149">
        <f>MOD(F2889,10)</f>
        <v>0</v>
      </c>
      <c r="K2889" s="160"/>
    </row>
    <row r="2890" spans="1:11">
      <c r="A2890" s="159">
        <f t="shared" si="360"/>
        <v>181</v>
      </c>
      <c r="B2890" s="156">
        <f t="shared" si="361"/>
        <v>0</v>
      </c>
      <c r="C2890" s="156">
        <v>10000000</v>
      </c>
      <c r="D2890" s="156"/>
      <c r="E2890" s="157" t="str">
        <f>_xlfn.IFNA(VLOOKUP(E2889,$O$3:$P$38,2,0),"")</f>
        <v/>
      </c>
      <c r="F2890" s="149" t="str">
        <f>IF(AND(F2889&gt;10,F2889&lt;20), VLOOKUP(F2889,$O$3:$P$38,2,0),"")</f>
        <v/>
      </c>
      <c r="G2890" s="149" t="str">
        <f>IF(AND(F2889&gt;10,F2889&lt;20),"", IF(G2889&gt;9, VLOOKUP(G2889,$O$3:$P$38,2,0),""))</f>
        <v/>
      </c>
      <c r="H2890" s="149" t="str">
        <f>IF(AND(F2889&gt;10,F2889&lt;20),"", IF(H2889&gt;0, VLOOKUP(H2889,$O$3:$P$38,2,0),""))</f>
        <v/>
      </c>
      <c r="I2890" s="149" t="str">
        <f>IF(D2889=0,"",IF(D2889=1,$Q$3,IF(AND(F2889&gt;10,F2889&lt;19),$Q$5,IF(AND(H2889&gt;1,H2889&lt;5),$Q$4,$Q$5))))</f>
        <v/>
      </c>
      <c r="J2890" s="149" t="str">
        <f>CONCATENATE(E2890,IF(AND(E2890&lt;&gt;"",F2890&lt;&gt;""),$M$3,""),F2890,IF(AND(E2890&amp;F2890&lt;&gt;"",G2890&lt;&gt;""),$M$3,""),G2890,IF(AND(E2890&amp;F2890&amp;G2890&lt;&gt;"",H2890&lt;&gt;""),$M$3,""),H2890,IF(E2890&amp;F2890&amp;G2890&amp;H2890&lt;&gt;"",$M$3,""),I2890)</f>
        <v/>
      </c>
      <c r="K2890" s="160"/>
    </row>
    <row r="2891" spans="1:11">
      <c r="A2891" s="159">
        <f t="shared" si="360"/>
        <v>181</v>
      </c>
      <c r="B2891" s="156">
        <f t="shared" si="361"/>
        <v>0</v>
      </c>
      <c r="C2891" s="156">
        <v>100000000</v>
      </c>
      <c r="D2891" s="156"/>
      <c r="E2891" s="157"/>
      <c r="K2891" s="160"/>
    </row>
    <row r="2892" spans="1:11">
      <c r="A2892" s="159">
        <f t="shared" si="360"/>
        <v>181</v>
      </c>
      <c r="B2892" s="155">
        <f t="shared" si="361"/>
        <v>0</v>
      </c>
      <c r="C2892" s="155">
        <v>1000000000</v>
      </c>
      <c r="D2892" s="156">
        <f>(A2892-A2889)/1000000</f>
        <v>0</v>
      </c>
      <c r="E2892" s="157">
        <f>D2892-MOD(D2892,100)</f>
        <v>0</v>
      </c>
      <c r="F2892" s="149">
        <f>MOD(D2892,100)</f>
        <v>0</v>
      </c>
      <c r="G2892" s="149">
        <f>F2892-MOD(F2892,10)</f>
        <v>0</v>
      </c>
      <c r="H2892" s="149">
        <f>MOD(F2892,10)</f>
        <v>0</v>
      </c>
      <c r="K2892" s="160"/>
    </row>
    <row r="2893" spans="1:11">
      <c r="A2893" s="159">
        <f t="shared" si="360"/>
        <v>181</v>
      </c>
      <c r="B2893" s="155">
        <f t="shared" si="361"/>
        <v>0</v>
      </c>
      <c r="C2893" s="155">
        <v>10000000000</v>
      </c>
      <c r="E2893" s="161" t="str">
        <f>_xlfn.IFNA(VLOOKUP(E2892,$O$3:$P$38,2,0),"")</f>
        <v/>
      </c>
      <c r="F2893" s="149" t="str">
        <f>IF(AND(F2892&gt;10,F2892&lt;20), VLOOKUP(F2892,$O$3:$P$38,2,0),"")</f>
        <v/>
      </c>
      <c r="G2893" s="149" t="str">
        <f>IF(AND(F2892&gt;10,F2892&lt;20),"", IF(G2892&gt;9, VLOOKUP(G2892,$O$3:$P$38,2,0),""))</f>
        <v/>
      </c>
      <c r="H2893" s="149" t="str">
        <f>IF(AND(F2892&gt;10,F2892&lt;20),"", IF(H2892&gt;0, VLOOKUP(H2892,$O$3:$P$38,2,0),""))</f>
        <v/>
      </c>
      <c r="I2893" s="149" t="str">
        <f>IF(D2892=0,"",IF(D2892=1,$R$3,IF(AND(F2892&gt;10,F2892&lt;19),$R$5,IF(AND(H2892&gt;1,H2892&lt;5),$R$4,$R$5))))</f>
        <v/>
      </c>
      <c r="J2893" s="149" t="str">
        <f>CONCATENATE(E2893,IF(AND(E2893&lt;&gt;"",F2893&lt;&gt;""),$M$3,""),F2893,IF(AND(E2893&amp;F2893&lt;&gt;"",G2893&lt;&gt;""),$M$3,""),G2893,IF(AND(E2893&amp;F2893&amp;G2893&lt;&gt;"",H2893&lt;&gt;""),$M$3,""),H2893,IF(E2893&amp;F2893&amp;G2893&amp;H2893&lt;&gt;"",$M$3,""),I2893)</f>
        <v/>
      </c>
      <c r="K2893" s="160"/>
    </row>
    <row r="2894" spans="1:11">
      <c r="A2894" s="159">
        <f t="shared" si="360"/>
        <v>181</v>
      </c>
      <c r="B2894" s="156">
        <f t="shared" si="361"/>
        <v>0</v>
      </c>
      <c r="C2894" s="156">
        <v>100000000000</v>
      </c>
      <c r="D2894" s="156"/>
      <c r="E2894" s="157"/>
      <c r="K2894" s="160"/>
    </row>
    <row r="2895" spans="1:11">
      <c r="A2895" s="159">
        <f t="shared" si="360"/>
        <v>181</v>
      </c>
      <c r="B2895" s="155">
        <f>A2895-A2892</f>
        <v>0</v>
      </c>
      <c r="C2895" s="155">
        <v>1000000000000</v>
      </c>
      <c r="D2895" s="156">
        <f>(A2895-A2892)/1000000000</f>
        <v>0</v>
      </c>
      <c r="E2895" s="157">
        <f>D2895-MOD(D2895,100)</f>
        <v>0</v>
      </c>
      <c r="F2895" s="149">
        <f>MOD(D2895,100)</f>
        <v>0</v>
      </c>
      <c r="G2895" s="149">
        <f>F2895-MOD(F2895,10)</f>
        <v>0</v>
      </c>
      <c r="H2895" s="149">
        <f>MOD(F2895,10)</f>
        <v>0</v>
      </c>
      <c r="K2895" s="160"/>
    </row>
    <row r="2896" spans="1:11" ht="15.75" thickBot="1">
      <c r="A2896" s="162"/>
      <c r="B2896" s="163"/>
      <c r="C2896" s="163"/>
      <c r="D2896" s="163"/>
      <c r="E2896" s="164" t="str">
        <f>_xlfn.IFNA(VLOOKUP(E2895,$O$3:$P$38,2,0),"")</f>
        <v/>
      </c>
      <c r="F2896" s="163" t="str">
        <f>IF(AND(F2895&gt;10,F2895&lt;20), VLOOKUP(F2895,$O$3:$P$38,2,0),"")</f>
        <v/>
      </c>
      <c r="G2896" s="163" t="str">
        <f>IF(AND(F2895&gt;10,F2895&lt;20),"", IF(G2895&gt;9, VLOOKUP(G2895,$O$3:$P$38,2,0),""))</f>
        <v/>
      </c>
      <c r="H2896" s="163" t="str">
        <f>IF(AND(F2895&gt;10,F2895&lt;20),"", IF(H2895&gt;0, VLOOKUP(H2895,$O$3:$P$38,2,0),""))</f>
        <v/>
      </c>
      <c r="I2896" s="163" t="str">
        <f>IF(D2895=0,"",IF(D2895=1,$S$3,IF(AND(F2895&gt;10,F2895&lt;19),$S$5,IF(AND(H2895&gt;1,H2895&lt;5),$S$4,$S$5))))</f>
        <v/>
      </c>
      <c r="J2896" s="163" t="str">
        <f>CONCATENATE(E2896,IF(AND(E2896&lt;&gt;"",F2896&lt;&gt;""),$M$3,""),F2896,IF(AND(E2896&amp;F2896&lt;&gt;"",G2896&lt;&gt;""),$M$3,""),G2896,IF(AND(E2896&amp;F2896&amp;G2896&lt;&gt;"",H2896&lt;&gt;""),$M$3,""),H2896,IF(E2896&amp;F2896&amp;G2896&amp;H2896&lt;&gt;"",$M$3,""),I2896)</f>
        <v/>
      </c>
      <c r="K2896" s="165"/>
    </row>
    <row r="2897" spans="1:11" ht="15.75" thickBot="1">
      <c r="A2897" s="150"/>
      <c r="B2897" s="150"/>
      <c r="C2897" s="150"/>
      <c r="D2897" s="150"/>
      <c r="E2897" s="166"/>
      <c r="F2897" s="150"/>
      <c r="G2897" s="150"/>
      <c r="H2897" s="150"/>
      <c r="I2897" s="150"/>
      <c r="J2897" s="150"/>
      <c r="K2897" s="150"/>
    </row>
    <row r="2898" spans="1:11" ht="15.75" thickBot="1">
      <c r="A2898" s="151">
        <v>182</v>
      </c>
      <c r="B2898" s="145" t="s">
        <v>152</v>
      </c>
      <c r="C2898" s="145" t="s">
        <v>153</v>
      </c>
      <c r="D2898" s="148"/>
      <c r="E2898" s="152" t="str">
        <f>CONCATENATE(J2912,IF(AND(D2911&lt;&gt;0,D2908&lt;&gt;0),$M$3,""),J2909,IF(AND(D2908&lt;&gt;0,D2905&lt;&gt;0),$M$3,""),J2906,IF(AND(D2905&lt;&gt;0,D2902&lt;&gt;0),$M$3,""),J2903,$N$3,$M$3,E2899,IF(D2899&lt;&gt;0,$M$3,""),$N$4)</f>
        <v>sto osiemdziesiąt dwa, 00/100</v>
      </c>
      <c r="F2898" s="148"/>
      <c r="G2898" s="148"/>
      <c r="H2898" s="148"/>
      <c r="I2898" s="148"/>
      <c r="J2898" s="148"/>
      <c r="K2898" s="153"/>
    </row>
    <row r="2899" spans="1:11" ht="15.75" thickBot="1">
      <c r="A2899" s="154">
        <f>TRUNC(A2898)</f>
        <v>182</v>
      </c>
      <c r="B2899" s="155">
        <f>A2898-A2899</f>
        <v>0</v>
      </c>
      <c r="C2899" s="155">
        <v>1</v>
      </c>
      <c r="D2899" s="156">
        <f>B2899</f>
        <v>0</v>
      </c>
      <c r="E2899" s="157" t="str">
        <f>CONCATENATE(TEXT(D2899*100,"## 00"),"/100")</f>
        <v>00/100</v>
      </c>
      <c r="K2899" s="158"/>
    </row>
    <row r="2900" spans="1:11">
      <c r="A2900" s="159">
        <f t="shared" ref="A2900:A2911" si="362">MOD($A$2899,$C2900)</f>
        <v>2</v>
      </c>
      <c r="B2900" s="156">
        <f>A2900</f>
        <v>2</v>
      </c>
      <c r="C2900" s="156">
        <v>10</v>
      </c>
      <c r="D2900" s="156"/>
      <c r="E2900" s="157"/>
      <c r="K2900" s="160"/>
    </row>
    <row r="2901" spans="1:11">
      <c r="A2901" s="159">
        <f t="shared" si="362"/>
        <v>82</v>
      </c>
      <c r="B2901" s="156">
        <f t="shared" ref="B2901:B2910" si="363">A2901-A2900</f>
        <v>80</v>
      </c>
      <c r="C2901" s="156">
        <v>100</v>
      </c>
      <c r="D2901" s="156"/>
      <c r="E2901" s="157"/>
      <c r="K2901" s="160"/>
    </row>
    <row r="2902" spans="1:11">
      <c r="A2902" s="159">
        <f t="shared" si="362"/>
        <v>182</v>
      </c>
      <c r="B2902" s="156">
        <f t="shared" si="363"/>
        <v>100</v>
      </c>
      <c r="C2902" s="156">
        <v>1000</v>
      </c>
      <c r="D2902" s="156">
        <f>A2902</f>
        <v>182</v>
      </c>
      <c r="E2902" s="157">
        <f>D2902-MOD(D2902,100)</f>
        <v>100</v>
      </c>
      <c r="F2902" s="149">
        <f>MOD(D2902,100)</f>
        <v>82</v>
      </c>
      <c r="G2902" s="149">
        <f>F2902-MOD(F2902,10)</f>
        <v>80</v>
      </c>
      <c r="H2902" s="149">
        <f>MOD(F2902,10)</f>
        <v>2</v>
      </c>
      <c r="K2902" s="160"/>
    </row>
    <row r="2903" spans="1:11">
      <c r="A2903" s="159">
        <f t="shared" si="362"/>
        <v>182</v>
      </c>
      <c r="B2903" s="156">
        <f t="shared" si="363"/>
        <v>0</v>
      </c>
      <c r="C2903" s="156">
        <v>10000</v>
      </c>
      <c r="D2903" s="156"/>
      <c r="E2903" s="157" t="str">
        <f>_xlfn.IFNA(VLOOKUP(E2902,$O$3:$P$38,2,0),"")</f>
        <v>sto</v>
      </c>
      <c r="F2903" s="149" t="str">
        <f>IF(AND(F2902&gt;10,F2902&lt;20), VLOOKUP(F2902,$O$3:$P$38,2,0),"")</f>
        <v/>
      </c>
      <c r="G2903" s="149" t="str">
        <f>IF(AND(F2902&gt;10,F2902&lt;20),"", IF(G2902&gt;9, VLOOKUP(G2902,$O$3:$P$38,2,0),""))</f>
        <v>osiemdziesiąt</v>
      </c>
      <c r="H2903" s="149" t="str">
        <f>IF(AND(F2902&gt;10,F2902&lt;20),"",IF(H2902&gt;0,VLOOKUP(H2902,$O$3:$P$39,2,0),IF(AND(H2902=0,A2899=0),"zero","")))</f>
        <v>dwa</v>
      </c>
      <c r="J2903" s="149" t="str">
        <f>CONCATENATE(E2903,IF(AND(E2903&lt;&gt;"",F2903&lt;&gt;""),$M$3,""),F2903,IF(AND(E2903&amp;F2903&lt;&gt;"",G2903&lt;&gt;""),$M$3,""),G2903,IF(AND(E2903&amp;F2903&amp;G2903&lt;&gt;"",H2903&lt;&gt;""),$M$3,""),H2903)</f>
        <v>sto osiemdziesiąt dwa</v>
      </c>
      <c r="K2903" s="160"/>
    </row>
    <row r="2904" spans="1:11">
      <c r="A2904" s="159">
        <f t="shared" si="362"/>
        <v>182</v>
      </c>
      <c r="B2904" s="156">
        <f t="shared" si="363"/>
        <v>0</v>
      </c>
      <c r="C2904" s="156">
        <v>100000</v>
      </c>
      <c r="D2904" s="156"/>
      <c r="E2904" s="157"/>
      <c r="K2904" s="160"/>
    </row>
    <row r="2905" spans="1:11">
      <c r="A2905" s="159">
        <f t="shared" si="362"/>
        <v>182</v>
      </c>
      <c r="B2905" s="156">
        <f t="shared" si="363"/>
        <v>0</v>
      </c>
      <c r="C2905" s="156">
        <v>1000000</v>
      </c>
      <c r="D2905" s="156">
        <f>(A2905-A2902)/1000</f>
        <v>0</v>
      </c>
      <c r="E2905" s="157">
        <f>D2905-MOD(D2905,100)</f>
        <v>0</v>
      </c>
      <c r="F2905" s="149">
        <f>MOD(D2905,100)</f>
        <v>0</v>
      </c>
      <c r="G2905" s="149">
        <f>F2905-MOD(F2905,10)</f>
        <v>0</v>
      </c>
      <c r="H2905" s="149">
        <f>MOD(F2905,10)</f>
        <v>0</v>
      </c>
      <c r="K2905" s="160"/>
    </row>
    <row r="2906" spans="1:11">
      <c r="A2906" s="159">
        <f t="shared" si="362"/>
        <v>182</v>
      </c>
      <c r="B2906" s="156">
        <f t="shared" si="363"/>
        <v>0</v>
      </c>
      <c r="C2906" s="156">
        <v>10000000</v>
      </c>
      <c r="D2906" s="156"/>
      <c r="E2906" s="157" t="str">
        <f>_xlfn.IFNA(VLOOKUP(E2905,$O$3:$P$38,2,0),"")</f>
        <v/>
      </c>
      <c r="F2906" s="149" t="str">
        <f>IF(AND(F2905&gt;10,F2905&lt;20), VLOOKUP(F2905,$O$3:$P$38,2,0),"")</f>
        <v/>
      </c>
      <c r="G2906" s="149" t="str">
        <f>IF(AND(F2905&gt;10,F2905&lt;20),"", IF(G2905&gt;9, VLOOKUP(G2905,$O$3:$P$38,2,0),""))</f>
        <v/>
      </c>
      <c r="H2906" s="149" t="str">
        <f>IF(AND(F2905&gt;10,F2905&lt;20),"", IF(H2905&gt;0, VLOOKUP(H2905,$O$3:$P$38,2,0),""))</f>
        <v/>
      </c>
      <c r="I2906" s="149" t="str">
        <f>IF(D2905=0,"",IF(D2905=1,$Q$3,IF(AND(F2905&gt;10,F2905&lt;19),$Q$5,IF(AND(H2905&gt;1,H2905&lt;5),$Q$4,$Q$5))))</f>
        <v/>
      </c>
      <c r="J2906" s="149" t="str">
        <f>CONCATENATE(E2906,IF(AND(E2906&lt;&gt;"",F2906&lt;&gt;""),$M$3,""),F2906,IF(AND(E2906&amp;F2906&lt;&gt;"",G2906&lt;&gt;""),$M$3,""),G2906,IF(AND(E2906&amp;F2906&amp;G2906&lt;&gt;"",H2906&lt;&gt;""),$M$3,""),H2906,IF(E2906&amp;F2906&amp;G2906&amp;H2906&lt;&gt;"",$M$3,""),I2906)</f>
        <v/>
      </c>
      <c r="K2906" s="160"/>
    </row>
    <row r="2907" spans="1:11">
      <c r="A2907" s="159">
        <f t="shared" si="362"/>
        <v>182</v>
      </c>
      <c r="B2907" s="156">
        <f t="shared" si="363"/>
        <v>0</v>
      </c>
      <c r="C2907" s="156">
        <v>100000000</v>
      </c>
      <c r="D2907" s="156"/>
      <c r="E2907" s="157"/>
      <c r="K2907" s="160"/>
    </row>
    <row r="2908" spans="1:11">
      <c r="A2908" s="159">
        <f t="shared" si="362"/>
        <v>182</v>
      </c>
      <c r="B2908" s="155">
        <f t="shared" si="363"/>
        <v>0</v>
      </c>
      <c r="C2908" s="155">
        <v>1000000000</v>
      </c>
      <c r="D2908" s="156">
        <f>(A2908-A2905)/1000000</f>
        <v>0</v>
      </c>
      <c r="E2908" s="157">
        <f>D2908-MOD(D2908,100)</f>
        <v>0</v>
      </c>
      <c r="F2908" s="149">
        <f>MOD(D2908,100)</f>
        <v>0</v>
      </c>
      <c r="G2908" s="149">
        <f>F2908-MOD(F2908,10)</f>
        <v>0</v>
      </c>
      <c r="H2908" s="149">
        <f>MOD(F2908,10)</f>
        <v>0</v>
      </c>
      <c r="K2908" s="160"/>
    </row>
    <row r="2909" spans="1:11">
      <c r="A2909" s="159">
        <f t="shared" si="362"/>
        <v>182</v>
      </c>
      <c r="B2909" s="155">
        <f t="shared" si="363"/>
        <v>0</v>
      </c>
      <c r="C2909" s="155">
        <v>10000000000</v>
      </c>
      <c r="E2909" s="161" t="str">
        <f>_xlfn.IFNA(VLOOKUP(E2908,$O$3:$P$38,2,0),"")</f>
        <v/>
      </c>
      <c r="F2909" s="149" t="str">
        <f>IF(AND(F2908&gt;10,F2908&lt;20), VLOOKUP(F2908,$O$3:$P$38,2,0),"")</f>
        <v/>
      </c>
      <c r="G2909" s="149" t="str">
        <f>IF(AND(F2908&gt;10,F2908&lt;20),"", IF(G2908&gt;9, VLOOKUP(G2908,$O$3:$P$38,2,0),""))</f>
        <v/>
      </c>
      <c r="H2909" s="149" t="str">
        <f>IF(AND(F2908&gt;10,F2908&lt;20),"", IF(H2908&gt;0, VLOOKUP(H2908,$O$3:$P$38,2,0),""))</f>
        <v/>
      </c>
      <c r="I2909" s="149" t="str">
        <f>IF(D2908=0,"",IF(D2908=1,$R$3,IF(AND(F2908&gt;10,F2908&lt;19),$R$5,IF(AND(H2908&gt;1,H2908&lt;5),$R$4,$R$5))))</f>
        <v/>
      </c>
      <c r="J2909" s="149" t="str">
        <f>CONCATENATE(E2909,IF(AND(E2909&lt;&gt;"",F2909&lt;&gt;""),$M$3,""),F2909,IF(AND(E2909&amp;F2909&lt;&gt;"",G2909&lt;&gt;""),$M$3,""),G2909,IF(AND(E2909&amp;F2909&amp;G2909&lt;&gt;"",H2909&lt;&gt;""),$M$3,""),H2909,IF(E2909&amp;F2909&amp;G2909&amp;H2909&lt;&gt;"",$M$3,""),I2909)</f>
        <v/>
      </c>
      <c r="K2909" s="160"/>
    </row>
    <row r="2910" spans="1:11">
      <c r="A2910" s="159">
        <f t="shared" si="362"/>
        <v>182</v>
      </c>
      <c r="B2910" s="156">
        <f t="shared" si="363"/>
        <v>0</v>
      </c>
      <c r="C2910" s="156">
        <v>100000000000</v>
      </c>
      <c r="D2910" s="156"/>
      <c r="E2910" s="157"/>
      <c r="K2910" s="160"/>
    </row>
    <row r="2911" spans="1:11">
      <c r="A2911" s="159">
        <f t="shared" si="362"/>
        <v>182</v>
      </c>
      <c r="B2911" s="155">
        <f>A2911-A2908</f>
        <v>0</v>
      </c>
      <c r="C2911" s="155">
        <v>1000000000000</v>
      </c>
      <c r="D2911" s="156">
        <f>(A2911-A2908)/1000000000</f>
        <v>0</v>
      </c>
      <c r="E2911" s="157">
        <f>D2911-MOD(D2911,100)</f>
        <v>0</v>
      </c>
      <c r="F2911" s="149">
        <f>MOD(D2911,100)</f>
        <v>0</v>
      </c>
      <c r="G2911" s="149">
        <f>F2911-MOD(F2911,10)</f>
        <v>0</v>
      </c>
      <c r="H2911" s="149">
        <f>MOD(F2911,10)</f>
        <v>0</v>
      </c>
      <c r="K2911" s="160"/>
    </row>
    <row r="2912" spans="1:11" ht="15.75" thickBot="1">
      <c r="A2912" s="162"/>
      <c r="B2912" s="163"/>
      <c r="C2912" s="163"/>
      <c r="D2912" s="163"/>
      <c r="E2912" s="164" t="str">
        <f>_xlfn.IFNA(VLOOKUP(E2911,$O$3:$P$38,2,0),"")</f>
        <v/>
      </c>
      <c r="F2912" s="163" t="str">
        <f>IF(AND(F2911&gt;10,F2911&lt;20), VLOOKUP(F2911,$O$3:$P$38,2,0),"")</f>
        <v/>
      </c>
      <c r="G2912" s="163" t="str">
        <f>IF(AND(F2911&gt;10,F2911&lt;20),"", IF(G2911&gt;9, VLOOKUP(G2911,$O$3:$P$38,2,0),""))</f>
        <v/>
      </c>
      <c r="H2912" s="163" t="str">
        <f>IF(AND(F2911&gt;10,F2911&lt;20),"", IF(H2911&gt;0, VLOOKUP(H2911,$O$3:$P$38,2,0),""))</f>
        <v/>
      </c>
      <c r="I2912" s="163" t="str">
        <f>IF(D2911=0,"",IF(D2911=1,$S$3,IF(AND(F2911&gt;10,F2911&lt;19),$S$5,IF(AND(H2911&gt;1,H2911&lt;5),$S$4,$S$5))))</f>
        <v/>
      </c>
      <c r="J2912" s="163" t="str">
        <f>CONCATENATE(E2912,IF(AND(E2912&lt;&gt;"",F2912&lt;&gt;""),$M$3,""),F2912,IF(AND(E2912&amp;F2912&lt;&gt;"",G2912&lt;&gt;""),$M$3,""),G2912,IF(AND(E2912&amp;F2912&amp;G2912&lt;&gt;"",H2912&lt;&gt;""),$M$3,""),H2912,IF(E2912&amp;F2912&amp;G2912&amp;H2912&lt;&gt;"",$M$3,""),I2912)</f>
        <v/>
      </c>
      <c r="K2912" s="165"/>
    </row>
    <row r="2913" spans="1:11" ht="15.75" thickBot="1">
      <c r="A2913" s="150"/>
      <c r="B2913" s="150"/>
      <c r="C2913" s="150"/>
      <c r="D2913" s="150"/>
      <c r="E2913" s="166"/>
      <c r="F2913" s="150"/>
      <c r="G2913" s="150"/>
      <c r="H2913" s="150"/>
      <c r="I2913" s="150"/>
      <c r="J2913" s="150"/>
      <c r="K2913" s="150"/>
    </row>
    <row r="2914" spans="1:11" ht="15.75" thickBot="1">
      <c r="A2914" s="151">
        <v>183</v>
      </c>
      <c r="B2914" s="145" t="s">
        <v>152</v>
      </c>
      <c r="C2914" s="145" t="s">
        <v>153</v>
      </c>
      <c r="D2914" s="148"/>
      <c r="E2914" s="152" t="str">
        <f>CONCATENATE(J2928,IF(AND(D2927&lt;&gt;0,D2924&lt;&gt;0),$M$3,""),J2925,IF(AND(D2924&lt;&gt;0,D2921&lt;&gt;0),$M$3,""),J2922,IF(AND(D2921&lt;&gt;0,D2918&lt;&gt;0),$M$3,""),J2919,$N$3,$M$3,E2915,IF(D2915&lt;&gt;0,$M$3,""),$N$4)</f>
        <v>sto osiemdziesiąt trzy, 00/100</v>
      </c>
      <c r="F2914" s="148"/>
      <c r="G2914" s="148"/>
      <c r="H2914" s="148"/>
      <c r="I2914" s="148"/>
      <c r="J2914" s="148"/>
      <c r="K2914" s="153"/>
    </row>
    <row r="2915" spans="1:11" ht="15.75" thickBot="1">
      <c r="A2915" s="154">
        <f>TRUNC(A2914)</f>
        <v>183</v>
      </c>
      <c r="B2915" s="155">
        <f>A2914-A2915</f>
        <v>0</v>
      </c>
      <c r="C2915" s="155">
        <v>1</v>
      </c>
      <c r="D2915" s="156">
        <f>B2915</f>
        <v>0</v>
      </c>
      <c r="E2915" s="157" t="str">
        <f>CONCATENATE(TEXT(D2915*100,"## 00"),"/100")</f>
        <v>00/100</v>
      </c>
      <c r="K2915" s="158"/>
    </row>
    <row r="2916" spans="1:11">
      <c r="A2916" s="159">
        <f t="shared" ref="A2916:A2927" si="364">MOD($A$2915,$C2916)</f>
        <v>3</v>
      </c>
      <c r="B2916" s="156">
        <f>A2916</f>
        <v>3</v>
      </c>
      <c r="C2916" s="156">
        <v>10</v>
      </c>
      <c r="D2916" s="156"/>
      <c r="E2916" s="157"/>
      <c r="K2916" s="160"/>
    </row>
    <row r="2917" spans="1:11">
      <c r="A2917" s="159">
        <f t="shared" si="364"/>
        <v>83</v>
      </c>
      <c r="B2917" s="156">
        <f t="shared" ref="B2917:B2926" si="365">A2917-A2916</f>
        <v>80</v>
      </c>
      <c r="C2917" s="156">
        <v>100</v>
      </c>
      <c r="D2917" s="156"/>
      <c r="E2917" s="157"/>
      <c r="K2917" s="160"/>
    </row>
    <row r="2918" spans="1:11">
      <c r="A2918" s="159">
        <f t="shared" si="364"/>
        <v>183</v>
      </c>
      <c r="B2918" s="156">
        <f t="shared" si="365"/>
        <v>100</v>
      </c>
      <c r="C2918" s="156">
        <v>1000</v>
      </c>
      <c r="D2918" s="156">
        <f>A2918</f>
        <v>183</v>
      </c>
      <c r="E2918" s="157">
        <f>D2918-MOD(D2918,100)</f>
        <v>100</v>
      </c>
      <c r="F2918" s="149">
        <f>MOD(D2918,100)</f>
        <v>83</v>
      </c>
      <c r="G2918" s="149">
        <f>F2918-MOD(F2918,10)</f>
        <v>80</v>
      </c>
      <c r="H2918" s="149">
        <f>MOD(F2918,10)</f>
        <v>3</v>
      </c>
      <c r="K2918" s="160"/>
    </row>
    <row r="2919" spans="1:11">
      <c r="A2919" s="159">
        <f t="shared" si="364"/>
        <v>183</v>
      </c>
      <c r="B2919" s="156">
        <f t="shared" si="365"/>
        <v>0</v>
      </c>
      <c r="C2919" s="156">
        <v>10000</v>
      </c>
      <c r="D2919" s="156"/>
      <c r="E2919" s="157" t="str">
        <f>_xlfn.IFNA(VLOOKUP(E2918,$O$3:$P$38,2,0),"")</f>
        <v>sto</v>
      </c>
      <c r="F2919" s="149" t="str">
        <f>IF(AND(F2918&gt;10,F2918&lt;20), VLOOKUP(F2918,$O$3:$P$38,2,0),"")</f>
        <v/>
      </c>
      <c r="G2919" s="149" t="str">
        <f>IF(AND(F2918&gt;10,F2918&lt;20),"", IF(G2918&gt;9, VLOOKUP(G2918,$O$3:$P$38,2,0),""))</f>
        <v>osiemdziesiąt</v>
      </c>
      <c r="H2919" s="149" t="str">
        <f>IF(AND(F2918&gt;10,F2918&lt;20),"",IF(H2918&gt;0,VLOOKUP(H2918,$O$3:$P$39,2,0),IF(AND(H2918=0,A2915=0),"zero","")))</f>
        <v>trzy</v>
      </c>
      <c r="J2919" s="149" t="str">
        <f>CONCATENATE(E2919,IF(AND(E2919&lt;&gt;"",F2919&lt;&gt;""),$M$3,""),F2919,IF(AND(E2919&amp;F2919&lt;&gt;"",G2919&lt;&gt;""),$M$3,""),G2919,IF(AND(E2919&amp;F2919&amp;G2919&lt;&gt;"",H2919&lt;&gt;""),$M$3,""),H2919)</f>
        <v>sto osiemdziesiąt trzy</v>
      </c>
      <c r="K2919" s="160"/>
    </row>
    <row r="2920" spans="1:11">
      <c r="A2920" s="159">
        <f t="shared" si="364"/>
        <v>183</v>
      </c>
      <c r="B2920" s="156">
        <f t="shared" si="365"/>
        <v>0</v>
      </c>
      <c r="C2920" s="156">
        <v>100000</v>
      </c>
      <c r="D2920" s="156"/>
      <c r="E2920" s="157"/>
      <c r="K2920" s="160"/>
    </row>
    <row r="2921" spans="1:11">
      <c r="A2921" s="159">
        <f t="shared" si="364"/>
        <v>183</v>
      </c>
      <c r="B2921" s="156">
        <f t="shared" si="365"/>
        <v>0</v>
      </c>
      <c r="C2921" s="156">
        <v>1000000</v>
      </c>
      <c r="D2921" s="156">
        <f>(A2921-A2918)/1000</f>
        <v>0</v>
      </c>
      <c r="E2921" s="157">
        <f>D2921-MOD(D2921,100)</f>
        <v>0</v>
      </c>
      <c r="F2921" s="149">
        <f>MOD(D2921,100)</f>
        <v>0</v>
      </c>
      <c r="G2921" s="149">
        <f>F2921-MOD(F2921,10)</f>
        <v>0</v>
      </c>
      <c r="H2921" s="149">
        <f>MOD(F2921,10)</f>
        <v>0</v>
      </c>
      <c r="K2921" s="160"/>
    </row>
    <row r="2922" spans="1:11">
      <c r="A2922" s="159">
        <f t="shared" si="364"/>
        <v>183</v>
      </c>
      <c r="B2922" s="156">
        <f t="shared" si="365"/>
        <v>0</v>
      </c>
      <c r="C2922" s="156">
        <v>10000000</v>
      </c>
      <c r="D2922" s="156"/>
      <c r="E2922" s="157" t="str">
        <f>_xlfn.IFNA(VLOOKUP(E2921,$O$3:$P$38,2,0),"")</f>
        <v/>
      </c>
      <c r="F2922" s="149" t="str">
        <f>IF(AND(F2921&gt;10,F2921&lt;20), VLOOKUP(F2921,$O$3:$P$38,2,0),"")</f>
        <v/>
      </c>
      <c r="G2922" s="149" t="str">
        <f>IF(AND(F2921&gt;10,F2921&lt;20),"", IF(G2921&gt;9, VLOOKUP(G2921,$O$3:$P$38,2,0),""))</f>
        <v/>
      </c>
      <c r="H2922" s="149" t="str">
        <f>IF(AND(F2921&gt;10,F2921&lt;20),"", IF(H2921&gt;0, VLOOKUP(H2921,$O$3:$P$38,2,0),""))</f>
        <v/>
      </c>
      <c r="I2922" s="149" t="str">
        <f>IF(D2921=0,"",IF(D2921=1,$Q$3,IF(AND(F2921&gt;10,F2921&lt;19),$Q$5,IF(AND(H2921&gt;1,H2921&lt;5),$Q$4,$Q$5))))</f>
        <v/>
      </c>
      <c r="J2922" s="149" t="str">
        <f>CONCATENATE(E2922,IF(AND(E2922&lt;&gt;"",F2922&lt;&gt;""),$M$3,""),F2922,IF(AND(E2922&amp;F2922&lt;&gt;"",G2922&lt;&gt;""),$M$3,""),G2922,IF(AND(E2922&amp;F2922&amp;G2922&lt;&gt;"",H2922&lt;&gt;""),$M$3,""),H2922,IF(E2922&amp;F2922&amp;G2922&amp;H2922&lt;&gt;"",$M$3,""),I2922)</f>
        <v/>
      </c>
      <c r="K2922" s="160"/>
    </row>
    <row r="2923" spans="1:11">
      <c r="A2923" s="159">
        <f t="shared" si="364"/>
        <v>183</v>
      </c>
      <c r="B2923" s="156">
        <f t="shared" si="365"/>
        <v>0</v>
      </c>
      <c r="C2923" s="156">
        <v>100000000</v>
      </c>
      <c r="D2923" s="156"/>
      <c r="E2923" s="157"/>
      <c r="K2923" s="160"/>
    </row>
    <row r="2924" spans="1:11">
      <c r="A2924" s="159">
        <f t="shared" si="364"/>
        <v>183</v>
      </c>
      <c r="B2924" s="155">
        <f t="shared" si="365"/>
        <v>0</v>
      </c>
      <c r="C2924" s="155">
        <v>1000000000</v>
      </c>
      <c r="D2924" s="156">
        <f>(A2924-A2921)/1000000</f>
        <v>0</v>
      </c>
      <c r="E2924" s="157">
        <f>D2924-MOD(D2924,100)</f>
        <v>0</v>
      </c>
      <c r="F2924" s="149">
        <f>MOD(D2924,100)</f>
        <v>0</v>
      </c>
      <c r="G2924" s="149">
        <f>F2924-MOD(F2924,10)</f>
        <v>0</v>
      </c>
      <c r="H2924" s="149">
        <f>MOD(F2924,10)</f>
        <v>0</v>
      </c>
      <c r="K2924" s="160"/>
    </row>
    <row r="2925" spans="1:11">
      <c r="A2925" s="159">
        <f t="shared" si="364"/>
        <v>183</v>
      </c>
      <c r="B2925" s="155">
        <f t="shared" si="365"/>
        <v>0</v>
      </c>
      <c r="C2925" s="155">
        <v>10000000000</v>
      </c>
      <c r="E2925" s="161" t="str">
        <f>_xlfn.IFNA(VLOOKUP(E2924,$O$3:$P$38,2,0),"")</f>
        <v/>
      </c>
      <c r="F2925" s="149" t="str">
        <f>IF(AND(F2924&gt;10,F2924&lt;20), VLOOKUP(F2924,$O$3:$P$38,2,0),"")</f>
        <v/>
      </c>
      <c r="G2925" s="149" t="str">
        <f>IF(AND(F2924&gt;10,F2924&lt;20),"", IF(G2924&gt;9, VLOOKUP(G2924,$O$3:$P$38,2,0),""))</f>
        <v/>
      </c>
      <c r="H2925" s="149" t="str">
        <f>IF(AND(F2924&gt;10,F2924&lt;20),"", IF(H2924&gt;0, VLOOKUP(H2924,$O$3:$P$38,2,0),""))</f>
        <v/>
      </c>
      <c r="I2925" s="149" t="str">
        <f>IF(D2924=0,"",IF(D2924=1,$R$3,IF(AND(F2924&gt;10,F2924&lt;19),$R$5,IF(AND(H2924&gt;1,H2924&lt;5),$R$4,$R$5))))</f>
        <v/>
      </c>
      <c r="J2925" s="149" t="str">
        <f>CONCATENATE(E2925,IF(AND(E2925&lt;&gt;"",F2925&lt;&gt;""),$M$3,""),F2925,IF(AND(E2925&amp;F2925&lt;&gt;"",G2925&lt;&gt;""),$M$3,""),G2925,IF(AND(E2925&amp;F2925&amp;G2925&lt;&gt;"",H2925&lt;&gt;""),$M$3,""),H2925,IF(E2925&amp;F2925&amp;G2925&amp;H2925&lt;&gt;"",$M$3,""),I2925)</f>
        <v/>
      </c>
      <c r="K2925" s="160"/>
    </row>
    <row r="2926" spans="1:11">
      <c r="A2926" s="159">
        <f t="shared" si="364"/>
        <v>183</v>
      </c>
      <c r="B2926" s="156">
        <f t="shared" si="365"/>
        <v>0</v>
      </c>
      <c r="C2926" s="156">
        <v>100000000000</v>
      </c>
      <c r="D2926" s="156"/>
      <c r="E2926" s="157"/>
      <c r="K2926" s="160"/>
    </row>
    <row r="2927" spans="1:11">
      <c r="A2927" s="159">
        <f t="shared" si="364"/>
        <v>183</v>
      </c>
      <c r="B2927" s="155">
        <f>A2927-A2924</f>
        <v>0</v>
      </c>
      <c r="C2927" s="155">
        <v>1000000000000</v>
      </c>
      <c r="D2927" s="156">
        <f>(A2927-A2924)/1000000000</f>
        <v>0</v>
      </c>
      <c r="E2927" s="157">
        <f>D2927-MOD(D2927,100)</f>
        <v>0</v>
      </c>
      <c r="F2927" s="149">
        <f>MOD(D2927,100)</f>
        <v>0</v>
      </c>
      <c r="G2927" s="149">
        <f>F2927-MOD(F2927,10)</f>
        <v>0</v>
      </c>
      <c r="H2927" s="149">
        <f>MOD(F2927,10)</f>
        <v>0</v>
      </c>
      <c r="K2927" s="160"/>
    </row>
    <row r="2928" spans="1:11" ht="15.75" thickBot="1">
      <c r="A2928" s="162"/>
      <c r="B2928" s="163"/>
      <c r="C2928" s="163"/>
      <c r="D2928" s="163"/>
      <c r="E2928" s="164" t="str">
        <f>_xlfn.IFNA(VLOOKUP(E2927,$O$3:$P$38,2,0),"")</f>
        <v/>
      </c>
      <c r="F2928" s="163" t="str">
        <f>IF(AND(F2927&gt;10,F2927&lt;20), VLOOKUP(F2927,$O$3:$P$38,2,0),"")</f>
        <v/>
      </c>
      <c r="G2928" s="163" t="str">
        <f>IF(AND(F2927&gt;10,F2927&lt;20),"", IF(G2927&gt;9, VLOOKUP(G2927,$O$3:$P$38,2,0),""))</f>
        <v/>
      </c>
      <c r="H2928" s="163" t="str">
        <f>IF(AND(F2927&gt;10,F2927&lt;20),"", IF(H2927&gt;0, VLOOKUP(H2927,$O$3:$P$38,2,0),""))</f>
        <v/>
      </c>
      <c r="I2928" s="163" t="str">
        <f>IF(D2927=0,"",IF(D2927=1,$S$3,IF(AND(F2927&gt;10,F2927&lt;19),$S$5,IF(AND(H2927&gt;1,H2927&lt;5),$S$4,$S$5))))</f>
        <v/>
      </c>
      <c r="J2928" s="163" t="str">
        <f>CONCATENATE(E2928,IF(AND(E2928&lt;&gt;"",F2928&lt;&gt;""),$M$3,""),F2928,IF(AND(E2928&amp;F2928&lt;&gt;"",G2928&lt;&gt;""),$M$3,""),G2928,IF(AND(E2928&amp;F2928&amp;G2928&lt;&gt;"",H2928&lt;&gt;""),$M$3,""),H2928,IF(E2928&amp;F2928&amp;G2928&amp;H2928&lt;&gt;"",$M$3,""),I2928)</f>
        <v/>
      </c>
      <c r="K2928" s="165"/>
    </row>
    <row r="2929" spans="1:11" ht="15.75" thickBot="1">
      <c r="A2929" s="150"/>
      <c r="B2929" s="150"/>
      <c r="C2929" s="150"/>
      <c r="D2929" s="150"/>
      <c r="E2929" s="166"/>
      <c r="F2929" s="150"/>
      <c r="G2929" s="150"/>
      <c r="H2929" s="150"/>
      <c r="I2929" s="150"/>
      <c r="J2929" s="150"/>
      <c r="K2929" s="150"/>
    </row>
    <row r="2930" spans="1:11" ht="15.75" thickBot="1">
      <c r="A2930" s="151">
        <v>184</v>
      </c>
      <c r="B2930" s="145" t="s">
        <v>152</v>
      </c>
      <c r="C2930" s="145" t="s">
        <v>153</v>
      </c>
      <c r="D2930" s="148"/>
      <c r="E2930" s="152" t="str">
        <f>CONCATENATE(J2944,IF(AND(D2943&lt;&gt;0,D2940&lt;&gt;0),$M$3,""),J2941,IF(AND(D2940&lt;&gt;0,D2937&lt;&gt;0),$M$3,""),J2938,IF(AND(D2937&lt;&gt;0,D2934&lt;&gt;0),$M$3,""),J2935,$N$3,$M$3,E2931,IF(D2931&lt;&gt;0,$M$3,""),$N$4)</f>
        <v>sto osiemdziesiąt cztery, 00/100</v>
      </c>
      <c r="F2930" s="148"/>
      <c r="G2930" s="148"/>
      <c r="H2930" s="148"/>
      <c r="I2930" s="148"/>
      <c r="J2930" s="148"/>
      <c r="K2930" s="153"/>
    </row>
    <row r="2931" spans="1:11" ht="15.75" thickBot="1">
      <c r="A2931" s="154">
        <f>TRUNC(A2930)</f>
        <v>184</v>
      </c>
      <c r="B2931" s="155">
        <f>A2930-A2931</f>
        <v>0</v>
      </c>
      <c r="C2931" s="155">
        <v>1</v>
      </c>
      <c r="D2931" s="156">
        <f>B2931</f>
        <v>0</v>
      </c>
      <c r="E2931" s="157" t="str">
        <f>CONCATENATE(TEXT(D2931*100,"## 00"),"/100")</f>
        <v>00/100</v>
      </c>
      <c r="K2931" s="158"/>
    </row>
    <row r="2932" spans="1:11">
      <c r="A2932" s="159">
        <f t="shared" ref="A2932:A2943" si="366">MOD($A$2931,$C2932)</f>
        <v>4</v>
      </c>
      <c r="B2932" s="156">
        <f>A2932</f>
        <v>4</v>
      </c>
      <c r="C2932" s="156">
        <v>10</v>
      </c>
      <c r="D2932" s="156"/>
      <c r="E2932" s="157"/>
      <c r="K2932" s="160"/>
    </row>
    <row r="2933" spans="1:11">
      <c r="A2933" s="159">
        <f t="shared" si="366"/>
        <v>84</v>
      </c>
      <c r="B2933" s="156">
        <f t="shared" ref="B2933:B2942" si="367">A2933-A2932</f>
        <v>80</v>
      </c>
      <c r="C2933" s="156">
        <v>100</v>
      </c>
      <c r="D2933" s="156"/>
      <c r="E2933" s="157"/>
      <c r="K2933" s="160"/>
    </row>
    <row r="2934" spans="1:11">
      <c r="A2934" s="159">
        <f t="shared" si="366"/>
        <v>184</v>
      </c>
      <c r="B2934" s="156">
        <f t="shared" si="367"/>
        <v>100</v>
      </c>
      <c r="C2934" s="156">
        <v>1000</v>
      </c>
      <c r="D2934" s="156">
        <f>A2934</f>
        <v>184</v>
      </c>
      <c r="E2934" s="157">
        <f>D2934-MOD(D2934,100)</f>
        <v>100</v>
      </c>
      <c r="F2934" s="149">
        <f>MOD(D2934,100)</f>
        <v>84</v>
      </c>
      <c r="G2934" s="149">
        <f>F2934-MOD(F2934,10)</f>
        <v>80</v>
      </c>
      <c r="H2934" s="149">
        <f>MOD(F2934,10)</f>
        <v>4</v>
      </c>
      <c r="K2934" s="160"/>
    </row>
    <row r="2935" spans="1:11">
      <c r="A2935" s="159">
        <f t="shared" si="366"/>
        <v>184</v>
      </c>
      <c r="B2935" s="156">
        <f t="shared" si="367"/>
        <v>0</v>
      </c>
      <c r="C2935" s="156">
        <v>10000</v>
      </c>
      <c r="D2935" s="156"/>
      <c r="E2935" s="157" t="str">
        <f>_xlfn.IFNA(VLOOKUP(E2934,$O$3:$P$38,2,0),"")</f>
        <v>sto</v>
      </c>
      <c r="F2935" s="149" t="str">
        <f>IF(AND(F2934&gt;10,F2934&lt;20), VLOOKUP(F2934,$O$3:$P$38,2,0),"")</f>
        <v/>
      </c>
      <c r="G2935" s="149" t="str">
        <f>IF(AND(F2934&gt;10,F2934&lt;20),"", IF(G2934&gt;9, VLOOKUP(G2934,$O$3:$P$38,2,0),""))</f>
        <v>osiemdziesiąt</v>
      </c>
      <c r="H2935" s="149" t="str">
        <f>IF(AND(F2934&gt;10,F2934&lt;20),"",IF(H2934&gt;0,VLOOKUP(H2934,$O$3:$P$39,2,0),IF(AND(H2934=0,A2931=0),"zero","")))</f>
        <v>cztery</v>
      </c>
      <c r="J2935" s="149" t="str">
        <f>CONCATENATE(E2935,IF(AND(E2935&lt;&gt;"",F2935&lt;&gt;""),$M$3,""),F2935,IF(AND(E2935&amp;F2935&lt;&gt;"",G2935&lt;&gt;""),$M$3,""),G2935,IF(AND(E2935&amp;F2935&amp;G2935&lt;&gt;"",H2935&lt;&gt;""),$M$3,""),H2935)</f>
        <v>sto osiemdziesiąt cztery</v>
      </c>
      <c r="K2935" s="160"/>
    </row>
    <row r="2936" spans="1:11">
      <c r="A2936" s="159">
        <f t="shared" si="366"/>
        <v>184</v>
      </c>
      <c r="B2936" s="156">
        <f t="shared" si="367"/>
        <v>0</v>
      </c>
      <c r="C2936" s="156">
        <v>100000</v>
      </c>
      <c r="D2936" s="156"/>
      <c r="E2936" s="157"/>
      <c r="K2936" s="160"/>
    </row>
    <row r="2937" spans="1:11">
      <c r="A2937" s="159">
        <f t="shared" si="366"/>
        <v>184</v>
      </c>
      <c r="B2937" s="156">
        <f t="shared" si="367"/>
        <v>0</v>
      </c>
      <c r="C2937" s="156">
        <v>1000000</v>
      </c>
      <c r="D2937" s="156">
        <f>(A2937-A2934)/1000</f>
        <v>0</v>
      </c>
      <c r="E2937" s="157">
        <f>D2937-MOD(D2937,100)</f>
        <v>0</v>
      </c>
      <c r="F2937" s="149">
        <f>MOD(D2937,100)</f>
        <v>0</v>
      </c>
      <c r="G2937" s="149">
        <f>F2937-MOD(F2937,10)</f>
        <v>0</v>
      </c>
      <c r="H2937" s="149">
        <f>MOD(F2937,10)</f>
        <v>0</v>
      </c>
      <c r="K2937" s="160"/>
    </row>
    <row r="2938" spans="1:11">
      <c r="A2938" s="159">
        <f t="shared" si="366"/>
        <v>184</v>
      </c>
      <c r="B2938" s="156">
        <f t="shared" si="367"/>
        <v>0</v>
      </c>
      <c r="C2938" s="156">
        <v>10000000</v>
      </c>
      <c r="D2938" s="156"/>
      <c r="E2938" s="157" t="str">
        <f>_xlfn.IFNA(VLOOKUP(E2937,$O$3:$P$38,2,0),"")</f>
        <v/>
      </c>
      <c r="F2938" s="149" t="str">
        <f>IF(AND(F2937&gt;10,F2937&lt;20), VLOOKUP(F2937,$O$3:$P$38,2,0),"")</f>
        <v/>
      </c>
      <c r="G2938" s="149" t="str">
        <f>IF(AND(F2937&gt;10,F2937&lt;20),"", IF(G2937&gt;9, VLOOKUP(G2937,$O$3:$P$38,2,0),""))</f>
        <v/>
      </c>
      <c r="H2938" s="149" t="str">
        <f>IF(AND(F2937&gt;10,F2937&lt;20),"", IF(H2937&gt;0, VLOOKUP(H2937,$O$3:$P$38,2,0),""))</f>
        <v/>
      </c>
      <c r="I2938" s="149" t="str">
        <f>IF(D2937=0,"",IF(D2937=1,$Q$3,IF(AND(F2937&gt;10,F2937&lt;19),$Q$5,IF(AND(H2937&gt;1,H2937&lt;5),$Q$4,$Q$5))))</f>
        <v/>
      </c>
      <c r="J2938" s="149" t="str">
        <f>CONCATENATE(E2938,IF(AND(E2938&lt;&gt;"",F2938&lt;&gt;""),$M$3,""),F2938,IF(AND(E2938&amp;F2938&lt;&gt;"",G2938&lt;&gt;""),$M$3,""),G2938,IF(AND(E2938&amp;F2938&amp;G2938&lt;&gt;"",H2938&lt;&gt;""),$M$3,""),H2938,IF(E2938&amp;F2938&amp;G2938&amp;H2938&lt;&gt;"",$M$3,""),I2938)</f>
        <v/>
      </c>
      <c r="K2938" s="160"/>
    </row>
    <row r="2939" spans="1:11">
      <c r="A2939" s="159">
        <f t="shared" si="366"/>
        <v>184</v>
      </c>
      <c r="B2939" s="156">
        <f t="shared" si="367"/>
        <v>0</v>
      </c>
      <c r="C2939" s="156">
        <v>100000000</v>
      </c>
      <c r="D2939" s="156"/>
      <c r="E2939" s="157"/>
      <c r="K2939" s="160"/>
    </row>
    <row r="2940" spans="1:11">
      <c r="A2940" s="159">
        <f t="shared" si="366"/>
        <v>184</v>
      </c>
      <c r="B2940" s="155">
        <f t="shared" si="367"/>
        <v>0</v>
      </c>
      <c r="C2940" s="155">
        <v>1000000000</v>
      </c>
      <c r="D2940" s="156">
        <f>(A2940-A2937)/1000000</f>
        <v>0</v>
      </c>
      <c r="E2940" s="157">
        <f>D2940-MOD(D2940,100)</f>
        <v>0</v>
      </c>
      <c r="F2940" s="149">
        <f>MOD(D2940,100)</f>
        <v>0</v>
      </c>
      <c r="G2940" s="149">
        <f>F2940-MOD(F2940,10)</f>
        <v>0</v>
      </c>
      <c r="H2940" s="149">
        <f>MOD(F2940,10)</f>
        <v>0</v>
      </c>
      <c r="K2940" s="160"/>
    </row>
    <row r="2941" spans="1:11">
      <c r="A2941" s="159">
        <f t="shared" si="366"/>
        <v>184</v>
      </c>
      <c r="B2941" s="155">
        <f t="shared" si="367"/>
        <v>0</v>
      </c>
      <c r="C2941" s="155">
        <v>10000000000</v>
      </c>
      <c r="E2941" s="161" t="str">
        <f>_xlfn.IFNA(VLOOKUP(E2940,$O$3:$P$38,2,0),"")</f>
        <v/>
      </c>
      <c r="F2941" s="149" t="str">
        <f>IF(AND(F2940&gt;10,F2940&lt;20), VLOOKUP(F2940,$O$3:$P$38,2,0),"")</f>
        <v/>
      </c>
      <c r="G2941" s="149" t="str">
        <f>IF(AND(F2940&gt;10,F2940&lt;20),"", IF(G2940&gt;9, VLOOKUP(G2940,$O$3:$P$38,2,0),""))</f>
        <v/>
      </c>
      <c r="H2941" s="149" t="str">
        <f>IF(AND(F2940&gt;10,F2940&lt;20),"", IF(H2940&gt;0, VLOOKUP(H2940,$O$3:$P$38,2,0),""))</f>
        <v/>
      </c>
      <c r="I2941" s="149" t="str">
        <f>IF(D2940=0,"",IF(D2940=1,$R$3,IF(AND(F2940&gt;10,F2940&lt;19),$R$5,IF(AND(H2940&gt;1,H2940&lt;5),$R$4,$R$5))))</f>
        <v/>
      </c>
      <c r="J2941" s="149" t="str">
        <f>CONCATENATE(E2941,IF(AND(E2941&lt;&gt;"",F2941&lt;&gt;""),$M$3,""),F2941,IF(AND(E2941&amp;F2941&lt;&gt;"",G2941&lt;&gt;""),$M$3,""),G2941,IF(AND(E2941&amp;F2941&amp;G2941&lt;&gt;"",H2941&lt;&gt;""),$M$3,""),H2941,IF(E2941&amp;F2941&amp;G2941&amp;H2941&lt;&gt;"",$M$3,""),I2941)</f>
        <v/>
      </c>
      <c r="K2941" s="160"/>
    </row>
    <row r="2942" spans="1:11">
      <c r="A2942" s="159">
        <f t="shared" si="366"/>
        <v>184</v>
      </c>
      <c r="B2942" s="156">
        <f t="shared" si="367"/>
        <v>0</v>
      </c>
      <c r="C2942" s="156">
        <v>100000000000</v>
      </c>
      <c r="D2942" s="156"/>
      <c r="E2942" s="157"/>
      <c r="K2942" s="160"/>
    </row>
    <row r="2943" spans="1:11">
      <c r="A2943" s="159">
        <f t="shared" si="366"/>
        <v>184</v>
      </c>
      <c r="B2943" s="155">
        <f>A2943-A2940</f>
        <v>0</v>
      </c>
      <c r="C2943" s="155">
        <v>1000000000000</v>
      </c>
      <c r="D2943" s="156">
        <f>(A2943-A2940)/1000000000</f>
        <v>0</v>
      </c>
      <c r="E2943" s="157">
        <f>D2943-MOD(D2943,100)</f>
        <v>0</v>
      </c>
      <c r="F2943" s="149">
        <f>MOD(D2943,100)</f>
        <v>0</v>
      </c>
      <c r="G2943" s="149">
        <f>F2943-MOD(F2943,10)</f>
        <v>0</v>
      </c>
      <c r="H2943" s="149">
        <f>MOD(F2943,10)</f>
        <v>0</v>
      </c>
      <c r="K2943" s="160"/>
    </row>
    <row r="2944" spans="1:11" ht="15.75" thickBot="1">
      <c r="A2944" s="162"/>
      <c r="B2944" s="163"/>
      <c r="C2944" s="163"/>
      <c r="D2944" s="163"/>
      <c r="E2944" s="164" t="str">
        <f>_xlfn.IFNA(VLOOKUP(E2943,$O$3:$P$38,2,0),"")</f>
        <v/>
      </c>
      <c r="F2944" s="163" t="str">
        <f>IF(AND(F2943&gt;10,F2943&lt;20), VLOOKUP(F2943,$O$3:$P$38,2,0),"")</f>
        <v/>
      </c>
      <c r="G2944" s="163" t="str">
        <f>IF(AND(F2943&gt;10,F2943&lt;20),"", IF(G2943&gt;9, VLOOKUP(G2943,$O$3:$P$38,2,0),""))</f>
        <v/>
      </c>
      <c r="H2944" s="163" t="str">
        <f>IF(AND(F2943&gt;10,F2943&lt;20),"", IF(H2943&gt;0, VLOOKUP(H2943,$O$3:$P$38,2,0),""))</f>
        <v/>
      </c>
      <c r="I2944" s="163" t="str">
        <f>IF(D2943=0,"",IF(D2943=1,$S$3,IF(AND(F2943&gt;10,F2943&lt;19),$S$5,IF(AND(H2943&gt;1,H2943&lt;5),$S$4,$S$5))))</f>
        <v/>
      </c>
      <c r="J2944" s="163" t="str">
        <f>CONCATENATE(E2944,IF(AND(E2944&lt;&gt;"",F2944&lt;&gt;""),$M$3,""),F2944,IF(AND(E2944&amp;F2944&lt;&gt;"",G2944&lt;&gt;""),$M$3,""),G2944,IF(AND(E2944&amp;F2944&amp;G2944&lt;&gt;"",H2944&lt;&gt;""),$M$3,""),H2944,IF(E2944&amp;F2944&amp;G2944&amp;H2944&lt;&gt;"",$M$3,""),I2944)</f>
        <v/>
      </c>
      <c r="K2944" s="165"/>
    </row>
    <row r="2945" spans="1:11" ht="15.75" thickBot="1">
      <c r="A2945" s="150"/>
      <c r="B2945" s="150"/>
      <c r="C2945" s="150"/>
      <c r="D2945" s="150"/>
      <c r="E2945" s="166"/>
      <c r="F2945" s="150"/>
      <c r="G2945" s="150"/>
      <c r="H2945" s="150"/>
      <c r="I2945" s="150"/>
      <c r="J2945" s="150"/>
      <c r="K2945" s="150"/>
    </row>
    <row r="2946" spans="1:11" ht="15.75" thickBot="1">
      <c r="A2946" s="151">
        <v>185</v>
      </c>
      <c r="B2946" s="145" t="s">
        <v>152</v>
      </c>
      <c r="C2946" s="145" t="s">
        <v>153</v>
      </c>
      <c r="D2946" s="148"/>
      <c r="E2946" s="152" t="str">
        <f>CONCATENATE(J2960,IF(AND(D2959&lt;&gt;0,D2956&lt;&gt;0),$M$3,""),J2957,IF(AND(D2956&lt;&gt;0,D2953&lt;&gt;0),$M$3,""),J2954,IF(AND(D2953&lt;&gt;0,D2950&lt;&gt;0),$M$3,""),J2951,$N$3,$M$3,E2947,IF(D2947&lt;&gt;0,$M$3,""),$N$4)</f>
        <v>sto osiemdziesiąt pięć, 00/100</v>
      </c>
      <c r="F2946" s="148"/>
      <c r="G2946" s="148"/>
      <c r="H2946" s="148"/>
      <c r="I2946" s="148"/>
      <c r="J2946" s="148"/>
      <c r="K2946" s="153"/>
    </row>
    <row r="2947" spans="1:11" ht="15.75" thickBot="1">
      <c r="A2947" s="154">
        <f>TRUNC(A2946)</f>
        <v>185</v>
      </c>
      <c r="B2947" s="155">
        <f>A2946-A2947</f>
        <v>0</v>
      </c>
      <c r="C2947" s="155">
        <v>1</v>
      </c>
      <c r="D2947" s="156">
        <f>B2947</f>
        <v>0</v>
      </c>
      <c r="E2947" s="157" t="str">
        <f>CONCATENATE(TEXT(D2947*100,"## 00"),"/100")</f>
        <v>00/100</v>
      </c>
      <c r="K2947" s="158"/>
    </row>
    <row r="2948" spans="1:11">
      <c r="A2948" s="159">
        <f t="shared" ref="A2948:A2959" si="368">MOD($A$2947,$C2948)</f>
        <v>5</v>
      </c>
      <c r="B2948" s="156">
        <f>A2948</f>
        <v>5</v>
      </c>
      <c r="C2948" s="156">
        <v>10</v>
      </c>
      <c r="D2948" s="156"/>
      <c r="E2948" s="157"/>
      <c r="K2948" s="160"/>
    </row>
    <row r="2949" spans="1:11">
      <c r="A2949" s="159">
        <f t="shared" si="368"/>
        <v>85</v>
      </c>
      <c r="B2949" s="156">
        <f t="shared" ref="B2949:B2958" si="369">A2949-A2948</f>
        <v>80</v>
      </c>
      <c r="C2949" s="156">
        <v>100</v>
      </c>
      <c r="D2949" s="156"/>
      <c r="E2949" s="157"/>
      <c r="K2949" s="160"/>
    </row>
    <row r="2950" spans="1:11">
      <c r="A2950" s="159">
        <f t="shared" si="368"/>
        <v>185</v>
      </c>
      <c r="B2950" s="156">
        <f t="shared" si="369"/>
        <v>100</v>
      </c>
      <c r="C2950" s="156">
        <v>1000</v>
      </c>
      <c r="D2950" s="156">
        <f>A2950</f>
        <v>185</v>
      </c>
      <c r="E2950" s="157">
        <f>D2950-MOD(D2950,100)</f>
        <v>100</v>
      </c>
      <c r="F2950" s="149">
        <f>MOD(D2950,100)</f>
        <v>85</v>
      </c>
      <c r="G2950" s="149">
        <f>F2950-MOD(F2950,10)</f>
        <v>80</v>
      </c>
      <c r="H2950" s="149">
        <f>MOD(F2950,10)</f>
        <v>5</v>
      </c>
      <c r="K2950" s="160"/>
    </row>
    <row r="2951" spans="1:11">
      <c r="A2951" s="159">
        <f t="shared" si="368"/>
        <v>185</v>
      </c>
      <c r="B2951" s="156">
        <f t="shared" si="369"/>
        <v>0</v>
      </c>
      <c r="C2951" s="156">
        <v>10000</v>
      </c>
      <c r="D2951" s="156"/>
      <c r="E2951" s="157" t="str">
        <f>_xlfn.IFNA(VLOOKUP(E2950,$O$3:$P$38,2,0),"")</f>
        <v>sto</v>
      </c>
      <c r="F2951" s="149" t="str">
        <f>IF(AND(F2950&gt;10,F2950&lt;20), VLOOKUP(F2950,$O$3:$P$38,2,0),"")</f>
        <v/>
      </c>
      <c r="G2951" s="149" t="str">
        <f>IF(AND(F2950&gt;10,F2950&lt;20),"", IF(G2950&gt;9, VLOOKUP(G2950,$O$3:$P$38,2,0),""))</f>
        <v>osiemdziesiąt</v>
      </c>
      <c r="H2951" s="149" t="str">
        <f>IF(AND(F2950&gt;10,F2950&lt;20),"",IF(H2950&gt;0,VLOOKUP(H2950,$O$3:$P$39,2,0),IF(AND(H2950=0,A2947=0),"zero","")))</f>
        <v>pięć</v>
      </c>
      <c r="J2951" s="149" t="str">
        <f>CONCATENATE(E2951,IF(AND(E2951&lt;&gt;"",F2951&lt;&gt;""),$M$3,""),F2951,IF(AND(E2951&amp;F2951&lt;&gt;"",G2951&lt;&gt;""),$M$3,""),G2951,IF(AND(E2951&amp;F2951&amp;G2951&lt;&gt;"",H2951&lt;&gt;""),$M$3,""),H2951)</f>
        <v>sto osiemdziesiąt pięć</v>
      </c>
      <c r="K2951" s="160"/>
    </row>
    <row r="2952" spans="1:11">
      <c r="A2952" s="159">
        <f t="shared" si="368"/>
        <v>185</v>
      </c>
      <c r="B2952" s="156">
        <f t="shared" si="369"/>
        <v>0</v>
      </c>
      <c r="C2952" s="156">
        <v>100000</v>
      </c>
      <c r="D2952" s="156"/>
      <c r="E2952" s="157"/>
      <c r="K2952" s="160"/>
    </row>
    <row r="2953" spans="1:11">
      <c r="A2953" s="159">
        <f t="shared" si="368"/>
        <v>185</v>
      </c>
      <c r="B2953" s="156">
        <f t="shared" si="369"/>
        <v>0</v>
      </c>
      <c r="C2953" s="156">
        <v>1000000</v>
      </c>
      <c r="D2953" s="156">
        <f>(A2953-A2950)/1000</f>
        <v>0</v>
      </c>
      <c r="E2953" s="157">
        <f>D2953-MOD(D2953,100)</f>
        <v>0</v>
      </c>
      <c r="F2953" s="149">
        <f>MOD(D2953,100)</f>
        <v>0</v>
      </c>
      <c r="G2953" s="149">
        <f>F2953-MOD(F2953,10)</f>
        <v>0</v>
      </c>
      <c r="H2953" s="149">
        <f>MOD(F2953,10)</f>
        <v>0</v>
      </c>
      <c r="K2953" s="160"/>
    </row>
    <row r="2954" spans="1:11">
      <c r="A2954" s="159">
        <f t="shared" si="368"/>
        <v>185</v>
      </c>
      <c r="B2954" s="156">
        <f t="shared" si="369"/>
        <v>0</v>
      </c>
      <c r="C2954" s="156">
        <v>10000000</v>
      </c>
      <c r="D2954" s="156"/>
      <c r="E2954" s="157" t="str">
        <f>_xlfn.IFNA(VLOOKUP(E2953,$O$3:$P$38,2,0),"")</f>
        <v/>
      </c>
      <c r="F2954" s="149" t="str">
        <f>IF(AND(F2953&gt;10,F2953&lt;20), VLOOKUP(F2953,$O$3:$P$38,2,0),"")</f>
        <v/>
      </c>
      <c r="G2954" s="149" t="str">
        <f>IF(AND(F2953&gt;10,F2953&lt;20),"", IF(G2953&gt;9, VLOOKUP(G2953,$O$3:$P$38,2,0),""))</f>
        <v/>
      </c>
      <c r="H2954" s="149" t="str">
        <f>IF(AND(F2953&gt;10,F2953&lt;20),"", IF(H2953&gt;0, VLOOKUP(H2953,$O$3:$P$38,2,0),""))</f>
        <v/>
      </c>
      <c r="I2954" s="149" t="str">
        <f>IF(D2953=0,"",IF(D2953=1,$Q$3,IF(AND(F2953&gt;10,F2953&lt;19),$Q$5,IF(AND(H2953&gt;1,H2953&lt;5),$Q$4,$Q$5))))</f>
        <v/>
      </c>
      <c r="J2954" s="149" t="str">
        <f>CONCATENATE(E2954,IF(AND(E2954&lt;&gt;"",F2954&lt;&gt;""),$M$3,""),F2954,IF(AND(E2954&amp;F2954&lt;&gt;"",G2954&lt;&gt;""),$M$3,""),G2954,IF(AND(E2954&amp;F2954&amp;G2954&lt;&gt;"",H2954&lt;&gt;""),$M$3,""),H2954,IF(E2954&amp;F2954&amp;G2954&amp;H2954&lt;&gt;"",$M$3,""),I2954)</f>
        <v/>
      </c>
      <c r="K2954" s="160"/>
    </row>
    <row r="2955" spans="1:11">
      <c r="A2955" s="159">
        <f t="shared" si="368"/>
        <v>185</v>
      </c>
      <c r="B2955" s="156">
        <f t="shared" si="369"/>
        <v>0</v>
      </c>
      <c r="C2955" s="156">
        <v>100000000</v>
      </c>
      <c r="D2955" s="156"/>
      <c r="E2955" s="157"/>
      <c r="K2955" s="160"/>
    </row>
    <row r="2956" spans="1:11">
      <c r="A2956" s="159">
        <f t="shared" si="368"/>
        <v>185</v>
      </c>
      <c r="B2956" s="155">
        <f t="shared" si="369"/>
        <v>0</v>
      </c>
      <c r="C2956" s="155">
        <v>1000000000</v>
      </c>
      <c r="D2956" s="156">
        <f>(A2956-A2953)/1000000</f>
        <v>0</v>
      </c>
      <c r="E2956" s="157">
        <f>D2956-MOD(D2956,100)</f>
        <v>0</v>
      </c>
      <c r="F2956" s="149">
        <f>MOD(D2956,100)</f>
        <v>0</v>
      </c>
      <c r="G2956" s="149">
        <f>F2956-MOD(F2956,10)</f>
        <v>0</v>
      </c>
      <c r="H2956" s="149">
        <f>MOD(F2956,10)</f>
        <v>0</v>
      </c>
      <c r="K2956" s="160"/>
    </row>
    <row r="2957" spans="1:11">
      <c r="A2957" s="159">
        <f t="shared" si="368"/>
        <v>185</v>
      </c>
      <c r="B2957" s="155">
        <f t="shared" si="369"/>
        <v>0</v>
      </c>
      <c r="C2957" s="155">
        <v>10000000000</v>
      </c>
      <c r="E2957" s="161" t="str">
        <f>_xlfn.IFNA(VLOOKUP(E2956,$O$3:$P$38,2,0),"")</f>
        <v/>
      </c>
      <c r="F2957" s="149" t="str">
        <f>IF(AND(F2956&gt;10,F2956&lt;20), VLOOKUP(F2956,$O$3:$P$38,2,0),"")</f>
        <v/>
      </c>
      <c r="G2957" s="149" t="str">
        <f>IF(AND(F2956&gt;10,F2956&lt;20),"", IF(G2956&gt;9, VLOOKUP(G2956,$O$3:$P$38,2,0),""))</f>
        <v/>
      </c>
      <c r="H2957" s="149" t="str">
        <f>IF(AND(F2956&gt;10,F2956&lt;20),"", IF(H2956&gt;0, VLOOKUP(H2956,$O$3:$P$38,2,0),""))</f>
        <v/>
      </c>
      <c r="I2957" s="149" t="str">
        <f>IF(D2956=0,"",IF(D2956=1,$R$3,IF(AND(F2956&gt;10,F2956&lt;19),$R$5,IF(AND(H2956&gt;1,H2956&lt;5),$R$4,$R$5))))</f>
        <v/>
      </c>
      <c r="J2957" s="149" t="str">
        <f>CONCATENATE(E2957,IF(AND(E2957&lt;&gt;"",F2957&lt;&gt;""),$M$3,""),F2957,IF(AND(E2957&amp;F2957&lt;&gt;"",G2957&lt;&gt;""),$M$3,""),G2957,IF(AND(E2957&amp;F2957&amp;G2957&lt;&gt;"",H2957&lt;&gt;""),$M$3,""),H2957,IF(E2957&amp;F2957&amp;G2957&amp;H2957&lt;&gt;"",$M$3,""),I2957)</f>
        <v/>
      </c>
      <c r="K2957" s="160"/>
    </row>
    <row r="2958" spans="1:11">
      <c r="A2958" s="159">
        <f t="shared" si="368"/>
        <v>185</v>
      </c>
      <c r="B2958" s="156">
        <f t="shared" si="369"/>
        <v>0</v>
      </c>
      <c r="C2958" s="156">
        <v>100000000000</v>
      </c>
      <c r="D2958" s="156"/>
      <c r="E2958" s="157"/>
      <c r="K2958" s="160"/>
    </row>
    <row r="2959" spans="1:11">
      <c r="A2959" s="159">
        <f t="shared" si="368"/>
        <v>185</v>
      </c>
      <c r="B2959" s="155">
        <f>A2959-A2956</f>
        <v>0</v>
      </c>
      <c r="C2959" s="155">
        <v>1000000000000</v>
      </c>
      <c r="D2959" s="156">
        <f>(A2959-A2956)/1000000000</f>
        <v>0</v>
      </c>
      <c r="E2959" s="157">
        <f>D2959-MOD(D2959,100)</f>
        <v>0</v>
      </c>
      <c r="F2959" s="149">
        <f>MOD(D2959,100)</f>
        <v>0</v>
      </c>
      <c r="G2959" s="149">
        <f>F2959-MOD(F2959,10)</f>
        <v>0</v>
      </c>
      <c r="H2959" s="149">
        <f>MOD(F2959,10)</f>
        <v>0</v>
      </c>
      <c r="K2959" s="160"/>
    </row>
    <row r="2960" spans="1:11" ht="15.75" thickBot="1">
      <c r="A2960" s="162"/>
      <c r="B2960" s="163"/>
      <c r="C2960" s="163"/>
      <c r="D2960" s="163"/>
      <c r="E2960" s="164" t="str">
        <f>_xlfn.IFNA(VLOOKUP(E2959,$O$3:$P$38,2,0),"")</f>
        <v/>
      </c>
      <c r="F2960" s="163" t="str">
        <f>IF(AND(F2959&gt;10,F2959&lt;20), VLOOKUP(F2959,$O$3:$P$38,2,0),"")</f>
        <v/>
      </c>
      <c r="G2960" s="163" t="str">
        <f>IF(AND(F2959&gt;10,F2959&lt;20),"", IF(G2959&gt;9, VLOOKUP(G2959,$O$3:$P$38,2,0),""))</f>
        <v/>
      </c>
      <c r="H2960" s="163" t="str">
        <f>IF(AND(F2959&gt;10,F2959&lt;20),"", IF(H2959&gt;0, VLOOKUP(H2959,$O$3:$P$38,2,0),""))</f>
        <v/>
      </c>
      <c r="I2960" s="163" t="str">
        <f>IF(D2959=0,"",IF(D2959=1,$S$3,IF(AND(F2959&gt;10,F2959&lt;19),$S$5,IF(AND(H2959&gt;1,H2959&lt;5),$S$4,$S$5))))</f>
        <v/>
      </c>
      <c r="J2960" s="163" t="str">
        <f>CONCATENATE(E2960,IF(AND(E2960&lt;&gt;"",F2960&lt;&gt;""),$M$3,""),F2960,IF(AND(E2960&amp;F2960&lt;&gt;"",G2960&lt;&gt;""),$M$3,""),G2960,IF(AND(E2960&amp;F2960&amp;G2960&lt;&gt;"",H2960&lt;&gt;""),$M$3,""),H2960,IF(E2960&amp;F2960&amp;G2960&amp;H2960&lt;&gt;"",$M$3,""),I2960)</f>
        <v/>
      </c>
      <c r="K2960" s="165"/>
    </row>
    <row r="2961" spans="1:11" ht="15.75" thickBot="1">
      <c r="A2961" s="150"/>
      <c r="B2961" s="150"/>
      <c r="C2961" s="150"/>
      <c r="D2961" s="150"/>
      <c r="E2961" s="166"/>
      <c r="F2961" s="150"/>
      <c r="G2961" s="150"/>
      <c r="H2961" s="150"/>
      <c r="I2961" s="150"/>
      <c r="J2961" s="150"/>
      <c r="K2961" s="150"/>
    </row>
    <row r="2962" spans="1:11" ht="15.75" thickBot="1">
      <c r="A2962" s="151">
        <v>186</v>
      </c>
      <c r="B2962" s="145" t="s">
        <v>152</v>
      </c>
      <c r="C2962" s="145" t="s">
        <v>153</v>
      </c>
      <c r="D2962" s="148"/>
      <c r="E2962" s="152" t="str">
        <f>CONCATENATE(J2976,IF(AND(D2975&lt;&gt;0,D2972&lt;&gt;0),$M$3,""),J2973,IF(AND(D2972&lt;&gt;0,D2969&lt;&gt;0),$M$3,""),J2970,IF(AND(D2969&lt;&gt;0,D2966&lt;&gt;0),$M$3,""),J2967,$N$3,$M$3,E2963,IF(D2963&lt;&gt;0,$M$3,""),$N$4)</f>
        <v>sto osiemdziesiąt sześć, 00/100</v>
      </c>
      <c r="F2962" s="148"/>
      <c r="G2962" s="148"/>
      <c r="H2962" s="148"/>
      <c r="I2962" s="148"/>
      <c r="J2962" s="148"/>
      <c r="K2962" s="153"/>
    </row>
    <row r="2963" spans="1:11" ht="15.75" thickBot="1">
      <c r="A2963" s="154">
        <f>TRUNC(A2962)</f>
        <v>186</v>
      </c>
      <c r="B2963" s="155">
        <f>A2962-A2963</f>
        <v>0</v>
      </c>
      <c r="C2963" s="155">
        <v>1</v>
      </c>
      <c r="D2963" s="156">
        <f>B2963</f>
        <v>0</v>
      </c>
      <c r="E2963" s="157" t="str">
        <f>CONCATENATE(TEXT(D2963*100,"## 00"),"/100")</f>
        <v>00/100</v>
      </c>
      <c r="K2963" s="158"/>
    </row>
    <row r="2964" spans="1:11">
      <c r="A2964" s="159">
        <f t="shared" ref="A2964:A2975" si="370">MOD($A$2963,$C2964)</f>
        <v>6</v>
      </c>
      <c r="B2964" s="156">
        <f>A2964</f>
        <v>6</v>
      </c>
      <c r="C2964" s="156">
        <v>10</v>
      </c>
      <c r="D2964" s="156"/>
      <c r="E2964" s="157"/>
      <c r="K2964" s="160"/>
    </row>
    <row r="2965" spans="1:11">
      <c r="A2965" s="159">
        <f t="shared" si="370"/>
        <v>86</v>
      </c>
      <c r="B2965" s="156">
        <f t="shared" ref="B2965:B2974" si="371">A2965-A2964</f>
        <v>80</v>
      </c>
      <c r="C2965" s="156">
        <v>100</v>
      </c>
      <c r="D2965" s="156"/>
      <c r="E2965" s="157"/>
      <c r="K2965" s="160"/>
    </row>
    <row r="2966" spans="1:11">
      <c r="A2966" s="159">
        <f t="shared" si="370"/>
        <v>186</v>
      </c>
      <c r="B2966" s="156">
        <f t="shared" si="371"/>
        <v>100</v>
      </c>
      <c r="C2966" s="156">
        <v>1000</v>
      </c>
      <c r="D2966" s="156">
        <f>A2966</f>
        <v>186</v>
      </c>
      <c r="E2966" s="157">
        <f>D2966-MOD(D2966,100)</f>
        <v>100</v>
      </c>
      <c r="F2966" s="149">
        <f>MOD(D2966,100)</f>
        <v>86</v>
      </c>
      <c r="G2966" s="149">
        <f>F2966-MOD(F2966,10)</f>
        <v>80</v>
      </c>
      <c r="H2966" s="149">
        <f>MOD(F2966,10)</f>
        <v>6</v>
      </c>
      <c r="K2966" s="160"/>
    </row>
    <row r="2967" spans="1:11">
      <c r="A2967" s="159">
        <f t="shared" si="370"/>
        <v>186</v>
      </c>
      <c r="B2967" s="156">
        <f t="shared" si="371"/>
        <v>0</v>
      </c>
      <c r="C2967" s="156">
        <v>10000</v>
      </c>
      <c r="D2967" s="156"/>
      <c r="E2967" s="157" t="str">
        <f>_xlfn.IFNA(VLOOKUP(E2966,$O$3:$P$38,2,0),"")</f>
        <v>sto</v>
      </c>
      <c r="F2967" s="149" t="str">
        <f>IF(AND(F2966&gt;10,F2966&lt;20), VLOOKUP(F2966,$O$3:$P$38,2,0),"")</f>
        <v/>
      </c>
      <c r="G2967" s="149" t="str">
        <f>IF(AND(F2966&gt;10,F2966&lt;20),"", IF(G2966&gt;9, VLOOKUP(G2966,$O$3:$P$38,2,0),""))</f>
        <v>osiemdziesiąt</v>
      </c>
      <c r="H2967" s="149" t="str">
        <f>IF(AND(F2966&gt;10,F2966&lt;20),"",IF(H2966&gt;0,VLOOKUP(H2966,$O$3:$P$39,2,0),IF(AND(H2966=0,A2963=0),"zero","")))</f>
        <v>sześć</v>
      </c>
      <c r="J2967" s="149" t="str">
        <f>CONCATENATE(E2967,IF(AND(E2967&lt;&gt;"",F2967&lt;&gt;""),$M$3,""),F2967,IF(AND(E2967&amp;F2967&lt;&gt;"",G2967&lt;&gt;""),$M$3,""),G2967,IF(AND(E2967&amp;F2967&amp;G2967&lt;&gt;"",H2967&lt;&gt;""),$M$3,""),H2967)</f>
        <v>sto osiemdziesiąt sześć</v>
      </c>
      <c r="K2967" s="160"/>
    </row>
    <row r="2968" spans="1:11">
      <c r="A2968" s="159">
        <f t="shared" si="370"/>
        <v>186</v>
      </c>
      <c r="B2968" s="156">
        <f t="shared" si="371"/>
        <v>0</v>
      </c>
      <c r="C2968" s="156">
        <v>100000</v>
      </c>
      <c r="D2968" s="156"/>
      <c r="E2968" s="157"/>
      <c r="K2968" s="160"/>
    </row>
    <row r="2969" spans="1:11">
      <c r="A2969" s="159">
        <f t="shared" si="370"/>
        <v>186</v>
      </c>
      <c r="B2969" s="156">
        <f t="shared" si="371"/>
        <v>0</v>
      </c>
      <c r="C2969" s="156">
        <v>1000000</v>
      </c>
      <c r="D2969" s="156">
        <f>(A2969-A2966)/1000</f>
        <v>0</v>
      </c>
      <c r="E2969" s="157">
        <f>D2969-MOD(D2969,100)</f>
        <v>0</v>
      </c>
      <c r="F2969" s="149">
        <f>MOD(D2969,100)</f>
        <v>0</v>
      </c>
      <c r="G2969" s="149">
        <f>F2969-MOD(F2969,10)</f>
        <v>0</v>
      </c>
      <c r="H2969" s="149">
        <f>MOD(F2969,10)</f>
        <v>0</v>
      </c>
      <c r="K2969" s="160"/>
    </row>
    <row r="2970" spans="1:11">
      <c r="A2970" s="159">
        <f t="shared" si="370"/>
        <v>186</v>
      </c>
      <c r="B2970" s="156">
        <f t="shared" si="371"/>
        <v>0</v>
      </c>
      <c r="C2970" s="156">
        <v>10000000</v>
      </c>
      <c r="D2970" s="156"/>
      <c r="E2970" s="157" t="str">
        <f>_xlfn.IFNA(VLOOKUP(E2969,$O$3:$P$38,2,0),"")</f>
        <v/>
      </c>
      <c r="F2970" s="149" t="str">
        <f>IF(AND(F2969&gt;10,F2969&lt;20), VLOOKUP(F2969,$O$3:$P$38,2,0),"")</f>
        <v/>
      </c>
      <c r="G2970" s="149" t="str">
        <f>IF(AND(F2969&gt;10,F2969&lt;20),"", IF(G2969&gt;9, VLOOKUP(G2969,$O$3:$P$38,2,0),""))</f>
        <v/>
      </c>
      <c r="H2970" s="149" t="str">
        <f>IF(AND(F2969&gt;10,F2969&lt;20),"", IF(H2969&gt;0, VLOOKUP(H2969,$O$3:$P$38,2,0),""))</f>
        <v/>
      </c>
      <c r="I2970" s="149" t="str">
        <f>IF(D2969=0,"",IF(D2969=1,$Q$3,IF(AND(F2969&gt;10,F2969&lt;19),$Q$5,IF(AND(H2969&gt;1,H2969&lt;5),$Q$4,$Q$5))))</f>
        <v/>
      </c>
      <c r="J2970" s="149" t="str">
        <f>CONCATENATE(E2970,IF(AND(E2970&lt;&gt;"",F2970&lt;&gt;""),$M$3,""),F2970,IF(AND(E2970&amp;F2970&lt;&gt;"",G2970&lt;&gt;""),$M$3,""),G2970,IF(AND(E2970&amp;F2970&amp;G2970&lt;&gt;"",H2970&lt;&gt;""),$M$3,""),H2970,IF(E2970&amp;F2970&amp;G2970&amp;H2970&lt;&gt;"",$M$3,""),I2970)</f>
        <v/>
      </c>
      <c r="K2970" s="160"/>
    </row>
    <row r="2971" spans="1:11">
      <c r="A2971" s="159">
        <f t="shared" si="370"/>
        <v>186</v>
      </c>
      <c r="B2971" s="156">
        <f t="shared" si="371"/>
        <v>0</v>
      </c>
      <c r="C2971" s="156">
        <v>100000000</v>
      </c>
      <c r="D2971" s="156"/>
      <c r="E2971" s="157"/>
      <c r="K2971" s="160"/>
    </row>
    <row r="2972" spans="1:11">
      <c r="A2972" s="159">
        <f t="shared" si="370"/>
        <v>186</v>
      </c>
      <c r="B2972" s="155">
        <f t="shared" si="371"/>
        <v>0</v>
      </c>
      <c r="C2972" s="155">
        <v>1000000000</v>
      </c>
      <c r="D2972" s="156">
        <f>(A2972-A2969)/1000000</f>
        <v>0</v>
      </c>
      <c r="E2972" s="157">
        <f>D2972-MOD(D2972,100)</f>
        <v>0</v>
      </c>
      <c r="F2972" s="149">
        <f>MOD(D2972,100)</f>
        <v>0</v>
      </c>
      <c r="G2972" s="149">
        <f>F2972-MOD(F2972,10)</f>
        <v>0</v>
      </c>
      <c r="H2972" s="149">
        <f>MOD(F2972,10)</f>
        <v>0</v>
      </c>
      <c r="K2972" s="160"/>
    </row>
    <row r="2973" spans="1:11">
      <c r="A2973" s="159">
        <f t="shared" si="370"/>
        <v>186</v>
      </c>
      <c r="B2973" s="155">
        <f t="shared" si="371"/>
        <v>0</v>
      </c>
      <c r="C2973" s="155">
        <v>10000000000</v>
      </c>
      <c r="E2973" s="161" t="str">
        <f>_xlfn.IFNA(VLOOKUP(E2972,$O$3:$P$38,2,0),"")</f>
        <v/>
      </c>
      <c r="F2973" s="149" t="str">
        <f>IF(AND(F2972&gt;10,F2972&lt;20), VLOOKUP(F2972,$O$3:$P$38,2,0),"")</f>
        <v/>
      </c>
      <c r="G2973" s="149" t="str">
        <f>IF(AND(F2972&gt;10,F2972&lt;20),"", IF(G2972&gt;9, VLOOKUP(G2972,$O$3:$P$38,2,0),""))</f>
        <v/>
      </c>
      <c r="H2973" s="149" t="str">
        <f>IF(AND(F2972&gt;10,F2972&lt;20),"", IF(H2972&gt;0, VLOOKUP(H2972,$O$3:$P$38,2,0),""))</f>
        <v/>
      </c>
      <c r="I2973" s="149" t="str">
        <f>IF(D2972=0,"",IF(D2972=1,$R$3,IF(AND(F2972&gt;10,F2972&lt;19),$R$5,IF(AND(H2972&gt;1,H2972&lt;5),$R$4,$R$5))))</f>
        <v/>
      </c>
      <c r="J2973" s="149" t="str">
        <f>CONCATENATE(E2973,IF(AND(E2973&lt;&gt;"",F2973&lt;&gt;""),$M$3,""),F2973,IF(AND(E2973&amp;F2973&lt;&gt;"",G2973&lt;&gt;""),$M$3,""),G2973,IF(AND(E2973&amp;F2973&amp;G2973&lt;&gt;"",H2973&lt;&gt;""),$M$3,""),H2973,IF(E2973&amp;F2973&amp;G2973&amp;H2973&lt;&gt;"",$M$3,""),I2973)</f>
        <v/>
      </c>
      <c r="K2973" s="160"/>
    </row>
    <row r="2974" spans="1:11">
      <c r="A2974" s="159">
        <f t="shared" si="370"/>
        <v>186</v>
      </c>
      <c r="B2974" s="156">
        <f t="shared" si="371"/>
        <v>0</v>
      </c>
      <c r="C2974" s="156">
        <v>100000000000</v>
      </c>
      <c r="D2974" s="156"/>
      <c r="E2974" s="157"/>
      <c r="K2974" s="160"/>
    </row>
    <row r="2975" spans="1:11">
      <c r="A2975" s="159">
        <f t="shared" si="370"/>
        <v>186</v>
      </c>
      <c r="B2975" s="155">
        <f>A2975-A2972</f>
        <v>0</v>
      </c>
      <c r="C2975" s="155">
        <v>1000000000000</v>
      </c>
      <c r="D2975" s="156">
        <f>(A2975-A2972)/1000000000</f>
        <v>0</v>
      </c>
      <c r="E2975" s="157">
        <f>D2975-MOD(D2975,100)</f>
        <v>0</v>
      </c>
      <c r="F2975" s="149">
        <f>MOD(D2975,100)</f>
        <v>0</v>
      </c>
      <c r="G2975" s="149">
        <f>F2975-MOD(F2975,10)</f>
        <v>0</v>
      </c>
      <c r="H2975" s="149">
        <f>MOD(F2975,10)</f>
        <v>0</v>
      </c>
      <c r="K2975" s="160"/>
    </row>
    <row r="2976" spans="1:11" ht="15.75" thickBot="1">
      <c r="A2976" s="162"/>
      <c r="B2976" s="163"/>
      <c r="C2976" s="163"/>
      <c r="D2976" s="163"/>
      <c r="E2976" s="164" t="str">
        <f>_xlfn.IFNA(VLOOKUP(E2975,$O$3:$P$38,2,0),"")</f>
        <v/>
      </c>
      <c r="F2976" s="163" t="str">
        <f>IF(AND(F2975&gt;10,F2975&lt;20), VLOOKUP(F2975,$O$3:$P$38,2,0),"")</f>
        <v/>
      </c>
      <c r="G2976" s="163" t="str">
        <f>IF(AND(F2975&gt;10,F2975&lt;20),"", IF(G2975&gt;9, VLOOKUP(G2975,$O$3:$P$38,2,0),""))</f>
        <v/>
      </c>
      <c r="H2976" s="163" t="str">
        <f>IF(AND(F2975&gt;10,F2975&lt;20),"", IF(H2975&gt;0, VLOOKUP(H2975,$O$3:$P$38,2,0),""))</f>
        <v/>
      </c>
      <c r="I2976" s="163" t="str">
        <f>IF(D2975=0,"",IF(D2975=1,$S$3,IF(AND(F2975&gt;10,F2975&lt;19),$S$5,IF(AND(H2975&gt;1,H2975&lt;5),$S$4,$S$5))))</f>
        <v/>
      </c>
      <c r="J2976" s="163" t="str">
        <f>CONCATENATE(E2976,IF(AND(E2976&lt;&gt;"",F2976&lt;&gt;""),$M$3,""),F2976,IF(AND(E2976&amp;F2976&lt;&gt;"",G2976&lt;&gt;""),$M$3,""),G2976,IF(AND(E2976&amp;F2976&amp;G2976&lt;&gt;"",H2976&lt;&gt;""),$M$3,""),H2976,IF(E2976&amp;F2976&amp;G2976&amp;H2976&lt;&gt;"",$M$3,""),I2976)</f>
        <v/>
      </c>
      <c r="K2976" s="165"/>
    </row>
    <row r="2977" spans="1:11" ht="15.75" thickBot="1">
      <c r="A2977" s="150"/>
      <c r="B2977" s="150"/>
      <c r="C2977" s="150"/>
      <c r="D2977" s="150"/>
      <c r="E2977" s="166"/>
      <c r="F2977" s="150"/>
      <c r="G2977" s="150"/>
      <c r="H2977" s="150"/>
      <c r="I2977" s="150"/>
      <c r="J2977" s="150"/>
      <c r="K2977" s="150"/>
    </row>
    <row r="2978" spans="1:11" ht="15.75" thickBot="1">
      <c r="A2978" s="151">
        <v>187</v>
      </c>
      <c r="B2978" s="145" t="s">
        <v>152</v>
      </c>
      <c r="C2978" s="145" t="s">
        <v>153</v>
      </c>
      <c r="D2978" s="148"/>
      <c r="E2978" s="152" t="str">
        <f>CONCATENATE(J2992,IF(AND(D2991&lt;&gt;0,D2988&lt;&gt;0),$M$3,""),J2989,IF(AND(D2988&lt;&gt;0,D2985&lt;&gt;0),$M$3,""),J2986,IF(AND(D2985&lt;&gt;0,D2982&lt;&gt;0),$M$3,""),J2983,$N$3,$M$3,E2979,IF(D2979&lt;&gt;0,$M$3,""),$N$4)</f>
        <v>sto osiemdziesiąt siedem, 00/100</v>
      </c>
      <c r="F2978" s="148"/>
      <c r="G2978" s="148"/>
      <c r="H2978" s="148"/>
      <c r="I2978" s="148"/>
      <c r="J2978" s="148"/>
      <c r="K2978" s="153"/>
    </row>
    <row r="2979" spans="1:11" ht="15.75" thickBot="1">
      <c r="A2979" s="154">
        <f>TRUNC(A2978)</f>
        <v>187</v>
      </c>
      <c r="B2979" s="155">
        <f>A2978-A2979</f>
        <v>0</v>
      </c>
      <c r="C2979" s="155">
        <v>1</v>
      </c>
      <c r="D2979" s="156">
        <f>B2979</f>
        <v>0</v>
      </c>
      <c r="E2979" s="157" t="str">
        <f>CONCATENATE(TEXT(D2979*100,"## 00"),"/100")</f>
        <v>00/100</v>
      </c>
      <c r="K2979" s="158"/>
    </row>
    <row r="2980" spans="1:11">
      <c r="A2980" s="159">
        <f t="shared" ref="A2980:A2991" si="372">MOD($A$2979,$C2980)</f>
        <v>7</v>
      </c>
      <c r="B2980" s="156">
        <f>A2980</f>
        <v>7</v>
      </c>
      <c r="C2980" s="156">
        <v>10</v>
      </c>
      <c r="D2980" s="156"/>
      <c r="E2980" s="157"/>
      <c r="K2980" s="160"/>
    </row>
    <row r="2981" spans="1:11">
      <c r="A2981" s="159">
        <f t="shared" si="372"/>
        <v>87</v>
      </c>
      <c r="B2981" s="156">
        <f t="shared" ref="B2981:B2990" si="373">A2981-A2980</f>
        <v>80</v>
      </c>
      <c r="C2981" s="156">
        <v>100</v>
      </c>
      <c r="D2981" s="156"/>
      <c r="E2981" s="157"/>
      <c r="K2981" s="160"/>
    </row>
    <row r="2982" spans="1:11">
      <c r="A2982" s="159">
        <f t="shared" si="372"/>
        <v>187</v>
      </c>
      <c r="B2982" s="156">
        <f t="shared" si="373"/>
        <v>100</v>
      </c>
      <c r="C2982" s="156">
        <v>1000</v>
      </c>
      <c r="D2982" s="156">
        <f>A2982</f>
        <v>187</v>
      </c>
      <c r="E2982" s="157">
        <f>D2982-MOD(D2982,100)</f>
        <v>100</v>
      </c>
      <c r="F2982" s="149">
        <f>MOD(D2982,100)</f>
        <v>87</v>
      </c>
      <c r="G2982" s="149">
        <f>F2982-MOD(F2982,10)</f>
        <v>80</v>
      </c>
      <c r="H2982" s="149">
        <f>MOD(F2982,10)</f>
        <v>7</v>
      </c>
      <c r="K2982" s="160"/>
    </row>
    <row r="2983" spans="1:11">
      <c r="A2983" s="159">
        <f t="shared" si="372"/>
        <v>187</v>
      </c>
      <c r="B2983" s="156">
        <f t="shared" si="373"/>
        <v>0</v>
      </c>
      <c r="C2983" s="156">
        <v>10000</v>
      </c>
      <c r="D2983" s="156"/>
      <c r="E2983" s="157" t="str">
        <f>_xlfn.IFNA(VLOOKUP(E2982,$O$3:$P$38,2,0),"")</f>
        <v>sto</v>
      </c>
      <c r="F2983" s="149" t="str">
        <f>IF(AND(F2982&gt;10,F2982&lt;20), VLOOKUP(F2982,$O$3:$P$38,2,0),"")</f>
        <v/>
      </c>
      <c r="G2983" s="149" t="str">
        <f>IF(AND(F2982&gt;10,F2982&lt;20),"", IF(G2982&gt;9, VLOOKUP(G2982,$O$3:$P$38,2,0),""))</f>
        <v>osiemdziesiąt</v>
      </c>
      <c r="H2983" s="149" t="str">
        <f>IF(AND(F2982&gt;10,F2982&lt;20),"",IF(H2982&gt;0,VLOOKUP(H2982,$O$3:$P$39,2,0),IF(AND(H2982=0,A2979=0),"zero","")))</f>
        <v>siedem</v>
      </c>
      <c r="J2983" s="149" t="str">
        <f>CONCATENATE(E2983,IF(AND(E2983&lt;&gt;"",F2983&lt;&gt;""),$M$3,""),F2983,IF(AND(E2983&amp;F2983&lt;&gt;"",G2983&lt;&gt;""),$M$3,""),G2983,IF(AND(E2983&amp;F2983&amp;G2983&lt;&gt;"",H2983&lt;&gt;""),$M$3,""),H2983)</f>
        <v>sto osiemdziesiąt siedem</v>
      </c>
      <c r="K2983" s="160"/>
    </row>
    <row r="2984" spans="1:11">
      <c r="A2984" s="159">
        <f t="shared" si="372"/>
        <v>187</v>
      </c>
      <c r="B2984" s="156">
        <f t="shared" si="373"/>
        <v>0</v>
      </c>
      <c r="C2984" s="156">
        <v>100000</v>
      </c>
      <c r="D2984" s="156"/>
      <c r="E2984" s="157"/>
      <c r="K2984" s="160"/>
    </row>
    <row r="2985" spans="1:11">
      <c r="A2985" s="159">
        <f t="shared" si="372"/>
        <v>187</v>
      </c>
      <c r="B2985" s="156">
        <f t="shared" si="373"/>
        <v>0</v>
      </c>
      <c r="C2985" s="156">
        <v>1000000</v>
      </c>
      <c r="D2985" s="156">
        <f>(A2985-A2982)/1000</f>
        <v>0</v>
      </c>
      <c r="E2985" s="157">
        <f>D2985-MOD(D2985,100)</f>
        <v>0</v>
      </c>
      <c r="F2985" s="149">
        <f>MOD(D2985,100)</f>
        <v>0</v>
      </c>
      <c r="G2985" s="149">
        <f>F2985-MOD(F2985,10)</f>
        <v>0</v>
      </c>
      <c r="H2985" s="149">
        <f>MOD(F2985,10)</f>
        <v>0</v>
      </c>
      <c r="K2985" s="160"/>
    </row>
    <row r="2986" spans="1:11">
      <c r="A2986" s="159">
        <f t="shared" si="372"/>
        <v>187</v>
      </c>
      <c r="B2986" s="156">
        <f t="shared" si="373"/>
        <v>0</v>
      </c>
      <c r="C2986" s="156">
        <v>10000000</v>
      </c>
      <c r="D2986" s="156"/>
      <c r="E2986" s="157" t="str">
        <f>_xlfn.IFNA(VLOOKUP(E2985,$O$3:$P$38,2,0),"")</f>
        <v/>
      </c>
      <c r="F2986" s="149" t="str">
        <f>IF(AND(F2985&gt;10,F2985&lt;20), VLOOKUP(F2985,$O$3:$P$38,2,0),"")</f>
        <v/>
      </c>
      <c r="G2986" s="149" t="str">
        <f>IF(AND(F2985&gt;10,F2985&lt;20),"", IF(G2985&gt;9, VLOOKUP(G2985,$O$3:$P$38,2,0),""))</f>
        <v/>
      </c>
      <c r="H2986" s="149" t="str">
        <f>IF(AND(F2985&gt;10,F2985&lt;20),"", IF(H2985&gt;0, VLOOKUP(H2985,$O$3:$P$38,2,0),""))</f>
        <v/>
      </c>
      <c r="I2986" s="149" t="str">
        <f>IF(D2985=0,"",IF(D2985=1,$Q$3,IF(AND(F2985&gt;10,F2985&lt;19),$Q$5,IF(AND(H2985&gt;1,H2985&lt;5),$Q$4,$Q$5))))</f>
        <v/>
      </c>
      <c r="J2986" s="149" t="str">
        <f>CONCATENATE(E2986,IF(AND(E2986&lt;&gt;"",F2986&lt;&gt;""),$M$3,""),F2986,IF(AND(E2986&amp;F2986&lt;&gt;"",G2986&lt;&gt;""),$M$3,""),G2986,IF(AND(E2986&amp;F2986&amp;G2986&lt;&gt;"",H2986&lt;&gt;""),$M$3,""),H2986,IF(E2986&amp;F2986&amp;G2986&amp;H2986&lt;&gt;"",$M$3,""),I2986)</f>
        <v/>
      </c>
      <c r="K2986" s="160"/>
    </row>
    <row r="2987" spans="1:11">
      <c r="A2987" s="159">
        <f t="shared" si="372"/>
        <v>187</v>
      </c>
      <c r="B2987" s="156">
        <f t="shared" si="373"/>
        <v>0</v>
      </c>
      <c r="C2987" s="156">
        <v>100000000</v>
      </c>
      <c r="D2987" s="156"/>
      <c r="E2987" s="157"/>
      <c r="K2987" s="160"/>
    </row>
    <row r="2988" spans="1:11">
      <c r="A2988" s="159">
        <f t="shared" si="372"/>
        <v>187</v>
      </c>
      <c r="B2988" s="155">
        <f t="shared" si="373"/>
        <v>0</v>
      </c>
      <c r="C2988" s="155">
        <v>1000000000</v>
      </c>
      <c r="D2988" s="156">
        <f>(A2988-A2985)/1000000</f>
        <v>0</v>
      </c>
      <c r="E2988" s="157">
        <f>D2988-MOD(D2988,100)</f>
        <v>0</v>
      </c>
      <c r="F2988" s="149">
        <f>MOD(D2988,100)</f>
        <v>0</v>
      </c>
      <c r="G2988" s="149">
        <f>F2988-MOD(F2988,10)</f>
        <v>0</v>
      </c>
      <c r="H2988" s="149">
        <f>MOD(F2988,10)</f>
        <v>0</v>
      </c>
      <c r="K2988" s="160"/>
    </row>
    <row r="2989" spans="1:11">
      <c r="A2989" s="159">
        <f t="shared" si="372"/>
        <v>187</v>
      </c>
      <c r="B2989" s="155">
        <f t="shared" si="373"/>
        <v>0</v>
      </c>
      <c r="C2989" s="155">
        <v>10000000000</v>
      </c>
      <c r="E2989" s="161" t="str">
        <f>_xlfn.IFNA(VLOOKUP(E2988,$O$3:$P$38,2,0),"")</f>
        <v/>
      </c>
      <c r="F2989" s="149" t="str">
        <f>IF(AND(F2988&gt;10,F2988&lt;20), VLOOKUP(F2988,$O$3:$P$38,2,0),"")</f>
        <v/>
      </c>
      <c r="G2989" s="149" t="str">
        <f>IF(AND(F2988&gt;10,F2988&lt;20),"", IF(G2988&gt;9, VLOOKUP(G2988,$O$3:$P$38,2,0),""))</f>
        <v/>
      </c>
      <c r="H2989" s="149" t="str">
        <f>IF(AND(F2988&gt;10,F2988&lt;20),"", IF(H2988&gt;0, VLOOKUP(H2988,$O$3:$P$38,2,0),""))</f>
        <v/>
      </c>
      <c r="I2989" s="149" t="str">
        <f>IF(D2988=0,"",IF(D2988=1,$R$3,IF(AND(F2988&gt;10,F2988&lt;19),$R$5,IF(AND(H2988&gt;1,H2988&lt;5),$R$4,$R$5))))</f>
        <v/>
      </c>
      <c r="J2989" s="149" t="str">
        <f>CONCATENATE(E2989,IF(AND(E2989&lt;&gt;"",F2989&lt;&gt;""),$M$3,""),F2989,IF(AND(E2989&amp;F2989&lt;&gt;"",G2989&lt;&gt;""),$M$3,""),G2989,IF(AND(E2989&amp;F2989&amp;G2989&lt;&gt;"",H2989&lt;&gt;""),$M$3,""),H2989,IF(E2989&amp;F2989&amp;G2989&amp;H2989&lt;&gt;"",$M$3,""),I2989)</f>
        <v/>
      </c>
      <c r="K2989" s="160"/>
    </row>
    <row r="2990" spans="1:11">
      <c r="A2990" s="159">
        <f t="shared" si="372"/>
        <v>187</v>
      </c>
      <c r="B2990" s="156">
        <f t="shared" si="373"/>
        <v>0</v>
      </c>
      <c r="C2990" s="156">
        <v>100000000000</v>
      </c>
      <c r="D2990" s="156"/>
      <c r="E2990" s="157"/>
      <c r="K2990" s="160"/>
    </row>
    <row r="2991" spans="1:11">
      <c r="A2991" s="159">
        <f t="shared" si="372"/>
        <v>187</v>
      </c>
      <c r="B2991" s="155">
        <f>A2991-A2988</f>
        <v>0</v>
      </c>
      <c r="C2991" s="155">
        <v>1000000000000</v>
      </c>
      <c r="D2991" s="156">
        <f>(A2991-A2988)/1000000000</f>
        <v>0</v>
      </c>
      <c r="E2991" s="157">
        <f>D2991-MOD(D2991,100)</f>
        <v>0</v>
      </c>
      <c r="F2991" s="149">
        <f>MOD(D2991,100)</f>
        <v>0</v>
      </c>
      <c r="G2991" s="149">
        <f>F2991-MOD(F2991,10)</f>
        <v>0</v>
      </c>
      <c r="H2991" s="149">
        <f>MOD(F2991,10)</f>
        <v>0</v>
      </c>
      <c r="K2991" s="160"/>
    </row>
    <row r="2992" spans="1:11" ht="15.75" thickBot="1">
      <c r="A2992" s="162"/>
      <c r="B2992" s="163"/>
      <c r="C2992" s="163"/>
      <c r="D2992" s="163"/>
      <c r="E2992" s="164" t="str">
        <f>_xlfn.IFNA(VLOOKUP(E2991,$O$3:$P$38,2,0),"")</f>
        <v/>
      </c>
      <c r="F2992" s="163" t="str">
        <f>IF(AND(F2991&gt;10,F2991&lt;20), VLOOKUP(F2991,$O$3:$P$38,2,0),"")</f>
        <v/>
      </c>
      <c r="G2992" s="163" t="str">
        <f>IF(AND(F2991&gt;10,F2991&lt;20),"", IF(G2991&gt;9, VLOOKUP(G2991,$O$3:$P$38,2,0),""))</f>
        <v/>
      </c>
      <c r="H2992" s="163" t="str">
        <f>IF(AND(F2991&gt;10,F2991&lt;20),"", IF(H2991&gt;0, VLOOKUP(H2991,$O$3:$P$38,2,0),""))</f>
        <v/>
      </c>
      <c r="I2992" s="163" t="str">
        <f>IF(D2991=0,"",IF(D2991=1,$S$3,IF(AND(F2991&gt;10,F2991&lt;19),$S$5,IF(AND(H2991&gt;1,H2991&lt;5),$S$4,$S$5))))</f>
        <v/>
      </c>
      <c r="J2992" s="163" t="str">
        <f>CONCATENATE(E2992,IF(AND(E2992&lt;&gt;"",F2992&lt;&gt;""),$M$3,""),F2992,IF(AND(E2992&amp;F2992&lt;&gt;"",G2992&lt;&gt;""),$M$3,""),G2992,IF(AND(E2992&amp;F2992&amp;G2992&lt;&gt;"",H2992&lt;&gt;""),$M$3,""),H2992,IF(E2992&amp;F2992&amp;G2992&amp;H2992&lt;&gt;"",$M$3,""),I2992)</f>
        <v/>
      </c>
      <c r="K2992" s="165"/>
    </row>
    <row r="2993" spans="1:11" ht="15.75" thickBot="1">
      <c r="A2993" s="150"/>
      <c r="B2993" s="150"/>
      <c r="C2993" s="150"/>
      <c r="D2993" s="150"/>
      <c r="E2993" s="166"/>
      <c r="F2993" s="150"/>
      <c r="G2993" s="150"/>
      <c r="H2993" s="150"/>
      <c r="I2993" s="150"/>
      <c r="J2993" s="150"/>
      <c r="K2993" s="150"/>
    </row>
    <row r="2994" spans="1:11" ht="15.75" thickBot="1">
      <c r="A2994" s="151">
        <v>188</v>
      </c>
      <c r="B2994" s="145" t="s">
        <v>152</v>
      </c>
      <c r="C2994" s="145" t="s">
        <v>153</v>
      </c>
      <c r="D2994" s="148"/>
      <c r="E2994" s="152" t="str">
        <f>CONCATENATE(J3008,IF(AND(D3007&lt;&gt;0,D3004&lt;&gt;0),$M$3,""),J3005,IF(AND(D3004&lt;&gt;0,D3001&lt;&gt;0),$M$3,""),J3002,IF(AND(D3001&lt;&gt;0,D2998&lt;&gt;0),$M$3,""),J2999,$N$3,$M$3,E2995,IF(D2995&lt;&gt;0,$M$3,""),$N$4)</f>
        <v>sto osiemdziesiąt osiem, 00/100</v>
      </c>
      <c r="F2994" s="148"/>
      <c r="G2994" s="148"/>
      <c r="H2994" s="148"/>
      <c r="I2994" s="148"/>
      <c r="J2994" s="148"/>
      <c r="K2994" s="153"/>
    </row>
    <row r="2995" spans="1:11" ht="15.75" thickBot="1">
      <c r="A2995" s="154">
        <f>TRUNC(A2994)</f>
        <v>188</v>
      </c>
      <c r="B2995" s="155">
        <f>A2994-A2995</f>
        <v>0</v>
      </c>
      <c r="C2995" s="155">
        <v>1</v>
      </c>
      <c r="D2995" s="156">
        <f>B2995</f>
        <v>0</v>
      </c>
      <c r="E2995" s="157" t="str">
        <f>CONCATENATE(TEXT(D2995*100,"## 00"),"/100")</f>
        <v>00/100</v>
      </c>
      <c r="K2995" s="158"/>
    </row>
    <row r="2996" spans="1:11">
      <c r="A2996" s="159">
        <f t="shared" ref="A2996:A3007" si="374">MOD($A$2995,$C2996)</f>
        <v>8</v>
      </c>
      <c r="B2996" s="156">
        <f>A2996</f>
        <v>8</v>
      </c>
      <c r="C2996" s="156">
        <v>10</v>
      </c>
      <c r="D2996" s="156"/>
      <c r="E2996" s="157"/>
      <c r="K2996" s="160"/>
    </row>
    <row r="2997" spans="1:11">
      <c r="A2997" s="159">
        <f t="shared" si="374"/>
        <v>88</v>
      </c>
      <c r="B2997" s="156">
        <f t="shared" ref="B2997:B3006" si="375">A2997-A2996</f>
        <v>80</v>
      </c>
      <c r="C2997" s="156">
        <v>100</v>
      </c>
      <c r="D2997" s="156"/>
      <c r="E2997" s="157"/>
      <c r="K2997" s="160"/>
    </row>
    <row r="2998" spans="1:11">
      <c r="A2998" s="159">
        <f t="shared" si="374"/>
        <v>188</v>
      </c>
      <c r="B2998" s="156">
        <f t="shared" si="375"/>
        <v>100</v>
      </c>
      <c r="C2998" s="156">
        <v>1000</v>
      </c>
      <c r="D2998" s="156">
        <f>A2998</f>
        <v>188</v>
      </c>
      <c r="E2998" s="157">
        <f>D2998-MOD(D2998,100)</f>
        <v>100</v>
      </c>
      <c r="F2998" s="149">
        <f>MOD(D2998,100)</f>
        <v>88</v>
      </c>
      <c r="G2998" s="149">
        <f>F2998-MOD(F2998,10)</f>
        <v>80</v>
      </c>
      <c r="H2998" s="149">
        <f>MOD(F2998,10)</f>
        <v>8</v>
      </c>
      <c r="K2998" s="160"/>
    </row>
    <row r="2999" spans="1:11">
      <c r="A2999" s="159">
        <f t="shared" si="374"/>
        <v>188</v>
      </c>
      <c r="B2999" s="156">
        <f t="shared" si="375"/>
        <v>0</v>
      </c>
      <c r="C2999" s="156">
        <v>10000</v>
      </c>
      <c r="D2999" s="156"/>
      <c r="E2999" s="157" t="str">
        <f>_xlfn.IFNA(VLOOKUP(E2998,$O$3:$P$38,2,0),"")</f>
        <v>sto</v>
      </c>
      <c r="F2999" s="149" t="str">
        <f>IF(AND(F2998&gt;10,F2998&lt;20), VLOOKUP(F2998,$O$3:$P$38,2,0),"")</f>
        <v/>
      </c>
      <c r="G2999" s="149" t="str">
        <f>IF(AND(F2998&gt;10,F2998&lt;20),"", IF(G2998&gt;9, VLOOKUP(G2998,$O$3:$P$38,2,0),""))</f>
        <v>osiemdziesiąt</v>
      </c>
      <c r="H2999" s="149" t="str">
        <f>IF(AND(F2998&gt;10,F2998&lt;20),"",IF(H2998&gt;0,VLOOKUP(H2998,$O$3:$P$39,2,0),IF(AND(H2998=0,A2995=0),"zero","")))</f>
        <v>osiem</v>
      </c>
      <c r="J2999" s="149" t="str">
        <f>CONCATENATE(E2999,IF(AND(E2999&lt;&gt;"",F2999&lt;&gt;""),$M$3,""),F2999,IF(AND(E2999&amp;F2999&lt;&gt;"",G2999&lt;&gt;""),$M$3,""),G2999,IF(AND(E2999&amp;F2999&amp;G2999&lt;&gt;"",H2999&lt;&gt;""),$M$3,""),H2999)</f>
        <v>sto osiemdziesiąt osiem</v>
      </c>
      <c r="K2999" s="160"/>
    </row>
    <row r="3000" spans="1:11">
      <c r="A3000" s="159">
        <f t="shared" si="374"/>
        <v>188</v>
      </c>
      <c r="B3000" s="156">
        <f t="shared" si="375"/>
        <v>0</v>
      </c>
      <c r="C3000" s="156">
        <v>100000</v>
      </c>
      <c r="D3000" s="156"/>
      <c r="E3000" s="157"/>
      <c r="K3000" s="160"/>
    </row>
    <row r="3001" spans="1:11">
      <c r="A3001" s="159">
        <f t="shared" si="374"/>
        <v>188</v>
      </c>
      <c r="B3001" s="156">
        <f t="shared" si="375"/>
        <v>0</v>
      </c>
      <c r="C3001" s="156">
        <v>1000000</v>
      </c>
      <c r="D3001" s="156">
        <f>(A3001-A2998)/1000</f>
        <v>0</v>
      </c>
      <c r="E3001" s="157">
        <f>D3001-MOD(D3001,100)</f>
        <v>0</v>
      </c>
      <c r="F3001" s="149">
        <f>MOD(D3001,100)</f>
        <v>0</v>
      </c>
      <c r="G3001" s="149">
        <f>F3001-MOD(F3001,10)</f>
        <v>0</v>
      </c>
      <c r="H3001" s="149">
        <f>MOD(F3001,10)</f>
        <v>0</v>
      </c>
      <c r="K3001" s="160"/>
    </row>
    <row r="3002" spans="1:11">
      <c r="A3002" s="159">
        <f t="shared" si="374"/>
        <v>188</v>
      </c>
      <c r="B3002" s="156">
        <f t="shared" si="375"/>
        <v>0</v>
      </c>
      <c r="C3002" s="156">
        <v>10000000</v>
      </c>
      <c r="D3002" s="156"/>
      <c r="E3002" s="157" t="str">
        <f>_xlfn.IFNA(VLOOKUP(E3001,$O$3:$P$38,2,0),"")</f>
        <v/>
      </c>
      <c r="F3002" s="149" t="str">
        <f>IF(AND(F3001&gt;10,F3001&lt;20), VLOOKUP(F3001,$O$3:$P$38,2,0),"")</f>
        <v/>
      </c>
      <c r="G3002" s="149" t="str">
        <f>IF(AND(F3001&gt;10,F3001&lt;20),"", IF(G3001&gt;9, VLOOKUP(G3001,$O$3:$P$38,2,0),""))</f>
        <v/>
      </c>
      <c r="H3002" s="149" t="str">
        <f>IF(AND(F3001&gt;10,F3001&lt;20),"", IF(H3001&gt;0, VLOOKUP(H3001,$O$3:$P$38,2,0),""))</f>
        <v/>
      </c>
      <c r="I3002" s="149" t="str">
        <f>IF(D3001=0,"",IF(D3001=1,$Q$3,IF(AND(F3001&gt;10,F3001&lt;19),$Q$5,IF(AND(H3001&gt;1,H3001&lt;5),$Q$4,$Q$5))))</f>
        <v/>
      </c>
      <c r="J3002" s="149" t="str">
        <f>CONCATENATE(E3002,IF(AND(E3002&lt;&gt;"",F3002&lt;&gt;""),$M$3,""),F3002,IF(AND(E3002&amp;F3002&lt;&gt;"",G3002&lt;&gt;""),$M$3,""),G3002,IF(AND(E3002&amp;F3002&amp;G3002&lt;&gt;"",H3002&lt;&gt;""),$M$3,""),H3002,IF(E3002&amp;F3002&amp;G3002&amp;H3002&lt;&gt;"",$M$3,""),I3002)</f>
        <v/>
      </c>
      <c r="K3002" s="160"/>
    </row>
    <row r="3003" spans="1:11">
      <c r="A3003" s="159">
        <f t="shared" si="374"/>
        <v>188</v>
      </c>
      <c r="B3003" s="156">
        <f t="shared" si="375"/>
        <v>0</v>
      </c>
      <c r="C3003" s="156">
        <v>100000000</v>
      </c>
      <c r="D3003" s="156"/>
      <c r="E3003" s="157"/>
      <c r="K3003" s="160"/>
    </row>
    <row r="3004" spans="1:11">
      <c r="A3004" s="159">
        <f t="shared" si="374"/>
        <v>188</v>
      </c>
      <c r="B3004" s="155">
        <f t="shared" si="375"/>
        <v>0</v>
      </c>
      <c r="C3004" s="155">
        <v>1000000000</v>
      </c>
      <c r="D3004" s="156">
        <f>(A3004-A3001)/1000000</f>
        <v>0</v>
      </c>
      <c r="E3004" s="157">
        <f>D3004-MOD(D3004,100)</f>
        <v>0</v>
      </c>
      <c r="F3004" s="149">
        <f>MOD(D3004,100)</f>
        <v>0</v>
      </c>
      <c r="G3004" s="149">
        <f>F3004-MOD(F3004,10)</f>
        <v>0</v>
      </c>
      <c r="H3004" s="149">
        <f>MOD(F3004,10)</f>
        <v>0</v>
      </c>
      <c r="K3004" s="160"/>
    </row>
    <row r="3005" spans="1:11">
      <c r="A3005" s="159">
        <f t="shared" si="374"/>
        <v>188</v>
      </c>
      <c r="B3005" s="155">
        <f t="shared" si="375"/>
        <v>0</v>
      </c>
      <c r="C3005" s="155">
        <v>10000000000</v>
      </c>
      <c r="E3005" s="161" t="str">
        <f>_xlfn.IFNA(VLOOKUP(E3004,$O$3:$P$38,2,0),"")</f>
        <v/>
      </c>
      <c r="F3005" s="149" t="str">
        <f>IF(AND(F3004&gt;10,F3004&lt;20), VLOOKUP(F3004,$O$3:$P$38,2,0),"")</f>
        <v/>
      </c>
      <c r="G3005" s="149" t="str">
        <f>IF(AND(F3004&gt;10,F3004&lt;20),"", IF(G3004&gt;9, VLOOKUP(G3004,$O$3:$P$38,2,0),""))</f>
        <v/>
      </c>
      <c r="H3005" s="149" t="str">
        <f>IF(AND(F3004&gt;10,F3004&lt;20),"", IF(H3004&gt;0, VLOOKUP(H3004,$O$3:$P$38,2,0),""))</f>
        <v/>
      </c>
      <c r="I3005" s="149" t="str">
        <f>IF(D3004=0,"",IF(D3004=1,$R$3,IF(AND(F3004&gt;10,F3004&lt;19),$R$5,IF(AND(H3004&gt;1,H3004&lt;5),$R$4,$R$5))))</f>
        <v/>
      </c>
      <c r="J3005" s="149" t="str">
        <f>CONCATENATE(E3005,IF(AND(E3005&lt;&gt;"",F3005&lt;&gt;""),$M$3,""),F3005,IF(AND(E3005&amp;F3005&lt;&gt;"",G3005&lt;&gt;""),$M$3,""),G3005,IF(AND(E3005&amp;F3005&amp;G3005&lt;&gt;"",H3005&lt;&gt;""),$M$3,""),H3005,IF(E3005&amp;F3005&amp;G3005&amp;H3005&lt;&gt;"",$M$3,""),I3005)</f>
        <v/>
      </c>
      <c r="K3005" s="160"/>
    </row>
    <row r="3006" spans="1:11">
      <c r="A3006" s="159">
        <f t="shared" si="374"/>
        <v>188</v>
      </c>
      <c r="B3006" s="156">
        <f t="shared" si="375"/>
        <v>0</v>
      </c>
      <c r="C3006" s="156">
        <v>100000000000</v>
      </c>
      <c r="D3006" s="156"/>
      <c r="E3006" s="157"/>
      <c r="K3006" s="160"/>
    </row>
    <row r="3007" spans="1:11">
      <c r="A3007" s="159">
        <f t="shared" si="374"/>
        <v>188</v>
      </c>
      <c r="B3007" s="155">
        <f>A3007-A3004</f>
        <v>0</v>
      </c>
      <c r="C3007" s="155">
        <v>1000000000000</v>
      </c>
      <c r="D3007" s="156">
        <f>(A3007-A3004)/1000000000</f>
        <v>0</v>
      </c>
      <c r="E3007" s="157">
        <f>D3007-MOD(D3007,100)</f>
        <v>0</v>
      </c>
      <c r="F3007" s="149">
        <f>MOD(D3007,100)</f>
        <v>0</v>
      </c>
      <c r="G3007" s="149">
        <f>F3007-MOD(F3007,10)</f>
        <v>0</v>
      </c>
      <c r="H3007" s="149">
        <f>MOD(F3007,10)</f>
        <v>0</v>
      </c>
      <c r="K3007" s="160"/>
    </row>
    <row r="3008" spans="1:11" ht="15.75" thickBot="1">
      <c r="A3008" s="162"/>
      <c r="B3008" s="163"/>
      <c r="C3008" s="163"/>
      <c r="D3008" s="163"/>
      <c r="E3008" s="164" t="str">
        <f>_xlfn.IFNA(VLOOKUP(E3007,$O$3:$P$38,2,0),"")</f>
        <v/>
      </c>
      <c r="F3008" s="163" t="str">
        <f>IF(AND(F3007&gt;10,F3007&lt;20), VLOOKUP(F3007,$O$3:$P$38,2,0),"")</f>
        <v/>
      </c>
      <c r="G3008" s="163" t="str">
        <f>IF(AND(F3007&gt;10,F3007&lt;20),"", IF(G3007&gt;9, VLOOKUP(G3007,$O$3:$P$38,2,0),""))</f>
        <v/>
      </c>
      <c r="H3008" s="163" t="str">
        <f>IF(AND(F3007&gt;10,F3007&lt;20),"", IF(H3007&gt;0, VLOOKUP(H3007,$O$3:$P$38,2,0),""))</f>
        <v/>
      </c>
      <c r="I3008" s="163" t="str">
        <f>IF(D3007=0,"",IF(D3007=1,$S$3,IF(AND(F3007&gt;10,F3007&lt;19),$S$5,IF(AND(H3007&gt;1,H3007&lt;5),$S$4,$S$5))))</f>
        <v/>
      </c>
      <c r="J3008" s="163" t="str">
        <f>CONCATENATE(E3008,IF(AND(E3008&lt;&gt;"",F3008&lt;&gt;""),$M$3,""),F3008,IF(AND(E3008&amp;F3008&lt;&gt;"",G3008&lt;&gt;""),$M$3,""),G3008,IF(AND(E3008&amp;F3008&amp;G3008&lt;&gt;"",H3008&lt;&gt;""),$M$3,""),H3008,IF(E3008&amp;F3008&amp;G3008&amp;H3008&lt;&gt;"",$M$3,""),I3008)</f>
        <v/>
      </c>
      <c r="K3008" s="165"/>
    </row>
    <row r="3009" spans="1:11" ht="15.75" thickBot="1">
      <c r="A3009" s="150"/>
      <c r="B3009" s="150"/>
      <c r="C3009" s="150"/>
      <c r="D3009" s="150"/>
      <c r="E3009" s="166"/>
      <c r="F3009" s="150"/>
      <c r="G3009" s="150"/>
      <c r="H3009" s="150"/>
      <c r="I3009" s="150"/>
      <c r="J3009" s="150"/>
      <c r="K3009" s="150"/>
    </row>
    <row r="3010" spans="1:11" ht="15.75" thickBot="1">
      <c r="A3010" s="151">
        <v>189</v>
      </c>
      <c r="B3010" s="145" t="s">
        <v>152</v>
      </c>
      <c r="C3010" s="145" t="s">
        <v>153</v>
      </c>
      <c r="D3010" s="148"/>
      <c r="E3010" s="152" t="str">
        <f>CONCATENATE(J3024,IF(AND(D3023&lt;&gt;0,D3020&lt;&gt;0),$M$3,""),J3021,IF(AND(D3020&lt;&gt;0,D3017&lt;&gt;0),$M$3,""),J3018,IF(AND(D3017&lt;&gt;0,D3014&lt;&gt;0),$M$3,""),J3015,$N$3,$M$3,E3011,IF(D3011&lt;&gt;0,$M$3,""),$N$4)</f>
        <v>sto osiemdziesiąt dziewięć, 00/100</v>
      </c>
      <c r="F3010" s="148"/>
      <c r="G3010" s="148"/>
      <c r="H3010" s="148"/>
      <c r="I3010" s="148"/>
      <c r="J3010" s="148"/>
      <c r="K3010" s="153"/>
    </row>
    <row r="3011" spans="1:11" ht="15.75" thickBot="1">
      <c r="A3011" s="154">
        <f>TRUNC(A3010)</f>
        <v>189</v>
      </c>
      <c r="B3011" s="155">
        <f>A3010-A3011</f>
        <v>0</v>
      </c>
      <c r="C3011" s="155">
        <v>1</v>
      </c>
      <c r="D3011" s="156">
        <f>B3011</f>
        <v>0</v>
      </c>
      <c r="E3011" s="157" t="str">
        <f>CONCATENATE(TEXT(D3011*100,"## 00"),"/100")</f>
        <v>00/100</v>
      </c>
      <c r="K3011" s="158"/>
    </row>
    <row r="3012" spans="1:11">
      <c r="A3012" s="159">
        <f t="shared" ref="A3012:A3023" si="376">MOD($A$3011,$C3012)</f>
        <v>9</v>
      </c>
      <c r="B3012" s="156">
        <f>A3012</f>
        <v>9</v>
      </c>
      <c r="C3012" s="156">
        <v>10</v>
      </c>
      <c r="D3012" s="156"/>
      <c r="E3012" s="157"/>
      <c r="K3012" s="160"/>
    </row>
    <row r="3013" spans="1:11">
      <c r="A3013" s="159">
        <f t="shared" si="376"/>
        <v>89</v>
      </c>
      <c r="B3013" s="156">
        <f t="shared" ref="B3013:B3022" si="377">A3013-A3012</f>
        <v>80</v>
      </c>
      <c r="C3013" s="156">
        <v>100</v>
      </c>
      <c r="D3013" s="156"/>
      <c r="E3013" s="157"/>
      <c r="K3013" s="160"/>
    </row>
    <row r="3014" spans="1:11">
      <c r="A3014" s="159">
        <f t="shared" si="376"/>
        <v>189</v>
      </c>
      <c r="B3014" s="156">
        <f t="shared" si="377"/>
        <v>100</v>
      </c>
      <c r="C3014" s="156">
        <v>1000</v>
      </c>
      <c r="D3014" s="156">
        <f>A3014</f>
        <v>189</v>
      </c>
      <c r="E3014" s="157">
        <f>D3014-MOD(D3014,100)</f>
        <v>100</v>
      </c>
      <c r="F3014" s="149">
        <f>MOD(D3014,100)</f>
        <v>89</v>
      </c>
      <c r="G3014" s="149">
        <f>F3014-MOD(F3014,10)</f>
        <v>80</v>
      </c>
      <c r="H3014" s="149">
        <f>MOD(F3014,10)</f>
        <v>9</v>
      </c>
      <c r="K3014" s="160"/>
    </row>
    <row r="3015" spans="1:11">
      <c r="A3015" s="159">
        <f t="shared" si="376"/>
        <v>189</v>
      </c>
      <c r="B3015" s="156">
        <f t="shared" si="377"/>
        <v>0</v>
      </c>
      <c r="C3015" s="156">
        <v>10000</v>
      </c>
      <c r="D3015" s="156"/>
      <c r="E3015" s="157" t="str">
        <f>_xlfn.IFNA(VLOOKUP(E3014,$O$3:$P$38,2,0),"")</f>
        <v>sto</v>
      </c>
      <c r="F3015" s="149" t="str">
        <f>IF(AND(F3014&gt;10,F3014&lt;20), VLOOKUP(F3014,$O$3:$P$38,2,0),"")</f>
        <v/>
      </c>
      <c r="G3015" s="149" t="str">
        <f>IF(AND(F3014&gt;10,F3014&lt;20),"", IF(G3014&gt;9, VLOOKUP(G3014,$O$3:$P$38,2,0),""))</f>
        <v>osiemdziesiąt</v>
      </c>
      <c r="H3015" s="149" t="str">
        <f>IF(AND(F3014&gt;10,F3014&lt;20),"",IF(H3014&gt;0,VLOOKUP(H3014,$O$3:$P$39,2,0),IF(AND(H3014=0,A3011=0),"zero","")))</f>
        <v>dziewięć</v>
      </c>
      <c r="J3015" s="149" t="str">
        <f>CONCATENATE(E3015,IF(AND(E3015&lt;&gt;"",F3015&lt;&gt;""),$M$3,""),F3015,IF(AND(E3015&amp;F3015&lt;&gt;"",G3015&lt;&gt;""),$M$3,""),G3015,IF(AND(E3015&amp;F3015&amp;G3015&lt;&gt;"",H3015&lt;&gt;""),$M$3,""),H3015)</f>
        <v>sto osiemdziesiąt dziewięć</v>
      </c>
      <c r="K3015" s="160"/>
    </row>
    <row r="3016" spans="1:11">
      <c r="A3016" s="159">
        <f t="shared" si="376"/>
        <v>189</v>
      </c>
      <c r="B3016" s="156">
        <f t="shared" si="377"/>
        <v>0</v>
      </c>
      <c r="C3016" s="156">
        <v>100000</v>
      </c>
      <c r="D3016" s="156"/>
      <c r="E3016" s="157"/>
      <c r="K3016" s="160"/>
    </row>
    <row r="3017" spans="1:11">
      <c r="A3017" s="159">
        <f t="shared" si="376"/>
        <v>189</v>
      </c>
      <c r="B3017" s="156">
        <f t="shared" si="377"/>
        <v>0</v>
      </c>
      <c r="C3017" s="156">
        <v>1000000</v>
      </c>
      <c r="D3017" s="156">
        <f>(A3017-A3014)/1000</f>
        <v>0</v>
      </c>
      <c r="E3017" s="157">
        <f>D3017-MOD(D3017,100)</f>
        <v>0</v>
      </c>
      <c r="F3017" s="149">
        <f>MOD(D3017,100)</f>
        <v>0</v>
      </c>
      <c r="G3017" s="149">
        <f>F3017-MOD(F3017,10)</f>
        <v>0</v>
      </c>
      <c r="H3017" s="149">
        <f>MOD(F3017,10)</f>
        <v>0</v>
      </c>
      <c r="K3017" s="160"/>
    </row>
    <row r="3018" spans="1:11">
      <c r="A3018" s="159">
        <f t="shared" si="376"/>
        <v>189</v>
      </c>
      <c r="B3018" s="156">
        <f t="shared" si="377"/>
        <v>0</v>
      </c>
      <c r="C3018" s="156">
        <v>10000000</v>
      </c>
      <c r="D3018" s="156"/>
      <c r="E3018" s="157" t="str">
        <f>_xlfn.IFNA(VLOOKUP(E3017,$O$3:$P$38,2,0),"")</f>
        <v/>
      </c>
      <c r="F3018" s="149" t="str">
        <f>IF(AND(F3017&gt;10,F3017&lt;20), VLOOKUP(F3017,$O$3:$P$38,2,0),"")</f>
        <v/>
      </c>
      <c r="G3018" s="149" t="str">
        <f>IF(AND(F3017&gt;10,F3017&lt;20),"", IF(G3017&gt;9, VLOOKUP(G3017,$O$3:$P$38,2,0),""))</f>
        <v/>
      </c>
      <c r="H3018" s="149" t="str">
        <f>IF(AND(F3017&gt;10,F3017&lt;20),"", IF(H3017&gt;0, VLOOKUP(H3017,$O$3:$P$38,2,0),""))</f>
        <v/>
      </c>
      <c r="I3018" s="149" t="str">
        <f>IF(D3017=0,"",IF(D3017=1,$Q$3,IF(AND(F3017&gt;10,F3017&lt;19),$Q$5,IF(AND(H3017&gt;1,H3017&lt;5),$Q$4,$Q$5))))</f>
        <v/>
      </c>
      <c r="J3018" s="149" t="str">
        <f>CONCATENATE(E3018,IF(AND(E3018&lt;&gt;"",F3018&lt;&gt;""),$M$3,""),F3018,IF(AND(E3018&amp;F3018&lt;&gt;"",G3018&lt;&gt;""),$M$3,""),G3018,IF(AND(E3018&amp;F3018&amp;G3018&lt;&gt;"",H3018&lt;&gt;""),$M$3,""),H3018,IF(E3018&amp;F3018&amp;G3018&amp;H3018&lt;&gt;"",$M$3,""),I3018)</f>
        <v/>
      </c>
      <c r="K3018" s="160"/>
    </row>
    <row r="3019" spans="1:11">
      <c r="A3019" s="159">
        <f t="shared" si="376"/>
        <v>189</v>
      </c>
      <c r="B3019" s="156">
        <f t="shared" si="377"/>
        <v>0</v>
      </c>
      <c r="C3019" s="156">
        <v>100000000</v>
      </c>
      <c r="D3019" s="156"/>
      <c r="E3019" s="157"/>
      <c r="K3019" s="160"/>
    </row>
    <row r="3020" spans="1:11">
      <c r="A3020" s="159">
        <f t="shared" si="376"/>
        <v>189</v>
      </c>
      <c r="B3020" s="155">
        <f t="shared" si="377"/>
        <v>0</v>
      </c>
      <c r="C3020" s="155">
        <v>1000000000</v>
      </c>
      <c r="D3020" s="156">
        <f>(A3020-A3017)/1000000</f>
        <v>0</v>
      </c>
      <c r="E3020" s="157">
        <f>D3020-MOD(D3020,100)</f>
        <v>0</v>
      </c>
      <c r="F3020" s="149">
        <f>MOD(D3020,100)</f>
        <v>0</v>
      </c>
      <c r="G3020" s="149">
        <f>F3020-MOD(F3020,10)</f>
        <v>0</v>
      </c>
      <c r="H3020" s="149">
        <f>MOD(F3020,10)</f>
        <v>0</v>
      </c>
      <c r="K3020" s="160"/>
    </row>
    <row r="3021" spans="1:11">
      <c r="A3021" s="159">
        <f t="shared" si="376"/>
        <v>189</v>
      </c>
      <c r="B3021" s="155">
        <f t="shared" si="377"/>
        <v>0</v>
      </c>
      <c r="C3021" s="155">
        <v>10000000000</v>
      </c>
      <c r="E3021" s="161" t="str">
        <f>_xlfn.IFNA(VLOOKUP(E3020,$O$3:$P$38,2,0),"")</f>
        <v/>
      </c>
      <c r="F3021" s="149" t="str">
        <f>IF(AND(F3020&gt;10,F3020&lt;20), VLOOKUP(F3020,$O$3:$P$38,2,0),"")</f>
        <v/>
      </c>
      <c r="G3021" s="149" t="str">
        <f>IF(AND(F3020&gt;10,F3020&lt;20),"", IF(G3020&gt;9, VLOOKUP(G3020,$O$3:$P$38,2,0),""))</f>
        <v/>
      </c>
      <c r="H3021" s="149" t="str">
        <f>IF(AND(F3020&gt;10,F3020&lt;20),"", IF(H3020&gt;0, VLOOKUP(H3020,$O$3:$P$38,2,0),""))</f>
        <v/>
      </c>
      <c r="I3021" s="149" t="str">
        <f>IF(D3020=0,"",IF(D3020=1,$R$3,IF(AND(F3020&gt;10,F3020&lt;19),$R$5,IF(AND(H3020&gt;1,H3020&lt;5),$R$4,$R$5))))</f>
        <v/>
      </c>
      <c r="J3021" s="149" t="str">
        <f>CONCATENATE(E3021,IF(AND(E3021&lt;&gt;"",F3021&lt;&gt;""),$M$3,""),F3021,IF(AND(E3021&amp;F3021&lt;&gt;"",G3021&lt;&gt;""),$M$3,""),G3021,IF(AND(E3021&amp;F3021&amp;G3021&lt;&gt;"",H3021&lt;&gt;""),$M$3,""),H3021,IF(E3021&amp;F3021&amp;G3021&amp;H3021&lt;&gt;"",$M$3,""),I3021)</f>
        <v/>
      </c>
      <c r="K3021" s="160"/>
    </row>
    <row r="3022" spans="1:11">
      <c r="A3022" s="159">
        <f t="shared" si="376"/>
        <v>189</v>
      </c>
      <c r="B3022" s="156">
        <f t="shared" si="377"/>
        <v>0</v>
      </c>
      <c r="C3022" s="156">
        <v>100000000000</v>
      </c>
      <c r="D3022" s="156"/>
      <c r="E3022" s="157"/>
      <c r="K3022" s="160"/>
    </row>
    <row r="3023" spans="1:11">
      <c r="A3023" s="159">
        <f t="shared" si="376"/>
        <v>189</v>
      </c>
      <c r="B3023" s="155">
        <f>A3023-A3020</f>
        <v>0</v>
      </c>
      <c r="C3023" s="155">
        <v>1000000000000</v>
      </c>
      <c r="D3023" s="156">
        <f>(A3023-A3020)/1000000000</f>
        <v>0</v>
      </c>
      <c r="E3023" s="157">
        <f>D3023-MOD(D3023,100)</f>
        <v>0</v>
      </c>
      <c r="F3023" s="149">
        <f>MOD(D3023,100)</f>
        <v>0</v>
      </c>
      <c r="G3023" s="149">
        <f>F3023-MOD(F3023,10)</f>
        <v>0</v>
      </c>
      <c r="H3023" s="149">
        <f>MOD(F3023,10)</f>
        <v>0</v>
      </c>
      <c r="K3023" s="160"/>
    </row>
    <row r="3024" spans="1:11" ht="15.75" thickBot="1">
      <c r="A3024" s="162"/>
      <c r="B3024" s="163"/>
      <c r="C3024" s="163"/>
      <c r="D3024" s="163"/>
      <c r="E3024" s="164" t="str">
        <f>_xlfn.IFNA(VLOOKUP(E3023,$O$3:$P$38,2,0),"")</f>
        <v/>
      </c>
      <c r="F3024" s="163" t="str">
        <f>IF(AND(F3023&gt;10,F3023&lt;20), VLOOKUP(F3023,$O$3:$P$38,2,0),"")</f>
        <v/>
      </c>
      <c r="G3024" s="163" t="str">
        <f>IF(AND(F3023&gt;10,F3023&lt;20),"", IF(G3023&gt;9, VLOOKUP(G3023,$O$3:$P$38,2,0),""))</f>
        <v/>
      </c>
      <c r="H3024" s="163" t="str">
        <f>IF(AND(F3023&gt;10,F3023&lt;20),"", IF(H3023&gt;0, VLOOKUP(H3023,$O$3:$P$38,2,0),""))</f>
        <v/>
      </c>
      <c r="I3024" s="163" t="str">
        <f>IF(D3023=0,"",IF(D3023=1,$S$3,IF(AND(F3023&gt;10,F3023&lt;19),$S$5,IF(AND(H3023&gt;1,H3023&lt;5),$S$4,$S$5))))</f>
        <v/>
      </c>
      <c r="J3024" s="163" t="str">
        <f>CONCATENATE(E3024,IF(AND(E3024&lt;&gt;"",F3024&lt;&gt;""),$M$3,""),F3024,IF(AND(E3024&amp;F3024&lt;&gt;"",G3024&lt;&gt;""),$M$3,""),G3024,IF(AND(E3024&amp;F3024&amp;G3024&lt;&gt;"",H3024&lt;&gt;""),$M$3,""),H3024,IF(E3024&amp;F3024&amp;G3024&amp;H3024&lt;&gt;"",$M$3,""),I3024)</f>
        <v/>
      </c>
      <c r="K3024" s="165"/>
    </row>
    <row r="3025" spans="1:11" ht="15.75" thickBot="1">
      <c r="A3025" s="150"/>
      <c r="B3025" s="150"/>
      <c r="C3025" s="150"/>
      <c r="D3025" s="150"/>
      <c r="E3025" s="166"/>
      <c r="F3025" s="150"/>
      <c r="G3025" s="150"/>
      <c r="H3025" s="150"/>
      <c r="I3025" s="150"/>
      <c r="J3025" s="150"/>
      <c r="K3025" s="150"/>
    </row>
    <row r="3026" spans="1:11" ht="15.75" thickBot="1">
      <c r="A3026" s="151">
        <v>190</v>
      </c>
      <c r="B3026" s="145" t="s">
        <v>152</v>
      </c>
      <c r="C3026" s="145" t="s">
        <v>153</v>
      </c>
      <c r="D3026" s="148"/>
      <c r="E3026" s="152" t="str">
        <f>CONCATENATE(J3040,IF(AND(D3039&lt;&gt;0,D3036&lt;&gt;0),$M$3,""),J3037,IF(AND(D3036&lt;&gt;0,D3033&lt;&gt;0),$M$3,""),J3034,IF(AND(D3033&lt;&gt;0,D3030&lt;&gt;0),$M$3,""),J3031,$N$3,$M$3,E3027,IF(D3027&lt;&gt;0,$M$3,""),$N$4)</f>
        <v>sto dziewięćdziesiąt, 00/100</v>
      </c>
      <c r="F3026" s="148"/>
      <c r="G3026" s="148"/>
      <c r="H3026" s="148"/>
      <c r="I3026" s="148"/>
      <c r="J3026" s="148"/>
      <c r="K3026" s="153"/>
    </row>
    <row r="3027" spans="1:11" ht="15.75" thickBot="1">
      <c r="A3027" s="154">
        <f>TRUNC(A3026)</f>
        <v>190</v>
      </c>
      <c r="B3027" s="155">
        <f>A3026-A3027</f>
        <v>0</v>
      </c>
      <c r="C3027" s="155">
        <v>1</v>
      </c>
      <c r="D3027" s="156">
        <f>B3027</f>
        <v>0</v>
      </c>
      <c r="E3027" s="157" t="str">
        <f>CONCATENATE(TEXT(D3027*100,"## 00"),"/100")</f>
        <v>00/100</v>
      </c>
      <c r="K3027" s="158"/>
    </row>
    <row r="3028" spans="1:11">
      <c r="A3028" s="159">
        <f t="shared" ref="A3028:A3039" si="378">MOD($A$3027,$C3028)</f>
        <v>0</v>
      </c>
      <c r="B3028" s="156">
        <f>A3028</f>
        <v>0</v>
      </c>
      <c r="C3028" s="156">
        <v>10</v>
      </c>
      <c r="D3028" s="156"/>
      <c r="E3028" s="157"/>
      <c r="K3028" s="160"/>
    </row>
    <row r="3029" spans="1:11">
      <c r="A3029" s="159">
        <f t="shared" si="378"/>
        <v>90</v>
      </c>
      <c r="B3029" s="156">
        <f t="shared" ref="B3029:B3038" si="379">A3029-A3028</f>
        <v>90</v>
      </c>
      <c r="C3029" s="156">
        <v>100</v>
      </c>
      <c r="D3029" s="156"/>
      <c r="E3029" s="157"/>
      <c r="K3029" s="160"/>
    </row>
    <row r="3030" spans="1:11">
      <c r="A3030" s="159">
        <f t="shared" si="378"/>
        <v>190</v>
      </c>
      <c r="B3030" s="156">
        <f t="shared" si="379"/>
        <v>100</v>
      </c>
      <c r="C3030" s="156">
        <v>1000</v>
      </c>
      <c r="D3030" s="156">
        <f>A3030</f>
        <v>190</v>
      </c>
      <c r="E3030" s="157">
        <f>D3030-MOD(D3030,100)</f>
        <v>100</v>
      </c>
      <c r="F3030" s="149">
        <f>MOD(D3030,100)</f>
        <v>90</v>
      </c>
      <c r="G3030" s="149">
        <f>F3030-MOD(F3030,10)</f>
        <v>90</v>
      </c>
      <c r="H3030" s="149">
        <f>MOD(F3030,10)</f>
        <v>0</v>
      </c>
      <c r="K3030" s="160"/>
    </row>
    <row r="3031" spans="1:11">
      <c r="A3031" s="159">
        <f t="shared" si="378"/>
        <v>190</v>
      </c>
      <c r="B3031" s="156">
        <f t="shared" si="379"/>
        <v>0</v>
      </c>
      <c r="C3031" s="156">
        <v>10000</v>
      </c>
      <c r="D3031" s="156"/>
      <c r="E3031" s="157" t="str">
        <f>_xlfn.IFNA(VLOOKUP(E3030,$O$3:$P$38,2,0),"")</f>
        <v>sto</v>
      </c>
      <c r="F3031" s="149" t="str">
        <f>IF(AND(F3030&gt;10,F3030&lt;20), VLOOKUP(F3030,$O$3:$P$38,2,0),"")</f>
        <v/>
      </c>
      <c r="G3031" s="149" t="str">
        <f>IF(AND(F3030&gt;10,F3030&lt;20),"", IF(G3030&gt;9, VLOOKUP(G3030,$O$3:$P$38,2,0),""))</f>
        <v>dziewięćdziesiąt</v>
      </c>
      <c r="H3031" s="149" t="str">
        <f>IF(AND(F3030&gt;10,F3030&lt;20),"",IF(H3030&gt;0,VLOOKUP(H3030,$O$3:$P$39,2,0),IF(AND(H3030=0,A3027=0),"zero","")))</f>
        <v/>
      </c>
      <c r="J3031" s="149" t="str">
        <f>CONCATENATE(E3031,IF(AND(E3031&lt;&gt;"",F3031&lt;&gt;""),$M$3,""),F3031,IF(AND(E3031&amp;F3031&lt;&gt;"",G3031&lt;&gt;""),$M$3,""),G3031,IF(AND(E3031&amp;F3031&amp;G3031&lt;&gt;"",H3031&lt;&gt;""),$M$3,""),H3031)</f>
        <v>sto dziewięćdziesiąt</v>
      </c>
      <c r="K3031" s="160"/>
    </row>
    <row r="3032" spans="1:11">
      <c r="A3032" s="159">
        <f t="shared" si="378"/>
        <v>190</v>
      </c>
      <c r="B3032" s="156">
        <f t="shared" si="379"/>
        <v>0</v>
      </c>
      <c r="C3032" s="156">
        <v>100000</v>
      </c>
      <c r="D3032" s="156"/>
      <c r="E3032" s="157"/>
      <c r="K3032" s="160"/>
    </row>
    <row r="3033" spans="1:11">
      <c r="A3033" s="159">
        <f t="shared" si="378"/>
        <v>190</v>
      </c>
      <c r="B3033" s="156">
        <f t="shared" si="379"/>
        <v>0</v>
      </c>
      <c r="C3033" s="156">
        <v>1000000</v>
      </c>
      <c r="D3033" s="156">
        <f>(A3033-A3030)/1000</f>
        <v>0</v>
      </c>
      <c r="E3033" s="157">
        <f>D3033-MOD(D3033,100)</f>
        <v>0</v>
      </c>
      <c r="F3033" s="149">
        <f>MOD(D3033,100)</f>
        <v>0</v>
      </c>
      <c r="G3033" s="149">
        <f>F3033-MOD(F3033,10)</f>
        <v>0</v>
      </c>
      <c r="H3033" s="149">
        <f>MOD(F3033,10)</f>
        <v>0</v>
      </c>
      <c r="K3033" s="160"/>
    </row>
    <row r="3034" spans="1:11">
      <c r="A3034" s="159">
        <f t="shared" si="378"/>
        <v>190</v>
      </c>
      <c r="B3034" s="156">
        <f t="shared" si="379"/>
        <v>0</v>
      </c>
      <c r="C3034" s="156">
        <v>10000000</v>
      </c>
      <c r="D3034" s="156"/>
      <c r="E3034" s="157" t="str">
        <f>_xlfn.IFNA(VLOOKUP(E3033,$O$3:$P$38,2,0),"")</f>
        <v/>
      </c>
      <c r="F3034" s="149" t="str">
        <f>IF(AND(F3033&gt;10,F3033&lt;20), VLOOKUP(F3033,$O$3:$P$38,2,0),"")</f>
        <v/>
      </c>
      <c r="G3034" s="149" t="str">
        <f>IF(AND(F3033&gt;10,F3033&lt;20),"", IF(G3033&gt;9, VLOOKUP(G3033,$O$3:$P$38,2,0),""))</f>
        <v/>
      </c>
      <c r="H3034" s="149" t="str">
        <f>IF(AND(F3033&gt;10,F3033&lt;20),"", IF(H3033&gt;0, VLOOKUP(H3033,$O$3:$P$38,2,0),""))</f>
        <v/>
      </c>
      <c r="I3034" s="149" t="str">
        <f>IF(D3033=0,"",IF(D3033=1,$Q$3,IF(AND(F3033&gt;10,F3033&lt;19),$Q$5,IF(AND(H3033&gt;1,H3033&lt;5),$Q$4,$Q$5))))</f>
        <v/>
      </c>
      <c r="J3034" s="149" t="str">
        <f>CONCATENATE(E3034,IF(AND(E3034&lt;&gt;"",F3034&lt;&gt;""),$M$3,""),F3034,IF(AND(E3034&amp;F3034&lt;&gt;"",G3034&lt;&gt;""),$M$3,""),G3034,IF(AND(E3034&amp;F3034&amp;G3034&lt;&gt;"",H3034&lt;&gt;""),$M$3,""),H3034,IF(E3034&amp;F3034&amp;G3034&amp;H3034&lt;&gt;"",$M$3,""),I3034)</f>
        <v/>
      </c>
      <c r="K3034" s="160"/>
    </row>
    <row r="3035" spans="1:11">
      <c r="A3035" s="159">
        <f t="shared" si="378"/>
        <v>190</v>
      </c>
      <c r="B3035" s="156">
        <f t="shared" si="379"/>
        <v>0</v>
      </c>
      <c r="C3035" s="156">
        <v>100000000</v>
      </c>
      <c r="D3035" s="156"/>
      <c r="E3035" s="157"/>
      <c r="K3035" s="160"/>
    </row>
    <row r="3036" spans="1:11">
      <c r="A3036" s="159">
        <f t="shared" si="378"/>
        <v>190</v>
      </c>
      <c r="B3036" s="155">
        <f t="shared" si="379"/>
        <v>0</v>
      </c>
      <c r="C3036" s="155">
        <v>1000000000</v>
      </c>
      <c r="D3036" s="156">
        <f>(A3036-A3033)/1000000</f>
        <v>0</v>
      </c>
      <c r="E3036" s="157">
        <f>D3036-MOD(D3036,100)</f>
        <v>0</v>
      </c>
      <c r="F3036" s="149">
        <f>MOD(D3036,100)</f>
        <v>0</v>
      </c>
      <c r="G3036" s="149">
        <f>F3036-MOD(F3036,10)</f>
        <v>0</v>
      </c>
      <c r="H3036" s="149">
        <f>MOD(F3036,10)</f>
        <v>0</v>
      </c>
      <c r="K3036" s="160"/>
    </row>
    <row r="3037" spans="1:11">
      <c r="A3037" s="159">
        <f t="shared" si="378"/>
        <v>190</v>
      </c>
      <c r="B3037" s="155">
        <f t="shared" si="379"/>
        <v>0</v>
      </c>
      <c r="C3037" s="155">
        <v>10000000000</v>
      </c>
      <c r="E3037" s="161" t="str">
        <f>_xlfn.IFNA(VLOOKUP(E3036,$O$3:$P$38,2,0),"")</f>
        <v/>
      </c>
      <c r="F3037" s="149" t="str">
        <f>IF(AND(F3036&gt;10,F3036&lt;20), VLOOKUP(F3036,$O$3:$P$38,2,0),"")</f>
        <v/>
      </c>
      <c r="G3037" s="149" t="str">
        <f>IF(AND(F3036&gt;10,F3036&lt;20),"", IF(G3036&gt;9, VLOOKUP(G3036,$O$3:$P$38,2,0),""))</f>
        <v/>
      </c>
      <c r="H3037" s="149" t="str">
        <f>IF(AND(F3036&gt;10,F3036&lt;20),"", IF(H3036&gt;0, VLOOKUP(H3036,$O$3:$P$38,2,0),""))</f>
        <v/>
      </c>
      <c r="I3037" s="149" t="str">
        <f>IF(D3036=0,"",IF(D3036=1,$R$3,IF(AND(F3036&gt;10,F3036&lt;19),$R$5,IF(AND(H3036&gt;1,H3036&lt;5),$R$4,$R$5))))</f>
        <v/>
      </c>
      <c r="J3037" s="149" t="str">
        <f>CONCATENATE(E3037,IF(AND(E3037&lt;&gt;"",F3037&lt;&gt;""),$M$3,""),F3037,IF(AND(E3037&amp;F3037&lt;&gt;"",G3037&lt;&gt;""),$M$3,""),G3037,IF(AND(E3037&amp;F3037&amp;G3037&lt;&gt;"",H3037&lt;&gt;""),$M$3,""),H3037,IF(E3037&amp;F3037&amp;G3037&amp;H3037&lt;&gt;"",$M$3,""),I3037)</f>
        <v/>
      </c>
      <c r="K3037" s="160"/>
    </row>
    <row r="3038" spans="1:11">
      <c r="A3038" s="159">
        <f t="shared" si="378"/>
        <v>190</v>
      </c>
      <c r="B3038" s="156">
        <f t="shared" si="379"/>
        <v>0</v>
      </c>
      <c r="C3038" s="156">
        <v>100000000000</v>
      </c>
      <c r="D3038" s="156"/>
      <c r="E3038" s="157"/>
      <c r="K3038" s="160"/>
    </row>
    <row r="3039" spans="1:11">
      <c r="A3039" s="159">
        <f t="shared" si="378"/>
        <v>190</v>
      </c>
      <c r="B3039" s="155">
        <f>A3039-A3036</f>
        <v>0</v>
      </c>
      <c r="C3039" s="155">
        <v>1000000000000</v>
      </c>
      <c r="D3039" s="156">
        <f>(A3039-A3036)/1000000000</f>
        <v>0</v>
      </c>
      <c r="E3039" s="157">
        <f>D3039-MOD(D3039,100)</f>
        <v>0</v>
      </c>
      <c r="F3039" s="149">
        <f>MOD(D3039,100)</f>
        <v>0</v>
      </c>
      <c r="G3039" s="149">
        <f>F3039-MOD(F3039,10)</f>
        <v>0</v>
      </c>
      <c r="H3039" s="149">
        <f>MOD(F3039,10)</f>
        <v>0</v>
      </c>
      <c r="K3039" s="160"/>
    </row>
    <row r="3040" spans="1:11" ht="15.75" thickBot="1">
      <c r="A3040" s="162"/>
      <c r="B3040" s="163"/>
      <c r="C3040" s="163"/>
      <c r="D3040" s="163"/>
      <c r="E3040" s="164" t="str">
        <f>_xlfn.IFNA(VLOOKUP(E3039,$O$3:$P$38,2,0),"")</f>
        <v/>
      </c>
      <c r="F3040" s="163" t="str">
        <f>IF(AND(F3039&gt;10,F3039&lt;20), VLOOKUP(F3039,$O$3:$P$38,2,0),"")</f>
        <v/>
      </c>
      <c r="G3040" s="163" t="str">
        <f>IF(AND(F3039&gt;10,F3039&lt;20),"", IF(G3039&gt;9, VLOOKUP(G3039,$O$3:$P$38,2,0),""))</f>
        <v/>
      </c>
      <c r="H3040" s="163" t="str">
        <f>IF(AND(F3039&gt;10,F3039&lt;20),"", IF(H3039&gt;0, VLOOKUP(H3039,$O$3:$P$38,2,0),""))</f>
        <v/>
      </c>
      <c r="I3040" s="163" t="str">
        <f>IF(D3039=0,"",IF(D3039=1,$S$3,IF(AND(F3039&gt;10,F3039&lt;19),$S$5,IF(AND(H3039&gt;1,H3039&lt;5),$S$4,$S$5))))</f>
        <v/>
      </c>
      <c r="J3040" s="163" t="str">
        <f>CONCATENATE(E3040,IF(AND(E3040&lt;&gt;"",F3040&lt;&gt;""),$M$3,""),F3040,IF(AND(E3040&amp;F3040&lt;&gt;"",G3040&lt;&gt;""),$M$3,""),G3040,IF(AND(E3040&amp;F3040&amp;G3040&lt;&gt;"",H3040&lt;&gt;""),$M$3,""),H3040,IF(E3040&amp;F3040&amp;G3040&amp;H3040&lt;&gt;"",$M$3,""),I3040)</f>
        <v/>
      </c>
      <c r="K3040" s="165"/>
    </row>
    <row r="3041" spans="1:11" ht="15.75" thickBot="1">
      <c r="A3041" s="150"/>
      <c r="B3041" s="150"/>
      <c r="C3041" s="150"/>
      <c r="D3041" s="150"/>
      <c r="E3041" s="166"/>
      <c r="F3041" s="150"/>
      <c r="G3041" s="150"/>
      <c r="H3041" s="150"/>
      <c r="I3041" s="150"/>
      <c r="J3041" s="150"/>
      <c r="K3041" s="150"/>
    </row>
    <row r="3042" spans="1:11" ht="15.75" thickBot="1">
      <c r="A3042" s="151">
        <v>191</v>
      </c>
      <c r="B3042" s="145" t="s">
        <v>152</v>
      </c>
      <c r="C3042" s="145" t="s">
        <v>153</v>
      </c>
      <c r="D3042" s="148"/>
      <c r="E3042" s="152" t="str">
        <f>CONCATENATE(J3056,IF(AND(D3055&lt;&gt;0,D3052&lt;&gt;0),$M$3,""),J3053,IF(AND(D3052&lt;&gt;0,D3049&lt;&gt;0),$M$3,""),J3050,IF(AND(D3049&lt;&gt;0,D3046&lt;&gt;0),$M$3,""),J3047,$N$3,$M$3,E3043,IF(D3043&lt;&gt;0,$M$3,""),$N$4)</f>
        <v>sto dziewięćdziesiąt jeden, 00/100</v>
      </c>
      <c r="F3042" s="148"/>
      <c r="G3042" s="148"/>
      <c r="H3042" s="148"/>
      <c r="I3042" s="148"/>
      <c r="J3042" s="148"/>
      <c r="K3042" s="153"/>
    </row>
    <row r="3043" spans="1:11" ht="15.75" thickBot="1">
      <c r="A3043" s="154">
        <f>TRUNC(A3042)</f>
        <v>191</v>
      </c>
      <c r="B3043" s="155">
        <f>A3042-A3043</f>
        <v>0</v>
      </c>
      <c r="C3043" s="155">
        <v>1</v>
      </c>
      <c r="D3043" s="156">
        <f>B3043</f>
        <v>0</v>
      </c>
      <c r="E3043" s="157" t="str">
        <f>CONCATENATE(TEXT(D3043*100,"## 00"),"/100")</f>
        <v>00/100</v>
      </c>
      <c r="K3043" s="158"/>
    </row>
    <row r="3044" spans="1:11">
      <c r="A3044" s="159">
        <f t="shared" ref="A3044:A3055" si="380">MOD($A$3043,$C3044)</f>
        <v>1</v>
      </c>
      <c r="B3044" s="156">
        <f>A3044</f>
        <v>1</v>
      </c>
      <c r="C3044" s="156">
        <v>10</v>
      </c>
      <c r="D3044" s="156"/>
      <c r="E3044" s="157"/>
      <c r="K3044" s="160"/>
    </row>
    <row r="3045" spans="1:11">
      <c r="A3045" s="159">
        <f t="shared" si="380"/>
        <v>91</v>
      </c>
      <c r="B3045" s="156">
        <f t="shared" ref="B3045:B3054" si="381">A3045-A3044</f>
        <v>90</v>
      </c>
      <c r="C3045" s="156">
        <v>100</v>
      </c>
      <c r="D3045" s="156"/>
      <c r="E3045" s="157"/>
      <c r="K3045" s="160"/>
    </row>
    <row r="3046" spans="1:11">
      <c r="A3046" s="159">
        <f t="shared" si="380"/>
        <v>191</v>
      </c>
      <c r="B3046" s="156">
        <f t="shared" si="381"/>
        <v>100</v>
      </c>
      <c r="C3046" s="156">
        <v>1000</v>
      </c>
      <c r="D3046" s="156">
        <f>A3046</f>
        <v>191</v>
      </c>
      <c r="E3046" s="157">
        <f>D3046-MOD(D3046,100)</f>
        <v>100</v>
      </c>
      <c r="F3046" s="149">
        <f>MOD(D3046,100)</f>
        <v>91</v>
      </c>
      <c r="G3046" s="149">
        <f>F3046-MOD(F3046,10)</f>
        <v>90</v>
      </c>
      <c r="H3046" s="149">
        <f>MOD(F3046,10)</f>
        <v>1</v>
      </c>
      <c r="K3046" s="160"/>
    </row>
    <row r="3047" spans="1:11">
      <c r="A3047" s="159">
        <f t="shared" si="380"/>
        <v>191</v>
      </c>
      <c r="B3047" s="156">
        <f t="shared" si="381"/>
        <v>0</v>
      </c>
      <c r="C3047" s="156">
        <v>10000</v>
      </c>
      <c r="D3047" s="156"/>
      <c r="E3047" s="157" t="str">
        <f>_xlfn.IFNA(VLOOKUP(E3046,$O$3:$P$38,2,0),"")</f>
        <v>sto</v>
      </c>
      <c r="F3047" s="149" t="str">
        <f>IF(AND(F3046&gt;10,F3046&lt;20), VLOOKUP(F3046,$O$3:$P$38,2,0),"")</f>
        <v/>
      </c>
      <c r="G3047" s="149" t="str">
        <f>IF(AND(F3046&gt;10,F3046&lt;20),"", IF(G3046&gt;9, VLOOKUP(G3046,$O$3:$P$38,2,0),""))</f>
        <v>dziewięćdziesiąt</v>
      </c>
      <c r="H3047" s="149" t="str">
        <f>IF(AND(F3046&gt;10,F3046&lt;20),"",IF(H3046&gt;0,VLOOKUP(H3046,$O$3:$P$39,2,0),IF(AND(H3046=0,A3043=0),"zero","")))</f>
        <v>jeden</v>
      </c>
      <c r="J3047" s="149" t="str">
        <f>CONCATENATE(E3047,IF(AND(E3047&lt;&gt;"",F3047&lt;&gt;""),$M$3,""),F3047,IF(AND(E3047&amp;F3047&lt;&gt;"",G3047&lt;&gt;""),$M$3,""),G3047,IF(AND(E3047&amp;F3047&amp;G3047&lt;&gt;"",H3047&lt;&gt;""),$M$3,""),H3047)</f>
        <v>sto dziewięćdziesiąt jeden</v>
      </c>
      <c r="K3047" s="160"/>
    </row>
    <row r="3048" spans="1:11">
      <c r="A3048" s="159">
        <f t="shared" si="380"/>
        <v>191</v>
      </c>
      <c r="B3048" s="156">
        <f t="shared" si="381"/>
        <v>0</v>
      </c>
      <c r="C3048" s="156">
        <v>100000</v>
      </c>
      <c r="D3048" s="156"/>
      <c r="E3048" s="157"/>
      <c r="K3048" s="160"/>
    </row>
    <row r="3049" spans="1:11">
      <c r="A3049" s="159">
        <f t="shared" si="380"/>
        <v>191</v>
      </c>
      <c r="B3049" s="156">
        <f t="shared" si="381"/>
        <v>0</v>
      </c>
      <c r="C3049" s="156">
        <v>1000000</v>
      </c>
      <c r="D3049" s="156">
        <f>(A3049-A3046)/1000</f>
        <v>0</v>
      </c>
      <c r="E3049" s="157">
        <f>D3049-MOD(D3049,100)</f>
        <v>0</v>
      </c>
      <c r="F3049" s="149">
        <f>MOD(D3049,100)</f>
        <v>0</v>
      </c>
      <c r="G3049" s="149">
        <f>F3049-MOD(F3049,10)</f>
        <v>0</v>
      </c>
      <c r="H3049" s="149">
        <f>MOD(F3049,10)</f>
        <v>0</v>
      </c>
      <c r="K3049" s="160"/>
    </row>
    <row r="3050" spans="1:11">
      <c r="A3050" s="159">
        <f t="shared" si="380"/>
        <v>191</v>
      </c>
      <c r="B3050" s="156">
        <f t="shared" si="381"/>
        <v>0</v>
      </c>
      <c r="C3050" s="156">
        <v>10000000</v>
      </c>
      <c r="D3050" s="156"/>
      <c r="E3050" s="157" t="str">
        <f>_xlfn.IFNA(VLOOKUP(E3049,$O$3:$P$38,2,0),"")</f>
        <v/>
      </c>
      <c r="F3050" s="149" t="str">
        <f>IF(AND(F3049&gt;10,F3049&lt;20), VLOOKUP(F3049,$O$3:$P$38,2,0),"")</f>
        <v/>
      </c>
      <c r="G3050" s="149" t="str">
        <f>IF(AND(F3049&gt;10,F3049&lt;20),"", IF(G3049&gt;9, VLOOKUP(G3049,$O$3:$P$38,2,0),""))</f>
        <v/>
      </c>
      <c r="H3050" s="149" t="str">
        <f>IF(AND(F3049&gt;10,F3049&lt;20),"", IF(H3049&gt;0, VLOOKUP(H3049,$O$3:$P$38,2,0),""))</f>
        <v/>
      </c>
      <c r="I3050" s="149" t="str">
        <f>IF(D3049=0,"",IF(D3049=1,$Q$3,IF(AND(F3049&gt;10,F3049&lt;19),$Q$5,IF(AND(H3049&gt;1,H3049&lt;5),$Q$4,$Q$5))))</f>
        <v/>
      </c>
      <c r="J3050" s="149" t="str">
        <f>CONCATENATE(E3050,IF(AND(E3050&lt;&gt;"",F3050&lt;&gt;""),$M$3,""),F3050,IF(AND(E3050&amp;F3050&lt;&gt;"",G3050&lt;&gt;""),$M$3,""),G3050,IF(AND(E3050&amp;F3050&amp;G3050&lt;&gt;"",H3050&lt;&gt;""),$M$3,""),H3050,IF(E3050&amp;F3050&amp;G3050&amp;H3050&lt;&gt;"",$M$3,""),I3050)</f>
        <v/>
      </c>
      <c r="K3050" s="160"/>
    </row>
    <row r="3051" spans="1:11">
      <c r="A3051" s="159">
        <f t="shared" si="380"/>
        <v>191</v>
      </c>
      <c r="B3051" s="156">
        <f t="shared" si="381"/>
        <v>0</v>
      </c>
      <c r="C3051" s="156">
        <v>100000000</v>
      </c>
      <c r="D3051" s="156"/>
      <c r="E3051" s="157"/>
      <c r="K3051" s="160"/>
    </row>
    <row r="3052" spans="1:11">
      <c r="A3052" s="159">
        <f t="shared" si="380"/>
        <v>191</v>
      </c>
      <c r="B3052" s="155">
        <f t="shared" si="381"/>
        <v>0</v>
      </c>
      <c r="C3052" s="155">
        <v>1000000000</v>
      </c>
      <c r="D3052" s="156">
        <f>(A3052-A3049)/1000000</f>
        <v>0</v>
      </c>
      <c r="E3052" s="157">
        <f>D3052-MOD(D3052,100)</f>
        <v>0</v>
      </c>
      <c r="F3052" s="149">
        <f>MOD(D3052,100)</f>
        <v>0</v>
      </c>
      <c r="G3052" s="149">
        <f>F3052-MOD(F3052,10)</f>
        <v>0</v>
      </c>
      <c r="H3052" s="149">
        <f>MOD(F3052,10)</f>
        <v>0</v>
      </c>
      <c r="K3052" s="160"/>
    </row>
    <row r="3053" spans="1:11">
      <c r="A3053" s="159">
        <f t="shared" si="380"/>
        <v>191</v>
      </c>
      <c r="B3053" s="155">
        <f t="shared" si="381"/>
        <v>0</v>
      </c>
      <c r="C3053" s="155">
        <v>10000000000</v>
      </c>
      <c r="E3053" s="161" t="str">
        <f>_xlfn.IFNA(VLOOKUP(E3052,$O$3:$P$38,2,0),"")</f>
        <v/>
      </c>
      <c r="F3053" s="149" t="str">
        <f>IF(AND(F3052&gt;10,F3052&lt;20), VLOOKUP(F3052,$O$3:$P$38,2,0),"")</f>
        <v/>
      </c>
      <c r="G3053" s="149" t="str">
        <f>IF(AND(F3052&gt;10,F3052&lt;20),"", IF(G3052&gt;9, VLOOKUP(G3052,$O$3:$P$38,2,0),""))</f>
        <v/>
      </c>
      <c r="H3053" s="149" t="str">
        <f>IF(AND(F3052&gt;10,F3052&lt;20),"", IF(H3052&gt;0, VLOOKUP(H3052,$O$3:$P$38,2,0),""))</f>
        <v/>
      </c>
      <c r="I3053" s="149" t="str">
        <f>IF(D3052=0,"",IF(D3052=1,$R$3,IF(AND(F3052&gt;10,F3052&lt;19),$R$5,IF(AND(H3052&gt;1,H3052&lt;5),$R$4,$R$5))))</f>
        <v/>
      </c>
      <c r="J3053" s="149" t="str">
        <f>CONCATENATE(E3053,IF(AND(E3053&lt;&gt;"",F3053&lt;&gt;""),$M$3,""),F3053,IF(AND(E3053&amp;F3053&lt;&gt;"",G3053&lt;&gt;""),$M$3,""),G3053,IF(AND(E3053&amp;F3053&amp;G3053&lt;&gt;"",H3053&lt;&gt;""),$M$3,""),H3053,IF(E3053&amp;F3053&amp;G3053&amp;H3053&lt;&gt;"",$M$3,""),I3053)</f>
        <v/>
      </c>
      <c r="K3053" s="160"/>
    </row>
    <row r="3054" spans="1:11">
      <c r="A3054" s="159">
        <f t="shared" si="380"/>
        <v>191</v>
      </c>
      <c r="B3054" s="156">
        <f t="shared" si="381"/>
        <v>0</v>
      </c>
      <c r="C3054" s="156">
        <v>100000000000</v>
      </c>
      <c r="D3054" s="156"/>
      <c r="E3054" s="157"/>
      <c r="K3054" s="160"/>
    </row>
    <row r="3055" spans="1:11">
      <c r="A3055" s="159">
        <f t="shared" si="380"/>
        <v>191</v>
      </c>
      <c r="B3055" s="155">
        <f>A3055-A3052</f>
        <v>0</v>
      </c>
      <c r="C3055" s="155">
        <v>1000000000000</v>
      </c>
      <c r="D3055" s="156">
        <f>(A3055-A3052)/1000000000</f>
        <v>0</v>
      </c>
      <c r="E3055" s="157">
        <f>D3055-MOD(D3055,100)</f>
        <v>0</v>
      </c>
      <c r="F3055" s="149">
        <f>MOD(D3055,100)</f>
        <v>0</v>
      </c>
      <c r="G3055" s="149">
        <f>F3055-MOD(F3055,10)</f>
        <v>0</v>
      </c>
      <c r="H3055" s="149">
        <f>MOD(F3055,10)</f>
        <v>0</v>
      </c>
      <c r="K3055" s="160"/>
    </row>
    <row r="3056" spans="1:11" ht="15.75" thickBot="1">
      <c r="A3056" s="162"/>
      <c r="B3056" s="163"/>
      <c r="C3056" s="163"/>
      <c r="D3056" s="163"/>
      <c r="E3056" s="164" t="str">
        <f>_xlfn.IFNA(VLOOKUP(E3055,$O$3:$P$38,2,0),"")</f>
        <v/>
      </c>
      <c r="F3056" s="163" t="str">
        <f>IF(AND(F3055&gt;10,F3055&lt;20), VLOOKUP(F3055,$O$3:$P$38,2,0),"")</f>
        <v/>
      </c>
      <c r="G3056" s="163" t="str">
        <f>IF(AND(F3055&gt;10,F3055&lt;20),"", IF(G3055&gt;9, VLOOKUP(G3055,$O$3:$P$38,2,0),""))</f>
        <v/>
      </c>
      <c r="H3056" s="163" t="str">
        <f>IF(AND(F3055&gt;10,F3055&lt;20),"", IF(H3055&gt;0, VLOOKUP(H3055,$O$3:$P$38,2,0),""))</f>
        <v/>
      </c>
      <c r="I3056" s="163" t="str">
        <f>IF(D3055=0,"",IF(D3055=1,$S$3,IF(AND(F3055&gt;10,F3055&lt;19),$S$5,IF(AND(H3055&gt;1,H3055&lt;5),$S$4,$S$5))))</f>
        <v/>
      </c>
      <c r="J3056" s="163" t="str">
        <f>CONCATENATE(E3056,IF(AND(E3056&lt;&gt;"",F3056&lt;&gt;""),$M$3,""),F3056,IF(AND(E3056&amp;F3056&lt;&gt;"",G3056&lt;&gt;""),$M$3,""),G3056,IF(AND(E3056&amp;F3056&amp;G3056&lt;&gt;"",H3056&lt;&gt;""),$M$3,""),H3056,IF(E3056&amp;F3056&amp;G3056&amp;H3056&lt;&gt;"",$M$3,""),I3056)</f>
        <v/>
      </c>
      <c r="K3056" s="165"/>
    </row>
    <row r="3057" spans="1:11" ht="15.75" thickBot="1">
      <c r="A3057" s="150"/>
      <c r="B3057" s="150"/>
      <c r="C3057" s="150"/>
      <c r="D3057" s="150"/>
      <c r="E3057" s="166"/>
      <c r="F3057" s="150"/>
      <c r="G3057" s="150"/>
      <c r="H3057" s="150"/>
      <c r="I3057" s="150"/>
      <c r="J3057" s="150"/>
      <c r="K3057" s="150"/>
    </row>
    <row r="3058" spans="1:11" ht="15.75" thickBot="1">
      <c r="A3058" s="151">
        <v>192</v>
      </c>
      <c r="B3058" s="145" t="s">
        <v>152</v>
      </c>
      <c r="C3058" s="145" t="s">
        <v>153</v>
      </c>
      <c r="D3058" s="148"/>
      <c r="E3058" s="152" t="str">
        <f>CONCATENATE(J3072,IF(AND(D3071&lt;&gt;0,D3068&lt;&gt;0),$M$3,""),J3069,IF(AND(D3068&lt;&gt;0,D3065&lt;&gt;0),$M$3,""),J3066,IF(AND(D3065&lt;&gt;0,D3062&lt;&gt;0),$M$3,""),J3063,$N$3,$M$3,E3059,IF(D3059&lt;&gt;0,$M$3,""),$N$4)</f>
        <v>sto dziewięćdziesiąt dwa, 00/100</v>
      </c>
      <c r="F3058" s="148"/>
      <c r="G3058" s="148"/>
      <c r="H3058" s="148"/>
      <c r="I3058" s="148"/>
      <c r="J3058" s="148"/>
      <c r="K3058" s="153"/>
    </row>
    <row r="3059" spans="1:11" ht="15.75" thickBot="1">
      <c r="A3059" s="154">
        <f>TRUNC(A3058)</f>
        <v>192</v>
      </c>
      <c r="B3059" s="155">
        <f>A3058-A3059</f>
        <v>0</v>
      </c>
      <c r="C3059" s="155">
        <v>1</v>
      </c>
      <c r="D3059" s="156">
        <f>B3059</f>
        <v>0</v>
      </c>
      <c r="E3059" s="157" t="str">
        <f>CONCATENATE(TEXT(D3059*100,"## 00"),"/100")</f>
        <v>00/100</v>
      </c>
      <c r="K3059" s="158"/>
    </row>
    <row r="3060" spans="1:11">
      <c r="A3060" s="159">
        <f t="shared" ref="A3060:A3071" si="382">MOD($A$3059,$C3060)</f>
        <v>2</v>
      </c>
      <c r="B3060" s="156">
        <f>A3060</f>
        <v>2</v>
      </c>
      <c r="C3060" s="156">
        <v>10</v>
      </c>
      <c r="D3060" s="156"/>
      <c r="E3060" s="157"/>
      <c r="K3060" s="160"/>
    </row>
    <row r="3061" spans="1:11">
      <c r="A3061" s="159">
        <f t="shared" si="382"/>
        <v>92</v>
      </c>
      <c r="B3061" s="156">
        <f t="shared" ref="B3061:B3070" si="383">A3061-A3060</f>
        <v>90</v>
      </c>
      <c r="C3061" s="156">
        <v>100</v>
      </c>
      <c r="D3061" s="156"/>
      <c r="E3061" s="157"/>
      <c r="K3061" s="160"/>
    </row>
    <row r="3062" spans="1:11">
      <c r="A3062" s="159">
        <f t="shared" si="382"/>
        <v>192</v>
      </c>
      <c r="B3062" s="156">
        <f t="shared" si="383"/>
        <v>100</v>
      </c>
      <c r="C3062" s="156">
        <v>1000</v>
      </c>
      <c r="D3062" s="156">
        <f>A3062</f>
        <v>192</v>
      </c>
      <c r="E3062" s="157">
        <f>D3062-MOD(D3062,100)</f>
        <v>100</v>
      </c>
      <c r="F3062" s="149">
        <f>MOD(D3062,100)</f>
        <v>92</v>
      </c>
      <c r="G3062" s="149">
        <f>F3062-MOD(F3062,10)</f>
        <v>90</v>
      </c>
      <c r="H3062" s="149">
        <f>MOD(F3062,10)</f>
        <v>2</v>
      </c>
      <c r="K3062" s="160"/>
    </row>
    <row r="3063" spans="1:11">
      <c r="A3063" s="159">
        <f t="shared" si="382"/>
        <v>192</v>
      </c>
      <c r="B3063" s="156">
        <f t="shared" si="383"/>
        <v>0</v>
      </c>
      <c r="C3063" s="156">
        <v>10000</v>
      </c>
      <c r="D3063" s="156"/>
      <c r="E3063" s="157" t="str">
        <f>_xlfn.IFNA(VLOOKUP(E3062,$O$3:$P$38,2,0),"")</f>
        <v>sto</v>
      </c>
      <c r="F3063" s="149" t="str">
        <f>IF(AND(F3062&gt;10,F3062&lt;20), VLOOKUP(F3062,$O$3:$P$38,2,0),"")</f>
        <v/>
      </c>
      <c r="G3063" s="149" t="str">
        <f>IF(AND(F3062&gt;10,F3062&lt;20),"", IF(G3062&gt;9, VLOOKUP(G3062,$O$3:$P$38,2,0),""))</f>
        <v>dziewięćdziesiąt</v>
      </c>
      <c r="H3063" s="149" t="str">
        <f>IF(AND(F3062&gt;10,F3062&lt;20),"",IF(H3062&gt;0,VLOOKUP(H3062,$O$3:$P$39,2,0),IF(AND(H3062=0,A3059=0),"zero","")))</f>
        <v>dwa</v>
      </c>
      <c r="J3063" s="149" t="str">
        <f>CONCATENATE(E3063,IF(AND(E3063&lt;&gt;"",F3063&lt;&gt;""),$M$3,""),F3063,IF(AND(E3063&amp;F3063&lt;&gt;"",G3063&lt;&gt;""),$M$3,""),G3063,IF(AND(E3063&amp;F3063&amp;G3063&lt;&gt;"",H3063&lt;&gt;""),$M$3,""),H3063)</f>
        <v>sto dziewięćdziesiąt dwa</v>
      </c>
      <c r="K3063" s="160"/>
    </row>
    <row r="3064" spans="1:11">
      <c r="A3064" s="159">
        <f t="shared" si="382"/>
        <v>192</v>
      </c>
      <c r="B3064" s="156">
        <f t="shared" si="383"/>
        <v>0</v>
      </c>
      <c r="C3064" s="156">
        <v>100000</v>
      </c>
      <c r="D3064" s="156"/>
      <c r="E3064" s="157"/>
      <c r="K3064" s="160"/>
    </row>
    <row r="3065" spans="1:11">
      <c r="A3065" s="159">
        <f t="shared" si="382"/>
        <v>192</v>
      </c>
      <c r="B3065" s="156">
        <f t="shared" si="383"/>
        <v>0</v>
      </c>
      <c r="C3065" s="156">
        <v>1000000</v>
      </c>
      <c r="D3065" s="156">
        <f>(A3065-A3062)/1000</f>
        <v>0</v>
      </c>
      <c r="E3065" s="157">
        <f>D3065-MOD(D3065,100)</f>
        <v>0</v>
      </c>
      <c r="F3065" s="149">
        <f>MOD(D3065,100)</f>
        <v>0</v>
      </c>
      <c r="G3065" s="149">
        <f>F3065-MOD(F3065,10)</f>
        <v>0</v>
      </c>
      <c r="H3065" s="149">
        <f>MOD(F3065,10)</f>
        <v>0</v>
      </c>
      <c r="K3065" s="160"/>
    </row>
    <row r="3066" spans="1:11">
      <c r="A3066" s="159">
        <f t="shared" si="382"/>
        <v>192</v>
      </c>
      <c r="B3066" s="156">
        <f t="shared" si="383"/>
        <v>0</v>
      </c>
      <c r="C3066" s="156">
        <v>10000000</v>
      </c>
      <c r="D3066" s="156"/>
      <c r="E3066" s="157" t="str">
        <f>_xlfn.IFNA(VLOOKUP(E3065,$O$3:$P$38,2,0),"")</f>
        <v/>
      </c>
      <c r="F3066" s="149" t="str">
        <f>IF(AND(F3065&gt;10,F3065&lt;20), VLOOKUP(F3065,$O$3:$P$38,2,0),"")</f>
        <v/>
      </c>
      <c r="G3066" s="149" t="str">
        <f>IF(AND(F3065&gt;10,F3065&lt;20),"", IF(G3065&gt;9, VLOOKUP(G3065,$O$3:$P$38,2,0),""))</f>
        <v/>
      </c>
      <c r="H3066" s="149" t="str">
        <f>IF(AND(F3065&gt;10,F3065&lt;20),"", IF(H3065&gt;0, VLOOKUP(H3065,$O$3:$P$38,2,0),""))</f>
        <v/>
      </c>
      <c r="I3066" s="149" t="str">
        <f>IF(D3065=0,"",IF(D3065=1,$Q$3,IF(AND(F3065&gt;10,F3065&lt;19),$Q$5,IF(AND(H3065&gt;1,H3065&lt;5),$Q$4,$Q$5))))</f>
        <v/>
      </c>
      <c r="J3066" s="149" t="str">
        <f>CONCATENATE(E3066,IF(AND(E3066&lt;&gt;"",F3066&lt;&gt;""),$M$3,""),F3066,IF(AND(E3066&amp;F3066&lt;&gt;"",G3066&lt;&gt;""),$M$3,""),G3066,IF(AND(E3066&amp;F3066&amp;G3066&lt;&gt;"",H3066&lt;&gt;""),$M$3,""),H3066,IF(E3066&amp;F3066&amp;G3066&amp;H3066&lt;&gt;"",$M$3,""),I3066)</f>
        <v/>
      </c>
      <c r="K3066" s="160"/>
    </row>
    <row r="3067" spans="1:11">
      <c r="A3067" s="159">
        <f t="shared" si="382"/>
        <v>192</v>
      </c>
      <c r="B3067" s="156">
        <f t="shared" si="383"/>
        <v>0</v>
      </c>
      <c r="C3067" s="156">
        <v>100000000</v>
      </c>
      <c r="D3067" s="156"/>
      <c r="E3067" s="157"/>
      <c r="K3067" s="160"/>
    </row>
    <row r="3068" spans="1:11">
      <c r="A3068" s="159">
        <f t="shared" si="382"/>
        <v>192</v>
      </c>
      <c r="B3068" s="155">
        <f t="shared" si="383"/>
        <v>0</v>
      </c>
      <c r="C3068" s="155">
        <v>1000000000</v>
      </c>
      <c r="D3068" s="156">
        <f>(A3068-A3065)/1000000</f>
        <v>0</v>
      </c>
      <c r="E3068" s="157">
        <f>D3068-MOD(D3068,100)</f>
        <v>0</v>
      </c>
      <c r="F3068" s="149">
        <f>MOD(D3068,100)</f>
        <v>0</v>
      </c>
      <c r="G3068" s="149">
        <f>F3068-MOD(F3068,10)</f>
        <v>0</v>
      </c>
      <c r="H3068" s="149">
        <f>MOD(F3068,10)</f>
        <v>0</v>
      </c>
      <c r="K3068" s="160"/>
    </row>
    <row r="3069" spans="1:11">
      <c r="A3069" s="159">
        <f t="shared" si="382"/>
        <v>192</v>
      </c>
      <c r="B3069" s="155">
        <f t="shared" si="383"/>
        <v>0</v>
      </c>
      <c r="C3069" s="155">
        <v>10000000000</v>
      </c>
      <c r="E3069" s="161" t="str">
        <f>_xlfn.IFNA(VLOOKUP(E3068,$O$3:$P$38,2,0),"")</f>
        <v/>
      </c>
      <c r="F3069" s="149" t="str">
        <f>IF(AND(F3068&gt;10,F3068&lt;20), VLOOKUP(F3068,$O$3:$P$38,2,0),"")</f>
        <v/>
      </c>
      <c r="G3069" s="149" t="str">
        <f>IF(AND(F3068&gt;10,F3068&lt;20),"", IF(G3068&gt;9, VLOOKUP(G3068,$O$3:$P$38,2,0),""))</f>
        <v/>
      </c>
      <c r="H3069" s="149" t="str">
        <f>IF(AND(F3068&gt;10,F3068&lt;20),"", IF(H3068&gt;0, VLOOKUP(H3068,$O$3:$P$38,2,0),""))</f>
        <v/>
      </c>
      <c r="I3069" s="149" t="str">
        <f>IF(D3068=0,"",IF(D3068=1,$R$3,IF(AND(F3068&gt;10,F3068&lt;19),$R$5,IF(AND(H3068&gt;1,H3068&lt;5),$R$4,$R$5))))</f>
        <v/>
      </c>
      <c r="J3069" s="149" t="str">
        <f>CONCATENATE(E3069,IF(AND(E3069&lt;&gt;"",F3069&lt;&gt;""),$M$3,""),F3069,IF(AND(E3069&amp;F3069&lt;&gt;"",G3069&lt;&gt;""),$M$3,""),G3069,IF(AND(E3069&amp;F3069&amp;G3069&lt;&gt;"",H3069&lt;&gt;""),$M$3,""),H3069,IF(E3069&amp;F3069&amp;G3069&amp;H3069&lt;&gt;"",$M$3,""),I3069)</f>
        <v/>
      </c>
      <c r="K3069" s="160"/>
    </row>
    <row r="3070" spans="1:11">
      <c r="A3070" s="159">
        <f t="shared" si="382"/>
        <v>192</v>
      </c>
      <c r="B3070" s="156">
        <f t="shared" si="383"/>
        <v>0</v>
      </c>
      <c r="C3070" s="156">
        <v>100000000000</v>
      </c>
      <c r="D3070" s="156"/>
      <c r="E3070" s="157"/>
      <c r="K3070" s="160"/>
    </row>
    <row r="3071" spans="1:11">
      <c r="A3071" s="159">
        <f t="shared" si="382"/>
        <v>192</v>
      </c>
      <c r="B3071" s="155">
        <f>A3071-A3068</f>
        <v>0</v>
      </c>
      <c r="C3071" s="155">
        <v>1000000000000</v>
      </c>
      <c r="D3071" s="156">
        <f>(A3071-A3068)/1000000000</f>
        <v>0</v>
      </c>
      <c r="E3071" s="157">
        <f>D3071-MOD(D3071,100)</f>
        <v>0</v>
      </c>
      <c r="F3071" s="149">
        <f>MOD(D3071,100)</f>
        <v>0</v>
      </c>
      <c r="G3071" s="149">
        <f>F3071-MOD(F3071,10)</f>
        <v>0</v>
      </c>
      <c r="H3071" s="149">
        <f>MOD(F3071,10)</f>
        <v>0</v>
      </c>
      <c r="K3071" s="160"/>
    </row>
    <row r="3072" spans="1:11" ht="15.75" thickBot="1">
      <c r="A3072" s="162"/>
      <c r="B3072" s="163"/>
      <c r="C3072" s="163"/>
      <c r="D3072" s="163"/>
      <c r="E3072" s="164" t="str">
        <f>_xlfn.IFNA(VLOOKUP(E3071,$O$3:$P$38,2,0),"")</f>
        <v/>
      </c>
      <c r="F3072" s="163" t="str">
        <f>IF(AND(F3071&gt;10,F3071&lt;20), VLOOKUP(F3071,$O$3:$P$38,2,0),"")</f>
        <v/>
      </c>
      <c r="G3072" s="163" t="str">
        <f>IF(AND(F3071&gt;10,F3071&lt;20),"", IF(G3071&gt;9, VLOOKUP(G3071,$O$3:$P$38,2,0),""))</f>
        <v/>
      </c>
      <c r="H3072" s="163" t="str">
        <f>IF(AND(F3071&gt;10,F3071&lt;20),"", IF(H3071&gt;0, VLOOKUP(H3071,$O$3:$P$38,2,0),""))</f>
        <v/>
      </c>
      <c r="I3072" s="163" t="str">
        <f>IF(D3071=0,"",IF(D3071=1,$S$3,IF(AND(F3071&gt;10,F3071&lt;19),$S$5,IF(AND(H3071&gt;1,H3071&lt;5),$S$4,$S$5))))</f>
        <v/>
      </c>
      <c r="J3072" s="163" t="str">
        <f>CONCATENATE(E3072,IF(AND(E3072&lt;&gt;"",F3072&lt;&gt;""),$M$3,""),F3072,IF(AND(E3072&amp;F3072&lt;&gt;"",G3072&lt;&gt;""),$M$3,""),G3072,IF(AND(E3072&amp;F3072&amp;G3072&lt;&gt;"",H3072&lt;&gt;""),$M$3,""),H3072,IF(E3072&amp;F3072&amp;G3072&amp;H3072&lt;&gt;"",$M$3,""),I3072)</f>
        <v/>
      </c>
      <c r="K3072" s="165"/>
    </row>
    <row r="3073" spans="1:11" ht="15.75" thickBot="1">
      <c r="A3073" s="150"/>
      <c r="B3073" s="150"/>
      <c r="C3073" s="150"/>
      <c r="D3073" s="150"/>
      <c r="E3073" s="166"/>
      <c r="F3073" s="150"/>
      <c r="G3073" s="150"/>
      <c r="H3073" s="150"/>
      <c r="I3073" s="150"/>
      <c r="J3073" s="150"/>
      <c r="K3073" s="150"/>
    </row>
    <row r="3074" spans="1:11" ht="15.75" thickBot="1">
      <c r="A3074" s="151">
        <v>193</v>
      </c>
      <c r="B3074" s="145" t="s">
        <v>152</v>
      </c>
      <c r="C3074" s="145" t="s">
        <v>153</v>
      </c>
      <c r="D3074" s="148"/>
      <c r="E3074" s="152" t="str">
        <f>CONCATENATE(J3088,IF(AND(D3087&lt;&gt;0,D3084&lt;&gt;0),$M$3,""),J3085,IF(AND(D3084&lt;&gt;0,D3081&lt;&gt;0),$M$3,""),J3082,IF(AND(D3081&lt;&gt;0,D3078&lt;&gt;0),$M$3,""),J3079,$N$3,$M$3,E3075,IF(D3075&lt;&gt;0,$M$3,""),$N$4)</f>
        <v>sto dziewięćdziesiąt trzy, 00/100</v>
      </c>
      <c r="F3074" s="148"/>
      <c r="G3074" s="148"/>
      <c r="H3074" s="148"/>
      <c r="I3074" s="148"/>
      <c r="J3074" s="148"/>
      <c r="K3074" s="153"/>
    </row>
    <row r="3075" spans="1:11" ht="15.75" thickBot="1">
      <c r="A3075" s="154">
        <f>TRUNC(A3074)</f>
        <v>193</v>
      </c>
      <c r="B3075" s="155">
        <f>A3074-A3075</f>
        <v>0</v>
      </c>
      <c r="C3075" s="155">
        <v>1</v>
      </c>
      <c r="D3075" s="156">
        <f>B3075</f>
        <v>0</v>
      </c>
      <c r="E3075" s="157" t="str">
        <f>CONCATENATE(TEXT(D3075*100,"## 00"),"/100")</f>
        <v>00/100</v>
      </c>
      <c r="K3075" s="158"/>
    </row>
    <row r="3076" spans="1:11">
      <c r="A3076" s="159">
        <f t="shared" ref="A3076:A3087" si="384">MOD($A$3075,$C3076)</f>
        <v>3</v>
      </c>
      <c r="B3076" s="156">
        <f>A3076</f>
        <v>3</v>
      </c>
      <c r="C3076" s="156">
        <v>10</v>
      </c>
      <c r="D3076" s="156"/>
      <c r="E3076" s="157"/>
      <c r="K3076" s="160"/>
    </row>
    <row r="3077" spans="1:11">
      <c r="A3077" s="159">
        <f t="shared" si="384"/>
        <v>93</v>
      </c>
      <c r="B3077" s="156">
        <f t="shared" ref="B3077:B3086" si="385">A3077-A3076</f>
        <v>90</v>
      </c>
      <c r="C3077" s="156">
        <v>100</v>
      </c>
      <c r="D3077" s="156"/>
      <c r="E3077" s="157"/>
      <c r="K3077" s="160"/>
    </row>
    <row r="3078" spans="1:11">
      <c r="A3078" s="159">
        <f t="shared" si="384"/>
        <v>193</v>
      </c>
      <c r="B3078" s="156">
        <f t="shared" si="385"/>
        <v>100</v>
      </c>
      <c r="C3078" s="156">
        <v>1000</v>
      </c>
      <c r="D3078" s="156">
        <f>A3078</f>
        <v>193</v>
      </c>
      <c r="E3078" s="157">
        <f>D3078-MOD(D3078,100)</f>
        <v>100</v>
      </c>
      <c r="F3078" s="149">
        <f>MOD(D3078,100)</f>
        <v>93</v>
      </c>
      <c r="G3078" s="149">
        <f>F3078-MOD(F3078,10)</f>
        <v>90</v>
      </c>
      <c r="H3078" s="149">
        <f>MOD(F3078,10)</f>
        <v>3</v>
      </c>
      <c r="K3078" s="160"/>
    </row>
    <row r="3079" spans="1:11">
      <c r="A3079" s="159">
        <f t="shared" si="384"/>
        <v>193</v>
      </c>
      <c r="B3079" s="156">
        <f t="shared" si="385"/>
        <v>0</v>
      </c>
      <c r="C3079" s="156">
        <v>10000</v>
      </c>
      <c r="D3079" s="156"/>
      <c r="E3079" s="157" t="str">
        <f>_xlfn.IFNA(VLOOKUP(E3078,$O$3:$P$38,2,0),"")</f>
        <v>sto</v>
      </c>
      <c r="F3079" s="149" t="str">
        <f>IF(AND(F3078&gt;10,F3078&lt;20), VLOOKUP(F3078,$O$3:$P$38,2,0),"")</f>
        <v/>
      </c>
      <c r="G3079" s="149" t="str">
        <f>IF(AND(F3078&gt;10,F3078&lt;20),"", IF(G3078&gt;9, VLOOKUP(G3078,$O$3:$P$38,2,0),""))</f>
        <v>dziewięćdziesiąt</v>
      </c>
      <c r="H3079" s="149" t="str">
        <f>IF(AND(F3078&gt;10,F3078&lt;20),"",IF(H3078&gt;0,VLOOKUP(H3078,$O$3:$P$39,2,0),IF(AND(H3078=0,A3075=0),"zero","")))</f>
        <v>trzy</v>
      </c>
      <c r="J3079" s="149" t="str">
        <f>CONCATENATE(E3079,IF(AND(E3079&lt;&gt;"",F3079&lt;&gt;""),$M$3,""),F3079,IF(AND(E3079&amp;F3079&lt;&gt;"",G3079&lt;&gt;""),$M$3,""),G3079,IF(AND(E3079&amp;F3079&amp;G3079&lt;&gt;"",H3079&lt;&gt;""),$M$3,""),H3079)</f>
        <v>sto dziewięćdziesiąt trzy</v>
      </c>
      <c r="K3079" s="160"/>
    </row>
    <row r="3080" spans="1:11">
      <c r="A3080" s="159">
        <f t="shared" si="384"/>
        <v>193</v>
      </c>
      <c r="B3080" s="156">
        <f t="shared" si="385"/>
        <v>0</v>
      </c>
      <c r="C3080" s="156">
        <v>100000</v>
      </c>
      <c r="D3080" s="156"/>
      <c r="E3080" s="157"/>
      <c r="K3080" s="160"/>
    </row>
    <row r="3081" spans="1:11">
      <c r="A3081" s="159">
        <f t="shared" si="384"/>
        <v>193</v>
      </c>
      <c r="B3081" s="156">
        <f t="shared" si="385"/>
        <v>0</v>
      </c>
      <c r="C3081" s="156">
        <v>1000000</v>
      </c>
      <c r="D3081" s="156">
        <f>(A3081-A3078)/1000</f>
        <v>0</v>
      </c>
      <c r="E3081" s="157">
        <f>D3081-MOD(D3081,100)</f>
        <v>0</v>
      </c>
      <c r="F3081" s="149">
        <f>MOD(D3081,100)</f>
        <v>0</v>
      </c>
      <c r="G3081" s="149">
        <f>F3081-MOD(F3081,10)</f>
        <v>0</v>
      </c>
      <c r="H3081" s="149">
        <f>MOD(F3081,10)</f>
        <v>0</v>
      </c>
      <c r="K3081" s="160"/>
    </row>
    <row r="3082" spans="1:11">
      <c r="A3082" s="159">
        <f t="shared" si="384"/>
        <v>193</v>
      </c>
      <c r="B3082" s="156">
        <f t="shared" si="385"/>
        <v>0</v>
      </c>
      <c r="C3082" s="156">
        <v>10000000</v>
      </c>
      <c r="D3082" s="156"/>
      <c r="E3082" s="157" t="str">
        <f>_xlfn.IFNA(VLOOKUP(E3081,$O$3:$P$38,2,0),"")</f>
        <v/>
      </c>
      <c r="F3082" s="149" t="str">
        <f>IF(AND(F3081&gt;10,F3081&lt;20), VLOOKUP(F3081,$O$3:$P$38,2,0),"")</f>
        <v/>
      </c>
      <c r="G3082" s="149" t="str">
        <f>IF(AND(F3081&gt;10,F3081&lt;20),"", IF(G3081&gt;9, VLOOKUP(G3081,$O$3:$P$38,2,0),""))</f>
        <v/>
      </c>
      <c r="H3082" s="149" t="str">
        <f>IF(AND(F3081&gt;10,F3081&lt;20),"", IF(H3081&gt;0, VLOOKUP(H3081,$O$3:$P$38,2,0),""))</f>
        <v/>
      </c>
      <c r="I3082" s="149" t="str">
        <f>IF(D3081=0,"",IF(D3081=1,$Q$3,IF(AND(F3081&gt;10,F3081&lt;19),$Q$5,IF(AND(H3081&gt;1,H3081&lt;5),$Q$4,$Q$5))))</f>
        <v/>
      </c>
      <c r="J3082" s="149" t="str">
        <f>CONCATENATE(E3082,IF(AND(E3082&lt;&gt;"",F3082&lt;&gt;""),$M$3,""),F3082,IF(AND(E3082&amp;F3082&lt;&gt;"",G3082&lt;&gt;""),$M$3,""),G3082,IF(AND(E3082&amp;F3082&amp;G3082&lt;&gt;"",H3082&lt;&gt;""),$M$3,""),H3082,IF(E3082&amp;F3082&amp;G3082&amp;H3082&lt;&gt;"",$M$3,""),I3082)</f>
        <v/>
      </c>
      <c r="K3082" s="160"/>
    </row>
    <row r="3083" spans="1:11">
      <c r="A3083" s="159">
        <f t="shared" si="384"/>
        <v>193</v>
      </c>
      <c r="B3083" s="156">
        <f t="shared" si="385"/>
        <v>0</v>
      </c>
      <c r="C3083" s="156">
        <v>100000000</v>
      </c>
      <c r="D3083" s="156"/>
      <c r="E3083" s="157"/>
      <c r="K3083" s="160"/>
    </row>
    <row r="3084" spans="1:11">
      <c r="A3084" s="159">
        <f t="shared" si="384"/>
        <v>193</v>
      </c>
      <c r="B3084" s="155">
        <f t="shared" si="385"/>
        <v>0</v>
      </c>
      <c r="C3084" s="155">
        <v>1000000000</v>
      </c>
      <c r="D3084" s="156">
        <f>(A3084-A3081)/1000000</f>
        <v>0</v>
      </c>
      <c r="E3084" s="157">
        <f>D3084-MOD(D3084,100)</f>
        <v>0</v>
      </c>
      <c r="F3084" s="149">
        <f>MOD(D3084,100)</f>
        <v>0</v>
      </c>
      <c r="G3084" s="149">
        <f>F3084-MOD(F3084,10)</f>
        <v>0</v>
      </c>
      <c r="H3084" s="149">
        <f>MOD(F3084,10)</f>
        <v>0</v>
      </c>
      <c r="K3084" s="160"/>
    </row>
    <row r="3085" spans="1:11">
      <c r="A3085" s="159">
        <f t="shared" si="384"/>
        <v>193</v>
      </c>
      <c r="B3085" s="155">
        <f t="shared" si="385"/>
        <v>0</v>
      </c>
      <c r="C3085" s="155">
        <v>10000000000</v>
      </c>
      <c r="E3085" s="161" t="str">
        <f>_xlfn.IFNA(VLOOKUP(E3084,$O$3:$P$38,2,0),"")</f>
        <v/>
      </c>
      <c r="F3085" s="149" t="str">
        <f>IF(AND(F3084&gt;10,F3084&lt;20), VLOOKUP(F3084,$O$3:$P$38,2,0),"")</f>
        <v/>
      </c>
      <c r="G3085" s="149" t="str">
        <f>IF(AND(F3084&gt;10,F3084&lt;20),"", IF(G3084&gt;9, VLOOKUP(G3084,$O$3:$P$38,2,0),""))</f>
        <v/>
      </c>
      <c r="H3085" s="149" t="str">
        <f>IF(AND(F3084&gt;10,F3084&lt;20),"", IF(H3084&gt;0, VLOOKUP(H3084,$O$3:$P$38,2,0),""))</f>
        <v/>
      </c>
      <c r="I3085" s="149" t="str">
        <f>IF(D3084=0,"",IF(D3084=1,$R$3,IF(AND(F3084&gt;10,F3084&lt;19),$R$5,IF(AND(H3084&gt;1,H3084&lt;5),$R$4,$R$5))))</f>
        <v/>
      </c>
      <c r="J3085" s="149" t="str">
        <f>CONCATENATE(E3085,IF(AND(E3085&lt;&gt;"",F3085&lt;&gt;""),$M$3,""),F3085,IF(AND(E3085&amp;F3085&lt;&gt;"",G3085&lt;&gt;""),$M$3,""),G3085,IF(AND(E3085&amp;F3085&amp;G3085&lt;&gt;"",H3085&lt;&gt;""),$M$3,""),H3085,IF(E3085&amp;F3085&amp;G3085&amp;H3085&lt;&gt;"",$M$3,""),I3085)</f>
        <v/>
      </c>
      <c r="K3085" s="160"/>
    </row>
    <row r="3086" spans="1:11">
      <c r="A3086" s="159">
        <f t="shared" si="384"/>
        <v>193</v>
      </c>
      <c r="B3086" s="156">
        <f t="shared" si="385"/>
        <v>0</v>
      </c>
      <c r="C3086" s="156">
        <v>100000000000</v>
      </c>
      <c r="D3086" s="156"/>
      <c r="E3086" s="157"/>
      <c r="K3086" s="160"/>
    </row>
    <row r="3087" spans="1:11">
      <c r="A3087" s="159">
        <f t="shared" si="384"/>
        <v>193</v>
      </c>
      <c r="B3087" s="155">
        <f>A3087-A3084</f>
        <v>0</v>
      </c>
      <c r="C3087" s="155">
        <v>1000000000000</v>
      </c>
      <c r="D3087" s="156">
        <f>(A3087-A3084)/1000000000</f>
        <v>0</v>
      </c>
      <c r="E3087" s="157">
        <f>D3087-MOD(D3087,100)</f>
        <v>0</v>
      </c>
      <c r="F3087" s="149">
        <f>MOD(D3087,100)</f>
        <v>0</v>
      </c>
      <c r="G3087" s="149">
        <f>F3087-MOD(F3087,10)</f>
        <v>0</v>
      </c>
      <c r="H3087" s="149">
        <f>MOD(F3087,10)</f>
        <v>0</v>
      </c>
      <c r="K3087" s="160"/>
    </row>
    <row r="3088" spans="1:11" ht="15.75" thickBot="1">
      <c r="A3088" s="162"/>
      <c r="B3088" s="163"/>
      <c r="C3088" s="163"/>
      <c r="D3088" s="163"/>
      <c r="E3088" s="164" t="str">
        <f>_xlfn.IFNA(VLOOKUP(E3087,$O$3:$P$38,2,0),"")</f>
        <v/>
      </c>
      <c r="F3088" s="163" t="str">
        <f>IF(AND(F3087&gt;10,F3087&lt;20), VLOOKUP(F3087,$O$3:$P$38,2,0),"")</f>
        <v/>
      </c>
      <c r="G3088" s="163" t="str">
        <f>IF(AND(F3087&gt;10,F3087&lt;20),"", IF(G3087&gt;9, VLOOKUP(G3087,$O$3:$P$38,2,0),""))</f>
        <v/>
      </c>
      <c r="H3088" s="163" t="str">
        <f>IF(AND(F3087&gt;10,F3087&lt;20),"", IF(H3087&gt;0, VLOOKUP(H3087,$O$3:$P$38,2,0),""))</f>
        <v/>
      </c>
      <c r="I3088" s="163" t="str">
        <f>IF(D3087=0,"",IF(D3087=1,$S$3,IF(AND(F3087&gt;10,F3087&lt;19),$S$5,IF(AND(H3087&gt;1,H3087&lt;5),$S$4,$S$5))))</f>
        <v/>
      </c>
      <c r="J3088" s="163" t="str">
        <f>CONCATENATE(E3088,IF(AND(E3088&lt;&gt;"",F3088&lt;&gt;""),$M$3,""),F3088,IF(AND(E3088&amp;F3088&lt;&gt;"",G3088&lt;&gt;""),$M$3,""),G3088,IF(AND(E3088&amp;F3088&amp;G3088&lt;&gt;"",H3088&lt;&gt;""),$M$3,""),H3088,IF(E3088&amp;F3088&amp;G3088&amp;H3088&lt;&gt;"",$M$3,""),I3088)</f>
        <v/>
      </c>
      <c r="K3088" s="165"/>
    </row>
    <row r="3089" spans="1:11" ht="15.75" thickBot="1">
      <c r="A3089" s="150"/>
      <c r="B3089" s="150"/>
      <c r="C3089" s="150"/>
      <c r="D3089" s="150"/>
      <c r="E3089" s="166"/>
      <c r="F3089" s="150"/>
      <c r="G3089" s="150"/>
      <c r="H3089" s="150"/>
      <c r="I3089" s="150"/>
      <c r="J3089" s="150"/>
      <c r="K3089" s="150"/>
    </row>
    <row r="3090" spans="1:11" ht="15.75" thickBot="1">
      <c r="A3090" s="151">
        <v>194</v>
      </c>
      <c r="B3090" s="145" t="s">
        <v>152</v>
      </c>
      <c r="C3090" s="145" t="s">
        <v>153</v>
      </c>
      <c r="D3090" s="148"/>
      <c r="E3090" s="152" t="str">
        <f>CONCATENATE(J3104,IF(AND(D3103&lt;&gt;0,D3100&lt;&gt;0),$M$3,""),J3101,IF(AND(D3100&lt;&gt;0,D3097&lt;&gt;0),$M$3,""),J3098,IF(AND(D3097&lt;&gt;0,D3094&lt;&gt;0),$M$3,""),J3095,$N$3,$M$3,E3091,IF(D3091&lt;&gt;0,$M$3,""),$N$4)</f>
        <v>sto dziewięćdziesiąt cztery, 00/100</v>
      </c>
      <c r="F3090" s="148"/>
      <c r="G3090" s="148"/>
      <c r="H3090" s="148"/>
      <c r="I3090" s="148"/>
      <c r="J3090" s="148"/>
      <c r="K3090" s="153"/>
    </row>
    <row r="3091" spans="1:11" ht="15.75" thickBot="1">
      <c r="A3091" s="154">
        <f>TRUNC(A3090)</f>
        <v>194</v>
      </c>
      <c r="B3091" s="155">
        <f>A3090-A3091</f>
        <v>0</v>
      </c>
      <c r="C3091" s="155">
        <v>1</v>
      </c>
      <c r="D3091" s="156">
        <f>B3091</f>
        <v>0</v>
      </c>
      <c r="E3091" s="157" t="str">
        <f>CONCATENATE(TEXT(D3091*100,"## 00"),"/100")</f>
        <v>00/100</v>
      </c>
      <c r="K3091" s="158"/>
    </row>
    <row r="3092" spans="1:11">
      <c r="A3092" s="159">
        <f t="shared" ref="A3092:A3103" si="386">MOD($A$3091,$C3092)</f>
        <v>4</v>
      </c>
      <c r="B3092" s="156">
        <f>A3092</f>
        <v>4</v>
      </c>
      <c r="C3092" s="156">
        <v>10</v>
      </c>
      <c r="D3092" s="156"/>
      <c r="E3092" s="157"/>
      <c r="K3092" s="160"/>
    </row>
    <row r="3093" spans="1:11">
      <c r="A3093" s="159">
        <f t="shared" si="386"/>
        <v>94</v>
      </c>
      <c r="B3093" s="156">
        <f t="shared" ref="B3093:B3102" si="387">A3093-A3092</f>
        <v>90</v>
      </c>
      <c r="C3093" s="156">
        <v>100</v>
      </c>
      <c r="D3093" s="156"/>
      <c r="E3093" s="157"/>
      <c r="K3093" s="160"/>
    </row>
    <row r="3094" spans="1:11">
      <c r="A3094" s="159">
        <f t="shared" si="386"/>
        <v>194</v>
      </c>
      <c r="B3094" s="156">
        <f t="shared" si="387"/>
        <v>100</v>
      </c>
      <c r="C3094" s="156">
        <v>1000</v>
      </c>
      <c r="D3094" s="156">
        <f>A3094</f>
        <v>194</v>
      </c>
      <c r="E3094" s="157">
        <f>D3094-MOD(D3094,100)</f>
        <v>100</v>
      </c>
      <c r="F3094" s="149">
        <f>MOD(D3094,100)</f>
        <v>94</v>
      </c>
      <c r="G3094" s="149">
        <f>F3094-MOD(F3094,10)</f>
        <v>90</v>
      </c>
      <c r="H3094" s="149">
        <f>MOD(F3094,10)</f>
        <v>4</v>
      </c>
      <c r="K3094" s="160"/>
    </row>
    <row r="3095" spans="1:11">
      <c r="A3095" s="159">
        <f t="shared" si="386"/>
        <v>194</v>
      </c>
      <c r="B3095" s="156">
        <f t="shared" si="387"/>
        <v>0</v>
      </c>
      <c r="C3095" s="156">
        <v>10000</v>
      </c>
      <c r="D3095" s="156"/>
      <c r="E3095" s="157" t="str">
        <f>_xlfn.IFNA(VLOOKUP(E3094,$O$3:$P$38,2,0),"")</f>
        <v>sto</v>
      </c>
      <c r="F3095" s="149" t="str">
        <f>IF(AND(F3094&gt;10,F3094&lt;20), VLOOKUP(F3094,$O$3:$P$38,2,0),"")</f>
        <v/>
      </c>
      <c r="G3095" s="149" t="str">
        <f>IF(AND(F3094&gt;10,F3094&lt;20),"", IF(G3094&gt;9, VLOOKUP(G3094,$O$3:$P$38,2,0),""))</f>
        <v>dziewięćdziesiąt</v>
      </c>
      <c r="H3095" s="149" t="str">
        <f>IF(AND(F3094&gt;10,F3094&lt;20),"",IF(H3094&gt;0,VLOOKUP(H3094,$O$3:$P$39,2,0),IF(AND(H3094=0,A3091=0),"zero","")))</f>
        <v>cztery</v>
      </c>
      <c r="J3095" s="149" t="str">
        <f>CONCATENATE(E3095,IF(AND(E3095&lt;&gt;"",F3095&lt;&gt;""),$M$3,""),F3095,IF(AND(E3095&amp;F3095&lt;&gt;"",G3095&lt;&gt;""),$M$3,""),G3095,IF(AND(E3095&amp;F3095&amp;G3095&lt;&gt;"",H3095&lt;&gt;""),$M$3,""),H3095)</f>
        <v>sto dziewięćdziesiąt cztery</v>
      </c>
      <c r="K3095" s="160"/>
    </row>
    <row r="3096" spans="1:11">
      <c r="A3096" s="159">
        <f t="shared" si="386"/>
        <v>194</v>
      </c>
      <c r="B3096" s="156">
        <f t="shared" si="387"/>
        <v>0</v>
      </c>
      <c r="C3096" s="156">
        <v>100000</v>
      </c>
      <c r="D3096" s="156"/>
      <c r="E3096" s="157"/>
      <c r="K3096" s="160"/>
    </row>
    <row r="3097" spans="1:11">
      <c r="A3097" s="159">
        <f t="shared" si="386"/>
        <v>194</v>
      </c>
      <c r="B3097" s="156">
        <f t="shared" si="387"/>
        <v>0</v>
      </c>
      <c r="C3097" s="156">
        <v>1000000</v>
      </c>
      <c r="D3097" s="156">
        <f>(A3097-A3094)/1000</f>
        <v>0</v>
      </c>
      <c r="E3097" s="157">
        <f>D3097-MOD(D3097,100)</f>
        <v>0</v>
      </c>
      <c r="F3097" s="149">
        <f>MOD(D3097,100)</f>
        <v>0</v>
      </c>
      <c r="G3097" s="149">
        <f>F3097-MOD(F3097,10)</f>
        <v>0</v>
      </c>
      <c r="H3097" s="149">
        <f>MOD(F3097,10)</f>
        <v>0</v>
      </c>
      <c r="K3097" s="160"/>
    </row>
    <row r="3098" spans="1:11">
      <c r="A3098" s="159">
        <f t="shared" si="386"/>
        <v>194</v>
      </c>
      <c r="B3098" s="156">
        <f t="shared" si="387"/>
        <v>0</v>
      </c>
      <c r="C3098" s="156">
        <v>10000000</v>
      </c>
      <c r="D3098" s="156"/>
      <c r="E3098" s="157" t="str">
        <f>_xlfn.IFNA(VLOOKUP(E3097,$O$3:$P$38,2,0),"")</f>
        <v/>
      </c>
      <c r="F3098" s="149" t="str">
        <f>IF(AND(F3097&gt;10,F3097&lt;20), VLOOKUP(F3097,$O$3:$P$38,2,0),"")</f>
        <v/>
      </c>
      <c r="G3098" s="149" t="str">
        <f>IF(AND(F3097&gt;10,F3097&lt;20),"", IF(G3097&gt;9, VLOOKUP(G3097,$O$3:$P$38,2,0),""))</f>
        <v/>
      </c>
      <c r="H3098" s="149" t="str">
        <f>IF(AND(F3097&gt;10,F3097&lt;20),"", IF(H3097&gt;0, VLOOKUP(H3097,$O$3:$P$38,2,0),""))</f>
        <v/>
      </c>
      <c r="I3098" s="149" t="str">
        <f>IF(D3097=0,"",IF(D3097=1,$Q$3,IF(AND(F3097&gt;10,F3097&lt;19),$Q$5,IF(AND(H3097&gt;1,H3097&lt;5),$Q$4,$Q$5))))</f>
        <v/>
      </c>
      <c r="J3098" s="149" t="str">
        <f>CONCATENATE(E3098,IF(AND(E3098&lt;&gt;"",F3098&lt;&gt;""),$M$3,""),F3098,IF(AND(E3098&amp;F3098&lt;&gt;"",G3098&lt;&gt;""),$M$3,""),G3098,IF(AND(E3098&amp;F3098&amp;G3098&lt;&gt;"",H3098&lt;&gt;""),$M$3,""),H3098,IF(E3098&amp;F3098&amp;G3098&amp;H3098&lt;&gt;"",$M$3,""),I3098)</f>
        <v/>
      </c>
      <c r="K3098" s="160"/>
    </row>
    <row r="3099" spans="1:11">
      <c r="A3099" s="159">
        <f t="shared" si="386"/>
        <v>194</v>
      </c>
      <c r="B3099" s="156">
        <f t="shared" si="387"/>
        <v>0</v>
      </c>
      <c r="C3099" s="156">
        <v>100000000</v>
      </c>
      <c r="D3099" s="156"/>
      <c r="E3099" s="157"/>
      <c r="K3099" s="160"/>
    </row>
    <row r="3100" spans="1:11">
      <c r="A3100" s="159">
        <f t="shared" si="386"/>
        <v>194</v>
      </c>
      <c r="B3100" s="155">
        <f t="shared" si="387"/>
        <v>0</v>
      </c>
      <c r="C3100" s="155">
        <v>1000000000</v>
      </c>
      <c r="D3100" s="156">
        <f>(A3100-A3097)/1000000</f>
        <v>0</v>
      </c>
      <c r="E3100" s="157">
        <f>D3100-MOD(D3100,100)</f>
        <v>0</v>
      </c>
      <c r="F3100" s="149">
        <f>MOD(D3100,100)</f>
        <v>0</v>
      </c>
      <c r="G3100" s="149">
        <f>F3100-MOD(F3100,10)</f>
        <v>0</v>
      </c>
      <c r="H3100" s="149">
        <f>MOD(F3100,10)</f>
        <v>0</v>
      </c>
      <c r="K3100" s="160"/>
    </row>
    <row r="3101" spans="1:11">
      <c r="A3101" s="159">
        <f t="shared" si="386"/>
        <v>194</v>
      </c>
      <c r="B3101" s="155">
        <f t="shared" si="387"/>
        <v>0</v>
      </c>
      <c r="C3101" s="155">
        <v>10000000000</v>
      </c>
      <c r="E3101" s="161" t="str">
        <f>_xlfn.IFNA(VLOOKUP(E3100,$O$3:$P$38,2,0),"")</f>
        <v/>
      </c>
      <c r="F3101" s="149" t="str">
        <f>IF(AND(F3100&gt;10,F3100&lt;20), VLOOKUP(F3100,$O$3:$P$38,2,0),"")</f>
        <v/>
      </c>
      <c r="G3101" s="149" t="str">
        <f>IF(AND(F3100&gt;10,F3100&lt;20),"", IF(G3100&gt;9, VLOOKUP(G3100,$O$3:$P$38,2,0),""))</f>
        <v/>
      </c>
      <c r="H3101" s="149" t="str">
        <f>IF(AND(F3100&gt;10,F3100&lt;20),"", IF(H3100&gt;0, VLOOKUP(H3100,$O$3:$P$38,2,0),""))</f>
        <v/>
      </c>
      <c r="I3101" s="149" t="str">
        <f>IF(D3100=0,"",IF(D3100=1,$R$3,IF(AND(F3100&gt;10,F3100&lt;19),$R$5,IF(AND(H3100&gt;1,H3100&lt;5),$R$4,$R$5))))</f>
        <v/>
      </c>
      <c r="J3101" s="149" t="str">
        <f>CONCATENATE(E3101,IF(AND(E3101&lt;&gt;"",F3101&lt;&gt;""),$M$3,""),F3101,IF(AND(E3101&amp;F3101&lt;&gt;"",G3101&lt;&gt;""),$M$3,""),G3101,IF(AND(E3101&amp;F3101&amp;G3101&lt;&gt;"",H3101&lt;&gt;""),$M$3,""),H3101,IF(E3101&amp;F3101&amp;G3101&amp;H3101&lt;&gt;"",$M$3,""),I3101)</f>
        <v/>
      </c>
      <c r="K3101" s="160"/>
    </row>
    <row r="3102" spans="1:11">
      <c r="A3102" s="159">
        <f t="shared" si="386"/>
        <v>194</v>
      </c>
      <c r="B3102" s="156">
        <f t="shared" si="387"/>
        <v>0</v>
      </c>
      <c r="C3102" s="156">
        <v>100000000000</v>
      </c>
      <c r="D3102" s="156"/>
      <c r="E3102" s="157"/>
      <c r="K3102" s="160"/>
    </row>
    <row r="3103" spans="1:11">
      <c r="A3103" s="159">
        <f t="shared" si="386"/>
        <v>194</v>
      </c>
      <c r="B3103" s="155">
        <f>A3103-A3100</f>
        <v>0</v>
      </c>
      <c r="C3103" s="155">
        <v>1000000000000</v>
      </c>
      <c r="D3103" s="156">
        <f>(A3103-A3100)/1000000000</f>
        <v>0</v>
      </c>
      <c r="E3103" s="157">
        <f>D3103-MOD(D3103,100)</f>
        <v>0</v>
      </c>
      <c r="F3103" s="149">
        <f>MOD(D3103,100)</f>
        <v>0</v>
      </c>
      <c r="G3103" s="149">
        <f>F3103-MOD(F3103,10)</f>
        <v>0</v>
      </c>
      <c r="H3103" s="149">
        <f>MOD(F3103,10)</f>
        <v>0</v>
      </c>
      <c r="K3103" s="160"/>
    </row>
    <row r="3104" spans="1:11" ht="15.75" thickBot="1">
      <c r="A3104" s="162"/>
      <c r="B3104" s="163"/>
      <c r="C3104" s="163"/>
      <c r="D3104" s="163"/>
      <c r="E3104" s="164" t="str">
        <f>_xlfn.IFNA(VLOOKUP(E3103,$O$3:$P$38,2,0),"")</f>
        <v/>
      </c>
      <c r="F3104" s="163" t="str">
        <f>IF(AND(F3103&gt;10,F3103&lt;20), VLOOKUP(F3103,$O$3:$P$38,2,0),"")</f>
        <v/>
      </c>
      <c r="G3104" s="163" t="str">
        <f>IF(AND(F3103&gt;10,F3103&lt;20),"", IF(G3103&gt;9, VLOOKUP(G3103,$O$3:$P$38,2,0),""))</f>
        <v/>
      </c>
      <c r="H3104" s="163" t="str">
        <f>IF(AND(F3103&gt;10,F3103&lt;20),"", IF(H3103&gt;0, VLOOKUP(H3103,$O$3:$P$38,2,0),""))</f>
        <v/>
      </c>
      <c r="I3104" s="163" t="str">
        <f>IF(D3103=0,"",IF(D3103=1,$S$3,IF(AND(F3103&gt;10,F3103&lt;19),$S$5,IF(AND(H3103&gt;1,H3103&lt;5),$S$4,$S$5))))</f>
        <v/>
      </c>
      <c r="J3104" s="163" t="str">
        <f>CONCATENATE(E3104,IF(AND(E3104&lt;&gt;"",F3104&lt;&gt;""),$M$3,""),F3104,IF(AND(E3104&amp;F3104&lt;&gt;"",G3104&lt;&gt;""),$M$3,""),G3104,IF(AND(E3104&amp;F3104&amp;G3104&lt;&gt;"",H3104&lt;&gt;""),$M$3,""),H3104,IF(E3104&amp;F3104&amp;G3104&amp;H3104&lt;&gt;"",$M$3,""),I3104)</f>
        <v/>
      </c>
      <c r="K3104" s="165"/>
    </row>
    <row r="3105" spans="1:11" ht="15.75" thickBot="1">
      <c r="A3105" s="150"/>
      <c r="B3105" s="150"/>
      <c r="C3105" s="150"/>
      <c r="D3105" s="150"/>
      <c r="E3105" s="166"/>
      <c r="F3105" s="150"/>
      <c r="G3105" s="150"/>
      <c r="H3105" s="150"/>
      <c r="I3105" s="150"/>
      <c r="J3105" s="150"/>
      <c r="K3105" s="150"/>
    </row>
    <row r="3106" spans="1:11" ht="15.75" thickBot="1">
      <c r="A3106" s="151">
        <v>195</v>
      </c>
      <c r="B3106" s="145" t="s">
        <v>152</v>
      </c>
      <c r="C3106" s="145" t="s">
        <v>153</v>
      </c>
      <c r="D3106" s="148"/>
      <c r="E3106" s="152" t="str">
        <f>CONCATENATE(J3120,IF(AND(D3119&lt;&gt;0,D3116&lt;&gt;0),$M$3,""),J3117,IF(AND(D3116&lt;&gt;0,D3113&lt;&gt;0),$M$3,""),J3114,IF(AND(D3113&lt;&gt;0,D3110&lt;&gt;0),$M$3,""),J3111,$N$3,$M$3,E3107,IF(D3107&lt;&gt;0,$M$3,""),$N$4)</f>
        <v>sto dziewięćdziesiąt pięć, 00/100</v>
      </c>
      <c r="F3106" s="148"/>
      <c r="G3106" s="148"/>
      <c r="H3106" s="148"/>
      <c r="I3106" s="148"/>
      <c r="J3106" s="148"/>
      <c r="K3106" s="153"/>
    </row>
    <row r="3107" spans="1:11" ht="15.75" thickBot="1">
      <c r="A3107" s="154">
        <f>TRUNC(A3106)</f>
        <v>195</v>
      </c>
      <c r="B3107" s="155">
        <f>A3106-A3107</f>
        <v>0</v>
      </c>
      <c r="C3107" s="155">
        <v>1</v>
      </c>
      <c r="D3107" s="156">
        <f>B3107</f>
        <v>0</v>
      </c>
      <c r="E3107" s="157" t="str">
        <f>CONCATENATE(TEXT(D3107*100,"## 00"),"/100")</f>
        <v>00/100</v>
      </c>
      <c r="K3107" s="158"/>
    </row>
    <row r="3108" spans="1:11">
      <c r="A3108" s="159">
        <f t="shared" ref="A3108:A3119" si="388">MOD($A$3107,$C3108)</f>
        <v>5</v>
      </c>
      <c r="B3108" s="156">
        <f>A3108</f>
        <v>5</v>
      </c>
      <c r="C3108" s="156">
        <v>10</v>
      </c>
      <c r="D3108" s="156"/>
      <c r="E3108" s="157"/>
      <c r="K3108" s="160"/>
    </row>
    <row r="3109" spans="1:11">
      <c r="A3109" s="159">
        <f t="shared" si="388"/>
        <v>95</v>
      </c>
      <c r="B3109" s="156">
        <f t="shared" ref="B3109:B3118" si="389">A3109-A3108</f>
        <v>90</v>
      </c>
      <c r="C3109" s="156">
        <v>100</v>
      </c>
      <c r="D3109" s="156"/>
      <c r="E3109" s="157"/>
      <c r="K3109" s="160"/>
    </row>
    <row r="3110" spans="1:11">
      <c r="A3110" s="159">
        <f t="shared" si="388"/>
        <v>195</v>
      </c>
      <c r="B3110" s="156">
        <f t="shared" si="389"/>
        <v>100</v>
      </c>
      <c r="C3110" s="156">
        <v>1000</v>
      </c>
      <c r="D3110" s="156">
        <f>A3110</f>
        <v>195</v>
      </c>
      <c r="E3110" s="157">
        <f>D3110-MOD(D3110,100)</f>
        <v>100</v>
      </c>
      <c r="F3110" s="149">
        <f>MOD(D3110,100)</f>
        <v>95</v>
      </c>
      <c r="G3110" s="149">
        <f>F3110-MOD(F3110,10)</f>
        <v>90</v>
      </c>
      <c r="H3110" s="149">
        <f>MOD(F3110,10)</f>
        <v>5</v>
      </c>
      <c r="K3110" s="160"/>
    </row>
    <row r="3111" spans="1:11">
      <c r="A3111" s="159">
        <f t="shared" si="388"/>
        <v>195</v>
      </c>
      <c r="B3111" s="156">
        <f t="shared" si="389"/>
        <v>0</v>
      </c>
      <c r="C3111" s="156">
        <v>10000</v>
      </c>
      <c r="D3111" s="156"/>
      <c r="E3111" s="157" t="str">
        <f>_xlfn.IFNA(VLOOKUP(E3110,$O$3:$P$38,2,0),"")</f>
        <v>sto</v>
      </c>
      <c r="F3111" s="149" t="str">
        <f>IF(AND(F3110&gt;10,F3110&lt;20), VLOOKUP(F3110,$O$3:$P$38,2,0),"")</f>
        <v/>
      </c>
      <c r="G3111" s="149" t="str">
        <f>IF(AND(F3110&gt;10,F3110&lt;20),"", IF(G3110&gt;9, VLOOKUP(G3110,$O$3:$P$38,2,0),""))</f>
        <v>dziewięćdziesiąt</v>
      </c>
      <c r="H3111" s="149" t="str">
        <f>IF(AND(F3110&gt;10,F3110&lt;20),"",IF(H3110&gt;0,VLOOKUP(H3110,$O$3:$P$39,2,0),IF(AND(H3110=0,A3107=0),"zero","")))</f>
        <v>pięć</v>
      </c>
      <c r="J3111" s="149" t="str">
        <f>CONCATENATE(E3111,IF(AND(E3111&lt;&gt;"",F3111&lt;&gt;""),$M$3,""),F3111,IF(AND(E3111&amp;F3111&lt;&gt;"",G3111&lt;&gt;""),$M$3,""),G3111,IF(AND(E3111&amp;F3111&amp;G3111&lt;&gt;"",H3111&lt;&gt;""),$M$3,""),H3111)</f>
        <v>sto dziewięćdziesiąt pięć</v>
      </c>
      <c r="K3111" s="160"/>
    </row>
    <row r="3112" spans="1:11">
      <c r="A3112" s="159">
        <f t="shared" si="388"/>
        <v>195</v>
      </c>
      <c r="B3112" s="156">
        <f t="shared" si="389"/>
        <v>0</v>
      </c>
      <c r="C3112" s="156">
        <v>100000</v>
      </c>
      <c r="D3112" s="156"/>
      <c r="E3112" s="157"/>
      <c r="K3112" s="160"/>
    </row>
    <row r="3113" spans="1:11">
      <c r="A3113" s="159">
        <f t="shared" si="388"/>
        <v>195</v>
      </c>
      <c r="B3113" s="156">
        <f t="shared" si="389"/>
        <v>0</v>
      </c>
      <c r="C3113" s="156">
        <v>1000000</v>
      </c>
      <c r="D3113" s="156">
        <f>(A3113-A3110)/1000</f>
        <v>0</v>
      </c>
      <c r="E3113" s="157">
        <f>D3113-MOD(D3113,100)</f>
        <v>0</v>
      </c>
      <c r="F3113" s="149">
        <f>MOD(D3113,100)</f>
        <v>0</v>
      </c>
      <c r="G3113" s="149">
        <f>F3113-MOD(F3113,10)</f>
        <v>0</v>
      </c>
      <c r="H3113" s="149">
        <f>MOD(F3113,10)</f>
        <v>0</v>
      </c>
      <c r="K3113" s="160"/>
    </row>
    <row r="3114" spans="1:11">
      <c r="A3114" s="159">
        <f t="shared" si="388"/>
        <v>195</v>
      </c>
      <c r="B3114" s="156">
        <f t="shared" si="389"/>
        <v>0</v>
      </c>
      <c r="C3114" s="156">
        <v>10000000</v>
      </c>
      <c r="D3114" s="156"/>
      <c r="E3114" s="157" t="str">
        <f>_xlfn.IFNA(VLOOKUP(E3113,$O$3:$P$38,2,0),"")</f>
        <v/>
      </c>
      <c r="F3114" s="149" t="str">
        <f>IF(AND(F3113&gt;10,F3113&lt;20), VLOOKUP(F3113,$O$3:$P$38,2,0),"")</f>
        <v/>
      </c>
      <c r="G3114" s="149" t="str">
        <f>IF(AND(F3113&gt;10,F3113&lt;20),"", IF(G3113&gt;9, VLOOKUP(G3113,$O$3:$P$38,2,0),""))</f>
        <v/>
      </c>
      <c r="H3114" s="149" t="str">
        <f>IF(AND(F3113&gt;10,F3113&lt;20),"", IF(H3113&gt;0, VLOOKUP(H3113,$O$3:$P$38,2,0),""))</f>
        <v/>
      </c>
      <c r="I3114" s="149" t="str">
        <f>IF(D3113=0,"",IF(D3113=1,$Q$3,IF(AND(F3113&gt;10,F3113&lt;19),$Q$5,IF(AND(H3113&gt;1,H3113&lt;5),$Q$4,$Q$5))))</f>
        <v/>
      </c>
      <c r="J3114" s="149" t="str">
        <f>CONCATENATE(E3114,IF(AND(E3114&lt;&gt;"",F3114&lt;&gt;""),$M$3,""),F3114,IF(AND(E3114&amp;F3114&lt;&gt;"",G3114&lt;&gt;""),$M$3,""),G3114,IF(AND(E3114&amp;F3114&amp;G3114&lt;&gt;"",H3114&lt;&gt;""),$M$3,""),H3114,IF(E3114&amp;F3114&amp;G3114&amp;H3114&lt;&gt;"",$M$3,""),I3114)</f>
        <v/>
      </c>
      <c r="K3114" s="160"/>
    </row>
    <row r="3115" spans="1:11">
      <c r="A3115" s="159">
        <f t="shared" si="388"/>
        <v>195</v>
      </c>
      <c r="B3115" s="156">
        <f t="shared" si="389"/>
        <v>0</v>
      </c>
      <c r="C3115" s="156">
        <v>100000000</v>
      </c>
      <c r="D3115" s="156"/>
      <c r="E3115" s="157"/>
      <c r="K3115" s="160"/>
    </row>
    <row r="3116" spans="1:11">
      <c r="A3116" s="159">
        <f t="shared" si="388"/>
        <v>195</v>
      </c>
      <c r="B3116" s="155">
        <f t="shared" si="389"/>
        <v>0</v>
      </c>
      <c r="C3116" s="155">
        <v>1000000000</v>
      </c>
      <c r="D3116" s="156">
        <f>(A3116-A3113)/1000000</f>
        <v>0</v>
      </c>
      <c r="E3116" s="157">
        <f>D3116-MOD(D3116,100)</f>
        <v>0</v>
      </c>
      <c r="F3116" s="149">
        <f>MOD(D3116,100)</f>
        <v>0</v>
      </c>
      <c r="G3116" s="149">
        <f>F3116-MOD(F3116,10)</f>
        <v>0</v>
      </c>
      <c r="H3116" s="149">
        <f>MOD(F3116,10)</f>
        <v>0</v>
      </c>
      <c r="K3116" s="160"/>
    </row>
    <row r="3117" spans="1:11">
      <c r="A3117" s="159">
        <f t="shared" si="388"/>
        <v>195</v>
      </c>
      <c r="B3117" s="155">
        <f t="shared" si="389"/>
        <v>0</v>
      </c>
      <c r="C3117" s="155">
        <v>10000000000</v>
      </c>
      <c r="E3117" s="161" t="str">
        <f>_xlfn.IFNA(VLOOKUP(E3116,$O$3:$P$38,2,0),"")</f>
        <v/>
      </c>
      <c r="F3117" s="149" t="str">
        <f>IF(AND(F3116&gt;10,F3116&lt;20), VLOOKUP(F3116,$O$3:$P$38,2,0),"")</f>
        <v/>
      </c>
      <c r="G3117" s="149" t="str">
        <f>IF(AND(F3116&gt;10,F3116&lt;20),"", IF(G3116&gt;9, VLOOKUP(G3116,$O$3:$P$38,2,0),""))</f>
        <v/>
      </c>
      <c r="H3117" s="149" t="str">
        <f>IF(AND(F3116&gt;10,F3116&lt;20),"", IF(H3116&gt;0, VLOOKUP(H3116,$O$3:$P$38,2,0),""))</f>
        <v/>
      </c>
      <c r="I3117" s="149" t="str">
        <f>IF(D3116=0,"",IF(D3116=1,$R$3,IF(AND(F3116&gt;10,F3116&lt;19),$R$5,IF(AND(H3116&gt;1,H3116&lt;5),$R$4,$R$5))))</f>
        <v/>
      </c>
      <c r="J3117" s="149" t="str">
        <f>CONCATENATE(E3117,IF(AND(E3117&lt;&gt;"",F3117&lt;&gt;""),$M$3,""),F3117,IF(AND(E3117&amp;F3117&lt;&gt;"",G3117&lt;&gt;""),$M$3,""),G3117,IF(AND(E3117&amp;F3117&amp;G3117&lt;&gt;"",H3117&lt;&gt;""),$M$3,""),H3117,IF(E3117&amp;F3117&amp;G3117&amp;H3117&lt;&gt;"",$M$3,""),I3117)</f>
        <v/>
      </c>
      <c r="K3117" s="160"/>
    </row>
    <row r="3118" spans="1:11">
      <c r="A3118" s="159">
        <f t="shared" si="388"/>
        <v>195</v>
      </c>
      <c r="B3118" s="156">
        <f t="shared" si="389"/>
        <v>0</v>
      </c>
      <c r="C3118" s="156">
        <v>100000000000</v>
      </c>
      <c r="D3118" s="156"/>
      <c r="E3118" s="157"/>
      <c r="K3118" s="160"/>
    </row>
    <row r="3119" spans="1:11">
      <c r="A3119" s="159">
        <f t="shared" si="388"/>
        <v>195</v>
      </c>
      <c r="B3119" s="155">
        <f>A3119-A3116</f>
        <v>0</v>
      </c>
      <c r="C3119" s="155">
        <v>1000000000000</v>
      </c>
      <c r="D3119" s="156">
        <f>(A3119-A3116)/1000000000</f>
        <v>0</v>
      </c>
      <c r="E3119" s="157">
        <f>D3119-MOD(D3119,100)</f>
        <v>0</v>
      </c>
      <c r="F3119" s="149">
        <f>MOD(D3119,100)</f>
        <v>0</v>
      </c>
      <c r="G3119" s="149">
        <f>F3119-MOD(F3119,10)</f>
        <v>0</v>
      </c>
      <c r="H3119" s="149">
        <f>MOD(F3119,10)</f>
        <v>0</v>
      </c>
      <c r="K3119" s="160"/>
    </row>
    <row r="3120" spans="1:11" ht="15.75" thickBot="1">
      <c r="A3120" s="162"/>
      <c r="B3120" s="163"/>
      <c r="C3120" s="163"/>
      <c r="D3120" s="163"/>
      <c r="E3120" s="164" t="str">
        <f>_xlfn.IFNA(VLOOKUP(E3119,$O$3:$P$38,2,0),"")</f>
        <v/>
      </c>
      <c r="F3120" s="163" t="str">
        <f>IF(AND(F3119&gt;10,F3119&lt;20), VLOOKUP(F3119,$O$3:$P$38,2,0),"")</f>
        <v/>
      </c>
      <c r="G3120" s="163" t="str">
        <f>IF(AND(F3119&gt;10,F3119&lt;20),"", IF(G3119&gt;9, VLOOKUP(G3119,$O$3:$P$38,2,0),""))</f>
        <v/>
      </c>
      <c r="H3120" s="163" t="str">
        <f>IF(AND(F3119&gt;10,F3119&lt;20),"", IF(H3119&gt;0, VLOOKUP(H3119,$O$3:$P$38,2,0),""))</f>
        <v/>
      </c>
      <c r="I3120" s="163" t="str">
        <f>IF(D3119=0,"",IF(D3119=1,$S$3,IF(AND(F3119&gt;10,F3119&lt;19),$S$5,IF(AND(H3119&gt;1,H3119&lt;5),$S$4,$S$5))))</f>
        <v/>
      </c>
      <c r="J3120" s="163" t="str">
        <f>CONCATENATE(E3120,IF(AND(E3120&lt;&gt;"",F3120&lt;&gt;""),$M$3,""),F3120,IF(AND(E3120&amp;F3120&lt;&gt;"",G3120&lt;&gt;""),$M$3,""),G3120,IF(AND(E3120&amp;F3120&amp;G3120&lt;&gt;"",H3120&lt;&gt;""),$M$3,""),H3120,IF(E3120&amp;F3120&amp;G3120&amp;H3120&lt;&gt;"",$M$3,""),I3120)</f>
        <v/>
      </c>
      <c r="K3120" s="165"/>
    </row>
    <row r="3121" spans="1:11" ht="15.75" thickBot="1">
      <c r="A3121" s="150"/>
      <c r="B3121" s="150"/>
      <c r="C3121" s="150"/>
      <c r="D3121" s="150"/>
      <c r="E3121" s="166"/>
      <c r="F3121" s="150"/>
      <c r="G3121" s="150"/>
      <c r="H3121" s="150"/>
      <c r="I3121" s="150"/>
      <c r="J3121" s="150"/>
      <c r="K3121" s="150"/>
    </row>
    <row r="3122" spans="1:11" ht="15.75" thickBot="1">
      <c r="A3122" s="151">
        <v>196</v>
      </c>
      <c r="B3122" s="145" t="s">
        <v>152</v>
      </c>
      <c r="C3122" s="145" t="s">
        <v>153</v>
      </c>
      <c r="D3122" s="148"/>
      <c r="E3122" s="152" t="str">
        <f>CONCATENATE(J3136,IF(AND(D3135&lt;&gt;0,D3132&lt;&gt;0),$M$3,""),J3133,IF(AND(D3132&lt;&gt;0,D3129&lt;&gt;0),$M$3,""),J3130,IF(AND(D3129&lt;&gt;0,D3126&lt;&gt;0),$M$3,""),J3127,$N$3,$M$3,E3123,IF(D3123&lt;&gt;0,$M$3,""),$N$4)</f>
        <v>sto dziewięćdziesiąt sześć, 00/100</v>
      </c>
      <c r="F3122" s="148"/>
      <c r="G3122" s="148"/>
      <c r="H3122" s="148"/>
      <c r="I3122" s="148"/>
      <c r="J3122" s="148"/>
      <c r="K3122" s="153"/>
    </row>
    <row r="3123" spans="1:11" ht="15.75" thickBot="1">
      <c r="A3123" s="154">
        <f>TRUNC(A3122)</f>
        <v>196</v>
      </c>
      <c r="B3123" s="155">
        <f>A3122-A3123</f>
        <v>0</v>
      </c>
      <c r="C3123" s="155">
        <v>1</v>
      </c>
      <c r="D3123" s="156">
        <f>B3123</f>
        <v>0</v>
      </c>
      <c r="E3123" s="157" t="str">
        <f>CONCATENATE(TEXT(D3123*100,"## 00"),"/100")</f>
        <v>00/100</v>
      </c>
      <c r="K3123" s="158"/>
    </row>
    <row r="3124" spans="1:11">
      <c r="A3124" s="159">
        <f t="shared" ref="A3124:A3135" si="390">MOD($A$3123,$C3124)</f>
        <v>6</v>
      </c>
      <c r="B3124" s="156">
        <f>A3124</f>
        <v>6</v>
      </c>
      <c r="C3124" s="156">
        <v>10</v>
      </c>
      <c r="D3124" s="156"/>
      <c r="E3124" s="157"/>
      <c r="K3124" s="160"/>
    </row>
    <row r="3125" spans="1:11">
      <c r="A3125" s="159">
        <f t="shared" si="390"/>
        <v>96</v>
      </c>
      <c r="B3125" s="156">
        <f t="shared" ref="B3125:B3134" si="391">A3125-A3124</f>
        <v>90</v>
      </c>
      <c r="C3125" s="156">
        <v>100</v>
      </c>
      <c r="D3125" s="156"/>
      <c r="E3125" s="157"/>
      <c r="K3125" s="160"/>
    </row>
    <row r="3126" spans="1:11">
      <c r="A3126" s="159">
        <f t="shared" si="390"/>
        <v>196</v>
      </c>
      <c r="B3126" s="156">
        <f t="shared" si="391"/>
        <v>100</v>
      </c>
      <c r="C3126" s="156">
        <v>1000</v>
      </c>
      <c r="D3126" s="156">
        <f>A3126</f>
        <v>196</v>
      </c>
      <c r="E3126" s="157">
        <f>D3126-MOD(D3126,100)</f>
        <v>100</v>
      </c>
      <c r="F3126" s="149">
        <f>MOD(D3126,100)</f>
        <v>96</v>
      </c>
      <c r="G3126" s="149">
        <f>F3126-MOD(F3126,10)</f>
        <v>90</v>
      </c>
      <c r="H3126" s="149">
        <f>MOD(F3126,10)</f>
        <v>6</v>
      </c>
      <c r="K3126" s="160"/>
    </row>
    <row r="3127" spans="1:11">
      <c r="A3127" s="159">
        <f t="shared" si="390"/>
        <v>196</v>
      </c>
      <c r="B3127" s="156">
        <f t="shared" si="391"/>
        <v>0</v>
      </c>
      <c r="C3127" s="156">
        <v>10000</v>
      </c>
      <c r="D3127" s="156"/>
      <c r="E3127" s="157" t="str">
        <f>_xlfn.IFNA(VLOOKUP(E3126,$O$3:$P$38,2,0),"")</f>
        <v>sto</v>
      </c>
      <c r="F3127" s="149" t="str">
        <f>IF(AND(F3126&gt;10,F3126&lt;20), VLOOKUP(F3126,$O$3:$P$38,2,0),"")</f>
        <v/>
      </c>
      <c r="G3127" s="149" t="str">
        <f>IF(AND(F3126&gt;10,F3126&lt;20),"", IF(G3126&gt;9, VLOOKUP(G3126,$O$3:$P$38,2,0),""))</f>
        <v>dziewięćdziesiąt</v>
      </c>
      <c r="H3127" s="149" t="str">
        <f>IF(AND(F3126&gt;10,F3126&lt;20),"",IF(H3126&gt;0,VLOOKUP(H3126,$O$3:$P$39,2,0),IF(AND(H3126=0,A3123=0),"zero","")))</f>
        <v>sześć</v>
      </c>
      <c r="J3127" s="149" t="str">
        <f>CONCATENATE(E3127,IF(AND(E3127&lt;&gt;"",F3127&lt;&gt;""),$M$3,""),F3127,IF(AND(E3127&amp;F3127&lt;&gt;"",G3127&lt;&gt;""),$M$3,""),G3127,IF(AND(E3127&amp;F3127&amp;G3127&lt;&gt;"",H3127&lt;&gt;""),$M$3,""),H3127)</f>
        <v>sto dziewięćdziesiąt sześć</v>
      </c>
      <c r="K3127" s="160"/>
    </row>
    <row r="3128" spans="1:11">
      <c r="A3128" s="159">
        <f t="shared" si="390"/>
        <v>196</v>
      </c>
      <c r="B3128" s="156">
        <f t="shared" si="391"/>
        <v>0</v>
      </c>
      <c r="C3128" s="156">
        <v>100000</v>
      </c>
      <c r="D3128" s="156"/>
      <c r="E3128" s="157"/>
      <c r="K3128" s="160"/>
    </row>
    <row r="3129" spans="1:11">
      <c r="A3129" s="159">
        <f t="shared" si="390"/>
        <v>196</v>
      </c>
      <c r="B3129" s="156">
        <f t="shared" si="391"/>
        <v>0</v>
      </c>
      <c r="C3129" s="156">
        <v>1000000</v>
      </c>
      <c r="D3129" s="156">
        <f>(A3129-A3126)/1000</f>
        <v>0</v>
      </c>
      <c r="E3129" s="157">
        <f>D3129-MOD(D3129,100)</f>
        <v>0</v>
      </c>
      <c r="F3129" s="149">
        <f>MOD(D3129,100)</f>
        <v>0</v>
      </c>
      <c r="G3129" s="149">
        <f>F3129-MOD(F3129,10)</f>
        <v>0</v>
      </c>
      <c r="H3129" s="149">
        <f>MOD(F3129,10)</f>
        <v>0</v>
      </c>
      <c r="K3129" s="160"/>
    </row>
    <row r="3130" spans="1:11">
      <c r="A3130" s="159">
        <f t="shared" si="390"/>
        <v>196</v>
      </c>
      <c r="B3130" s="156">
        <f t="shared" si="391"/>
        <v>0</v>
      </c>
      <c r="C3130" s="156">
        <v>10000000</v>
      </c>
      <c r="D3130" s="156"/>
      <c r="E3130" s="157" t="str">
        <f>_xlfn.IFNA(VLOOKUP(E3129,$O$3:$P$38,2,0),"")</f>
        <v/>
      </c>
      <c r="F3130" s="149" t="str">
        <f>IF(AND(F3129&gt;10,F3129&lt;20), VLOOKUP(F3129,$O$3:$P$38,2,0),"")</f>
        <v/>
      </c>
      <c r="G3130" s="149" t="str">
        <f>IF(AND(F3129&gt;10,F3129&lt;20),"", IF(G3129&gt;9, VLOOKUP(G3129,$O$3:$P$38,2,0),""))</f>
        <v/>
      </c>
      <c r="H3130" s="149" t="str">
        <f>IF(AND(F3129&gt;10,F3129&lt;20),"", IF(H3129&gt;0, VLOOKUP(H3129,$O$3:$P$38,2,0),""))</f>
        <v/>
      </c>
      <c r="I3130" s="149" t="str">
        <f>IF(D3129=0,"",IF(D3129=1,$Q$3,IF(AND(F3129&gt;10,F3129&lt;19),$Q$5,IF(AND(H3129&gt;1,H3129&lt;5),$Q$4,$Q$5))))</f>
        <v/>
      </c>
      <c r="J3130" s="149" t="str">
        <f>CONCATENATE(E3130,IF(AND(E3130&lt;&gt;"",F3130&lt;&gt;""),$M$3,""),F3130,IF(AND(E3130&amp;F3130&lt;&gt;"",G3130&lt;&gt;""),$M$3,""),G3130,IF(AND(E3130&amp;F3130&amp;G3130&lt;&gt;"",H3130&lt;&gt;""),$M$3,""),H3130,IF(E3130&amp;F3130&amp;G3130&amp;H3130&lt;&gt;"",$M$3,""),I3130)</f>
        <v/>
      </c>
      <c r="K3130" s="160"/>
    </row>
    <row r="3131" spans="1:11">
      <c r="A3131" s="159">
        <f t="shared" si="390"/>
        <v>196</v>
      </c>
      <c r="B3131" s="156">
        <f t="shared" si="391"/>
        <v>0</v>
      </c>
      <c r="C3131" s="156">
        <v>100000000</v>
      </c>
      <c r="D3131" s="156"/>
      <c r="E3131" s="157"/>
      <c r="K3131" s="160"/>
    </row>
    <row r="3132" spans="1:11">
      <c r="A3132" s="159">
        <f t="shared" si="390"/>
        <v>196</v>
      </c>
      <c r="B3132" s="155">
        <f t="shared" si="391"/>
        <v>0</v>
      </c>
      <c r="C3132" s="155">
        <v>1000000000</v>
      </c>
      <c r="D3132" s="156">
        <f>(A3132-A3129)/1000000</f>
        <v>0</v>
      </c>
      <c r="E3132" s="157">
        <f>D3132-MOD(D3132,100)</f>
        <v>0</v>
      </c>
      <c r="F3132" s="149">
        <f>MOD(D3132,100)</f>
        <v>0</v>
      </c>
      <c r="G3132" s="149">
        <f>F3132-MOD(F3132,10)</f>
        <v>0</v>
      </c>
      <c r="H3132" s="149">
        <f>MOD(F3132,10)</f>
        <v>0</v>
      </c>
      <c r="K3132" s="160"/>
    </row>
    <row r="3133" spans="1:11">
      <c r="A3133" s="159">
        <f t="shared" si="390"/>
        <v>196</v>
      </c>
      <c r="B3133" s="155">
        <f t="shared" si="391"/>
        <v>0</v>
      </c>
      <c r="C3133" s="155">
        <v>10000000000</v>
      </c>
      <c r="E3133" s="161" t="str">
        <f>_xlfn.IFNA(VLOOKUP(E3132,$O$3:$P$38,2,0),"")</f>
        <v/>
      </c>
      <c r="F3133" s="149" t="str">
        <f>IF(AND(F3132&gt;10,F3132&lt;20), VLOOKUP(F3132,$O$3:$P$38,2,0),"")</f>
        <v/>
      </c>
      <c r="G3133" s="149" t="str">
        <f>IF(AND(F3132&gt;10,F3132&lt;20),"", IF(G3132&gt;9, VLOOKUP(G3132,$O$3:$P$38,2,0),""))</f>
        <v/>
      </c>
      <c r="H3133" s="149" t="str">
        <f>IF(AND(F3132&gt;10,F3132&lt;20),"", IF(H3132&gt;0, VLOOKUP(H3132,$O$3:$P$38,2,0),""))</f>
        <v/>
      </c>
      <c r="I3133" s="149" t="str">
        <f>IF(D3132=0,"",IF(D3132=1,$R$3,IF(AND(F3132&gt;10,F3132&lt;19),$R$5,IF(AND(H3132&gt;1,H3132&lt;5),$R$4,$R$5))))</f>
        <v/>
      </c>
      <c r="J3133" s="149" t="str">
        <f>CONCATENATE(E3133,IF(AND(E3133&lt;&gt;"",F3133&lt;&gt;""),$M$3,""),F3133,IF(AND(E3133&amp;F3133&lt;&gt;"",G3133&lt;&gt;""),$M$3,""),G3133,IF(AND(E3133&amp;F3133&amp;G3133&lt;&gt;"",H3133&lt;&gt;""),$M$3,""),H3133,IF(E3133&amp;F3133&amp;G3133&amp;H3133&lt;&gt;"",$M$3,""),I3133)</f>
        <v/>
      </c>
      <c r="K3133" s="160"/>
    </row>
    <row r="3134" spans="1:11">
      <c r="A3134" s="159">
        <f t="shared" si="390"/>
        <v>196</v>
      </c>
      <c r="B3134" s="156">
        <f t="shared" si="391"/>
        <v>0</v>
      </c>
      <c r="C3134" s="156">
        <v>100000000000</v>
      </c>
      <c r="D3134" s="156"/>
      <c r="E3134" s="157"/>
      <c r="K3134" s="160"/>
    </row>
    <row r="3135" spans="1:11">
      <c r="A3135" s="159">
        <f t="shared" si="390"/>
        <v>196</v>
      </c>
      <c r="B3135" s="155">
        <f>A3135-A3132</f>
        <v>0</v>
      </c>
      <c r="C3135" s="155">
        <v>1000000000000</v>
      </c>
      <c r="D3135" s="156">
        <f>(A3135-A3132)/1000000000</f>
        <v>0</v>
      </c>
      <c r="E3135" s="157">
        <f>D3135-MOD(D3135,100)</f>
        <v>0</v>
      </c>
      <c r="F3135" s="149">
        <f>MOD(D3135,100)</f>
        <v>0</v>
      </c>
      <c r="G3135" s="149">
        <f>F3135-MOD(F3135,10)</f>
        <v>0</v>
      </c>
      <c r="H3135" s="149">
        <f>MOD(F3135,10)</f>
        <v>0</v>
      </c>
      <c r="K3135" s="160"/>
    </row>
    <row r="3136" spans="1:11" ht="15.75" thickBot="1">
      <c r="A3136" s="162"/>
      <c r="B3136" s="163"/>
      <c r="C3136" s="163"/>
      <c r="D3136" s="163"/>
      <c r="E3136" s="164" t="str">
        <f>_xlfn.IFNA(VLOOKUP(E3135,$O$3:$P$38,2,0),"")</f>
        <v/>
      </c>
      <c r="F3136" s="163" t="str">
        <f>IF(AND(F3135&gt;10,F3135&lt;20), VLOOKUP(F3135,$O$3:$P$38,2,0),"")</f>
        <v/>
      </c>
      <c r="G3136" s="163" t="str">
        <f>IF(AND(F3135&gt;10,F3135&lt;20),"", IF(G3135&gt;9, VLOOKUP(G3135,$O$3:$P$38,2,0),""))</f>
        <v/>
      </c>
      <c r="H3136" s="163" t="str">
        <f>IF(AND(F3135&gt;10,F3135&lt;20),"", IF(H3135&gt;0, VLOOKUP(H3135,$O$3:$P$38,2,0),""))</f>
        <v/>
      </c>
      <c r="I3136" s="163" t="str">
        <f>IF(D3135=0,"",IF(D3135=1,$S$3,IF(AND(F3135&gt;10,F3135&lt;19),$S$5,IF(AND(H3135&gt;1,H3135&lt;5),$S$4,$S$5))))</f>
        <v/>
      </c>
      <c r="J3136" s="163" t="str">
        <f>CONCATENATE(E3136,IF(AND(E3136&lt;&gt;"",F3136&lt;&gt;""),$M$3,""),F3136,IF(AND(E3136&amp;F3136&lt;&gt;"",G3136&lt;&gt;""),$M$3,""),G3136,IF(AND(E3136&amp;F3136&amp;G3136&lt;&gt;"",H3136&lt;&gt;""),$M$3,""),H3136,IF(E3136&amp;F3136&amp;G3136&amp;H3136&lt;&gt;"",$M$3,""),I3136)</f>
        <v/>
      </c>
      <c r="K3136" s="165"/>
    </row>
    <row r="3137" spans="1:11" ht="15.75" thickBot="1">
      <c r="A3137" s="150"/>
      <c r="B3137" s="150"/>
      <c r="C3137" s="150"/>
      <c r="D3137" s="150"/>
      <c r="E3137" s="166"/>
      <c r="F3137" s="150"/>
      <c r="G3137" s="150"/>
      <c r="H3137" s="150"/>
      <c r="I3137" s="150"/>
      <c r="J3137" s="150"/>
      <c r="K3137" s="150"/>
    </row>
    <row r="3138" spans="1:11" ht="15.75" thickBot="1">
      <c r="A3138" s="151">
        <v>197</v>
      </c>
      <c r="B3138" s="145" t="s">
        <v>152</v>
      </c>
      <c r="C3138" s="145" t="s">
        <v>153</v>
      </c>
      <c r="D3138" s="148"/>
      <c r="E3138" s="152" t="str">
        <f>CONCATENATE(J3152,IF(AND(D3151&lt;&gt;0,D3148&lt;&gt;0),$M$3,""),J3149,IF(AND(D3148&lt;&gt;0,D3145&lt;&gt;0),$M$3,""),J3146,IF(AND(D3145&lt;&gt;0,D3142&lt;&gt;0),$M$3,""),J3143,$N$3,$M$3,E3139,IF(D3139&lt;&gt;0,$M$3,""),$N$4)</f>
        <v>sto dziewięćdziesiąt siedem, 00/100</v>
      </c>
      <c r="F3138" s="148"/>
      <c r="G3138" s="148"/>
      <c r="H3138" s="148"/>
      <c r="I3138" s="148"/>
      <c r="J3138" s="148"/>
      <c r="K3138" s="153"/>
    </row>
    <row r="3139" spans="1:11" ht="15.75" thickBot="1">
      <c r="A3139" s="154">
        <f>TRUNC(A3138)</f>
        <v>197</v>
      </c>
      <c r="B3139" s="155">
        <f>A3138-A3139</f>
        <v>0</v>
      </c>
      <c r="C3139" s="155">
        <v>1</v>
      </c>
      <c r="D3139" s="156">
        <f>B3139</f>
        <v>0</v>
      </c>
      <c r="E3139" s="157" t="str">
        <f>CONCATENATE(TEXT(D3139*100,"## 00"),"/100")</f>
        <v>00/100</v>
      </c>
      <c r="K3139" s="158"/>
    </row>
    <row r="3140" spans="1:11">
      <c r="A3140" s="159">
        <f t="shared" ref="A3140:A3151" si="392">MOD($A$3139,$C3140)</f>
        <v>7</v>
      </c>
      <c r="B3140" s="156">
        <f>A3140</f>
        <v>7</v>
      </c>
      <c r="C3140" s="156">
        <v>10</v>
      </c>
      <c r="D3140" s="156"/>
      <c r="E3140" s="157"/>
      <c r="K3140" s="160"/>
    </row>
    <row r="3141" spans="1:11">
      <c r="A3141" s="159">
        <f t="shared" si="392"/>
        <v>97</v>
      </c>
      <c r="B3141" s="156">
        <f t="shared" ref="B3141:B3150" si="393">A3141-A3140</f>
        <v>90</v>
      </c>
      <c r="C3141" s="156">
        <v>100</v>
      </c>
      <c r="D3141" s="156"/>
      <c r="E3141" s="157"/>
      <c r="K3141" s="160"/>
    </row>
    <row r="3142" spans="1:11">
      <c r="A3142" s="159">
        <f t="shared" si="392"/>
        <v>197</v>
      </c>
      <c r="B3142" s="156">
        <f t="shared" si="393"/>
        <v>100</v>
      </c>
      <c r="C3142" s="156">
        <v>1000</v>
      </c>
      <c r="D3142" s="156">
        <f>A3142</f>
        <v>197</v>
      </c>
      <c r="E3142" s="157">
        <f>D3142-MOD(D3142,100)</f>
        <v>100</v>
      </c>
      <c r="F3142" s="149">
        <f>MOD(D3142,100)</f>
        <v>97</v>
      </c>
      <c r="G3142" s="149">
        <f>F3142-MOD(F3142,10)</f>
        <v>90</v>
      </c>
      <c r="H3142" s="149">
        <f>MOD(F3142,10)</f>
        <v>7</v>
      </c>
      <c r="K3142" s="160"/>
    </row>
    <row r="3143" spans="1:11">
      <c r="A3143" s="159">
        <f t="shared" si="392"/>
        <v>197</v>
      </c>
      <c r="B3143" s="156">
        <f t="shared" si="393"/>
        <v>0</v>
      </c>
      <c r="C3143" s="156">
        <v>10000</v>
      </c>
      <c r="D3143" s="156"/>
      <c r="E3143" s="157" t="str">
        <f>_xlfn.IFNA(VLOOKUP(E3142,$O$3:$P$38,2,0),"")</f>
        <v>sto</v>
      </c>
      <c r="F3143" s="149" t="str">
        <f>IF(AND(F3142&gt;10,F3142&lt;20), VLOOKUP(F3142,$O$3:$P$38,2,0),"")</f>
        <v/>
      </c>
      <c r="G3143" s="149" t="str">
        <f>IF(AND(F3142&gt;10,F3142&lt;20),"", IF(G3142&gt;9, VLOOKUP(G3142,$O$3:$P$38,2,0),""))</f>
        <v>dziewięćdziesiąt</v>
      </c>
      <c r="H3143" s="149" t="str">
        <f>IF(AND(F3142&gt;10,F3142&lt;20),"",IF(H3142&gt;0,VLOOKUP(H3142,$O$3:$P$39,2,0),IF(AND(H3142=0,A3139=0),"zero","")))</f>
        <v>siedem</v>
      </c>
      <c r="J3143" s="149" t="str">
        <f>CONCATENATE(E3143,IF(AND(E3143&lt;&gt;"",F3143&lt;&gt;""),$M$3,""),F3143,IF(AND(E3143&amp;F3143&lt;&gt;"",G3143&lt;&gt;""),$M$3,""),G3143,IF(AND(E3143&amp;F3143&amp;G3143&lt;&gt;"",H3143&lt;&gt;""),$M$3,""),H3143)</f>
        <v>sto dziewięćdziesiąt siedem</v>
      </c>
      <c r="K3143" s="160"/>
    </row>
    <row r="3144" spans="1:11">
      <c r="A3144" s="159">
        <f t="shared" si="392"/>
        <v>197</v>
      </c>
      <c r="B3144" s="156">
        <f t="shared" si="393"/>
        <v>0</v>
      </c>
      <c r="C3144" s="156">
        <v>100000</v>
      </c>
      <c r="D3144" s="156"/>
      <c r="E3144" s="157"/>
      <c r="K3144" s="160"/>
    </row>
    <row r="3145" spans="1:11">
      <c r="A3145" s="159">
        <f t="shared" si="392"/>
        <v>197</v>
      </c>
      <c r="B3145" s="156">
        <f t="shared" si="393"/>
        <v>0</v>
      </c>
      <c r="C3145" s="156">
        <v>1000000</v>
      </c>
      <c r="D3145" s="156">
        <f>(A3145-A3142)/1000</f>
        <v>0</v>
      </c>
      <c r="E3145" s="157">
        <f>D3145-MOD(D3145,100)</f>
        <v>0</v>
      </c>
      <c r="F3145" s="149">
        <f>MOD(D3145,100)</f>
        <v>0</v>
      </c>
      <c r="G3145" s="149">
        <f>F3145-MOD(F3145,10)</f>
        <v>0</v>
      </c>
      <c r="H3145" s="149">
        <f>MOD(F3145,10)</f>
        <v>0</v>
      </c>
      <c r="K3145" s="160"/>
    </row>
    <row r="3146" spans="1:11">
      <c r="A3146" s="159">
        <f t="shared" si="392"/>
        <v>197</v>
      </c>
      <c r="B3146" s="156">
        <f t="shared" si="393"/>
        <v>0</v>
      </c>
      <c r="C3146" s="156">
        <v>10000000</v>
      </c>
      <c r="D3146" s="156"/>
      <c r="E3146" s="157" t="str">
        <f>_xlfn.IFNA(VLOOKUP(E3145,$O$3:$P$38,2,0),"")</f>
        <v/>
      </c>
      <c r="F3146" s="149" t="str">
        <f>IF(AND(F3145&gt;10,F3145&lt;20), VLOOKUP(F3145,$O$3:$P$38,2,0),"")</f>
        <v/>
      </c>
      <c r="G3146" s="149" t="str">
        <f>IF(AND(F3145&gt;10,F3145&lt;20),"", IF(G3145&gt;9, VLOOKUP(G3145,$O$3:$P$38,2,0),""))</f>
        <v/>
      </c>
      <c r="H3146" s="149" t="str">
        <f>IF(AND(F3145&gt;10,F3145&lt;20),"", IF(H3145&gt;0, VLOOKUP(H3145,$O$3:$P$38,2,0),""))</f>
        <v/>
      </c>
      <c r="I3146" s="149" t="str">
        <f>IF(D3145=0,"",IF(D3145=1,$Q$3,IF(AND(F3145&gt;10,F3145&lt;19),$Q$5,IF(AND(H3145&gt;1,H3145&lt;5),$Q$4,$Q$5))))</f>
        <v/>
      </c>
      <c r="J3146" s="149" t="str">
        <f>CONCATENATE(E3146,IF(AND(E3146&lt;&gt;"",F3146&lt;&gt;""),$M$3,""),F3146,IF(AND(E3146&amp;F3146&lt;&gt;"",G3146&lt;&gt;""),$M$3,""),G3146,IF(AND(E3146&amp;F3146&amp;G3146&lt;&gt;"",H3146&lt;&gt;""),$M$3,""),H3146,IF(E3146&amp;F3146&amp;G3146&amp;H3146&lt;&gt;"",$M$3,""),I3146)</f>
        <v/>
      </c>
      <c r="K3146" s="160"/>
    </row>
    <row r="3147" spans="1:11">
      <c r="A3147" s="159">
        <f t="shared" si="392"/>
        <v>197</v>
      </c>
      <c r="B3147" s="156">
        <f t="shared" si="393"/>
        <v>0</v>
      </c>
      <c r="C3147" s="156">
        <v>100000000</v>
      </c>
      <c r="D3147" s="156"/>
      <c r="E3147" s="157"/>
      <c r="K3147" s="160"/>
    </row>
    <row r="3148" spans="1:11">
      <c r="A3148" s="159">
        <f t="shared" si="392"/>
        <v>197</v>
      </c>
      <c r="B3148" s="155">
        <f t="shared" si="393"/>
        <v>0</v>
      </c>
      <c r="C3148" s="155">
        <v>1000000000</v>
      </c>
      <c r="D3148" s="156">
        <f>(A3148-A3145)/1000000</f>
        <v>0</v>
      </c>
      <c r="E3148" s="157">
        <f>D3148-MOD(D3148,100)</f>
        <v>0</v>
      </c>
      <c r="F3148" s="149">
        <f>MOD(D3148,100)</f>
        <v>0</v>
      </c>
      <c r="G3148" s="149">
        <f>F3148-MOD(F3148,10)</f>
        <v>0</v>
      </c>
      <c r="H3148" s="149">
        <f>MOD(F3148,10)</f>
        <v>0</v>
      </c>
      <c r="K3148" s="160"/>
    </row>
    <row r="3149" spans="1:11">
      <c r="A3149" s="159">
        <f t="shared" si="392"/>
        <v>197</v>
      </c>
      <c r="B3149" s="155">
        <f t="shared" si="393"/>
        <v>0</v>
      </c>
      <c r="C3149" s="155">
        <v>10000000000</v>
      </c>
      <c r="E3149" s="161" t="str">
        <f>_xlfn.IFNA(VLOOKUP(E3148,$O$3:$P$38,2,0),"")</f>
        <v/>
      </c>
      <c r="F3149" s="149" t="str">
        <f>IF(AND(F3148&gt;10,F3148&lt;20), VLOOKUP(F3148,$O$3:$P$38,2,0),"")</f>
        <v/>
      </c>
      <c r="G3149" s="149" t="str">
        <f>IF(AND(F3148&gt;10,F3148&lt;20),"", IF(G3148&gt;9, VLOOKUP(G3148,$O$3:$P$38,2,0),""))</f>
        <v/>
      </c>
      <c r="H3149" s="149" t="str">
        <f>IF(AND(F3148&gt;10,F3148&lt;20),"", IF(H3148&gt;0, VLOOKUP(H3148,$O$3:$P$38,2,0),""))</f>
        <v/>
      </c>
      <c r="I3149" s="149" t="str">
        <f>IF(D3148=0,"",IF(D3148=1,$R$3,IF(AND(F3148&gt;10,F3148&lt;19),$R$5,IF(AND(H3148&gt;1,H3148&lt;5),$R$4,$R$5))))</f>
        <v/>
      </c>
      <c r="J3149" s="149" t="str">
        <f>CONCATENATE(E3149,IF(AND(E3149&lt;&gt;"",F3149&lt;&gt;""),$M$3,""),F3149,IF(AND(E3149&amp;F3149&lt;&gt;"",G3149&lt;&gt;""),$M$3,""),G3149,IF(AND(E3149&amp;F3149&amp;G3149&lt;&gt;"",H3149&lt;&gt;""),$M$3,""),H3149,IF(E3149&amp;F3149&amp;G3149&amp;H3149&lt;&gt;"",$M$3,""),I3149)</f>
        <v/>
      </c>
      <c r="K3149" s="160"/>
    </row>
    <row r="3150" spans="1:11">
      <c r="A3150" s="159">
        <f t="shared" si="392"/>
        <v>197</v>
      </c>
      <c r="B3150" s="156">
        <f t="shared" si="393"/>
        <v>0</v>
      </c>
      <c r="C3150" s="156">
        <v>100000000000</v>
      </c>
      <c r="D3150" s="156"/>
      <c r="E3150" s="157"/>
      <c r="K3150" s="160"/>
    </row>
    <row r="3151" spans="1:11">
      <c r="A3151" s="159">
        <f t="shared" si="392"/>
        <v>197</v>
      </c>
      <c r="B3151" s="155">
        <f>A3151-A3148</f>
        <v>0</v>
      </c>
      <c r="C3151" s="155">
        <v>1000000000000</v>
      </c>
      <c r="D3151" s="156">
        <f>(A3151-A3148)/1000000000</f>
        <v>0</v>
      </c>
      <c r="E3151" s="157">
        <f>D3151-MOD(D3151,100)</f>
        <v>0</v>
      </c>
      <c r="F3151" s="149">
        <f>MOD(D3151,100)</f>
        <v>0</v>
      </c>
      <c r="G3151" s="149">
        <f>F3151-MOD(F3151,10)</f>
        <v>0</v>
      </c>
      <c r="H3151" s="149">
        <f>MOD(F3151,10)</f>
        <v>0</v>
      </c>
      <c r="K3151" s="160"/>
    </row>
    <row r="3152" spans="1:11" ht="15.75" thickBot="1">
      <c r="A3152" s="162"/>
      <c r="B3152" s="163"/>
      <c r="C3152" s="163"/>
      <c r="D3152" s="163"/>
      <c r="E3152" s="164" t="str">
        <f>_xlfn.IFNA(VLOOKUP(E3151,$O$3:$P$38,2,0),"")</f>
        <v/>
      </c>
      <c r="F3152" s="163" t="str">
        <f>IF(AND(F3151&gt;10,F3151&lt;20), VLOOKUP(F3151,$O$3:$P$38,2,0),"")</f>
        <v/>
      </c>
      <c r="G3152" s="163" t="str">
        <f>IF(AND(F3151&gt;10,F3151&lt;20),"", IF(G3151&gt;9, VLOOKUP(G3151,$O$3:$P$38,2,0),""))</f>
        <v/>
      </c>
      <c r="H3152" s="163" t="str">
        <f>IF(AND(F3151&gt;10,F3151&lt;20),"", IF(H3151&gt;0, VLOOKUP(H3151,$O$3:$P$38,2,0),""))</f>
        <v/>
      </c>
      <c r="I3152" s="163" t="str">
        <f>IF(D3151=0,"",IF(D3151=1,$S$3,IF(AND(F3151&gt;10,F3151&lt;19),$S$5,IF(AND(H3151&gt;1,H3151&lt;5),$S$4,$S$5))))</f>
        <v/>
      </c>
      <c r="J3152" s="163" t="str">
        <f>CONCATENATE(E3152,IF(AND(E3152&lt;&gt;"",F3152&lt;&gt;""),$M$3,""),F3152,IF(AND(E3152&amp;F3152&lt;&gt;"",G3152&lt;&gt;""),$M$3,""),G3152,IF(AND(E3152&amp;F3152&amp;G3152&lt;&gt;"",H3152&lt;&gt;""),$M$3,""),H3152,IF(E3152&amp;F3152&amp;G3152&amp;H3152&lt;&gt;"",$M$3,""),I3152)</f>
        <v/>
      </c>
      <c r="K3152" s="165"/>
    </row>
    <row r="3153" spans="1:11" ht="15.75" thickBot="1">
      <c r="A3153" s="150"/>
      <c r="B3153" s="150"/>
      <c r="C3153" s="150"/>
      <c r="D3153" s="150"/>
      <c r="E3153" s="166"/>
      <c r="F3153" s="150"/>
      <c r="G3153" s="150"/>
      <c r="H3153" s="150"/>
      <c r="I3153" s="150"/>
      <c r="J3153" s="150"/>
      <c r="K3153" s="150"/>
    </row>
    <row r="3154" spans="1:11" ht="15.75" thickBot="1">
      <c r="A3154" s="151">
        <v>198</v>
      </c>
      <c r="B3154" s="145" t="s">
        <v>152</v>
      </c>
      <c r="C3154" s="145" t="s">
        <v>153</v>
      </c>
      <c r="D3154" s="148"/>
      <c r="E3154" s="152" t="str">
        <f>CONCATENATE(J3168,IF(AND(D3167&lt;&gt;0,D3164&lt;&gt;0),$M$3,""),J3165,IF(AND(D3164&lt;&gt;0,D3161&lt;&gt;0),$M$3,""),J3162,IF(AND(D3161&lt;&gt;0,D3158&lt;&gt;0),$M$3,""),J3159,$N$3,$M$3,E3155,IF(D3155&lt;&gt;0,$M$3,""),$N$4)</f>
        <v>sto dziewięćdziesiąt osiem, 00/100</v>
      </c>
      <c r="F3154" s="148"/>
      <c r="G3154" s="148"/>
      <c r="H3154" s="148"/>
      <c r="I3154" s="148"/>
      <c r="J3154" s="148"/>
      <c r="K3154" s="153"/>
    </row>
    <row r="3155" spans="1:11" ht="15.75" thickBot="1">
      <c r="A3155" s="154">
        <f>TRUNC(A3154)</f>
        <v>198</v>
      </c>
      <c r="B3155" s="155">
        <f>A3154-A3155</f>
        <v>0</v>
      </c>
      <c r="C3155" s="155">
        <v>1</v>
      </c>
      <c r="D3155" s="156">
        <f>B3155</f>
        <v>0</v>
      </c>
      <c r="E3155" s="157" t="str">
        <f>CONCATENATE(TEXT(D3155*100,"## 00"),"/100")</f>
        <v>00/100</v>
      </c>
      <c r="K3155" s="158"/>
    </row>
    <row r="3156" spans="1:11">
      <c r="A3156" s="159">
        <f t="shared" ref="A3156:A3167" si="394">MOD($A$3155,$C3156)</f>
        <v>8</v>
      </c>
      <c r="B3156" s="156">
        <f>A3156</f>
        <v>8</v>
      </c>
      <c r="C3156" s="156">
        <v>10</v>
      </c>
      <c r="D3156" s="156"/>
      <c r="E3156" s="157"/>
      <c r="K3156" s="160"/>
    </row>
    <row r="3157" spans="1:11">
      <c r="A3157" s="159">
        <f t="shared" si="394"/>
        <v>98</v>
      </c>
      <c r="B3157" s="156">
        <f t="shared" ref="B3157:B3166" si="395">A3157-A3156</f>
        <v>90</v>
      </c>
      <c r="C3157" s="156">
        <v>100</v>
      </c>
      <c r="D3157" s="156"/>
      <c r="E3157" s="157"/>
      <c r="K3157" s="160"/>
    </row>
    <row r="3158" spans="1:11">
      <c r="A3158" s="159">
        <f t="shared" si="394"/>
        <v>198</v>
      </c>
      <c r="B3158" s="156">
        <f t="shared" si="395"/>
        <v>100</v>
      </c>
      <c r="C3158" s="156">
        <v>1000</v>
      </c>
      <c r="D3158" s="156">
        <f>A3158</f>
        <v>198</v>
      </c>
      <c r="E3158" s="157">
        <f>D3158-MOD(D3158,100)</f>
        <v>100</v>
      </c>
      <c r="F3158" s="149">
        <f>MOD(D3158,100)</f>
        <v>98</v>
      </c>
      <c r="G3158" s="149">
        <f>F3158-MOD(F3158,10)</f>
        <v>90</v>
      </c>
      <c r="H3158" s="149">
        <f>MOD(F3158,10)</f>
        <v>8</v>
      </c>
      <c r="K3158" s="160"/>
    </row>
    <row r="3159" spans="1:11">
      <c r="A3159" s="159">
        <f t="shared" si="394"/>
        <v>198</v>
      </c>
      <c r="B3159" s="156">
        <f t="shared" si="395"/>
        <v>0</v>
      </c>
      <c r="C3159" s="156">
        <v>10000</v>
      </c>
      <c r="D3159" s="156"/>
      <c r="E3159" s="157" t="str">
        <f>_xlfn.IFNA(VLOOKUP(E3158,$O$3:$P$38,2,0),"")</f>
        <v>sto</v>
      </c>
      <c r="F3159" s="149" t="str">
        <f>IF(AND(F3158&gt;10,F3158&lt;20), VLOOKUP(F3158,$O$3:$P$38,2,0),"")</f>
        <v/>
      </c>
      <c r="G3159" s="149" t="str">
        <f>IF(AND(F3158&gt;10,F3158&lt;20),"", IF(G3158&gt;9, VLOOKUP(G3158,$O$3:$P$38,2,0),""))</f>
        <v>dziewięćdziesiąt</v>
      </c>
      <c r="H3159" s="149" t="str">
        <f>IF(AND(F3158&gt;10,F3158&lt;20),"",IF(H3158&gt;0,VLOOKUP(H3158,$O$3:$P$39,2,0),IF(AND(H3158=0,A3155=0),"zero","")))</f>
        <v>osiem</v>
      </c>
      <c r="J3159" s="149" t="str">
        <f>CONCATENATE(E3159,IF(AND(E3159&lt;&gt;"",F3159&lt;&gt;""),$M$3,""),F3159,IF(AND(E3159&amp;F3159&lt;&gt;"",G3159&lt;&gt;""),$M$3,""),G3159,IF(AND(E3159&amp;F3159&amp;G3159&lt;&gt;"",H3159&lt;&gt;""),$M$3,""),H3159)</f>
        <v>sto dziewięćdziesiąt osiem</v>
      </c>
      <c r="K3159" s="160"/>
    </row>
    <row r="3160" spans="1:11">
      <c r="A3160" s="159">
        <f t="shared" si="394"/>
        <v>198</v>
      </c>
      <c r="B3160" s="156">
        <f t="shared" si="395"/>
        <v>0</v>
      </c>
      <c r="C3160" s="156">
        <v>100000</v>
      </c>
      <c r="D3160" s="156"/>
      <c r="E3160" s="157"/>
      <c r="K3160" s="160"/>
    </row>
    <row r="3161" spans="1:11">
      <c r="A3161" s="159">
        <f t="shared" si="394"/>
        <v>198</v>
      </c>
      <c r="B3161" s="156">
        <f t="shared" si="395"/>
        <v>0</v>
      </c>
      <c r="C3161" s="156">
        <v>1000000</v>
      </c>
      <c r="D3161" s="156">
        <f>(A3161-A3158)/1000</f>
        <v>0</v>
      </c>
      <c r="E3161" s="157">
        <f>D3161-MOD(D3161,100)</f>
        <v>0</v>
      </c>
      <c r="F3161" s="149">
        <f>MOD(D3161,100)</f>
        <v>0</v>
      </c>
      <c r="G3161" s="149">
        <f>F3161-MOD(F3161,10)</f>
        <v>0</v>
      </c>
      <c r="H3161" s="149">
        <f>MOD(F3161,10)</f>
        <v>0</v>
      </c>
      <c r="K3161" s="160"/>
    </row>
    <row r="3162" spans="1:11">
      <c r="A3162" s="159">
        <f t="shared" si="394"/>
        <v>198</v>
      </c>
      <c r="B3162" s="156">
        <f t="shared" si="395"/>
        <v>0</v>
      </c>
      <c r="C3162" s="156">
        <v>10000000</v>
      </c>
      <c r="D3162" s="156"/>
      <c r="E3162" s="157" t="str">
        <f>_xlfn.IFNA(VLOOKUP(E3161,$O$3:$P$38,2,0),"")</f>
        <v/>
      </c>
      <c r="F3162" s="149" t="str">
        <f>IF(AND(F3161&gt;10,F3161&lt;20), VLOOKUP(F3161,$O$3:$P$38,2,0),"")</f>
        <v/>
      </c>
      <c r="G3162" s="149" t="str">
        <f>IF(AND(F3161&gt;10,F3161&lt;20),"", IF(G3161&gt;9, VLOOKUP(G3161,$O$3:$P$38,2,0),""))</f>
        <v/>
      </c>
      <c r="H3162" s="149" t="str">
        <f>IF(AND(F3161&gt;10,F3161&lt;20),"", IF(H3161&gt;0, VLOOKUP(H3161,$O$3:$P$38,2,0),""))</f>
        <v/>
      </c>
      <c r="I3162" s="149" t="str">
        <f>IF(D3161=0,"",IF(D3161=1,$Q$3,IF(AND(F3161&gt;10,F3161&lt;19),$Q$5,IF(AND(H3161&gt;1,H3161&lt;5),$Q$4,$Q$5))))</f>
        <v/>
      </c>
      <c r="J3162" s="149" t="str">
        <f>CONCATENATE(E3162,IF(AND(E3162&lt;&gt;"",F3162&lt;&gt;""),$M$3,""),F3162,IF(AND(E3162&amp;F3162&lt;&gt;"",G3162&lt;&gt;""),$M$3,""),G3162,IF(AND(E3162&amp;F3162&amp;G3162&lt;&gt;"",H3162&lt;&gt;""),$M$3,""),H3162,IF(E3162&amp;F3162&amp;G3162&amp;H3162&lt;&gt;"",$M$3,""),I3162)</f>
        <v/>
      </c>
      <c r="K3162" s="160"/>
    </row>
    <row r="3163" spans="1:11">
      <c r="A3163" s="159">
        <f t="shared" si="394"/>
        <v>198</v>
      </c>
      <c r="B3163" s="156">
        <f t="shared" si="395"/>
        <v>0</v>
      </c>
      <c r="C3163" s="156">
        <v>100000000</v>
      </c>
      <c r="D3163" s="156"/>
      <c r="E3163" s="157"/>
      <c r="K3163" s="160"/>
    </row>
    <row r="3164" spans="1:11">
      <c r="A3164" s="159">
        <f t="shared" si="394"/>
        <v>198</v>
      </c>
      <c r="B3164" s="155">
        <f t="shared" si="395"/>
        <v>0</v>
      </c>
      <c r="C3164" s="155">
        <v>1000000000</v>
      </c>
      <c r="D3164" s="156">
        <f>(A3164-A3161)/1000000</f>
        <v>0</v>
      </c>
      <c r="E3164" s="157">
        <f>D3164-MOD(D3164,100)</f>
        <v>0</v>
      </c>
      <c r="F3164" s="149">
        <f>MOD(D3164,100)</f>
        <v>0</v>
      </c>
      <c r="G3164" s="149">
        <f>F3164-MOD(F3164,10)</f>
        <v>0</v>
      </c>
      <c r="H3164" s="149">
        <f>MOD(F3164,10)</f>
        <v>0</v>
      </c>
      <c r="K3164" s="160"/>
    </row>
    <row r="3165" spans="1:11">
      <c r="A3165" s="159">
        <f t="shared" si="394"/>
        <v>198</v>
      </c>
      <c r="B3165" s="155">
        <f t="shared" si="395"/>
        <v>0</v>
      </c>
      <c r="C3165" s="155">
        <v>10000000000</v>
      </c>
      <c r="E3165" s="161" t="str">
        <f>_xlfn.IFNA(VLOOKUP(E3164,$O$3:$P$38,2,0),"")</f>
        <v/>
      </c>
      <c r="F3165" s="149" t="str">
        <f>IF(AND(F3164&gt;10,F3164&lt;20), VLOOKUP(F3164,$O$3:$P$38,2,0),"")</f>
        <v/>
      </c>
      <c r="G3165" s="149" t="str">
        <f>IF(AND(F3164&gt;10,F3164&lt;20),"", IF(G3164&gt;9, VLOOKUP(G3164,$O$3:$P$38,2,0),""))</f>
        <v/>
      </c>
      <c r="H3165" s="149" t="str">
        <f>IF(AND(F3164&gt;10,F3164&lt;20),"", IF(H3164&gt;0, VLOOKUP(H3164,$O$3:$P$38,2,0),""))</f>
        <v/>
      </c>
      <c r="I3165" s="149" t="str">
        <f>IF(D3164=0,"",IF(D3164=1,$R$3,IF(AND(F3164&gt;10,F3164&lt;19),$R$5,IF(AND(H3164&gt;1,H3164&lt;5),$R$4,$R$5))))</f>
        <v/>
      </c>
      <c r="J3165" s="149" t="str">
        <f>CONCATENATE(E3165,IF(AND(E3165&lt;&gt;"",F3165&lt;&gt;""),$M$3,""),F3165,IF(AND(E3165&amp;F3165&lt;&gt;"",G3165&lt;&gt;""),$M$3,""),G3165,IF(AND(E3165&amp;F3165&amp;G3165&lt;&gt;"",H3165&lt;&gt;""),$M$3,""),H3165,IF(E3165&amp;F3165&amp;G3165&amp;H3165&lt;&gt;"",$M$3,""),I3165)</f>
        <v/>
      </c>
      <c r="K3165" s="160"/>
    </row>
    <row r="3166" spans="1:11">
      <c r="A3166" s="159">
        <f t="shared" si="394"/>
        <v>198</v>
      </c>
      <c r="B3166" s="156">
        <f t="shared" si="395"/>
        <v>0</v>
      </c>
      <c r="C3166" s="156">
        <v>100000000000</v>
      </c>
      <c r="D3166" s="156"/>
      <c r="E3166" s="157"/>
      <c r="K3166" s="160"/>
    </row>
    <row r="3167" spans="1:11">
      <c r="A3167" s="159">
        <f t="shared" si="394"/>
        <v>198</v>
      </c>
      <c r="B3167" s="155">
        <f>A3167-A3164</f>
        <v>0</v>
      </c>
      <c r="C3167" s="155">
        <v>1000000000000</v>
      </c>
      <c r="D3167" s="156">
        <f>(A3167-A3164)/1000000000</f>
        <v>0</v>
      </c>
      <c r="E3167" s="157">
        <f>D3167-MOD(D3167,100)</f>
        <v>0</v>
      </c>
      <c r="F3167" s="149">
        <f>MOD(D3167,100)</f>
        <v>0</v>
      </c>
      <c r="G3167" s="149">
        <f>F3167-MOD(F3167,10)</f>
        <v>0</v>
      </c>
      <c r="H3167" s="149">
        <f>MOD(F3167,10)</f>
        <v>0</v>
      </c>
      <c r="K3167" s="160"/>
    </row>
    <row r="3168" spans="1:11" ht="15.75" thickBot="1">
      <c r="A3168" s="162"/>
      <c r="B3168" s="163"/>
      <c r="C3168" s="163"/>
      <c r="D3168" s="163"/>
      <c r="E3168" s="164" t="str">
        <f>_xlfn.IFNA(VLOOKUP(E3167,$O$3:$P$38,2,0),"")</f>
        <v/>
      </c>
      <c r="F3168" s="163" t="str">
        <f>IF(AND(F3167&gt;10,F3167&lt;20), VLOOKUP(F3167,$O$3:$P$38,2,0),"")</f>
        <v/>
      </c>
      <c r="G3168" s="163" t="str">
        <f>IF(AND(F3167&gt;10,F3167&lt;20),"", IF(G3167&gt;9, VLOOKUP(G3167,$O$3:$P$38,2,0),""))</f>
        <v/>
      </c>
      <c r="H3168" s="163" t="str">
        <f>IF(AND(F3167&gt;10,F3167&lt;20),"", IF(H3167&gt;0, VLOOKUP(H3167,$O$3:$P$38,2,0),""))</f>
        <v/>
      </c>
      <c r="I3168" s="163" t="str">
        <f>IF(D3167=0,"",IF(D3167=1,$S$3,IF(AND(F3167&gt;10,F3167&lt;19),$S$5,IF(AND(H3167&gt;1,H3167&lt;5),$S$4,$S$5))))</f>
        <v/>
      </c>
      <c r="J3168" s="163" t="str">
        <f>CONCATENATE(E3168,IF(AND(E3168&lt;&gt;"",F3168&lt;&gt;""),$M$3,""),F3168,IF(AND(E3168&amp;F3168&lt;&gt;"",G3168&lt;&gt;""),$M$3,""),G3168,IF(AND(E3168&amp;F3168&amp;G3168&lt;&gt;"",H3168&lt;&gt;""),$M$3,""),H3168,IF(E3168&amp;F3168&amp;G3168&amp;H3168&lt;&gt;"",$M$3,""),I3168)</f>
        <v/>
      </c>
      <c r="K3168" s="165"/>
    </row>
    <row r="3169" spans="1:11" ht="15.75" thickBot="1">
      <c r="A3169" s="150"/>
      <c r="B3169" s="150"/>
      <c r="C3169" s="150"/>
      <c r="D3169" s="150"/>
      <c r="E3169" s="166"/>
      <c r="F3169" s="150"/>
      <c r="G3169" s="150"/>
      <c r="H3169" s="150"/>
      <c r="I3169" s="150"/>
      <c r="J3169" s="150"/>
      <c r="K3169" s="150"/>
    </row>
    <row r="3170" spans="1:11" ht="15.75" thickBot="1">
      <c r="A3170" s="151">
        <v>199</v>
      </c>
      <c r="B3170" s="145" t="s">
        <v>152</v>
      </c>
      <c r="C3170" s="145" t="s">
        <v>153</v>
      </c>
      <c r="D3170" s="148"/>
      <c r="E3170" s="152" t="str">
        <f>CONCATENATE(J3184,IF(AND(D3183&lt;&gt;0,D3180&lt;&gt;0),$M$3,""),J3181,IF(AND(D3180&lt;&gt;0,D3177&lt;&gt;0),$M$3,""),J3178,IF(AND(D3177&lt;&gt;0,D3174&lt;&gt;0),$M$3,""),J3175,$N$3,$M$3,E3171,IF(D3171&lt;&gt;0,$M$3,""),$N$4)</f>
        <v>sto dziewięćdziesiąt dziewięć, 00/100</v>
      </c>
      <c r="F3170" s="148"/>
      <c r="G3170" s="148"/>
      <c r="H3170" s="148"/>
      <c r="I3170" s="148"/>
      <c r="J3170" s="148"/>
      <c r="K3170" s="153"/>
    </row>
    <row r="3171" spans="1:11" ht="15.75" thickBot="1">
      <c r="A3171" s="154">
        <f>TRUNC(A3170)</f>
        <v>199</v>
      </c>
      <c r="B3171" s="155">
        <f>A3170-A3171</f>
        <v>0</v>
      </c>
      <c r="C3171" s="155">
        <v>1</v>
      </c>
      <c r="D3171" s="156">
        <f>B3171</f>
        <v>0</v>
      </c>
      <c r="E3171" s="157" t="str">
        <f>CONCATENATE(TEXT(D3171*100,"## 00"),"/100")</f>
        <v>00/100</v>
      </c>
      <c r="K3171" s="158"/>
    </row>
    <row r="3172" spans="1:11">
      <c r="A3172" s="159">
        <f t="shared" ref="A3172:A3183" si="396">MOD($A$3171,$C3172)</f>
        <v>9</v>
      </c>
      <c r="B3172" s="156">
        <f>A3172</f>
        <v>9</v>
      </c>
      <c r="C3172" s="156">
        <v>10</v>
      </c>
      <c r="D3172" s="156"/>
      <c r="E3172" s="157"/>
      <c r="K3172" s="160"/>
    </row>
    <row r="3173" spans="1:11">
      <c r="A3173" s="159">
        <f t="shared" si="396"/>
        <v>99</v>
      </c>
      <c r="B3173" s="156">
        <f t="shared" ref="B3173:B3182" si="397">A3173-A3172</f>
        <v>90</v>
      </c>
      <c r="C3173" s="156">
        <v>100</v>
      </c>
      <c r="D3173" s="156"/>
      <c r="E3173" s="157"/>
      <c r="K3173" s="160"/>
    </row>
    <row r="3174" spans="1:11">
      <c r="A3174" s="159">
        <f t="shared" si="396"/>
        <v>199</v>
      </c>
      <c r="B3174" s="156">
        <f t="shared" si="397"/>
        <v>100</v>
      </c>
      <c r="C3174" s="156">
        <v>1000</v>
      </c>
      <c r="D3174" s="156">
        <f>A3174</f>
        <v>199</v>
      </c>
      <c r="E3174" s="157">
        <f>D3174-MOD(D3174,100)</f>
        <v>100</v>
      </c>
      <c r="F3174" s="149">
        <f>MOD(D3174,100)</f>
        <v>99</v>
      </c>
      <c r="G3174" s="149">
        <f>F3174-MOD(F3174,10)</f>
        <v>90</v>
      </c>
      <c r="H3174" s="149">
        <f>MOD(F3174,10)</f>
        <v>9</v>
      </c>
      <c r="K3174" s="160"/>
    </row>
    <row r="3175" spans="1:11">
      <c r="A3175" s="159">
        <f t="shared" si="396"/>
        <v>199</v>
      </c>
      <c r="B3175" s="156">
        <f t="shared" si="397"/>
        <v>0</v>
      </c>
      <c r="C3175" s="156">
        <v>10000</v>
      </c>
      <c r="D3175" s="156"/>
      <c r="E3175" s="157" t="str">
        <f>_xlfn.IFNA(VLOOKUP(E3174,$O$3:$P$38,2,0),"")</f>
        <v>sto</v>
      </c>
      <c r="F3175" s="149" t="str">
        <f>IF(AND(F3174&gt;10,F3174&lt;20), VLOOKUP(F3174,$O$3:$P$38,2,0),"")</f>
        <v/>
      </c>
      <c r="G3175" s="149" t="str">
        <f>IF(AND(F3174&gt;10,F3174&lt;20),"", IF(G3174&gt;9, VLOOKUP(G3174,$O$3:$P$38,2,0),""))</f>
        <v>dziewięćdziesiąt</v>
      </c>
      <c r="H3175" s="149" t="str">
        <f>IF(AND(F3174&gt;10,F3174&lt;20),"",IF(H3174&gt;0,VLOOKUP(H3174,$O$3:$P$39,2,0),IF(AND(H3174=0,A3171=0),"zero","")))</f>
        <v>dziewięć</v>
      </c>
      <c r="J3175" s="149" t="str">
        <f>CONCATENATE(E3175,IF(AND(E3175&lt;&gt;"",F3175&lt;&gt;""),$M$3,""),F3175,IF(AND(E3175&amp;F3175&lt;&gt;"",G3175&lt;&gt;""),$M$3,""),G3175,IF(AND(E3175&amp;F3175&amp;G3175&lt;&gt;"",H3175&lt;&gt;""),$M$3,""),H3175)</f>
        <v>sto dziewięćdziesiąt dziewięć</v>
      </c>
      <c r="K3175" s="160"/>
    </row>
    <row r="3176" spans="1:11">
      <c r="A3176" s="159">
        <f t="shared" si="396"/>
        <v>199</v>
      </c>
      <c r="B3176" s="156">
        <f t="shared" si="397"/>
        <v>0</v>
      </c>
      <c r="C3176" s="156">
        <v>100000</v>
      </c>
      <c r="D3176" s="156"/>
      <c r="E3176" s="157"/>
      <c r="K3176" s="160"/>
    </row>
    <row r="3177" spans="1:11">
      <c r="A3177" s="159">
        <f t="shared" si="396"/>
        <v>199</v>
      </c>
      <c r="B3177" s="156">
        <f t="shared" si="397"/>
        <v>0</v>
      </c>
      <c r="C3177" s="156">
        <v>1000000</v>
      </c>
      <c r="D3177" s="156">
        <f>(A3177-A3174)/1000</f>
        <v>0</v>
      </c>
      <c r="E3177" s="157">
        <f>D3177-MOD(D3177,100)</f>
        <v>0</v>
      </c>
      <c r="F3177" s="149">
        <f>MOD(D3177,100)</f>
        <v>0</v>
      </c>
      <c r="G3177" s="149">
        <f>F3177-MOD(F3177,10)</f>
        <v>0</v>
      </c>
      <c r="H3177" s="149">
        <f>MOD(F3177,10)</f>
        <v>0</v>
      </c>
      <c r="K3177" s="160"/>
    </row>
    <row r="3178" spans="1:11">
      <c r="A3178" s="159">
        <f t="shared" si="396"/>
        <v>199</v>
      </c>
      <c r="B3178" s="156">
        <f t="shared" si="397"/>
        <v>0</v>
      </c>
      <c r="C3178" s="156">
        <v>10000000</v>
      </c>
      <c r="D3178" s="156"/>
      <c r="E3178" s="157" t="str">
        <f>_xlfn.IFNA(VLOOKUP(E3177,$O$3:$P$38,2,0),"")</f>
        <v/>
      </c>
      <c r="F3178" s="149" t="str">
        <f>IF(AND(F3177&gt;10,F3177&lt;20), VLOOKUP(F3177,$O$3:$P$38,2,0),"")</f>
        <v/>
      </c>
      <c r="G3178" s="149" t="str">
        <f>IF(AND(F3177&gt;10,F3177&lt;20),"", IF(G3177&gt;9, VLOOKUP(G3177,$O$3:$P$38,2,0),""))</f>
        <v/>
      </c>
      <c r="H3178" s="149" t="str">
        <f>IF(AND(F3177&gt;10,F3177&lt;20),"", IF(H3177&gt;0, VLOOKUP(H3177,$O$3:$P$38,2,0),""))</f>
        <v/>
      </c>
      <c r="I3178" s="149" t="str">
        <f>IF(D3177=0,"",IF(D3177=1,$Q$3,IF(AND(F3177&gt;10,F3177&lt;19),$Q$5,IF(AND(H3177&gt;1,H3177&lt;5),$Q$4,$Q$5))))</f>
        <v/>
      </c>
      <c r="J3178" s="149" t="str">
        <f>CONCATENATE(E3178,IF(AND(E3178&lt;&gt;"",F3178&lt;&gt;""),$M$3,""),F3178,IF(AND(E3178&amp;F3178&lt;&gt;"",G3178&lt;&gt;""),$M$3,""),G3178,IF(AND(E3178&amp;F3178&amp;G3178&lt;&gt;"",H3178&lt;&gt;""),$M$3,""),H3178,IF(E3178&amp;F3178&amp;G3178&amp;H3178&lt;&gt;"",$M$3,""),I3178)</f>
        <v/>
      </c>
      <c r="K3178" s="160"/>
    </row>
    <row r="3179" spans="1:11">
      <c r="A3179" s="159">
        <f t="shared" si="396"/>
        <v>199</v>
      </c>
      <c r="B3179" s="156">
        <f t="shared" si="397"/>
        <v>0</v>
      </c>
      <c r="C3179" s="156">
        <v>100000000</v>
      </c>
      <c r="D3179" s="156"/>
      <c r="E3179" s="157"/>
      <c r="K3179" s="160"/>
    </row>
    <row r="3180" spans="1:11">
      <c r="A3180" s="159">
        <f t="shared" si="396"/>
        <v>199</v>
      </c>
      <c r="B3180" s="155">
        <f t="shared" si="397"/>
        <v>0</v>
      </c>
      <c r="C3180" s="155">
        <v>1000000000</v>
      </c>
      <c r="D3180" s="156">
        <f>(A3180-A3177)/1000000</f>
        <v>0</v>
      </c>
      <c r="E3180" s="157">
        <f>D3180-MOD(D3180,100)</f>
        <v>0</v>
      </c>
      <c r="F3180" s="149">
        <f>MOD(D3180,100)</f>
        <v>0</v>
      </c>
      <c r="G3180" s="149">
        <f>F3180-MOD(F3180,10)</f>
        <v>0</v>
      </c>
      <c r="H3180" s="149">
        <f>MOD(F3180,10)</f>
        <v>0</v>
      </c>
      <c r="K3180" s="160"/>
    </row>
    <row r="3181" spans="1:11">
      <c r="A3181" s="159">
        <f t="shared" si="396"/>
        <v>199</v>
      </c>
      <c r="B3181" s="155">
        <f t="shared" si="397"/>
        <v>0</v>
      </c>
      <c r="C3181" s="155">
        <v>10000000000</v>
      </c>
      <c r="E3181" s="161" t="str">
        <f>_xlfn.IFNA(VLOOKUP(E3180,$O$3:$P$38,2,0),"")</f>
        <v/>
      </c>
      <c r="F3181" s="149" t="str">
        <f>IF(AND(F3180&gt;10,F3180&lt;20), VLOOKUP(F3180,$O$3:$P$38,2,0),"")</f>
        <v/>
      </c>
      <c r="G3181" s="149" t="str">
        <f>IF(AND(F3180&gt;10,F3180&lt;20),"", IF(G3180&gt;9, VLOOKUP(G3180,$O$3:$P$38,2,0),""))</f>
        <v/>
      </c>
      <c r="H3181" s="149" t="str">
        <f>IF(AND(F3180&gt;10,F3180&lt;20),"", IF(H3180&gt;0, VLOOKUP(H3180,$O$3:$P$38,2,0),""))</f>
        <v/>
      </c>
      <c r="I3181" s="149" t="str">
        <f>IF(D3180=0,"",IF(D3180=1,$R$3,IF(AND(F3180&gt;10,F3180&lt;19),$R$5,IF(AND(H3180&gt;1,H3180&lt;5),$R$4,$R$5))))</f>
        <v/>
      </c>
      <c r="J3181" s="149" t="str">
        <f>CONCATENATE(E3181,IF(AND(E3181&lt;&gt;"",F3181&lt;&gt;""),$M$3,""),F3181,IF(AND(E3181&amp;F3181&lt;&gt;"",G3181&lt;&gt;""),$M$3,""),G3181,IF(AND(E3181&amp;F3181&amp;G3181&lt;&gt;"",H3181&lt;&gt;""),$M$3,""),H3181,IF(E3181&amp;F3181&amp;G3181&amp;H3181&lt;&gt;"",$M$3,""),I3181)</f>
        <v/>
      </c>
      <c r="K3181" s="160"/>
    </row>
    <row r="3182" spans="1:11">
      <c r="A3182" s="159">
        <f t="shared" si="396"/>
        <v>199</v>
      </c>
      <c r="B3182" s="156">
        <f t="shared" si="397"/>
        <v>0</v>
      </c>
      <c r="C3182" s="156">
        <v>100000000000</v>
      </c>
      <c r="D3182" s="156"/>
      <c r="E3182" s="157"/>
      <c r="K3182" s="160"/>
    </row>
    <row r="3183" spans="1:11">
      <c r="A3183" s="159">
        <f t="shared" si="396"/>
        <v>199</v>
      </c>
      <c r="B3183" s="155">
        <f>A3183-A3180</f>
        <v>0</v>
      </c>
      <c r="C3183" s="155">
        <v>1000000000000</v>
      </c>
      <c r="D3183" s="156">
        <f>(A3183-A3180)/1000000000</f>
        <v>0</v>
      </c>
      <c r="E3183" s="157">
        <f>D3183-MOD(D3183,100)</f>
        <v>0</v>
      </c>
      <c r="F3183" s="149">
        <f>MOD(D3183,100)</f>
        <v>0</v>
      </c>
      <c r="G3183" s="149">
        <f>F3183-MOD(F3183,10)</f>
        <v>0</v>
      </c>
      <c r="H3183" s="149">
        <f>MOD(F3183,10)</f>
        <v>0</v>
      </c>
      <c r="K3183" s="160"/>
    </row>
    <row r="3184" spans="1:11" ht="15.75" thickBot="1">
      <c r="A3184" s="162"/>
      <c r="B3184" s="163"/>
      <c r="C3184" s="163"/>
      <c r="D3184" s="163"/>
      <c r="E3184" s="164" t="str">
        <f>_xlfn.IFNA(VLOOKUP(E3183,$O$3:$P$38,2,0),"")</f>
        <v/>
      </c>
      <c r="F3184" s="163" t="str">
        <f>IF(AND(F3183&gt;10,F3183&lt;20), VLOOKUP(F3183,$O$3:$P$38,2,0),"")</f>
        <v/>
      </c>
      <c r="G3184" s="163" t="str">
        <f>IF(AND(F3183&gt;10,F3183&lt;20),"", IF(G3183&gt;9, VLOOKUP(G3183,$O$3:$P$38,2,0),""))</f>
        <v/>
      </c>
      <c r="H3184" s="163" t="str">
        <f>IF(AND(F3183&gt;10,F3183&lt;20),"", IF(H3183&gt;0, VLOOKUP(H3183,$O$3:$P$38,2,0),""))</f>
        <v/>
      </c>
      <c r="I3184" s="163" t="str">
        <f>IF(D3183=0,"",IF(D3183=1,$S$3,IF(AND(F3183&gt;10,F3183&lt;19),$S$5,IF(AND(H3183&gt;1,H3183&lt;5),$S$4,$S$5))))</f>
        <v/>
      </c>
      <c r="J3184" s="163" t="str">
        <f>CONCATENATE(E3184,IF(AND(E3184&lt;&gt;"",F3184&lt;&gt;""),$M$3,""),F3184,IF(AND(E3184&amp;F3184&lt;&gt;"",G3184&lt;&gt;""),$M$3,""),G3184,IF(AND(E3184&amp;F3184&amp;G3184&lt;&gt;"",H3184&lt;&gt;""),$M$3,""),H3184,IF(E3184&amp;F3184&amp;G3184&amp;H3184&lt;&gt;"",$M$3,""),I3184)</f>
        <v/>
      </c>
      <c r="K3184" s="165"/>
    </row>
    <row r="3186" spans="1:11" ht="15.75" thickBot="1">
      <c r="A3186" s="151">
        <v>200</v>
      </c>
      <c r="B3186" s="145" t="s">
        <v>152</v>
      </c>
      <c r="C3186" s="145" t="s">
        <v>153</v>
      </c>
      <c r="D3186" s="148"/>
      <c r="E3186" s="152" t="str">
        <f>CONCATENATE(J3200,IF(AND(D3199&lt;&gt;0,D3196&lt;&gt;0),$M$3,""),J3197,IF(AND(D3196&lt;&gt;0,D3193&lt;&gt;0),$M$3,""),J3194,IF(AND(D3193&lt;&gt;0,D3190&lt;&gt;0),$M$3,""),J3191,$N$3,$M$3,E3187,IF(D3187&lt;&gt;0,$M$3,""),$N$4)</f>
        <v>dwieście, 00/100</v>
      </c>
      <c r="F3186" s="148"/>
      <c r="G3186" s="148"/>
      <c r="H3186" s="148"/>
      <c r="I3186" s="148"/>
      <c r="J3186" s="148"/>
      <c r="K3186" s="153"/>
    </row>
    <row r="3187" spans="1:11" ht="15.75" thickBot="1">
      <c r="A3187" s="154">
        <f>TRUNC(A3186)</f>
        <v>200</v>
      </c>
      <c r="B3187" s="155">
        <f>A3186-A3187</f>
        <v>0</v>
      </c>
      <c r="C3187" s="155">
        <v>1</v>
      </c>
      <c r="D3187" s="156">
        <f>B3187</f>
        <v>0</v>
      </c>
      <c r="E3187" s="157" t="str">
        <f>CONCATENATE(TEXT(D3187*100,"## 00"),"/100")</f>
        <v>00/100</v>
      </c>
      <c r="K3187" s="158"/>
    </row>
    <row r="3188" spans="1:11">
      <c r="A3188" s="159">
        <f t="shared" ref="A3188:A3199" si="398">MOD($A$3187,$C3188)</f>
        <v>0</v>
      </c>
      <c r="B3188" s="156">
        <f>A3188</f>
        <v>0</v>
      </c>
      <c r="C3188" s="156">
        <v>10</v>
      </c>
      <c r="D3188" s="156"/>
      <c r="E3188" s="157"/>
      <c r="K3188" s="160"/>
    </row>
    <row r="3189" spans="1:11">
      <c r="A3189" s="159">
        <f t="shared" si="398"/>
        <v>0</v>
      </c>
      <c r="B3189" s="156">
        <f t="shared" ref="B3189:B3198" si="399">A3189-A3188</f>
        <v>0</v>
      </c>
      <c r="C3189" s="156">
        <v>100</v>
      </c>
      <c r="D3189" s="156"/>
      <c r="E3189" s="157"/>
      <c r="K3189" s="160"/>
    </row>
    <row r="3190" spans="1:11">
      <c r="A3190" s="159">
        <f t="shared" si="398"/>
        <v>200</v>
      </c>
      <c r="B3190" s="156">
        <f t="shared" si="399"/>
        <v>200</v>
      </c>
      <c r="C3190" s="156">
        <v>1000</v>
      </c>
      <c r="D3190" s="156">
        <f>A3190</f>
        <v>200</v>
      </c>
      <c r="E3190" s="157">
        <f>D3190-MOD(D3190,100)</f>
        <v>200</v>
      </c>
      <c r="F3190" s="149">
        <f>MOD(D3190,100)</f>
        <v>0</v>
      </c>
      <c r="G3190" s="149">
        <f>F3190-MOD(F3190,10)</f>
        <v>0</v>
      </c>
      <c r="H3190" s="149">
        <f>MOD(F3190,10)</f>
        <v>0</v>
      </c>
      <c r="K3190" s="160"/>
    </row>
    <row r="3191" spans="1:11">
      <c r="A3191" s="159">
        <f t="shared" si="398"/>
        <v>200</v>
      </c>
      <c r="B3191" s="156">
        <f t="shared" si="399"/>
        <v>0</v>
      </c>
      <c r="C3191" s="156">
        <v>10000</v>
      </c>
      <c r="D3191" s="156"/>
      <c r="E3191" s="157" t="str">
        <f>_xlfn.IFNA(VLOOKUP(E3190,$O$3:$P$38,2,0),"")</f>
        <v>dwieście</v>
      </c>
      <c r="F3191" s="149" t="str">
        <f>IF(AND(F3190&gt;10,F3190&lt;20), VLOOKUP(F3190,$O$3:$P$38,2,0),"")</f>
        <v/>
      </c>
      <c r="G3191" s="149" t="str">
        <f>IF(AND(F3190&gt;10,F3190&lt;20),"", IF(G3190&gt;9, VLOOKUP(G3190,$O$3:$P$38,2,0),""))</f>
        <v/>
      </c>
      <c r="H3191" s="149" t="str">
        <f>IF(AND(F3190&gt;10,F3190&lt;20),"",IF(H3190&gt;0,VLOOKUP(H3190,$O$3:$P$39,2,0),IF(AND(H3190=0,A3187=0),"zero","")))</f>
        <v/>
      </c>
      <c r="J3191" s="149" t="str">
        <f>CONCATENATE(E3191,IF(AND(E3191&lt;&gt;"",F3191&lt;&gt;""),$M$3,""),F3191,IF(AND(E3191&amp;F3191&lt;&gt;"",G3191&lt;&gt;""),$M$3,""),G3191,IF(AND(E3191&amp;F3191&amp;G3191&lt;&gt;"",H3191&lt;&gt;""),$M$3,""),H3191)</f>
        <v>dwieście</v>
      </c>
      <c r="K3191" s="160"/>
    </row>
    <row r="3192" spans="1:11">
      <c r="A3192" s="159">
        <f t="shared" si="398"/>
        <v>200</v>
      </c>
      <c r="B3192" s="156">
        <f t="shared" si="399"/>
        <v>0</v>
      </c>
      <c r="C3192" s="156">
        <v>100000</v>
      </c>
      <c r="D3192" s="156"/>
      <c r="E3192" s="157"/>
      <c r="K3192" s="160"/>
    </row>
    <row r="3193" spans="1:11">
      <c r="A3193" s="159">
        <f t="shared" si="398"/>
        <v>200</v>
      </c>
      <c r="B3193" s="156">
        <f t="shared" si="399"/>
        <v>0</v>
      </c>
      <c r="C3193" s="156">
        <v>1000000</v>
      </c>
      <c r="D3193" s="156">
        <f>(A3193-A3190)/1000</f>
        <v>0</v>
      </c>
      <c r="E3193" s="157">
        <f>D3193-MOD(D3193,100)</f>
        <v>0</v>
      </c>
      <c r="F3193" s="149">
        <f>MOD(D3193,100)</f>
        <v>0</v>
      </c>
      <c r="G3193" s="149">
        <f>F3193-MOD(F3193,10)</f>
        <v>0</v>
      </c>
      <c r="H3193" s="149">
        <f>MOD(F3193,10)</f>
        <v>0</v>
      </c>
      <c r="K3193" s="160"/>
    </row>
    <row r="3194" spans="1:11">
      <c r="A3194" s="159">
        <f t="shared" si="398"/>
        <v>200</v>
      </c>
      <c r="B3194" s="156">
        <f t="shared" si="399"/>
        <v>0</v>
      </c>
      <c r="C3194" s="156">
        <v>10000000</v>
      </c>
      <c r="D3194" s="156"/>
      <c r="E3194" s="157" t="str">
        <f>_xlfn.IFNA(VLOOKUP(E3193,$O$3:$P$38,2,0),"")</f>
        <v/>
      </c>
      <c r="F3194" s="149" t="str">
        <f>IF(AND(F3193&gt;10,F3193&lt;20), VLOOKUP(F3193,$O$3:$P$38,2,0),"")</f>
        <v/>
      </c>
      <c r="G3194" s="149" t="str">
        <f>IF(AND(F3193&gt;10,F3193&lt;20),"", IF(G3193&gt;9, VLOOKUP(G3193,$O$3:$P$38,2,0),""))</f>
        <v/>
      </c>
      <c r="H3194" s="149" t="str">
        <f>IF(AND(F3193&gt;10,F3193&lt;20),"", IF(H3193&gt;0, VLOOKUP(H3193,$O$3:$P$38,2,0),""))</f>
        <v/>
      </c>
      <c r="I3194" s="149" t="str">
        <f>IF(D3193=0,"",IF(D3193=1,$Q$3,IF(AND(F3193&gt;10,F3193&lt;19),$Q$5,IF(AND(H3193&gt;1,H3193&lt;5),$Q$4,$Q$5))))</f>
        <v/>
      </c>
      <c r="J3194" s="149" t="str">
        <f>CONCATENATE(E3194,IF(AND(E3194&lt;&gt;"",F3194&lt;&gt;""),$M$3,""),F3194,IF(AND(E3194&amp;F3194&lt;&gt;"",G3194&lt;&gt;""),$M$3,""),G3194,IF(AND(E3194&amp;F3194&amp;G3194&lt;&gt;"",H3194&lt;&gt;""),$M$3,""),H3194,IF(E3194&amp;F3194&amp;G3194&amp;H3194&lt;&gt;"",$M$3,""),I3194)</f>
        <v/>
      </c>
      <c r="K3194" s="160"/>
    </row>
    <row r="3195" spans="1:11">
      <c r="A3195" s="159">
        <f t="shared" si="398"/>
        <v>200</v>
      </c>
      <c r="B3195" s="156">
        <f t="shared" si="399"/>
        <v>0</v>
      </c>
      <c r="C3195" s="156">
        <v>100000000</v>
      </c>
      <c r="D3195" s="156"/>
      <c r="E3195" s="157"/>
      <c r="K3195" s="160"/>
    </row>
    <row r="3196" spans="1:11">
      <c r="A3196" s="159">
        <f t="shared" si="398"/>
        <v>200</v>
      </c>
      <c r="B3196" s="155">
        <f t="shared" si="399"/>
        <v>0</v>
      </c>
      <c r="C3196" s="155">
        <v>1000000000</v>
      </c>
      <c r="D3196" s="156">
        <f>(A3196-A3193)/1000000</f>
        <v>0</v>
      </c>
      <c r="E3196" s="157">
        <f>D3196-MOD(D3196,100)</f>
        <v>0</v>
      </c>
      <c r="F3196" s="149">
        <f>MOD(D3196,100)</f>
        <v>0</v>
      </c>
      <c r="G3196" s="149">
        <f>F3196-MOD(F3196,10)</f>
        <v>0</v>
      </c>
      <c r="H3196" s="149">
        <f>MOD(F3196,10)</f>
        <v>0</v>
      </c>
      <c r="K3196" s="160"/>
    </row>
    <row r="3197" spans="1:11">
      <c r="A3197" s="159">
        <f t="shared" si="398"/>
        <v>200</v>
      </c>
      <c r="B3197" s="155">
        <f t="shared" si="399"/>
        <v>0</v>
      </c>
      <c r="C3197" s="155">
        <v>10000000000</v>
      </c>
      <c r="E3197" s="161" t="str">
        <f>_xlfn.IFNA(VLOOKUP(E3196,$O$3:$P$38,2,0),"")</f>
        <v/>
      </c>
      <c r="F3197" s="149" t="str">
        <f>IF(AND(F3196&gt;10,F3196&lt;20), VLOOKUP(F3196,$O$3:$P$38,2,0),"")</f>
        <v/>
      </c>
      <c r="G3197" s="149" t="str">
        <f>IF(AND(F3196&gt;10,F3196&lt;20),"", IF(G3196&gt;9, VLOOKUP(G3196,$O$3:$P$38,2,0),""))</f>
        <v/>
      </c>
      <c r="H3197" s="149" t="str">
        <f>IF(AND(F3196&gt;10,F3196&lt;20),"", IF(H3196&gt;0, VLOOKUP(H3196,$O$3:$P$38,2,0),""))</f>
        <v/>
      </c>
      <c r="I3197" s="149" t="str">
        <f>IF(D3196=0,"",IF(D3196=1,$R$3,IF(AND(F3196&gt;10,F3196&lt;19),$R$5,IF(AND(H3196&gt;1,H3196&lt;5),$R$4,$R$5))))</f>
        <v/>
      </c>
      <c r="J3197" s="149" t="str">
        <f>CONCATENATE(E3197,IF(AND(E3197&lt;&gt;"",F3197&lt;&gt;""),$M$3,""),F3197,IF(AND(E3197&amp;F3197&lt;&gt;"",G3197&lt;&gt;""),$M$3,""),G3197,IF(AND(E3197&amp;F3197&amp;G3197&lt;&gt;"",H3197&lt;&gt;""),$M$3,""),H3197,IF(E3197&amp;F3197&amp;G3197&amp;H3197&lt;&gt;"",$M$3,""),I3197)</f>
        <v/>
      </c>
      <c r="K3197" s="160"/>
    </row>
    <row r="3198" spans="1:11">
      <c r="A3198" s="159">
        <f t="shared" si="398"/>
        <v>200</v>
      </c>
      <c r="B3198" s="156">
        <f t="shared" si="399"/>
        <v>0</v>
      </c>
      <c r="C3198" s="156">
        <v>100000000000</v>
      </c>
      <c r="D3198" s="156"/>
      <c r="E3198" s="157"/>
      <c r="K3198" s="160"/>
    </row>
    <row r="3199" spans="1:11">
      <c r="A3199" s="159">
        <f t="shared" si="398"/>
        <v>200</v>
      </c>
      <c r="B3199" s="155">
        <f>A3199-A3196</f>
        <v>0</v>
      </c>
      <c r="C3199" s="155">
        <v>1000000000000</v>
      </c>
      <c r="D3199" s="156">
        <f>(A3199-A3196)/1000000000</f>
        <v>0</v>
      </c>
      <c r="E3199" s="157">
        <f>D3199-MOD(D3199,100)</f>
        <v>0</v>
      </c>
      <c r="F3199" s="149">
        <f>MOD(D3199,100)</f>
        <v>0</v>
      </c>
      <c r="G3199" s="149">
        <f>F3199-MOD(F3199,10)</f>
        <v>0</v>
      </c>
      <c r="H3199" s="149">
        <f>MOD(F3199,10)</f>
        <v>0</v>
      </c>
      <c r="K3199" s="160"/>
    </row>
    <row r="3200" spans="1:11" ht="15.75" thickBot="1">
      <c r="A3200" s="162"/>
      <c r="B3200" s="163"/>
      <c r="C3200" s="163"/>
      <c r="D3200" s="163"/>
      <c r="E3200" s="164" t="str">
        <f>_xlfn.IFNA(VLOOKUP(E3199,$O$3:$P$38,2,0),"")</f>
        <v/>
      </c>
      <c r="F3200" s="163" t="str">
        <f>IF(AND(F3199&gt;10,F3199&lt;20), VLOOKUP(F3199,$O$3:$P$38,2,0),"")</f>
        <v/>
      </c>
      <c r="G3200" s="163" t="str">
        <f>IF(AND(F3199&gt;10,F3199&lt;20),"", IF(G3199&gt;9, VLOOKUP(G3199,$O$3:$P$38,2,0),""))</f>
        <v/>
      </c>
      <c r="H3200" s="163" t="str">
        <f>IF(AND(F3199&gt;10,F3199&lt;20),"", IF(H3199&gt;0, VLOOKUP(H3199,$O$3:$P$38,2,0),""))</f>
        <v/>
      </c>
      <c r="I3200" s="163" t="str">
        <f>IF(D3199=0,"",IF(D3199=1,$S$3,IF(AND(F3199&gt;10,F3199&lt;19),$S$5,IF(AND(H3199&gt;1,H3199&lt;5),$S$4,$S$5))))</f>
        <v/>
      </c>
      <c r="J3200" s="163" t="str">
        <f>CONCATENATE(E3200,IF(AND(E3200&lt;&gt;"",F3200&lt;&gt;""),$M$3,""),F3200,IF(AND(E3200&amp;F3200&lt;&gt;"",G3200&lt;&gt;""),$M$3,""),G3200,IF(AND(E3200&amp;F3200&amp;G3200&lt;&gt;"",H3200&lt;&gt;""),$M$3,""),H3200,IF(E3200&amp;F3200&amp;G3200&amp;H3200&lt;&gt;"",$M$3,""),I3200)</f>
        <v/>
      </c>
      <c r="K3200" s="165"/>
    </row>
    <row r="3202" spans="1:11" ht="15.75" thickBot="1">
      <c r="A3202" s="151">
        <v>201</v>
      </c>
      <c r="B3202" s="145" t="s">
        <v>152</v>
      </c>
      <c r="C3202" s="145" t="s">
        <v>153</v>
      </c>
      <c r="D3202" s="148"/>
      <c r="E3202" s="152" t="str">
        <f>CONCATENATE(J3216,IF(AND(D3215&lt;&gt;0,D3212&lt;&gt;0),$M$3,""),J3213,IF(AND(D3212&lt;&gt;0,D3209&lt;&gt;0),$M$3,""),J3210,IF(AND(D3209&lt;&gt;0,D3206&lt;&gt;0),$M$3,""),J3207,$N$3,$M$3,E3203,IF(D3203&lt;&gt;0,$M$3,""),$N$4)</f>
        <v>dwieście jeden, 00/100</v>
      </c>
      <c r="F3202" s="148"/>
      <c r="G3202" s="148"/>
      <c r="H3202" s="148"/>
      <c r="I3202" s="148"/>
      <c r="J3202" s="148"/>
      <c r="K3202" s="153"/>
    </row>
    <row r="3203" spans="1:11" ht="15.75" thickBot="1">
      <c r="A3203" s="154">
        <f>TRUNC(A3202)</f>
        <v>201</v>
      </c>
      <c r="B3203" s="155">
        <f>A3202-A3203</f>
        <v>0</v>
      </c>
      <c r="C3203" s="155">
        <v>1</v>
      </c>
      <c r="D3203" s="156">
        <f>B3203</f>
        <v>0</v>
      </c>
      <c r="E3203" s="157" t="str">
        <f>CONCATENATE(TEXT(D3203*100,"## 00"),"/100")</f>
        <v>00/100</v>
      </c>
      <c r="K3203" s="158"/>
    </row>
    <row r="3204" spans="1:11">
      <c r="A3204" s="159">
        <f t="shared" ref="A3204:A3215" si="400">MOD($A$3203,$C3204)</f>
        <v>1</v>
      </c>
      <c r="B3204" s="156">
        <f>A3204</f>
        <v>1</v>
      </c>
      <c r="C3204" s="156">
        <v>10</v>
      </c>
      <c r="D3204" s="156"/>
      <c r="E3204" s="157"/>
      <c r="K3204" s="160"/>
    </row>
    <row r="3205" spans="1:11">
      <c r="A3205" s="159">
        <f t="shared" si="400"/>
        <v>1</v>
      </c>
      <c r="B3205" s="156">
        <f t="shared" ref="B3205:B3214" si="401">A3205-A3204</f>
        <v>0</v>
      </c>
      <c r="C3205" s="156">
        <v>100</v>
      </c>
      <c r="D3205" s="156"/>
      <c r="E3205" s="157"/>
      <c r="K3205" s="160"/>
    </row>
    <row r="3206" spans="1:11">
      <c r="A3206" s="159">
        <f t="shared" si="400"/>
        <v>201</v>
      </c>
      <c r="B3206" s="156">
        <f t="shared" si="401"/>
        <v>200</v>
      </c>
      <c r="C3206" s="156">
        <v>1000</v>
      </c>
      <c r="D3206" s="156">
        <f>A3206</f>
        <v>201</v>
      </c>
      <c r="E3206" s="157">
        <f>D3206-MOD(D3206,100)</f>
        <v>200</v>
      </c>
      <c r="F3206" s="149">
        <f>MOD(D3206,100)</f>
        <v>1</v>
      </c>
      <c r="G3206" s="149">
        <f>F3206-MOD(F3206,10)</f>
        <v>0</v>
      </c>
      <c r="H3206" s="149">
        <f>MOD(F3206,10)</f>
        <v>1</v>
      </c>
      <c r="K3206" s="160"/>
    </row>
    <row r="3207" spans="1:11">
      <c r="A3207" s="159">
        <f t="shared" si="400"/>
        <v>201</v>
      </c>
      <c r="B3207" s="156">
        <f t="shared" si="401"/>
        <v>0</v>
      </c>
      <c r="C3207" s="156">
        <v>10000</v>
      </c>
      <c r="D3207" s="156"/>
      <c r="E3207" s="157" t="str">
        <f>_xlfn.IFNA(VLOOKUP(E3206,$O$3:$P$38,2,0),"")</f>
        <v>dwieście</v>
      </c>
      <c r="F3207" s="149" t="str">
        <f>IF(AND(F3206&gt;10,F3206&lt;20), VLOOKUP(F3206,$O$3:$P$38,2,0),"")</f>
        <v/>
      </c>
      <c r="G3207" s="149" t="str">
        <f>IF(AND(F3206&gt;10,F3206&lt;20),"", IF(G3206&gt;9, VLOOKUP(G3206,$O$3:$P$38,2,0),""))</f>
        <v/>
      </c>
      <c r="H3207" s="149" t="str">
        <f>IF(AND(F3206&gt;10,F3206&lt;20),"",IF(H3206&gt;0,VLOOKUP(H3206,$O$3:$P$39,2,0),IF(AND(H3206=0,A3203=0),"zero","")))</f>
        <v>jeden</v>
      </c>
      <c r="J3207" s="149" t="str">
        <f>CONCATENATE(E3207,IF(AND(E3207&lt;&gt;"",F3207&lt;&gt;""),$M$3,""),F3207,IF(AND(E3207&amp;F3207&lt;&gt;"",G3207&lt;&gt;""),$M$3,""),G3207,IF(AND(E3207&amp;F3207&amp;G3207&lt;&gt;"",H3207&lt;&gt;""),$M$3,""),H3207)</f>
        <v>dwieście jeden</v>
      </c>
      <c r="K3207" s="160"/>
    </row>
    <row r="3208" spans="1:11">
      <c r="A3208" s="159">
        <f t="shared" si="400"/>
        <v>201</v>
      </c>
      <c r="B3208" s="156">
        <f t="shared" si="401"/>
        <v>0</v>
      </c>
      <c r="C3208" s="156">
        <v>100000</v>
      </c>
      <c r="D3208" s="156"/>
      <c r="E3208" s="157"/>
      <c r="K3208" s="160"/>
    </row>
    <row r="3209" spans="1:11">
      <c r="A3209" s="159">
        <f t="shared" si="400"/>
        <v>201</v>
      </c>
      <c r="B3209" s="156">
        <f t="shared" si="401"/>
        <v>0</v>
      </c>
      <c r="C3209" s="156">
        <v>1000000</v>
      </c>
      <c r="D3209" s="156">
        <f>(A3209-A3206)/1000</f>
        <v>0</v>
      </c>
      <c r="E3209" s="157">
        <f>D3209-MOD(D3209,100)</f>
        <v>0</v>
      </c>
      <c r="F3209" s="149">
        <f>MOD(D3209,100)</f>
        <v>0</v>
      </c>
      <c r="G3209" s="149">
        <f>F3209-MOD(F3209,10)</f>
        <v>0</v>
      </c>
      <c r="H3209" s="149">
        <f>MOD(F3209,10)</f>
        <v>0</v>
      </c>
      <c r="K3209" s="160"/>
    </row>
    <row r="3210" spans="1:11">
      <c r="A3210" s="159">
        <f t="shared" si="400"/>
        <v>201</v>
      </c>
      <c r="B3210" s="156">
        <f t="shared" si="401"/>
        <v>0</v>
      </c>
      <c r="C3210" s="156">
        <v>10000000</v>
      </c>
      <c r="D3210" s="156"/>
      <c r="E3210" s="157" t="str">
        <f>_xlfn.IFNA(VLOOKUP(E3209,$O$3:$P$38,2,0),"")</f>
        <v/>
      </c>
      <c r="F3210" s="149" t="str">
        <f>IF(AND(F3209&gt;10,F3209&lt;20), VLOOKUP(F3209,$O$3:$P$38,2,0),"")</f>
        <v/>
      </c>
      <c r="G3210" s="149" t="str">
        <f>IF(AND(F3209&gt;10,F3209&lt;20),"", IF(G3209&gt;9, VLOOKUP(G3209,$O$3:$P$38,2,0),""))</f>
        <v/>
      </c>
      <c r="H3210" s="149" t="str">
        <f>IF(AND(F3209&gt;10,F3209&lt;20),"", IF(H3209&gt;0, VLOOKUP(H3209,$O$3:$P$38,2,0),""))</f>
        <v/>
      </c>
      <c r="I3210" s="149" t="str">
        <f>IF(D3209=0,"",IF(D3209=1,$Q$3,IF(AND(F3209&gt;10,F3209&lt;19),$Q$5,IF(AND(H3209&gt;1,H3209&lt;5),$Q$4,$Q$5))))</f>
        <v/>
      </c>
      <c r="J3210" s="149" t="str">
        <f>CONCATENATE(E3210,IF(AND(E3210&lt;&gt;"",F3210&lt;&gt;""),$M$3,""),F3210,IF(AND(E3210&amp;F3210&lt;&gt;"",G3210&lt;&gt;""),$M$3,""),G3210,IF(AND(E3210&amp;F3210&amp;G3210&lt;&gt;"",H3210&lt;&gt;""),$M$3,""),H3210,IF(E3210&amp;F3210&amp;G3210&amp;H3210&lt;&gt;"",$M$3,""),I3210)</f>
        <v/>
      </c>
      <c r="K3210" s="160"/>
    </row>
    <row r="3211" spans="1:11">
      <c r="A3211" s="159">
        <f t="shared" si="400"/>
        <v>201</v>
      </c>
      <c r="B3211" s="156">
        <f t="shared" si="401"/>
        <v>0</v>
      </c>
      <c r="C3211" s="156">
        <v>100000000</v>
      </c>
      <c r="D3211" s="156"/>
      <c r="E3211" s="157"/>
      <c r="K3211" s="160"/>
    </row>
    <row r="3212" spans="1:11">
      <c r="A3212" s="159">
        <f t="shared" si="400"/>
        <v>201</v>
      </c>
      <c r="B3212" s="155">
        <f t="shared" si="401"/>
        <v>0</v>
      </c>
      <c r="C3212" s="155">
        <v>1000000000</v>
      </c>
      <c r="D3212" s="156">
        <f>(A3212-A3209)/1000000</f>
        <v>0</v>
      </c>
      <c r="E3212" s="157">
        <f>D3212-MOD(D3212,100)</f>
        <v>0</v>
      </c>
      <c r="F3212" s="149">
        <f>MOD(D3212,100)</f>
        <v>0</v>
      </c>
      <c r="G3212" s="149">
        <f>F3212-MOD(F3212,10)</f>
        <v>0</v>
      </c>
      <c r="H3212" s="149">
        <f>MOD(F3212,10)</f>
        <v>0</v>
      </c>
      <c r="K3212" s="160"/>
    </row>
    <row r="3213" spans="1:11">
      <c r="A3213" s="159">
        <f t="shared" si="400"/>
        <v>201</v>
      </c>
      <c r="B3213" s="155">
        <f t="shared" si="401"/>
        <v>0</v>
      </c>
      <c r="C3213" s="155">
        <v>10000000000</v>
      </c>
      <c r="E3213" s="161" t="str">
        <f>_xlfn.IFNA(VLOOKUP(E3212,$O$3:$P$38,2,0),"")</f>
        <v/>
      </c>
      <c r="F3213" s="149" t="str">
        <f>IF(AND(F3212&gt;10,F3212&lt;20), VLOOKUP(F3212,$O$3:$P$38,2,0),"")</f>
        <v/>
      </c>
      <c r="G3213" s="149" t="str">
        <f>IF(AND(F3212&gt;10,F3212&lt;20),"", IF(G3212&gt;9, VLOOKUP(G3212,$O$3:$P$38,2,0),""))</f>
        <v/>
      </c>
      <c r="H3213" s="149" t="str">
        <f>IF(AND(F3212&gt;10,F3212&lt;20),"", IF(H3212&gt;0, VLOOKUP(H3212,$O$3:$P$38,2,0),""))</f>
        <v/>
      </c>
      <c r="I3213" s="149" t="str">
        <f>IF(D3212=0,"",IF(D3212=1,$R$3,IF(AND(F3212&gt;10,F3212&lt;19),$R$5,IF(AND(H3212&gt;1,H3212&lt;5),$R$4,$R$5))))</f>
        <v/>
      </c>
      <c r="J3213" s="149" t="str">
        <f>CONCATENATE(E3213,IF(AND(E3213&lt;&gt;"",F3213&lt;&gt;""),$M$3,""),F3213,IF(AND(E3213&amp;F3213&lt;&gt;"",G3213&lt;&gt;""),$M$3,""),G3213,IF(AND(E3213&amp;F3213&amp;G3213&lt;&gt;"",H3213&lt;&gt;""),$M$3,""),H3213,IF(E3213&amp;F3213&amp;G3213&amp;H3213&lt;&gt;"",$M$3,""),I3213)</f>
        <v/>
      </c>
      <c r="K3213" s="160"/>
    </row>
    <row r="3214" spans="1:11">
      <c r="A3214" s="159">
        <f t="shared" si="400"/>
        <v>201</v>
      </c>
      <c r="B3214" s="156">
        <f t="shared" si="401"/>
        <v>0</v>
      </c>
      <c r="C3214" s="156">
        <v>100000000000</v>
      </c>
      <c r="D3214" s="156"/>
      <c r="E3214" s="157"/>
      <c r="K3214" s="160"/>
    </row>
    <row r="3215" spans="1:11">
      <c r="A3215" s="159">
        <f t="shared" si="400"/>
        <v>201</v>
      </c>
      <c r="B3215" s="155">
        <f>A3215-A3212</f>
        <v>0</v>
      </c>
      <c r="C3215" s="155">
        <v>1000000000000</v>
      </c>
      <c r="D3215" s="156">
        <f>(A3215-A3212)/1000000000</f>
        <v>0</v>
      </c>
      <c r="E3215" s="157">
        <f>D3215-MOD(D3215,100)</f>
        <v>0</v>
      </c>
      <c r="F3215" s="149">
        <f>MOD(D3215,100)</f>
        <v>0</v>
      </c>
      <c r="G3215" s="149">
        <f>F3215-MOD(F3215,10)</f>
        <v>0</v>
      </c>
      <c r="H3215" s="149">
        <f>MOD(F3215,10)</f>
        <v>0</v>
      </c>
      <c r="K3215" s="160"/>
    </row>
    <row r="3216" spans="1:11" ht="15.75" thickBot="1">
      <c r="A3216" s="162"/>
      <c r="B3216" s="163"/>
      <c r="C3216" s="163"/>
      <c r="D3216" s="163"/>
      <c r="E3216" s="164" t="str">
        <f>_xlfn.IFNA(VLOOKUP(E3215,$O$3:$P$38,2,0),"")</f>
        <v/>
      </c>
      <c r="F3216" s="163" t="str">
        <f>IF(AND(F3215&gt;10,F3215&lt;20), VLOOKUP(F3215,$O$3:$P$38,2,0),"")</f>
        <v/>
      </c>
      <c r="G3216" s="163" t="str">
        <f>IF(AND(F3215&gt;10,F3215&lt;20),"", IF(G3215&gt;9, VLOOKUP(G3215,$O$3:$P$38,2,0),""))</f>
        <v/>
      </c>
      <c r="H3216" s="163" t="str">
        <f>IF(AND(F3215&gt;10,F3215&lt;20),"", IF(H3215&gt;0, VLOOKUP(H3215,$O$3:$P$38,2,0),""))</f>
        <v/>
      </c>
      <c r="I3216" s="163" t="str">
        <f>IF(D3215=0,"",IF(D3215=1,$S$3,IF(AND(F3215&gt;10,F3215&lt;19),$S$5,IF(AND(H3215&gt;1,H3215&lt;5),$S$4,$S$5))))</f>
        <v/>
      </c>
      <c r="J3216" s="163" t="str">
        <f>CONCATENATE(E3216,IF(AND(E3216&lt;&gt;"",F3216&lt;&gt;""),$M$3,""),F3216,IF(AND(E3216&amp;F3216&lt;&gt;"",G3216&lt;&gt;""),$M$3,""),G3216,IF(AND(E3216&amp;F3216&amp;G3216&lt;&gt;"",H3216&lt;&gt;""),$M$3,""),H3216,IF(E3216&amp;F3216&amp;G3216&amp;H3216&lt;&gt;"",$M$3,""),I3216)</f>
        <v/>
      </c>
      <c r="K3216" s="165"/>
    </row>
    <row r="3218" spans="1:11" ht="15.75" thickBot="1">
      <c r="A3218" s="151">
        <v>202</v>
      </c>
      <c r="B3218" s="145" t="s">
        <v>152</v>
      </c>
      <c r="C3218" s="145" t="s">
        <v>153</v>
      </c>
      <c r="D3218" s="148"/>
      <c r="E3218" s="152" t="str">
        <f>CONCATENATE(J3232,IF(AND(D3231&lt;&gt;0,D3228&lt;&gt;0),$M$3,""),J3229,IF(AND(D3228&lt;&gt;0,D3225&lt;&gt;0),$M$3,""),J3226,IF(AND(D3225&lt;&gt;0,D3222&lt;&gt;0),$M$3,""),J3223,$N$3,$M$3,E3219,IF(D3219&lt;&gt;0,$M$3,""),$N$4)</f>
        <v>dwieście dwa, 00/100</v>
      </c>
      <c r="F3218" s="148"/>
      <c r="G3218" s="148"/>
      <c r="H3218" s="148"/>
      <c r="I3218" s="148"/>
      <c r="J3218" s="148"/>
      <c r="K3218" s="153"/>
    </row>
    <row r="3219" spans="1:11" ht="15.75" thickBot="1">
      <c r="A3219" s="154">
        <f>TRUNC(A3218)</f>
        <v>202</v>
      </c>
      <c r="B3219" s="155">
        <f>A3218-A3219</f>
        <v>0</v>
      </c>
      <c r="C3219" s="155">
        <v>1</v>
      </c>
      <c r="D3219" s="156">
        <f>B3219</f>
        <v>0</v>
      </c>
      <c r="E3219" s="157" t="str">
        <f>CONCATENATE(TEXT(D3219*100,"## 00"),"/100")</f>
        <v>00/100</v>
      </c>
      <c r="K3219" s="158"/>
    </row>
    <row r="3220" spans="1:11">
      <c r="A3220" s="159">
        <f t="shared" ref="A3220:A3231" si="402">MOD($A$3219,$C3220)</f>
        <v>2</v>
      </c>
      <c r="B3220" s="156">
        <f>A3220</f>
        <v>2</v>
      </c>
      <c r="C3220" s="156">
        <v>10</v>
      </c>
      <c r="D3220" s="156"/>
      <c r="E3220" s="157"/>
      <c r="K3220" s="160"/>
    </row>
    <row r="3221" spans="1:11">
      <c r="A3221" s="159">
        <f t="shared" si="402"/>
        <v>2</v>
      </c>
      <c r="B3221" s="156">
        <f t="shared" ref="B3221:B3230" si="403">A3221-A3220</f>
        <v>0</v>
      </c>
      <c r="C3221" s="156">
        <v>100</v>
      </c>
      <c r="D3221" s="156"/>
      <c r="E3221" s="157"/>
      <c r="K3221" s="160"/>
    </row>
    <row r="3222" spans="1:11">
      <c r="A3222" s="159">
        <f t="shared" si="402"/>
        <v>202</v>
      </c>
      <c r="B3222" s="156">
        <f t="shared" si="403"/>
        <v>200</v>
      </c>
      <c r="C3222" s="156">
        <v>1000</v>
      </c>
      <c r="D3222" s="156">
        <f>A3222</f>
        <v>202</v>
      </c>
      <c r="E3222" s="157">
        <f>D3222-MOD(D3222,100)</f>
        <v>200</v>
      </c>
      <c r="F3222" s="149">
        <f>MOD(D3222,100)</f>
        <v>2</v>
      </c>
      <c r="G3222" s="149">
        <f>F3222-MOD(F3222,10)</f>
        <v>0</v>
      </c>
      <c r="H3222" s="149">
        <f>MOD(F3222,10)</f>
        <v>2</v>
      </c>
      <c r="K3222" s="160"/>
    </row>
    <row r="3223" spans="1:11">
      <c r="A3223" s="159">
        <f t="shared" si="402"/>
        <v>202</v>
      </c>
      <c r="B3223" s="156">
        <f t="shared" si="403"/>
        <v>0</v>
      </c>
      <c r="C3223" s="156">
        <v>10000</v>
      </c>
      <c r="D3223" s="156"/>
      <c r="E3223" s="157" t="str">
        <f>_xlfn.IFNA(VLOOKUP(E3222,$O$3:$P$38,2,0),"")</f>
        <v>dwieście</v>
      </c>
      <c r="F3223" s="149" t="str">
        <f>IF(AND(F3222&gt;10,F3222&lt;20), VLOOKUP(F3222,$O$3:$P$38,2,0),"")</f>
        <v/>
      </c>
      <c r="G3223" s="149" t="str">
        <f>IF(AND(F3222&gt;10,F3222&lt;20),"", IF(G3222&gt;9, VLOOKUP(G3222,$O$3:$P$38,2,0),""))</f>
        <v/>
      </c>
      <c r="H3223" s="149" t="str">
        <f>IF(AND(F3222&gt;10,F3222&lt;20),"",IF(H3222&gt;0,VLOOKUP(H3222,$O$3:$P$39,2,0),IF(AND(H3222=0,A3219=0),"zero","")))</f>
        <v>dwa</v>
      </c>
      <c r="J3223" s="149" t="str">
        <f>CONCATENATE(E3223,IF(AND(E3223&lt;&gt;"",F3223&lt;&gt;""),$M$3,""),F3223,IF(AND(E3223&amp;F3223&lt;&gt;"",G3223&lt;&gt;""),$M$3,""),G3223,IF(AND(E3223&amp;F3223&amp;G3223&lt;&gt;"",H3223&lt;&gt;""),$M$3,""),H3223)</f>
        <v>dwieście dwa</v>
      </c>
      <c r="K3223" s="160"/>
    </row>
    <row r="3224" spans="1:11">
      <c r="A3224" s="159">
        <f t="shared" si="402"/>
        <v>202</v>
      </c>
      <c r="B3224" s="156">
        <f t="shared" si="403"/>
        <v>0</v>
      </c>
      <c r="C3224" s="156">
        <v>100000</v>
      </c>
      <c r="D3224" s="156"/>
      <c r="E3224" s="157"/>
      <c r="K3224" s="160"/>
    </row>
    <row r="3225" spans="1:11">
      <c r="A3225" s="159">
        <f t="shared" si="402"/>
        <v>202</v>
      </c>
      <c r="B3225" s="156">
        <f t="shared" si="403"/>
        <v>0</v>
      </c>
      <c r="C3225" s="156">
        <v>1000000</v>
      </c>
      <c r="D3225" s="156">
        <f>(A3225-A3222)/1000</f>
        <v>0</v>
      </c>
      <c r="E3225" s="157">
        <f>D3225-MOD(D3225,100)</f>
        <v>0</v>
      </c>
      <c r="F3225" s="149">
        <f>MOD(D3225,100)</f>
        <v>0</v>
      </c>
      <c r="G3225" s="149">
        <f>F3225-MOD(F3225,10)</f>
        <v>0</v>
      </c>
      <c r="H3225" s="149">
        <f>MOD(F3225,10)</f>
        <v>0</v>
      </c>
      <c r="K3225" s="160"/>
    </row>
    <row r="3226" spans="1:11">
      <c r="A3226" s="159">
        <f t="shared" si="402"/>
        <v>202</v>
      </c>
      <c r="B3226" s="156">
        <f t="shared" si="403"/>
        <v>0</v>
      </c>
      <c r="C3226" s="156">
        <v>10000000</v>
      </c>
      <c r="D3226" s="156"/>
      <c r="E3226" s="157" t="str">
        <f>_xlfn.IFNA(VLOOKUP(E3225,$O$3:$P$38,2,0),"")</f>
        <v/>
      </c>
      <c r="F3226" s="149" t="str">
        <f>IF(AND(F3225&gt;10,F3225&lt;20), VLOOKUP(F3225,$O$3:$P$38,2,0),"")</f>
        <v/>
      </c>
      <c r="G3226" s="149" t="str">
        <f>IF(AND(F3225&gt;10,F3225&lt;20),"", IF(G3225&gt;9, VLOOKUP(G3225,$O$3:$P$38,2,0),""))</f>
        <v/>
      </c>
      <c r="H3226" s="149" t="str">
        <f>IF(AND(F3225&gt;10,F3225&lt;20),"", IF(H3225&gt;0, VLOOKUP(H3225,$O$3:$P$38,2,0),""))</f>
        <v/>
      </c>
      <c r="I3226" s="149" t="str">
        <f>IF(D3225=0,"",IF(D3225=1,$Q$3,IF(AND(F3225&gt;10,F3225&lt;19),$Q$5,IF(AND(H3225&gt;1,H3225&lt;5),$Q$4,$Q$5))))</f>
        <v/>
      </c>
      <c r="J3226" s="149" t="str">
        <f>CONCATENATE(E3226,IF(AND(E3226&lt;&gt;"",F3226&lt;&gt;""),$M$3,""),F3226,IF(AND(E3226&amp;F3226&lt;&gt;"",G3226&lt;&gt;""),$M$3,""),G3226,IF(AND(E3226&amp;F3226&amp;G3226&lt;&gt;"",H3226&lt;&gt;""),$M$3,""),H3226,IF(E3226&amp;F3226&amp;G3226&amp;H3226&lt;&gt;"",$M$3,""),I3226)</f>
        <v/>
      </c>
      <c r="K3226" s="160"/>
    </row>
    <row r="3227" spans="1:11">
      <c r="A3227" s="159">
        <f t="shared" si="402"/>
        <v>202</v>
      </c>
      <c r="B3227" s="156">
        <f t="shared" si="403"/>
        <v>0</v>
      </c>
      <c r="C3227" s="156">
        <v>100000000</v>
      </c>
      <c r="D3227" s="156"/>
      <c r="E3227" s="157"/>
      <c r="K3227" s="160"/>
    </row>
    <row r="3228" spans="1:11">
      <c r="A3228" s="159">
        <f t="shared" si="402"/>
        <v>202</v>
      </c>
      <c r="B3228" s="155">
        <f t="shared" si="403"/>
        <v>0</v>
      </c>
      <c r="C3228" s="155">
        <v>1000000000</v>
      </c>
      <c r="D3228" s="156">
        <f>(A3228-A3225)/1000000</f>
        <v>0</v>
      </c>
      <c r="E3228" s="157">
        <f>D3228-MOD(D3228,100)</f>
        <v>0</v>
      </c>
      <c r="F3228" s="149">
        <f>MOD(D3228,100)</f>
        <v>0</v>
      </c>
      <c r="G3228" s="149">
        <f>F3228-MOD(F3228,10)</f>
        <v>0</v>
      </c>
      <c r="H3228" s="149">
        <f>MOD(F3228,10)</f>
        <v>0</v>
      </c>
      <c r="K3228" s="160"/>
    </row>
    <row r="3229" spans="1:11">
      <c r="A3229" s="159">
        <f t="shared" si="402"/>
        <v>202</v>
      </c>
      <c r="B3229" s="155">
        <f t="shared" si="403"/>
        <v>0</v>
      </c>
      <c r="C3229" s="155">
        <v>10000000000</v>
      </c>
      <c r="E3229" s="161" t="str">
        <f>_xlfn.IFNA(VLOOKUP(E3228,$O$3:$P$38,2,0),"")</f>
        <v/>
      </c>
      <c r="F3229" s="149" t="str">
        <f>IF(AND(F3228&gt;10,F3228&lt;20), VLOOKUP(F3228,$O$3:$P$38,2,0),"")</f>
        <v/>
      </c>
      <c r="G3229" s="149" t="str">
        <f>IF(AND(F3228&gt;10,F3228&lt;20),"", IF(G3228&gt;9, VLOOKUP(G3228,$O$3:$P$38,2,0),""))</f>
        <v/>
      </c>
      <c r="H3229" s="149" t="str">
        <f>IF(AND(F3228&gt;10,F3228&lt;20),"", IF(H3228&gt;0, VLOOKUP(H3228,$O$3:$P$38,2,0),""))</f>
        <v/>
      </c>
      <c r="I3229" s="149" t="str">
        <f>IF(D3228=0,"",IF(D3228=1,$R$3,IF(AND(F3228&gt;10,F3228&lt;19),$R$5,IF(AND(H3228&gt;1,H3228&lt;5),$R$4,$R$5))))</f>
        <v/>
      </c>
      <c r="J3229" s="149" t="str">
        <f>CONCATENATE(E3229,IF(AND(E3229&lt;&gt;"",F3229&lt;&gt;""),$M$3,""),F3229,IF(AND(E3229&amp;F3229&lt;&gt;"",G3229&lt;&gt;""),$M$3,""),G3229,IF(AND(E3229&amp;F3229&amp;G3229&lt;&gt;"",H3229&lt;&gt;""),$M$3,""),H3229,IF(E3229&amp;F3229&amp;G3229&amp;H3229&lt;&gt;"",$M$3,""),I3229)</f>
        <v/>
      </c>
      <c r="K3229" s="160"/>
    </row>
    <row r="3230" spans="1:11">
      <c r="A3230" s="159">
        <f t="shared" si="402"/>
        <v>202</v>
      </c>
      <c r="B3230" s="156">
        <f t="shared" si="403"/>
        <v>0</v>
      </c>
      <c r="C3230" s="156">
        <v>100000000000</v>
      </c>
      <c r="D3230" s="156"/>
      <c r="E3230" s="157"/>
      <c r="K3230" s="160"/>
    </row>
    <row r="3231" spans="1:11">
      <c r="A3231" s="159">
        <f t="shared" si="402"/>
        <v>202</v>
      </c>
      <c r="B3231" s="155">
        <f>A3231-A3228</f>
        <v>0</v>
      </c>
      <c r="C3231" s="155">
        <v>1000000000000</v>
      </c>
      <c r="D3231" s="156">
        <f>(A3231-A3228)/1000000000</f>
        <v>0</v>
      </c>
      <c r="E3231" s="157">
        <f>D3231-MOD(D3231,100)</f>
        <v>0</v>
      </c>
      <c r="F3231" s="149">
        <f>MOD(D3231,100)</f>
        <v>0</v>
      </c>
      <c r="G3231" s="149">
        <f>F3231-MOD(F3231,10)</f>
        <v>0</v>
      </c>
      <c r="H3231" s="149">
        <f>MOD(F3231,10)</f>
        <v>0</v>
      </c>
      <c r="K3231" s="160"/>
    </row>
    <row r="3232" spans="1:11" ht="15.75" thickBot="1">
      <c r="A3232" s="162"/>
      <c r="B3232" s="163"/>
      <c r="C3232" s="163"/>
      <c r="D3232" s="163"/>
      <c r="E3232" s="164" t="str">
        <f>_xlfn.IFNA(VLOOKUP(E3231,$O$3:$P$38,2,0),"")</f>
        <v/>
      </c>
      <c r="F3232" s="163" t="str">
        <f>IF(AND(F3231&gt;10,F3231&lt;20), VLOOKUP(F3231,$O$3:$P$38,2,0),"")</f>
        <v/>
      </c>
      <c r="G3232" s="163" t="str">
        <f>IF(AND(F3231&gt;10,F3231&lt;20),"", IF(G3231&gt;9, VLOOKUP(G3231,$O$3:$P$38,2,0),""))</f>
        <v/>
      </c>
      <c r="H3232" s="163" t="str">
        <f>IF(AND(F3231&gt;10,F3231&lt;20),"", IF(H3231&gt;0, VLOOKUP(H3231,$O$3:$P$38,2,0),""))</f>
        <v/>
      </c>
      <c r="I3232" s="163" t="str">
        <f>IF(D3231=0,"",IF(D3231=1,$S$3,IF(AND(F3231&gt;10,F3231&lt;19),$S$5,IF(AND(H3231&gt;1,H3231&lt;5),$S$4,$S$5))))</f>
        <v/>
      </c>
      <c r="J3232" s="163" t="str">
        <f>CONCATENATE(E3232,IF(AND(E3232&lt;&gt;"",F3232&lt;&gt;""),$M$3,""),F3232,IF(AND(E3232&amp;F3232&lt;&gt;"",G3232&lt;&gt;""),$M$3,""),G3232,IF(AND(E3232&amp;F3232&amp;G3232&lt;&gt;"",H3232&lt;&gt;""),$M$3,""),H3232,IF(E3232&amp;F3232&amp;G3232&amp;H3232&lt;&gt;"",$M$3,""),I3232)</f>
        <v/>
      </c>
      <c r="K3232" s="165"/>
    </row>
    <row r="3234" spans="1:11" ht="15.75" thickBot="1">
      <c r="A3234" s="151">
        <v>203</v>
      </c>
      <c r="B3234" s="145" t="s">
        <v>152</v>
      </c>
      <c r="C3234" s="145" t="s">
        <v>153</v>
      </c>
      <c r="D3234" s="148"/>
      <c r="E3234" s="152" t="str">
        <f>CONCATENATE(J3248,IF(AND(D3247&lt;&gt;0,D3244&lt;&gt;0),$M$3,""),J3245,IF(AND(D3244&lt;&gt;0,D3241&lt;&gt;0),$M$3,""),J3242,IF(AND(D3241&lt;&gt;0,D3238&lt;&gt;0),$M$3,""),J3239,$N$3,$M$3,E3235,IF(D3235&lt;&gt;0,$M$3,""),$N$4)</f>
        <v>dwieście trzy, 00/100</v>
      </c>
      <c r="F3234" s="148"/>
      <c r="G3234" s="148"/>
      <c r="H3234" s="148"/>
      <c r="I3234" s="148"/>
      <c r="J3234" s="148"/>
      <c r="K3234" s="153"/>
    </row>
    <row r="3235" spans="1:11" ht="15.75" thickBot="1">
      <c r="A3235" s="154">
        <f>TRUNC(A3234)</f>
        <v>203</v>
      </c>
      <c r="B3235" s="155">
        <f>A3234-A3235</f>
        <v>0</v>
      </c>
      <c r="C3235" s="155">
        <v>1</v>
      </c>
      <c r="D3235" s="156">
        <f>B3235</f>
        <v>0</v>
      </c>
      <c r="E3235" s="157" t="str">
        <f>CONCATENATE(TEXT(D3235*100,"## 00"),"/100")</f>
        <v>00/100</v>
      </c>
      <c r="K3235" s="158"/>
    </row>
    <row r="3236" spans="1:11">
      <c r="A3236" s="159">
        <f t="shared" ref="A3236:A3247" si="404">MOD($A$3235,$C3236)</f>
        <v>3</v>
      </c>
      <c r="B3236" s="156">
        <f>A3236</f>
        <v>3</v>
      </c>
      <c r="C3236" s="156">
        <v>10</v>
      </c>
      <c r="D3236" s="156"/>
      <c r="E3236" s="157"/>
      <c r="K3236" s="160"/>
    </row>
    <row r="3237" spans="1:11">
      <c r="A3237" s="159">
        <f t="shared" si="404"/>
        <v>3</v>
      </c>
      <c r="B3237" s="156">
        <f t="shared" ref="B3237:B3246" si="405">A3237-A3236</f>
        <v>0</v>
      </c>
      <c r="C3237" s="156">
        <v>100</v>
      </c>
      <c r="D3237" s="156"/>
      <c r="E3237" s="157"/>
      <c r="K3237" s="160"/>
    </row>
    <row r="3238" spans="1:11">
      <c r="A3238" s="159">
        <f t="shared" si="404"/>
        <v>203</v>
      </c>
      <c r="B3238" s="156">
        <f t="shared" si="405"/>
        <v>200</v>
      </c>
      <c r="C3238" s="156">
        <v>1000</v>
      </c>
      <c r="D3238" s="156">
        <f>A3238</f>
        <v>203</v>
      </c>
      <c r="E3238" s="157">
        <f>D3238-MOD(D3238,100)</f>
        <v>200</v>
      </c>
      <c r="F3238" s="149">
        <f>MOD(D3238,100)</f>
        <v>3</v>
      </c>
      <c r="G3238" s="149">
        <f>F3238-MOD(F3238,10)</f>
        <v>0</v>
      </c>
      <c r="H3238" s="149">
        <f>MOD(F3238,10)</f>
        <v>3</v>
      </c>
      <c r="K3238" s="160"/>
    </row>
    <row r="3239" spans="1:11">
      <c r="A3239" s="159">
        <f t="shared" si="404"/>
        <v>203</v>
      </c>
      <c r="B3239" s="156">
        <f t="shared" si="405"/>
        <v>0</v>
      </c>
      <c r="C3239" s="156">
        <v>10000</v>
      </c>
      <c r="D3239" s="156"/>
      <c r="E3239" s="157" t="str">
        <f>_xlfn.IFNA(VLOOKUP(E3238,$O$3:$P$38,2,0),"")</f>
        <v>dwieście</v>
      </c>
      <c r="F3239" s="149" t="str">
        <f>IF(AND(F3238&gt;10,F3238&lt;20), VLOOKUP(F3238,$O$3:$P$38,2,0),"")</f>
        <v/>
      </c>
      <c r="G3239" s="149" t="str">
        <f>IF(AND(F3238&gt;10,F3238&lt;20),"", IF(G3238&gt;9, VLOOKUP(G3238,$O$3:$P$38,2,0),""))</f>
        <v/>
      </c>
      <c r="H3239" s="149" t="str">
        <f>IF(AND(F3238&gt;10,F3238&lt;20),"",IF(H3238&gt;0,VLOOKUP(H3238,$O$3:$P$39,2,0),IF(AND(H3238=0,A3235=0),"zero","")))</f>
        <v>trzy</v>
      </c>
      <c r="J3239" s="149" t="str">
        <f>CONCATENATE(E3239,IF(AND(E3239&lt;&gt;"",F3239&lt;&gt;""),$M$3,""),F3239,IF(AND(E3239&amp;F3239&lt;&gt;"",G3239&lt;&gt;""),$M$3,""),G3239,IF(AND(E3239&amp;F3239&amp;G3239&lt;&gt;"",H3239&lt;&gt;""),$M$3,""),H3239)</f>
        <v>dwieście trzy</v>
      </c>
      <c r="K3239" s="160"/>
    </row>
    <row r="3240" spans="1:11">
      <c r="A3240" s="159">
        <f t="shared" si="404"/>
        <v>203</v>
      </c>
      <c r="B3240" s="156">
        <f t="shared" si="405"/>
        <v>0</v>
      </c>
      <c r="C3240" s="156">
        <v>100000</v>
      </c>
      <c r="D3240" s="156"/>
      <c r="E3240" s="157"/>
      <c r="K3240" s="160"/>
    </row>
    <row r="3241" spans="1:11">
      <c r="A3241" s="159">
        <f t="shared" si="404"/>
        <v>203</v>
      </c>
      <c r="B3241" s="156">
        <f t="shared" si="405"/>
        <v>0</v>
      </c>
      <c r="C3241" s="156">
        <v>1000000</v>
      </c>
      <c r="D3241" s="156">
        <f>(A3241-A3238)/1000</f>
        <v>0</v>
      </c>
      <c r="E3241" s="157">
        <f>D3241-MOD(D3241,100)</f>
        <v>0</v>
      </c>
      <c r="F3241" s="149">
        <f>MOD(D3241,100)</f>
        <v>0</v>
      </c>
      <c r="G3241" s="149">
        <f>F3241-MOD(F3241,10)</f>
        <v>0</v>
      </c>
      <c r="H3241" s="149">
        <f>MOD(F3241,10)</f>
        <v>0</v>
      </c>
      <c r="K3241" s="160"/>
    </row>
    <row r="3242" spans="1:11">
      <c r="A3242" s="159">
        <f t="shared" si="404"/>
        <v>203</v>
      </c>
      <c r="B3242" s="156">
        <f t="shared" si="405"/>
        <v>0</v>
      </c>
      <c r="C3242" s="156">
        <v>10000000</v>
      </c>
      <c r="D3242" s="156"/>
      <c r="E3242" s="157" t="str">
        <f>_xlfn.IFNA(VLOOKUP(E3241,$O$3:$P$38,2,0),"")</f>
        <v/>
      </c>
      <c r="F3242" s="149" t="str">
        <f>IF(AND(F3241&gt;10,F3241&lt;20), VLOOKUP(F3241,$O$3:$P$38,2,0),"")</f>
        <v/>
      </c>
      <c r="G3242" s="149" t="str">
        <f>IF(AND(F3241&gt;10,F3241&lt;20),"", IF(G3241&gt;9, VLOOKUP(G3241,$O$3:$P$38,2,0),""))</f>
        <v/>
      </c>
      <c r="H3242" s="149" t="str">
        <f>IF(AND(F3241&gt;10,F3241&lt;20),"", IF(H3241&gt;0, VLOOKUP(H3241,$O$3:$P$38,2,0),""))</f>
        <v/>
      </c>
      <c r="I3242" s="149" t="str">
        <f>IF(D3241=0,"",IF(D3241=1,$Q$3,IF(AND(F3241&gt;10,F3241&lt;19),$Q$5,IF(AND(H3241&gt;1,H3241&lt;5),$Q$4,$Q$5))))</f>
        <v/>
      </c>
      <c r="J3242" s="149" t="str">
        <f>CONCATENATE(E3242,IF(AND(E3242&lt;&gt;"",F3242&lt;&gt;""),$M$3,""),F3242,IF(AND(E3242&amp;F3242&lt;&gt;"",G3242&lt;&gt;""),$M$3,""),G3242,IF(AND(E3242&amp;F3242&amp;G3242&lt;&gt;"",H3242&lt;&gt;""),$M$3,""),H3242,IF(E3242&amp;F3242&amp;G3242&amp;H3242&lt;&gt;"",$M$3,""),I3242)</f>
        <v/>
      </c>
      <c r="K3242" s="160"/>
    </row>
    <row r="3243" spans="1:11">
      <c r="A3243" s="159">
        <f t="shared" si="404"/>
        <v>203</v>
      </c>
      <c r="B3243" s="156">
        <f t="shared" si="405"/>
        <v>0</v>
      </c>
      <c r="C3243" s="156">
        <v>100000000</v>
      </c>
      <c r="D3243" s="156"/>
      <c r="E3243" s="157"/>
      <c r="K3243" s="160"/>
    </row>
    <row r="3244" spans="1:11">
      <c r="A3244" s="159">
        <f t="shared" si="404"/>
        <v>203</v>
      </c>
      <c r="B3244" s="155">
        <f t="shared" si="405"/>
        <v>0</v>
      </c>
      <c r="C3244" s="155">
        <v>1000000000</v>
      </c>
      <c r="D3244" s="156">
        <f>(A3244-A3241)/1000000</f>
        <v>0</v>
      </c>
      <c r="E3244" s="157">
        <f>D3244-MOD(D3244,100)</f>
        <v>0</v>
      </c>
      <c r="F3244" s="149">
        <f>MOD(D3244,100)</f>
        <v>0</v>
      </c>
      <c r="G3244" s="149">
        <f>F3244-MOD(F3244,10)</f>
        <v>0</v>
      </c>
      <c r="H3244" s="149">
        <f>MOD(F3244,10)</f>
        <v>0</v>
      </c>
      <c r="K3244" s="160"/>
    </row>
    <row r="3245" spans="1:11">
      <c r="A3245" s="159">
        <f t="shared" si="404"/>
        <v>203</v>
      </c>
      <c r="B3245" s="155">
        <f t="shared" si="405"/>
        <v>0</v>
      </c>
      <c r="C3245" s="155">
        <v>10000000000</v>
      </c>
      <c r="E3245" s="161" t="str">
        <f>_xlfn.IFNA(VLOOKUP(E3244,$O$3:$P$38,2,0),"")</f>
        <v/>
      </c>
      <c r="F3245" s="149" t="str">
        <f>IF(AND(F3244&gt;10,F3244&lt;20), VLOOKUP(F3244,$O$3:$P$38,2,0),"")</f>
        <v/>
      </c>
      <c r="G3245" s="149" t="str">
        <f>IF(AND(F3244&gt;10,F3244&lt;20),"", IF(G3244&gt;9, VLOOKUP(G3244,$O$3:$P$38,2,0),""))</f>
        <v/>
      </c>
      <c r="H3245" s="149" t="str">
        <f>IF(AND(F3244&gt;10,F3244&lt;20),"", IF(H3244&gt;0, VLOOKUP(H3244,$O$3:$P$38,2,0),""))</f>
        <v/>
      </c>
      <c r="I3245" s="149" t="str">
        <f>IF(D3244=0,"",IF(D3244=1,$R$3,IF(AND(F3244&gt;10,F3244&lt;19),$R$5,IF(AND(H3244&gt;1,H3244&lt;5),$R$4,$R$5))))</f>
        <v/>
      </c>
      <c r="J3245" s="149" t="str">
        <f>CONCATENATE(E3245,IF(AND(E3245&lt;&gt;"",F3245&lt;&gt;""),$M$3,""),F3245,IF(AND(E3245&amp;F3245&lt;&gt;"",G3245&lt;&gt;""),$M$3,""),G3245,IF(AND(E3245&amp;F3245&amp;G3245&lt;&gt;"",H3245&lt;&gt;""),$M$3,""),H3245,IF(E3245&amp;F3245&amp;G3245&amp;H3245&lt;&gt;"",$M$3,""),I3245)</f>
        <v/>
      </c>
      <c r="K3245" s="160"/>
    </row>
    <row r="3246" spans="1:11">
      <c r="A3246" s="159">
        <f t="shared" si="404"/>
        <v>203</v>
      </c>
      <c r="B3246" s="156">
        <f t="shared" si="405"/>
        <v>0</v>
      </c>
      <c r="C3246" s="156">
        <v>100000000000</v>
      </c>
      <c r="D3246" s="156"/>
      <c r="E3246" s="157"/>
      <c r="K3246" s="160"/>
    </row>
    <row r="3247" spans="1:11">
      <c r="A3247" s="159">
        <f t="shared" si="404"/>
        <v>203</v>
      </c>
      <c r="B3247" s="155">
        <f>A3247-A3244</f>
        <v>0</v>
      </c>
      <c r="C3247" s="155">
        <v>1000000000000</v>
      </c>
      <c r="D3247" s="156">
        <f>(A3247-A3244)/1000000000</f>
        <v>0</v>
      </c>
      <c r="E3247" s="157">
        <f>D3247-MOD(D3247,100)</f>
        <v>0</v>
      </c>
      <c r="F3247" s="149">
        <f>MOD(D3247,100)</f>
        <v>0</v>
      </c>
      <c r="G3247" s="149">
        <f>F3247-MOD(F3247,10)</f>
        <v>0</v>
      </c>
      <c r="H3247" s="149">
        <f>MOD(F3247,10)</f>
        <v>0</v>
      </c>
      <c r="K3247" s="160"/>
    </row>
    <row r="3248" spans="1:11" ht="15.75" thickBot="1">
      <c r="A3248" s="162"/>
      <c r="B3248" s="163"/>
      <c r="C3248" s="163"/>
      <c r="D3248" s="163"/>
      <c r="E3248" s="164" t="str">
        <f>_xlfn.IFNA(VLOOKUP(E3247,$O$3:$P$38,2,0),"")</f>
        <v/>
      </c>
      <c r="F3248" s="163" t="str">
        <f>IF(AND(F3247&gt;10,F3247&lt;20), VLOOKUP(F3247,$O$3:$P$38,2,0),"")</f>
        <v/>
      </c>
      <c r="G3248" s="163" t="str">
        <f>IF(AND(F3247&gt;10,F3247&lt;20),"", IF(G3247&gt;9, VLOOKUP(G3247,$O$3:$P$38,2,0),""))</f>
        <v/>
      </c>
      <c r="H3248" s="163" t="str">
        <f>IF(AND(F3247&gt;10,F3247&lt;20),"", IF(H3247&gt;0, VLOOKUP(H3247,$O$3:$P$38,2,0),""))</f>
        <v/>
      </c>
      <c r="I3248" s="163" t="str">
        <f>IF(D3247=0,"",IF(D3247=1,$S$3,IF(AND(F3247&gt;10,F3247&lt;19),$S$5,IF(AND(H3247&gt;1,H3247&lt;5),$S$4,$S$5))))</f>
        <v/>
      </c>
      <c r="J3248" s="163" t="str">
        <f>CONCATENATE(E3248,IF(AND(E3248&lt;&gt;"",F3248&lt;&gt;""),$M$3,""),F3248,IF(AND(E3248&amp;F3248&lt;&gt;"",G3248&lt;&gt;""),$M$3,""),G3248,IF(AND(E3248&amp;F3248&amp;G3248&lt;&gt;"",H3248&lt;&gt;""),$M$3,""),H3248,IF(E3248&amp;F3248&amp;G3248&amp;H3248&lt;&gt;"",$M$3,""),I3248)</f>
        <v/>
      </c>
      <c r="K3248" s="165"/>
    </row>
    <row r="3250" spans="1:11" ht="15.75" thickBot="1">
      <c r="A3250" s="151">
        <v>204</v>
      </c>
      <c r="B3250" s="145" t="s">
        <v>152</v>
      </c>
      <c r="C3250" s="145" t="s">
        <v>153</v>
      </c>
      <c r="D3250" s="148"/>
      <c r="E3250" s="152" t="str">
        <f>CONCATENATE(J3264,IF(AND(D3263&lt;&gt;0,D3260&lt;&gt;0),$M$3,""),J3261,IF(AND(D3260&lt;&gt;0,D3257&lt;&gt;0),$M$3,""),J3258,IF(AND(D3257&lt;&gt;0,D3254&lt;&gt;0),$M$3,""),J3255,$N$3,$M$3,E3251,IF(D3251&lt;&gt;0,$M$3,""),$N$4)</f>
        <v>dwieście cztery, 00/100</v>
      </c>
      <c r="F3250" s="148"/>
      <c r="G3250" s="148"/>
      <c r="H3250" s="148"/>
      <c r="I3250" s="148"/>
      <c r="J3250" s="148"/>
      <c r="K3250" s="153"/>
    </row>
    <row r="3251" spans="1:11" ht="15.75" thickBot="1">
      <c r="A3251" s="154">
        <f>TRUNC(A3250)</f>
        <v>204</v>
      </c>
      <c r="B3251" s="155">
        <f>A3250-A3251</f>
        <v>0</v>
      </c>
      <c r="C3251" s="155">
        <v>1</v>
      </c>
      <c r="D3251" s="156">
        <f>B3251</f>
        <v>0</v>
      </c>
      <c r="E3251" s="157" t="str">
        <f>CONCATENATE(TEXT(D3251*100,"## 00"),"/100")</f>
        <v>00/100</v>
      </c>
      <c r="K3251" s="158"/>
    </row>
    <row r="3252" spans="1:11">
      <c r="A3252" s="159">
        <f t="shared" ref="A3252:A3263" si="406">MOD($A$3251,$C3252)</f>
        <v>4</v>
      </c>
      <c r="B3252" s="156">
        <f>A3252</f>
        <v>4</v>
      </c>
      <c r="C3252" s="156">
        <v>10</v>
      </c>
      <c r="D3252" s="156"/>
      <c r="E3252" s="157"/>
      <c r="K3252" s="160"/>
    </row>
    <row r="3253" spans="1:11">
      <c r="A3253" s="159">
        <f t="shared" si="406"/>
        <v>4</v>
      </c>
      <c r="B3253" s="156">
        <f t="shared" ref="B3253:B3262" si="407">A3253-A3252</f>
        <v>0</v>
      </c>
      <c r="C3253" s="156">
        <v>100</v>
      </c>
      <c r="D3253" s="156"/>
      <c r="E3253" s="157"/>
      <c r="K3253" s="160"/>
    </row>
    <row r="3254" spans="1:11">
      <c r="A3254" s="159">
        <f t="shared" si="406"/>
        <v>204</v>
      </c>
      <c r="B3254" s="156">
        <f t="shared" si="407"/>
        <v>200</v>
      </c>
      <c r="C3254" s="156">
        <v>1000</v>
      </c>
      <c r="D3254" s="156">
        <f>A3254</f>
        <v>204</v>
      </c>
      <c r="E3254" s="157">
        <f>D3254-MOD(D3254,100)</f>
        <v>200</v>
      </c>
      <c r="F3254" s="149">
        <f>MOD(D3254,100)</f>
        <v>4</v>
      </c>
      <c r="G3254" s="149">
        <f>F3254-MOD(F3254,10)</f>
        <v>0</v>
      </c>
      <c r="H3254" s="149">
        <f>MOD(F3254,10)</f>
        <v>4</v>
      </c>
      <c r="K3254" s="160"/>
    </row>
    <row r="3255" spans="1:11">
      <c r="A3255" s="159">
        <f t="shared" si="406"/>
        <v>204</v>
      </c>
      <c r="B3255" s="156">
        <f t="shared" si="407"/>
        <v>0</v>
      </c>
      <c r="C3255" s="156">
        <v>10000</v>
      </c>
      <c r="D3255" s="156"/>
      <c r="E3255" s="157" t="str">
        <f>_xlfn.IFNA(VLOOKUP(E3254,$O$3:$P$38,2,0),"")</f>
        <v>dwieście</v>
      </c>
      <c r="F3255" s="149" t="str">
        <f>IF(AND(F3254&gt;10,F3254&lt;20), VLOOKUP(F3254,$O$3:$P$38,2,0),"")</f>
        <v/>
      </c>
      <c r="G3255" s="149" t="str">
        <f>IF(AND(F3254&gt;10,F3254&lt;20),"", IF(G3254&gt;9, VLOOKUP(G3254,$O$3:$P$38,2,0),""))</f>
        <v/>
      </c>
      <c r="H3255" s="149" t="str">
        <f>IF(AND(F3254&gt;10,F3254&lt;20),"",IF(H3254&gt;0,VLOOKUP(H3254,$O$3:$P$39,2,0),IF(AND(H3254=0,A3251=0),"zero","")))</f>
        <v>cztery</v>
      </c>
      <c r="J3255" s="149" t="str">
        <f>CONCATENATE(E3255,IF(AND(E3255&lt;&gt;"",F3255&lt;&gt;""),$M$3,""),F3255,IF(AND(E3255&amp;F3255&lt;&gt;"",G3255&lt;&gt;""),$M$3,""),G3255,IF(AND(E3255&amp;F3255&amp;G3255&lt;&gt;"",H3255&lt;&gt;""),$M$3,""),H3255)</f>
        <v>dwieście cztery</v>
      </c>
      <c r="K3255" s="160"/>
    </row>
    <row r="3256" spans="1:11">
      <c r="A3256" s="159">
        <f t="shared" si="406"/>
        <v>204</v>
      </c>
      <c r="B3256" s="156">
        <f t="shared" si="407"/>
        <v>0</v>
      </c>
      <c r="C3256" s="156">
        <v>100000</v>
      </c>
      <c r="D3256" s="156"/>
      <c r="E3256" s="157"/>
      <c r="K3256" s="160"/>
    </row>
    <row r="3257" spans="1:11">
      <c r="A3257" s="159">
        <f t="shared" si="406"/>
        <v>204</v>
      </c>
      <c r="B3257" s="156">
        <f t="shared" si="407"/>
        <v>0</v>
      </c>
      <c r="C3257" s="156">
        <v>1000000</v>
      </c>
      <c r="D3257" s="156">
        <f>(A3257-A3254)/1000</f>
        <v>0</v>
      </c>
      <c r="E3257" s="157">
        <f>D3257-MOD(D3257,100)</f>
        <v>0</v>
      </c>
      <c r="F3257" s="149">
        <f>MOD(D3257,100)</f>
        <v>0</v>
      </c>
      <c r="G3257" s="149">
        <f>F3257-MOD(F3257,10)</f>
        <v>0</v>
      </c>
      <c r="H3257" s="149">
        <f>MOD(F3257,10)</f>
        <v>0</v>
      </c>
      <c r="K3257" s="160"/>
    </row>
    <row r="3258" spans="1:11">
      <c r="A3258" s="159">
        <f t="shared" si="406"/>
        <v>204</v>
      </c>
      <c r="B3258" s="156">
        <f t="shared" si="407"/>
        <v>0</v>
      </c>
      <c r="C3258" s="156">
        <v>10000000</v>
      </c>
      <c r="D3258" s="156"/>
      <c r="E3258" s="157" t="str">
        <f>_xlfn.IFNA(VLOOKUP(E3257,$O$3:$P$38,2,0),"")</f>
        <v/>
      </c>
      <c r="F3258" s="149" t="str">
        <f>IF(AND(F3257&gt;10,F3257&lt;20), VLOOKUP(F3257,$O$3:$P$38,2,0),"")</f>
        <v/>
      </c>
      <c r="G3258" s="149" t="str">
        <f>IF(AND(F3257&gt;10,F3257&lt;20),"", IF(G3257&gt;9, VLOOKUP(G3257,$O$3:$P$38,2,0),""))</f>
        <v/>
      </c>
      <c r="H3258" s="149" t="str">
        <f>IF(AND(F3257&gt;10,F3257&lt;20),"", IF(H3257&gt;0, VLOOKUP(H3257,$O$3:$P$38,2,0),""))</f>
        <v/>
      </c>
      <c r="I3258" s="149" t="str">
        <f>IF(D3257=0,"",IF(D3257=1,$Q$3,IF(AND(F3257&gt;10,F3257&lt;19),$Q$5,IF(AND(H3257&gt;1,H3257&lt;5),$Q$4,$Q$5))))</f>
        <v/>
      </c>
      <c r="J3258" s="149" t="str">
        <f>CONCATENATE(E3258,IF(AND(E3258&lt;&gt;"",F3258&lt;&gt;""),$M$3,""),F3258,IF(AND(E3258&amp;F3258&lt;&gt;"",G3258&lt;&gt;""),$M$3,""),G3258,IF(AND(E3258&amp;F3258&amp;G3258&lt;&gt;"",H3258&lt;&gt;""),$M$3,""),H3258,IF(E3258&amp;F3258&amp;G3258&amp;H3258&lt;&gt;"",$M$3,""),I3258)</f>
        <v/>
      </c>
      <c r="K3258" s="160"/>
    </row>
    <row r="3259" spans="1:11">
      <c r="A3259" s="159">
        <f t="shared" si="406"/>
        <v>204</v>
      </c>
      <c r="B3259" s="156">
        <f t="shared" si="407"/>
        <v>0</v>
      </c>
      <c r="C3259" s="156">
        <v>100000000</v>
      </c>
      <c r="D3259" s="156"/>
      <c r="E3259" s="157"/>
      <c r="K3259" s="160"/>
    </row>
    <row r="3260" spans="1:11">
      <c r="A3260" s="159">
        <f t="shared" si="406"/>
        <v>204</v>
      </c>
      <c r="B3260" s="155">
        <f t="shared" si="407"/>
        <v>0</v>
      </c>
      <c r="C3260" s="155">
        <v>1000000000</v>
      </c>
      <c r="D3260" s="156">
        <f>(A3260-A3257)/1000000</f>
        <v>0</v>
      </c>
      <c r="E3260" s="157">
        <f>D3260-MOD(D3260,100)</f>
        <v>0</v>
      </c>
      <c r="F3260" s="149">
        <f>MOD(D3260,100)</f>
        <v>0</v>
      </c>
      <c r="G3260" s="149">
        <f>F3260-MOD(F3260,10)</f>
        <v>0</v>
      </c>
      <c r="H3260" s="149">
        <f>MOD(F3260,10)</f>
        <v>0</v>
      </c>
      <c r="K3260" s="160"/>
    </row>
    <row r="3261" spans="1:11">
      <c r="A3261" s="159">
        <f t="shared" si="406"/>
        <v>204</v>
      </c>
      <c r="B3261" s="155">
        <f t="shared" si="407"/>
        <v>0</v>
      </c>
      <c r="C3261" s="155">
        <v>10000000000</v>
      </c>
      <c r="E3261" s="161" t="str">
        <f>_xlfn.IFNA(VLOOKUP(E3260,$O$3:$P$38,2,0),"")</f>
        <v/>
      </c>
      <c r="F3261" s="149" t="str">
        <f>IF(AND(F3260&gt;10,F3260&lt;20), VLOOKUP(F3260,$O$3:$P$38,2,0),"")</f>
        <v/>
      </c>
      <c r="G3261" s="149" t="str">
        <f>IF(AND(F3260&gt;10,F3260&lt;20),"", IF(G3260&gt;9, VLOOKUP(G3260,$O$3:$P$38,2,0),""))</f>
        <v/>
      </c>
      <c r="H3261" s="149" t="str">
        <f>IF(AND(F3260&gt;10,F3260&lt;20),"", IF(H3260&gt;0, VLOOKUP(H3260,$O$3:$P$38,2,0),""))</f>
        <v/>
      </c>
      <c r="I3261" s="149" t="str">
        <f>IF(D3260=0,"",IF(D3260=1,$R$3,IF(AND(F3260&gt;10,F3260&lt;19),$R$5,IF(AND(H3260&gt;1,H3260&lt;5),$R$4,$R$5))))</f>
        <v/>
      </c>
      <c r="J3261" s="149" t="str">
        <f>CONCATENATE(E3261,IF(AND(E3261&lt;&gt;"",F3261&lt;&gt;""),$M$3,""),F3261,IF(AND(E3261&amp;F3261&lt;&gt;"",G3261&lt;&gt;""),$M$3,""),G3261,IF(AND(E3261&amp;F3261&amp;G3261&lt;&gt;"",H3261&lt;&gt;""),$M$3,""),H3261,IF(E3261&amp;F3261&amp;G3261&amp;H3261&lt;&gt;"",$M$3,""),I3261)</f>
        <v/>
      </c>
      <c r="K3261" s="160"/>
    </row>
    <row r="3262" spans="1:11">
      <c r="A3262" s="159">
        <f t="shared" si="406"/>
        <v>204</v>
      </c>
      <c r="B3262" s="156">
        <f t="shared" si="407"/>
        <v>0</v>
      </c>
      <c r="C3262" s="156">
        <v>100000000000</v>
      </c>
      <c r="D3262" s="156"/>
      <c r="E3262" s="157"/>
      <c r="K3262" s="160"/>
    </row>
    <row r="3263" spans="1:11">
      <c r="A3263" s="159">
        <f t="shared" si="406"/>
        <v>204</v>
      </c>
      <c r="B3263" s="155">
        <f>A3263-A3260</f>
        <v>0</v>
      </c>
      <c r="C3263" s="155">
        <v>1000000000000</v>
      </c>
      <c r="D3263" s="156">
        <f>(A3263-A3260)/1000000000</f>
        <v>0</v>
      </c>
      <c r="E3263" s="157">
        <f>D3263-MOD(D3263,100)</f>
        <v>0</v>
      </c>
      <c r="F3263" s="149">
        <f>MOD(D3263,100)</f>
        <v>0</v>
      </c>
      <c r="G3263" s="149">
        <f>F3263-MOD(F3263,10)</f>
        <v>0</v>
      </c>
      <c r="H3263" s="149">
        <f>MOD(F3263,10)</f>
        <v>0</v>
      </c>
      <c r="K3263" s="160"/>
    </row>
    <row r="3264" spans="1:11" ht="15.75" thickBot="1">
      <c r="A3264" s="162"/>
      <c r="B3264" s="163"/>
      <c r="C3264" s="163"/>
      <c r="D3264" s="163"/>
      <c r="E3264" s="164" t="str">
        <f>_xlfn.IFNA(VLOOKUP(E3263,$O$3:$P$38,2,0),"")</f>
        <v/>
      </c>
      <c r="F3264" s="163" t="str">
        <f>IF(AND(F3263&gt;10,F3263&lt;20), VLOOKUP(F3263,$O$3:$P$38,2,0),"")</f>
        <v/>
      </c>
      <c r="G3264" s="163" t="str">
        <f>IF(AND(F3263&gt;10,F3263&lt;20),"", IF(G3263&gt;9, VLOOKUP(G3263,$O$3:$P$38,2,0),""))</f>
        <v/>
      </c>
      <c r="H3264" s="163" t="str">
        <f>IF(AND(F3263&gt;10,F3263&lt;20),"", IF(H3263&gt;0, VLOOKUP(H3263,$O$3:$P$38,2,0),""))</f>
        <v/>
      </c>
      <c r="I3264" s="163" t="str">
        <f>IF(D3263=0,"",IF(D3263=1,$S$3,IF(AND(F3263&gt;10,F3263&lt;19),$S$5,IF(AND(H3263&gt;1,H3263&lt;5),$S$4,$S$5))))</f>
        <v/>
      </c>
      <c r="J3264" s="163" t="str">
        <f>CONCATENATE(E3264,IF(AND(E3264&lt;&gt;"",F3264&lt;&gt;""),$M$3,""),F3264,IF(AND(E3264&amp;F3264&lt;&gt;"",G3264&lt;&gt;""),$M$3,""),G3264,IF(AND(E3264&amp;F3264&amp;G3264&lt;&gt;"",H3264&lt;&gt;""),$M$3,""),H3264,IF(E3264&amp;F3264&amp;G3264&amp;H3264&lt;&gt;"",$M$3,""),I3264)</f>
        <v/>
      </c>
      <c r="K3264" s="165"/>
    </row>
    <row r="3266" spans="1:11" ht="15.75" thickBot="1">
      <c r="A3266" s="151">
        <v>205</v>
      </c>
      <c r="B3266" s="145" t="s">
        <v>152</v>
      </c>
      <c r="C3266" s="145" t="s">
        <v>153</v>
      </c>
      <c r="D3266" s="148"/>
      <c r="E3266" s="152" t="str">
        <f>CONCATENATE(J3280,IF(AND(D3279&lt;&gt;0,D3276&lt;&gt;0),$M$3,""),J3277,IF(AND(D3276&lt;&gt;0,D3273&lt;&gt;0),$M$3,""),J3274,IF(AND(D3273&lt;&gt;0,D3270&lt;&gt;0),$M$3,""),J3271,$N$3,$M$3,E3267,IF(D3267&lt;&gt;0,$M$3,""),$N$4)</f>
        <v>dwieście pięć, 00/100</v>
      </c>
      <c r="F3266" s="148"/>
      <c r="G3266" s="148"/>
      <c r="H3266" s="148"/>
      <c r="I3266" s="148"/>
      <c r="J3266" s="148"/>
      <c r="K3266" s="153"/>
    </row>
    <row r="3267" spans="1:11" ht="15.75" thickBot="1">
      <c r="A3267" s="154">
        <f>TRUNC(A3266)</f>
        <v>205</v>
      </c>
      <c r="B3267" s="155">
        <f>A3266-A3267</f>
        <v>0</v>
      </c>
      <c r="C3267" s="155">
        <v>1</v>
      </c>
      <c r="D3267" s="156">
        <f>B3267</f>
        <v>0</v>
      </c>
      <c r="E3267" s="157" t="str">
        <f>CONCATENATE(TEXT(D3267*100,"## 00"),"/100")</f>
        <v>00/100</v>
      </c>
      <c r="K3267" s="158"/>
    </row>
    <row r="3268" spans="1:11">
      <c r="A3268" s="159">
        <f t="shared" ref="A3268:A3279" si="408">MOD($A$3267,$C3268)</f>
        <v>5</v>
      </c>
      <c r="B3268" s="156">
        <f>A3268</f>
        <v>5</v>
      </c>
      <c r="C3268" s="156">
        <v>10</v>
      </c>
      <c r="D3268" s="156"/>
      <c r="E3268" s="157"/>
      <c r="K3268" s="160"/>
    </row>
    <row r="3269" spans="1:11">
      <c r="A3269" s="159">
        <f t="shared" si="408"/>
        <v>5</v>
      </c>
      <c r="B3269" s="156">
        <f t="shared" ref="B3269:B3278" si="409">A3269-A3268</f>
        <v>0</v>
      </c>
      <c r="C3269" s="156">
        <v>100</v>
      </c>
      <c r="D3269" s="156"/>
      <c r="E3269" s="157"/>
      <c r="K3269" s="160"/>
    </row>
    <row r="3270" spans="1:11">
      <c r="A3270" s="159">
        <f t="shared" si="408"/>
        <v>205</v>
      </c>
      <c r="B3270" s="156">
        <f t="shared" si="409"/>
        <v>200</v>
      </c>
      <c r="C3270" s="156">
        <v>1000</v>
      </c>
      <c r="D3270" s="156">
        <f>A3270</f>
        <v>205</v>
      </c>
      <c r="E3270" s="157">
        <f>D3270-MOD(D3270,100)</f>
        <v>200</v>
      </c>
      <c r="F3270" s="149">
        <f>MOD(D3270,100)</f>
        <v>5</v>
      </c>
      <c r="G3270" s="149">
        <f>F3270-MOD(F3270,10)</f>
        <v>0</v>
      </c>
      <c r="H3270" s="149">
        <f>MOD(F3270,10)</f>
        <v>5</v>
      </c>
      <c r="K3270" s="160"/>
    </row>
    <row r="3271" spans="1:11">
      <c r="A3271" s="159">
        <f t="shared" si="408"/>
        <v>205</v>
      </c>
      <c r="B3271" s="156">
        <f t="shared" si="409"/>
        <v>0</v>
      </c>
      <c r="C3271" s="156">
        <v>10000</v>
      </c>
      <c r="D3271" s="156"/>
      <c r="E3271" s="157" t="str">
        <f>_xlfn.IFNA(VLOOKUP(E3270,$O$3:$P$38,2,0),"")</f>
        <v>dwieście</v>
      </c>
      <c r="F3271" s="149" t="str">
        <f>IF(AND(F3270&gt;10,F3270&lt;20), VLOOKUP(F3270,$O$3:$P$38,2,0),"")</f>
        <v/>
      </c>
      <c r="G3271" s="149" t="str">
        <f>IF(AND(F3270&gt;10,F3270&lt;20),"", IF(G3270&gt;9, VLOOKUP(G3270,$O$3:$P$38,2,0),""))</f>
        <v/>
      </c>
      <c r="H3271" s="149" t="str">
        <f>IF(AND(F3270&gt;10,F3270&lt;20),"",IF(H3270&gt;0,VLOOKUP(H3270,$O$3:$P$39,2,0),IF(AND(H3270=0,A3267=0),"zero","")))</f>
        <v>pięć</v>
      </c>
      <c r="J3271" s="149" t="str">
        <f>CONCATENATE(E3271,IF(AND(E3271&lt;&gt;"",F3271&lt;&gt;""),$M$3,""),F3271,IF(AND(E3271&amp;F3271&lt;&gt;"",G3271&lt;&gt;""),$M$3,""),G3271,IF(AND(E3271&amp;F3271&amp;G3271&lt;&gt;"",H3271&lt;&gt;""),$M$3,""),H3271)</f>
        <v>dwieście pięć</v>
      </c>
      <c r="K3271" s="160"/>
    </row>
    <row r="3272" spans="1:11">
      <c r="A3272" s="159">
        <f t="shared" si="408"/>
        <v>205</v>
      </c>
      <c r="B3272" s="156">
        <f t="shared" si="409"/>
        <v>0</v>
      </c>
      <c r="C3272" s="156">
        <v>100000</v>
      </c>
      <c r="D3272" s="156"/>
      <c r="E3272" s="157"/>
      <c r="K3272" s="160"/>
    </row>
    <row r="3273" spans="1:11">
      <c r="A3273" s="159">
        <f t="shared" si="408"/>
        <v>205</v>
      </c>
      <c r="B3273" s="156">
        <f t="shared" si="409"/>
        <v>0</v>
      </c>
      <c r="C3273" s="156">
        <v>1000000</v>
      </c>
      <c r="D3273" s="156">
        <f>(A3273-A3270)/1000</f>
        <v>0</v>
      </c>
      <c r="E3273" s="157">
        <f>D3273-MOD(D3273,100)</f>
        <v>0</v>
      </c>
      <c r="F3273" s="149">
        <f>MOD(D3273,100)</f>
        <v>0</v>
      </c>
      <c r="G3273" s="149">
        <f>F3273-MOD(F3273,10)</f>
        <v>0</v>
      </c>
      <c r="H3273" s="149">
        <f>MOD(F3273,10)</f>
        <v>0</v>
      </c>
      <c r="K3273" s="160"/>
    </row>
    <row r="3274" spans="1:11">
      <c r="A3274" s="159">
        <f t="shared" si="408"/>
        <v>205</v>
      </c>
      <c r="B3274" s="156">
        <f t="shared" si="409"/>
        <v>0</v>
      </c>
      <c r="C3274" s="156">
        <v>10000000</v>
      </c>
      <c r="D3274" s="156"/>
      <c r="E3274" s="157" t="str">
        <f>_xlfn.IFNA(VLOOKUP(E3273,$O$3:$P$38,2,0),"")</f>
        <v/>
      </c>
      <c r="F3274" s="149" t="str">
        <f>IF(AND(F3273&gt;10,F3273&lt;20), VLOOKUP(F3273,$O$3:$P$38,2,0),"")</f>
        <v/>
      </c>
      <c r="G3274" s="149" t="str">
        <f>IF(AND(F3273&gt;10,F3273&lt;20),"", IF(G3273&gt;9, VLOOKUP(G3273,$O$3:$P$38,2,0),""))</f>
        <v/>
      </c>
      <c r="H3274" s="149" t="str">
        <f>IF(AND(F3273&gt;10,F3273&lt;20),"", IF(H3273&gt;0, VLOOKUP(H3273,$O$3:$P$38,2,0),""))</f>
        <v/>
      </c>
      <c r="I3274" s="149" t="str">
        <f>IF(D3273=0,"",IF(D3273=1,$Q$3,IF(AND(F3273&gt;10,F3273&lt;19),$Q$5,IF(AND(H3273&gt;1,H3273&lt;5),$Q$4,$Q$5))))</f>
        <v/>
      </c>
      <c r="J3274" s="149" t="str">
        <f>CONCATENATE(E3274,IF(AND(E3274&lt;&gt;"",F3274&lt;&gt;""),$M$3,""),F3274,IF(AND(E3274&amp;F3274&lt;&gt;"",G3274&lt;&gt;""),$M$3,""),G3274,IF(AND(E3274&amp;F3274&amp;G3274&lt;&gt;"",H3274&lt;&gt;""),$M$3,""),H3274,IF(E3274&amp;F3274&amp;G3274&amp;H3274&lt;&gt;"",$M$3,""),I3274)</f>
        <v/>
      </c>
      <c r="K3274" s="160"/>
    </row>
    <row r="3275" spans="1:11">
      <c r="A3275" s="159">
        <f t="shared" si="408"/>
        <v>205</v>
      </c>
      <c r="B3275" s="156">
        <f t="shared" si="409"/>
        <v>0</v>
      </c>
      <c r="C3275" s="156">
        <v>100000000</v>
      </c>
      <c r="D3275" s="156"/>
      <c r="E3275" s="157"/>
      <c r="K3275" s="160"/>
    </row>
    <row r="3276" spans="1:11">
      <c r="A3276" s="159">
        <f t="shared" si="408"/>
        <v>205</v>
      </c>
      <c r="B3276" s="155">
        <f t="shared" si="409"/>
        <v>0</v>
      </c>
      <c r="C3276" s="155">
        <v>1000000000</v>
      </c>
      <c r="D3276" s="156">
        <f>(A3276-A3273)/1000000</f>
        <v>0</v>
      </c>
      <c r="E3276" s="157">
        <f>D3276-MOD(D3276,100)</f>
        <v>0</v>
      </c>
      <c r="F3276" s="149">
        <f>MOD(D3276,100)</f>
        <v>0</v>
      </c>
      <c r="G3276" s="149">
        <f>F3276-MOD(F3276,10)</f>
        <v>0</v>
      </c>
      <c r="H3276" s="149">
        <f>MOD(F3276,10)</f>
        <v>0</v>
      </c>
      <c r="K3276" s="160"/>
    </row>
    <row r="3277" spans="1:11">
      <c r="A3277" s="159">
        <f t="shared" si="408"/>
        <v>205</v>
      </c>
      <c r="B3277" s="155">
        <f t="shared" si="409"/>
        <v>0</v>
      </c>
      <c r="C3277" s="155">
        <v>10000000000</v>
      </c>
      <c r="E3277" s="161" t="str">
        <f>_xlfn.IFNA(VLOOKUP(E3276,$O$3:$P$38,2,0),"")</f>
        <v/>
      </c>
      <c r="F3277" s="149" t="str">
        <f>IF(AND(F3276&gt;10,F3276&lt;20), VLOOKUP(F3276,$O$3:$P$38,2,0),"")</f>
        <v/>
      </c>
      <c r="G3277" s="149" t="str">
        <f>IF(AND(F3276&gt;10,F3276&lt;20),"", IF(G3276&gt;9, VLOOKUP(G3276,$O$3:$P$38,2,0),""))</f>
        <v/>
      </c>
      <c r="H3277" s="149" t="str">
        <f>IF(AND(F3276&gt;10,F3276&lt;20),"", IF(H3276&gt;0, VLOOKUP(H3276,$O$3:$P$38,2,0),""))</f>
        <v/>
      </c>
      <c r="I3277" s="149" t="str">
        <f>IF(D3276=0,"",IF(D3276=1,$R$3,IF(AND(F3276&gt;10,F3276&lt;19),$R$5,IF(AND(H3276&gt;1,H3276&lt;5),$R$4,$R$5))))</f>
        <v/>
      </c>
      <c r="J3277" s="149" t="str">
        <f>CONCATENATE(E3277,IF(AND(E3277&lt;&gt;"",F3277&lt;&gt;""),$M$3,""),F3277,IF(AND(E3277&amp;F3277&lt;&gt;"",G3277&lt;&gt;""),$M$3,""),G3277,IF(AND(E3277&amp;F3277&amp;G3277&lt;&gt;"",H3277&lt;&gt;""),$M$3,""),H3277,IF(E3277&amp;F3277&amp;G3277&amp;H3277&lt;&gt;"",$M$3,""),I3277)</f>
        <v/>
      </c>
      <c r="K3277" s="160"/>
    </row>
    <row r="3278" spans="1:11">
      <c r="A3278" s="159">
        <f t="shared" si="408"/>
        <v>205</v>
      </c>
      <c r="B3278" s="156">
        <f t="shared" si="409"/>
        <v>0</v>
      </c>
      <c r="C3278" s="156">
        <v>100000000000</v>
      </c>
      <c r="D3278" s="156"/>
      <c r="E3278" s="157"/>
      <c r="K3278" s="160"/>
    </row>
    <row r="3279" spans="1:11">
      <c r="A3279" s="159">
        <f t="shared" si="408"/>
        <v>205</v>
      </c>
      <c r="B3279" s="155">
        <f>A3279-A3276</f>
        <v>0</v>
      </c>
      <c r="C3279" s="155">
        <v>1000000000000</v>
      </c>
      <c r="D3279" s="156">
        <f>(A3279-A3276)/1000000000</f>
        <v>0</v>
      </c>
      <c r="E3279" s="157">
        <f>D3279-MOD(D3279,100)</f>
        <v>0</v>
      </c>
      <c r="F3279" s="149">
        <f>MOD(D3279,100)</f>
        <v>0</v>
      </c>
      <c r="G3279" s="149">
        <f>F3279-MOD(F3279,10)</f>
        <v>0</v>
      </c>
      <c r="H3279" s="149">
        <f>MOD(F3279,10)</f>
        <v>0</v>
      </c>
      <c r="K3279" s="160"/>
    </row>
    <row r="3280" spans="1:11" ht="15.75" thickBot="1">
      <c r="A3280" s="162"/>
      <c r="B3280" s="163"/>
      <c r="C3280" s="163"/>
      <c r="D3280" s="163"/>
      <c r="E3280" s="164" t="str">
        <f>_xlfn.IFNA(VLOOKUP(E3279,$O$3:$P$38,2,0),"")</f>
        <v/>
      </c>
      <c r="F3280" s="163" t="str">
        <f>IF(AND(F3279&gt;10,F3279&lt;20), VLOOKUP(F3279,$O$3:$P$38,2,0),"")</f>
        <v/>
      </c>
      <c r="G3280" s="163" t="str">
        <f>IF(AND(F3279&gt;10,F3279&lt;20),"", IF(G3279&gt;9, VLOOKUP(G3279,$O$3:$P$38,2,0),""))</f>
        <v/>
      </c>
      <c r="H3280" s="163" t="str">
        <f>IF(AND(F3279&gt;10,F3279&lt;20),"", IF(H3279&gt;0, VLOOKUP(H3279,$O$3:$P$38,2,0),""))</f>
        <v/>
      </c>
      <c r="I3280" s="163" t="str">
        <f>IF(D3279=0,"",IF(D3279=1,$S$3,IF(AND(F3279&gt;10,F3279&lt;19),$S$5,IF(AND(H3279&gt;1,H3279&lt;5),$S$4,$S$5))))</f>
        <v/>
      </c>
      <c r="J3280" s="163" t="str">
        <f>CONCATENATE(E3280,IF(AND(E3280&lt;&gt;"",F3280&lt;&gt;""),$M$3,""),F3280,IF(AND(E3280&amp;F3280&lt;&gt;"",G3280&lt;&gt;""),$M$3,""),G3280,IF(AND(E3280&amp;F3280&amp;G3280&lt;&gt;"",H3280&lt;&gt;""),$M$3,""),H3280,IF(E3280&amp;F3280&amp;G3280&amp;H3280&lt;&gt;"",$M$3,""),I3280)</f>
        <v/>
      </c>
      <c r="K3280" s="165"/>
    </row>
    <row r="3282" spans="1:11" ht="15.75" thickBot="1">
      <c r="A3282" s="151">
        <v>206</v>
      </c>
      <c r="B3282" s="145" t="s">
        <v>152</v>
      </c>
      <c r="C3282" s="145" t="s">
        <v>153</v>
      </c>
      <c r="D3282" s="148"/>
      <c r="E3282" s="152" t="str">
        <f>CONCATENATE(J3296,IF(AND(D3295&lt;&gt;0,D3292&lt;&gt;0),$M$3,""),J3293,IF(AND(D3292&lt;&gt;0,D3289&lt;&gt;0),$M$3,""),J3290,IF(AND(D3289&lt;&gt;0,D3286&lt;&gt;0),$M$3,""),J3287,$N$3,$M$3,E3283,IF(D3283&lt;&gt;0,$M$3,""),$N$4)</f>
        <v>dwieście sześć, 00/100</v>
      </c>
      <c r="F3282" s="148"/>
      <c r="G3282" s="148"/>
      <c r="H3282" s="148"/>
      <c r="I3282" s="148"/>
      <c r="J3282" s="148"/>
      <c r="K3282" s="153"/>
    </row>
    <row r="3283" spans="1:11" ht="15.75" thickBot="1">
      <c r="A3283" s="154">
        <f>TRUNC(A3282)</f>
        <v>206</v>
      </c>
      <c r="B3283" s="155">
        <f>A3282-A3283</f>
        <v>0</v>
      </c>
      <c r="C3283" s="155">
        <v>1</v>
      </c>
      <c r="D3283" s="156">
        <f>B3283</f>
        <v>0</v>
      </c>
      <c r="E3283" s="157" t="str">
        <f>CONCATENATE(TEXT(D3283*100,"## 00"),"/100")</f>
        <v>00/100</v>
      </c>
      <c r="K3283" s="158"/>
    </row>
    <row r="3284" spans="1:11">
      <c r="A3284" s="159">
        <f t="shared" ref="A3284:A3295" si="410">MOD($A$3283,$C3284)</f>
        <v>6</v>
      </c>
      <c r="B3284" s="156">
        <f>A3284</f>
        <v>6</v>
      </c>
      <c r="C3284" s="156">
        <v>10</v>
      </c>
      <c r="D3284" s="156"/>
      <c r="E3284" s="157"/>
      <c r="K3284" s="160"/>
    </row>
    <row r="3285" spans="1:11">
      <c r="A3285" s="159">
        <f t="shared" si="410"/>
        <v>6</v>
      </c>
      <c r="B3285" s="156">
        <f t="shared" ref="B3285:B3294" si="411">A3285-A3284</f>
        <v>0</v>
      </c>
      <c r="C3285" s="156">
        <v>100</v>
      </c>
      <c r="D3285" s="156"/>
      <c r="E3285" s="157"/>
      <c r="K3285" s="160"/>
    </row>
    <row r="3286" spans="1:11">
      <c r="A3286" s="159">
        <f t="shared" si="410"/>
        <v>206</v>
      </c>
      <c r="B3286" s="156">
        <f t="shared" si="411"/>
        <v>200</v>
      </c>
      <c r="C3286" s="156">
        <v>1000</v>
      </c>
      <c r="D3286" s="156">
        <f>A3286</f>
        <v>206</v>
      </c>
      <c r="E3286" s="157">
        <f>D3286-MOD(D3286,100)</f>
        <v>200</v>
      </c>
      <c r="F3286" s="149">
        <f>MOD(D3286,100)</f>
        <v>6</v>
      </c>
      <c r="G3286" s="149">
        <f>F3286-MOD(F3286,10)</f>
        <v>0</v>
      </c>
      <c r="H3286" s="149">
        <f>MOD(F3286,10)</f>
        <v>6</v>
      </c>
      <c r="K3286" s="160"/>
    </row>
    <row r="3287" spans="1:11">
      <c r="A3287" s="159">
        <f t="shared" si="410"/>
        <v>206</v>
      </c>
      <c r="B3287" s="156">
        <f t="shared" si="411"/>
        <v>0</v>
      </c>
      <c r="C3287" s="156">
        <v>10000</v>
      </c>
      <c r="D3287" s="156"/>
      <c r="E3287" s="157" t="str">
        <f>_xlfn.IFNA(VLOOKUP(E3286,$O$3:$P$38,2,0),"")</f>
        <v>dwieście</v>
      </c>
      <c r="F3287" s="149" t="str">
        <f>IF(AND(F3286&gt;10,F3286&lt;20), VLOOKUP(F3286,$O$3:$P$38,2,0),"")</f>
        <v/>
      </c>
      <c r="G3287" s="149" t="str">
        <f>IF(AND(F3286&gt;10,F3286&lt;20),"", IF(G3286&gt;9, VLOOKUP(G3286,$O$3:$P$38,2,0),""))</f>
        <v/>
      </c>
      <c r="H3287" s="149" t="str">
        <f>IF(AND(F3286&gt;10,F3286&lt;20),"",IF(H3286&gt;0,VLOOKUP(H3286,$O$3:$P$39,2,0),IF(AND(H3286=0,A3283=0),"zero","")))</f>
        <v>sześć</v>
      </c>
      <c r="J3287" s="149" t="str">
        <f>CONCATENATE(E3287,IF(AND(E3287&lt;&gt;"",F3287&lt;&gt;""),$M$3,""),F3287,IF(AND(E3287&amp;F3287&lt;&gt;"",G3287&lt;&gt;""),$M$3,""),G3287,IF(AND(E3287&amp;F3287&amp;G3287&lt;&gt;"",H3287&lt;&gt;""),$M$3,""),H3287)</f>
        <v>dwieście sześć</v>
      </c>
      <c r="K3287" s="160"/>
    </row>
    <row r="3288" spans="1:11">
      <c r="A3288" s="159">
        <f t="shared" si="410"/>
        <v>206</v>
      </c>
      <c r="B3288" s="156">
        <f t="shared" si="411"/>
        <v>0</v>
      </c>
      <c r="C3288" s="156">
        <v>100000</v>
      </c>
      <c r="D3288" s="156"/>
      <c r="E3288" s="157"/>
      <c r="K3288" s="160"/>
    </row>
    <row r="3289" spans="1:11">
      <c r="A3289" s="159">
        <f t="shared" si="410"/>
        <v>206</v>
      </c>
      <c r="B3289" s="156">
        <f t="shared" si="411"/>
        <v>0</v>
      </c>
      <c r="C3289" s="156">
        <v>1000000</v>
      </c>
      <c r="D3289" s="156">
        <f>(A3289-A3286)/1000</f>
        <v>0</v>
      </c>
      <c r="E3289" s="157">
        <f>D3289-MOD(D3289,100)</f>
        <v>0</v>
      </c>
      <c r="F3289" s="149">
        <f>MOD(D3289,100)</f>
        <v>0</v>
      </c>
      <c r="G3289" s="149">
        <f>F3289-MOD(F3289,10)</f>
        <v>0</v>
      </c>
      <c r="H3289" s="149">
        <f>MOD(F3289,10)</f>
        <v>0</v>
      </c>
      <c r="K3289" s="160"/>
    </row>
    <row r="3290" spans="1:11">
      <c r="A3290" s="159">
        <f t="shared" si="410"/>
        <v>206</v>
      </c>
      <c r="B3290" s="156">
        <f t="shared" si="411"/>
        <v>0</v>
      </c>
      <c r="C3290" s="156">
        <v>10000000</v>
      </c>
      <c r="D3290" s="156"/>
      <c r="E3290" s="157" t="str">
        <f>_xlfn.IFNA(VLOOKUP(E3289,$O$3:$P$38,2,0),"")</f>
        <v/>
      </c>
      <c r="F3290" s="149" t="str">
        <f>IF(AND(F3289&gt;10,F3289&lt;20), VLOOKUP(F3289,$O$3:$P$38,2,0),"")</f>
        <v/>
      </c>
      <c r="G3290" s="149" t="str">
        <f>IF(AND(F3289&gt;10,F3289&lt;20),"", IF(G3289&gt;9, VLOOKUP(G3289,$O$3:$P$38,2,0),""))</f>
        <v/>
      </c>
      <c r="H3290" s="149" t="str">
        <f>IF(AND(F3289&gt;10,F3289&lt;20),"", IF(H3289&gt;0, VLOOKUP(H3289,$O$3:$P$38,2,0),""))</f>
        <v/>
      </c>
      <c r="I3290" s="149" t="str">
        <f>IF(D3289=0,"",IF(D3289=1,$Q$3,IF(AND(F3289&gt;10,F3289&lt;19),$Q$5,IF(AND(H3289&gt;1,H3289&lt;5),$Q$4,$Q$5))))</f>
        <v/>
      </c>
      <c r="J3290" s="149" t="str">
        <f>CONCATENATE(E3290,IF(AND(E3290&lt;&gt;"",F3290&lt;&gt;""),$M$3,""),F3290,IF(AND(E3290&amp;F3290&lt;&gt;"",G3290&lt;&gt;""),$M$3,""),G3290,IF(AND(E3290&amp;F3290&amp;G3290&lt;&gt;"",H3290&lt;&gt;""),$M$3,""),H3290,IF(E3290&amp;F3290&amp;G3290&amp;H3290&lt;&gt;"",$M$3,""),I3290)</f>
        <v/>
      </c>
      <c r="K3290" s="160"/>
    </row>
    <row r="3291" spans="1:11">
      <c r="A3291" s="159">
        <f t="shared" si="410"/>
        <v>206</v>
      </c>
      <c r="B3291" s="156">
        <f t="shared" si="411"/>
        <v>0</v>
      </c>
      <c r="C3291" s="156">
        <v>100000000</v>
      </c>
      <c r="D3291" s="156"/>
      <c r="E3291" s="157"/>
      <c r="K3291" s="160"/>
    </row>
    <row r="3292" spans="1:11">
      <c r="A3292" s="159">
        <f t="shared" si="410"/>
        <v>206</v>
      </c>
      <c r="B3292" s="155">
        <f t="shared" si="411"/>
        <v>0</v>
      </c>
      <c r="C3292" s="155">
        <v>1000000000</v>
      </c>
      <c r="D3292" s="156">
        <f>(A3292-A3289)/1000000</f>
        <v>0</v>
      </c>
      <c r="E3292" s="157">
        <f>D3292-MOD(D3292,100)</f>
        <v>0</v>
      </c>
      <c r="F3292" s="149">
        <f>MOD(D3292,100)</f>
        <v>0</v>
      </c>
      <c r="G3292" s="149">
        <f>F3292-MOD(F3292,10)</f>
        <v>0</v>
      </c>
      <c r="H3292" s="149">
        <f>MOD(F3292,10)</f>
        <v>0</v>
      </c>
      <c r="K3292" s="160"/>
    </row>
    <row r="3293" spans="1:11">
      <c r="A3293" s="159">
        <f t="shared" si="410"/>
        <v>206</v>
      </c>
      <c r="B3293" s="155">
        <f t="shared" si="411"/>
        <v>0</v>
      </c>
      <c r="C3293" s="155">
        <v>10000000000</v>
      </c>
      <c r="E3293" s="161" t="str">
        <f>_xlfn.IFNA(VLOOKUP(E3292,$O$3:$P$38,2,0),"")</f>
        <v/>
      </c>
      <c r="F3293" s="149" t="str">
        <f>IF(AND(F3292&gt;10,F3292&lt;20), VLOOKUP(F3292,$O$3:$P$38,2,0),"")</f>
        <v/>
      </c>
      <c r="G3293" s="149" t="str">
        <f>IF(AND(F3292&gt;10,F3292&lt;20),"", IF(G3292&gt;9, VLOOKUP(G3292,$O$3:$P$38,2,0),""))</f>
        <v/>
      </c>
      <c r="H3293" s="149" t="str">
        <f>IF(AND(F3292&gt;10,F3292&lt;20),"", IF(H3292&gt;0, VLOOKUP(H3292,$O$3:$P$38,2,0),""))</f>
        <v/>
      </c>
      <c r="I3293" s="149" t="str">
        <f>IF(D3292=0,"",IF(D3292=1,$R$3,IF(AND(F3292&gt;10,F3292&lt;19),$R$5,IF(AND(H3292&gt;1,H3292&lt;5),$R$4,$R$5))))</f>
        <v/>
      </c>
      <c r="J3293" s="149" t="str">
        <f>CONCATENATE(E3293,IF(AND(E3293&lt;&gt;"",F3293&lt;&gt;""),$M$3,""),F3293,IF(AND(E3293&amp;F3293&lt;&gt;"",G3293&lt;&gt;""),$M$3,""),G3293,IF(AND(E3293&amp;F3293&amp;G3293&lt;&gt;"",H3293&lt;&gt;""),$M$3,""),H3293,IF(E3293&amp;F3293&amp;G3293&amp;H3293&lt;&gt;"",$M$3,""),I3293)</f>
        <v/>
      </c>
      <c r="K3293" s="160"/>
    </row>
    <row r="3294" spans="1:11">
      <c r="A3294" s="159">
        <f t="shared" si="410"/>
        <v>206</v>
      </c>
      <c r="B3294" s="156">
        <f t="shared" si="411"/>
        <v>0</v>
      </c>
      <c r="C3294" s="156">
        <v>100000000000</v>
      </c>
      <c r="D3294" s="156"/>
      <c r="E3294" s="157"/>
      <c r="K3294" s="160"/>
    </row>
    <row r="3295" spans="1:11">
      <c r="A3295" s="159">
        <f t="shared" si="410"/>
        <v>206</v>
      </c>
      <c r="B3295" s="155">
        <f>A3295-A3292</f>
        <v>0</v>
      </c>
      <c r="C3295" s="155">
        <v>1000000000000</v>
      </c>
      <c r="D3295" s="156">
        <f>(A3295-A3292)/1000000000</f>
        <v>0</v>
      </c>
      <c r="E3295" s="157">
        <f>D3295-MOD(D3295,100)</f>
        <v>0</v>
      </c>
      <c r="F3295" s="149">
        <f>MOD(D3295,100)</f>
        <v>0</v>
      </c>
      <c r="G3295" s="149">
        <f>F3295-MOD(F3295,10)</f>
        <v>0</v>
      </c>
      <c r="H3295" s="149">
        <f>MOD(F3295,10)</f>
        <v>0</v>
      </c>
      <c r="K3295" s="160"/>
    </row>
    <row r="3296" spans="1:11" ht="15.75" thickBot="1">
      <c r="A3296" s="162"/>
      <c r="B3296" s="163"/>
      <c r="C3296" s="163"/>
      <c r="D3296" s="163"/>
      <c r="E3296" s="164" t="str">
        <f>_xlfn.IFNA(VLOOKUP(E3295,$O$3:$P$38,2,0),"")</f>
        <v/>
      </c>
      <c r="F3296" s="163" t="str">
        <f>IF(AND(F3295&gt;10,F3295&lt;20), VLOOKUP(F3295,$O$3:$P$38,2,0),"")</f>
        <v/>
      </c>
      <c r="G3296" s="163" t="str">
        <f>IF(AND(F3295&gt;10,F3295&lt;20),"", IF(G3295&gt;9, VLOOKUP(G3295,$O$3:$P$38,2,0),""))</f>
        <v/>
      </c>
      <c r="H3296" s="163" t="str">
        <f>IF(AND(F3295&gt;10,F3295&lt;20),"", IF(H3295&gt;0, VLOOKUP(H3295,$O$3:$P$38,2,0),""))</f>
        <v/>
      </c>
      <c r="I3296" s="163" t="str">
        <f>IF(D3295=0,"",IF(D3295=1,$S$3,IF(AND(F3295&gt;10,F3295&lt;19),$S$5,IF(AND(H3295&gt;1,H3295&lt;5),$S$4,$S$5))))</f>
        <v/>
      </c>
      <c r="J3296" s="163" t="str">
        <f>CONCATENATE(E3296,IF(AND(E3296&lt;&gt;"",F3296&lt;&gt;""),$M$3,""),F3296,IF(AND(E3296&amp;F3296&lt;&gt;"",G3296&lt;&gt;""),$M$3,""),G3296,IF(AND(E3296&amp;F3296&amp;G3296&lt;&gt;"",H3296&lt;&gt;""),$M$3,""),H3296,IF(E3296&amp;F3296&amp;G3296&amp;H3296&lt;&gt;"",$M$3,""),I3296)</f>
        <v/>
      </c>
      <c r="K3296" s="165"/>
    </row>
    <row r="3298" spans="1:11" ht="15.75" thickBot="1">
      <c r="A3298" s="151">
        <v>207</v>
      </c>
      <c r="B3298" s="145" t="s">
        <v>152</v>
      </c>
      <c r="C3298" s="145" t="s">
        <v>153</v>
      </c>
      <c r="D3298" s="148"/>
      <c r="E3298" s="152" t="str">
        <f>CONCATENATE(J3312,IF(AND(D3311&lt;&gt;0,D3308&lt;&gt;0),$M$3,""),J3309,IF(AND(D3308&lt;&gt;0,D3305&lt;&gt;0),$M$3,""),J3306,IF(AND(D3305&lt;&gt;0,D3302&lt;&gt;0),$M$3,""),J3303,$N$3,$M$3,E3299,IF(D3299&lt;&gt;0,$M$3,""),$N$4)</f>
        <v>dwieście siedem, 00/100</v>
      </c>
      <c r="F3298" s="148"/>
      <c r="G3298" s="148"/>
      <c r="H3298" s="148"/>
      <c r="I3298" s="148"/>
      <c r="J3298" s="148"/>
      <c r="K3298" s="153"/>
    </row>
    <row r="3299" spans="1:11" ht="15.75" thickBot="1">
      <c r="A3299" s="154">
        <f>TRUNC(A3298)</f>
        <v>207</v>
      </c>
      <c r="B3299" s="155">
        <f>A3298-A3299</f>
        <v>0</v>
      </c>
      <c r="C3299" s="155">
        <v>1</v>
      </c>
      <c r="D3299" s="156">
        <f>B3299</f>
        <v>0</v>
      </c>
      <c r="E3299" s="157" t="str">
        <f>CONCATENATE(TEXT(D3299*100,"## 00"),"/100")</f>
        <v>00/100</v>
      </c>
      <c r="K3299" s="158"/>
    </row>
    <row r="3300" spans="1:11">
      <c r="A3300" s="159">
        <f t="shared" ref="A3300:A3311" si="412">MOD($A$3299,$C3300)</f>
        <v>7</v>
      </c>
      <c r="B3300" s="156">
        <f>A3300</f>
        <v>7</v>
      </c>
      <c r="C3300" s="156">
        <v>10</v>
      </c>
      <c r="D3300" s="156"/>
      <c r="E3300" s="157"/>
      <c r="K3300" s="160"/>
    </row>
    <row r="3301" spans="1:11">
      <c r="A3301" s="159">
        <f t="shared" si="412"/>
        <v>7</v>
      </c>
      <c r="B3301" s="156">
        <f t="shared" ref="B3301:B3310" si="413">A3301-A3300</f>
        <v>0</v>
      </c>
      <c r="C3301" s="156">
        <v>100</v>
      </c>
      <c r="D3301" s="156"/>
      <c r="E3301" s="157"/>
      <c r="K3301" s="160"/>
    </row>
    <row r="3302" spans="1:11">
      <c r="A3302" s="159">
        <f t="shared" si="412"/>
        <v>207</v>
      </c>
      <c r="B3302" s="156">
        <f t="shared" si="413"/>
        <v>200</v>
      </c>
      <c r="C3302" s="156">
        <v>1000</v>
      </c>
      <c r="D3302" s="156">
        <f>A3302</f>
        <v>207</v>
      </c>
      <c r="E3302" s="157">
        <f>D3302-MOD(D3302,100)</f>
        <v>200</v>
      </c>
      <c r="F3302" s="149">
        <f>MOD(D3302,100)</f>
        <v>7</v>
      </c>
      <c r="G3302" s="149">
        <f>F3302-MOD(F3302,10)</f>
        <v>0</v>
      </c>
      <c r="H3302" s="149">
        <f>MOD(F3302,10)</f>
        <v>7</v>
      </c>
      <c r="K3302" s="160"/>
    </row>
    <row r="3303" spans="1:11">
      <c r="A3303" s="159">
        <f t="shared" si="412"/>
        <v>207</v>
      </c>
      <c r="B3303" s="156">
        <f t="shared" si="413"/>
        <v>0</v>
      </c>
      <c r="C3303" s="156">
        <v>10000</v>
      </c>
      <c r="D3303" s="156"/>
      <c r="E3303" s="157" t="str">
        <f>_xlfn.IFNA(VLOOKUP(E3302,$O$3:$P$38,2,0),"")</f>
        <v>dwieście</v>
      </c>
      <c r="F3303" s="149" t="str">
        <f>IF(AND(F3302&gt;10,F3302&lt;20), VLOOKUP(F3302,$O$3:$P$38,2,0),"")</f>
        <v/>
      </c>
      <c r="G3303" s="149" t="str">
        <f>IF(AND(F3302&gt;10,F3302&lt;20),"", IF(G3302&gt;9, VLOOKUP(G3302,$O$3:$P$38,2,0),""))</f>
        <v/>
      </c>
      <c r="H3303" s="149" t="str">
        <f>IF(AND(F3302&gt;10,F3302&lt;20),"",IF(H3302&gt;0,VLOOKUP(H3302,$O$3:$P$39,2,0),IF(AND(H3302=0,A3299=0),"zero","")))</f>
        <v>siedem</v>
      </c>
      <c r="J3303" s="149" t="str">
        <f>CONCATENATE(E3303,IF(AND(E3303&lt;&gt;"",F3303&lt;&gt;""),$M$3,""),F3303,IF(AND(E3303&amp;F3303&lt;&gt;"",G3303&lt;&gt;""),$M$3,""),G3303,IF(AND(E3303&amp;F3303&amp;G3303&lt;&gt;"",H3303&lt;&gt;""),$M$3,""),H3303)</f>
        <v>dwieście siedem</v>
      </c>
      <c r="K3303" s="160"/>
    </row>
    <row r="3304" spans="1:11">
      <c r="A3304" s="159">
        <f t="shared" si="412"/>
        <v>207</v>
      </c>
      <c r="B3304" s="156">
        <f t="shared" si="413"/>
        <v>0</v>
      </c>
      <c r="C3304" s="156">
        <v>100000</v>
      </c>
      <c r="D3304" s="156"/>
      <c r="E3304" s="157"/>
      <c r="K3304" s="160"/>
    </row>
    <row r="3305" spans="1:11">
      <c r="A3305" s="159">
        <f t="shared" si="412"/>
        <v>207</v>
      </c>
      <c r="B3305" s="156">
        <f t="shared" si="413"/>
        <v>0</v>
      </c>
      <c r="C3305" s="156">
        <v>1000000</v>
      </c>
      <c r="D3305" s="156">
        <f>(A3305-A3302)/1000</f>
        <v>0</v>
      </c>
      <c r="E3305" s="157">
        <f>D3305-MOD(D3305,100)</f>
        <v>0</v>
      </c>
      <c r="F3305" s="149">
        <f>MOD(D3305,100)</f>
        <v>0</v>
      </c>
      <c r="G3305" s="149">
        <f>F3305-MOD(F3305,10)</f>
        <v>0</v>
      </c>
      <c r="H3305" s="149">
        <f>MOD(F3305,10)</f>
        <v>0</v>
      </c>
      <c r="K3305" s="160"/>
    </row>
    <row r="3306" spans="1:11">
      <c r="A3306" s="159">
        <f t="shared" si="412"/>
        <v>207</v>
      </c>
      <c r="B3306" s="156">
        <f t="shared" si="413"/>
        <v>0</v>
      </c>
      <c r="C3306" s="156">
        <v>10000000</v>
      </c>
      <c r="D3306" s="156"/>
      <c r="E3306" s="157" t="str">
        <f>_xlfn.IFNA(VLOOKUP(E3305,$O$3:$P$38,2,0),"")</f>
        <v/>
      </c>
      <c r="F3306" s="149" t="str">
        <f>IF(AND(F3305&gt;10,F3305&lt;20), VLOOKUP(F3305,$O$3:$P$38,2,0),"")</f>
        <v/>
      </c>
      <c r="G3306" s="149" t="str">
        <f>IF(AND(F3305&gt;10,F3305&lt;20),"", IF(G3305&gt;9, VLOOKUP(G3305,$O$3:$P$38,2,0),""))</f>
        <v/>
      </c>
      <c r="H3306" s="149" t="str">
        <f>IF(AND(F3305&gt;10,F3305&lt;20),"", IF(H3305&gt;0, VLOOKUP(H3305,$O$3:$P$38,2,0),""))</f>
        <v/>
      </c>
      <c r="I3306" s="149" t="str">
        <f>IF(D3305=0,"",IF(D3305=1,$Q$3,IF(AND(F3305&gt;10,F3305&lt;19),$Q$5,IF(AND(H3305&gt;1,H3305&lt;5),$Q$4,$Q$5))))</f>
        <v/>
      </c>
      <c r="J3306" s="149" t="str">
        <f>CONCATENATE(E3306,IF(AND(E3306&lt;&gt;"",F3306&lt;&gt;""),$M$3,""),F3306,IF(AND(E3306&amp;F3306&lt;&gt;"",G3306&lt;&gt;""),$M$3,""),G3306,IF(AND(E3306&amp;F3306&amp;G3306&lt;&gt;"",H3306&lt;&gt;""),$M$3,""),H3306,IF(E3306&amp;F3306&amp;G3306&amp;H3306&lt;&gt;"",$M$3,""),I3306)</f>
        <v/>
      </c>
      <c r="K3306" s="160"/>
    </row>
    <row r="3307" spans="1:11">
      <c r="A3307" s="159">
        <f t="shared" si="412"/>
        <v>207</v>
      </c>
      <c r="B3307" s="156">
        <f t="shared" si="413"/>
        <v>0</v>
      </c>
      <c r="C3307" s="156">
        <v>100000000</v>
      </c>
      <c r="D3307" s="156"/>
      <c r="E3307" s="157"/>
      <c r="K3307" s="160"/>
    </row>
    <row r="3308" spans="1:11">
      <c r="A3308" s="159">
        <f t="shared" si="412"/>
        <v>207</v>
      </c>
      <c r="B3308" s="155">
        <f t="shared" si="413"/>
        <v>0</v>
      </c>
      <c r="C3308" s="155">
        <v>1000000000</v>
      </c>
      <c r="D3308" s="156">
        <f>(A3308-A3305)/1000000</f>
        <v>0</v>
      </c>
      <c r="E3308" s="157">
        <f>D3308-MOD(D3308,100)</f>
        <v>0</v>
      </c>
      <c r="F3308" s="149">
        <f>MOD(D3308,100)</f>
        <v>0</v>
      </c>
      <c r="G3308" s="149">
        <f>F3308-MOD(F3308,10)</f>
        <v>0</v>
      </c>
      <c r="H3308" s="149">
        <f>MOD(F3308,10)</f>
        <v>0</v>
      </c>
      <c r="K3308" s="160"/>
    </row>
    <row r="3309" spans="1:11">
      <c r="A3309" s="159">
        <f t="shared" si="412"/>
        <v>207</v>
      </c>
      <c r="B3309" s="155">
        <f t="shared" si="413"/>
        <v>0</v>
      </c>
      <c r="C3309" s="155">
        <v>10000000000</v>
      </c>
      <c r="E3309" s="161" t="str">
        <f>_xlfn.IFNA(VLOOKUP(E3308,$O$3:$P$38,2,0),"")</f>
        <v/>
      </c>
      <c r="F3309" s="149" t="str">
        <f>IF(AND(F3308&gt;10,F3308&lt;20), VLOOKUP(F3308,$O$3:$P$38,2,0),"")</f>
        <v/>
      </c>
      <c r="G3309" s="149" t="str">
        <f>IF(AND(F3308&gt;10,F3308&lt;20),"", IF(G3308&gt;9, VLOOKUP(G3308,$O$3:$P$38,2,0),""))</f>
        <v/>
      </c>
      <c r="H3309" s="149" t="str">
        <f>IF(AND(F3308&gt;10,F3308&lt;20),"", IF(H3308&gt;0, VLOOKUP(H3308,$O$3:$P$38,2,0),""))</f>
        <v/>
      </c>
      <c r="I3309" s="149" t="str">
        <f>IF(D3308=0,"",IF(D3308=1,$R$3,IF(AND(F3308&gt;10,F3308&lt;19),$R$5,IF(AND(H3308&gt;1,H3308&lt;5),$R$4,$R$5))))</f>
        <v/>
      </c>
      <c r="J3309" s="149" t="str">
        <f>CONCATENATE(E3309,IF(AND(E3309&lt;&gt;"",F3309&lt;&gt;""),$M$3,""),F3309,IF(AND(E3309&amp;F3309&lt;&gt;"",G3309&lt;&gt;""),$M$3,""),G3309,IF(AND(E3309&amp;F3309&amp;G3309&lt;&gt;"",H3309&lt;&gt;""),$M$3,""),H3309,IF(E3309&amp;F3309&amp;G3309&amp;H3309&lt;&gt;"",$M$3,""),I3309)</f>
        <v/>
      </c>
      <c r="K3309" s="160"/>
    </row>
    <row r="3310" spans="1:11">
      <c r="A3310" s="159">
        <f t="shared" si="412"/>
        <v>207</v>
      </c>
      <c r="B3310" s="156">
        <f t="shared" si="413"/>
        <v>0</v>
      </c>
      <c r="C3310" s="156">
        <v>100000000000</v>
      </c>
      <c r="D3310" s="156"/>
      <c r="E3310" s="157"/>
      <c r="K3310" s="160"/>
    </row>
    <row r="3311" spans="1:11">
      <c r="A3311" s="159">
        <f t="shared" si="412"/>
        <v>207</v>
      </c>
      <c r="B3311" s="155">
        <f>A3311-A3308</f>
        <v>0</v>
      </c>
      <c r="C3311" s="155">
        <v>1000000000000</v>
      </c>
      <c r="D3311" s="156">
        <f>(A3311-A3308)/1000000000</f>
        <v>0</v>
      </c>
      <c r="E3311" s="157">
        <f>D3311-MOD(D3311,100)</f>
        <v>0</v>
      </c>
      <c r="F3311" s="149">
        <f>MOD(D3311,100)</f>
        <v>0</v>
      </c>
      <c r="G3311" s="149">
        <f>F3311-MOD(F3311,10)</f>
        <v>0</v>
      </c>
      <c r="H3311" s="149">
        <f>MOD(F3311,10)</f>
        <v>0</v>
      </c>
      <c r="K3311" s="160"/>
    </row>
    <row r="3312" spans="1:11" ht="15.75" thickBot="1">
      <c r="A3312" s="162"/>
      <c r="B3312" s="163"/>
      <c r="C3312" s="163"/>
      <c r="D3312" s="163"/>
      <c r="E3312" s="164" t="str">
        <f>_xlfn.IFNA(VLOOKUP(E3311,$O$3:$P$38,2,0),"")</f>
        <v/>
      </c>
      <c r="F3312" s="163" t="str">
        <f>IF(AND(F3311&gt;10,F3311&lt;20), VLOOKUP(F3311,$O$3:$P$38,2,0),"")</f>
        <v/>
      </c>
      <c r="G3312" s="163" t="str">
        <f>IF(AND(F3311&gt;10,F3311&lt;20),"", IF(G3311&gt;9, VLOOKUP(G3311,$O$3:$P$38,2,0),""))</f>
        <v/>
      </c>
      <c r="H3312" s="163" t="str">
        <f>IF(AND(F3311&gt;10,F3311&lt;20),"", IF(H3311&gt;0, VLOOKUP(H3311,$O$3:$P$38,2,0),""))</f>
        <v/>
      </c>
      <c r="I3312" s="163" t="str">
        <f>IF(D3311=0,"",IF(D3311=1,$S$3,IF(AND(F3311&gt;10,F3311&lt;19),$S$5,IF(AND(H3311&gt;1,H3311&lt;5),$S$4,$S$5))))</f>
        <v/>
      </c>
      <c r="J3312" s="163" t="str">
        <f>CONCATENATE(E3312,IF(AND(E3312&lt;&gt;"",F3312&lt;&gt;""),$M$3,""),F3312,IF(AND(E3312&amp;F3312&lt;&gt;"",G3312&lt;&gt;""),$M$3,""),G3312,IF(AND(E3312&amp;F3312&amp;G3312&lt;&gt;"",H3312&lt;&gt;""),$M$3,""),H3312,IF(E3312&amp;F3312&amp;G3312&amp;H3312&lt;&gt;"",$M$3,""),I3312)</f>
        <v/>
      </c>
      <c r="K3312" s="165"/>
    </row>
    <row r="3314" spans="1:11" ht="15.75" thickBot="1">
      <c r="A3314" s="151">
        <v>208</v>
      </c>
      <c r="B3314" s="145" t="s">
        <v>152</v>
      </c>
      <c r="C3314" s="145" t="s">
        <v>153</v>
      </c>
      <c r="D3314" s="148"/>
      <c r="E3314" s="152" t="str">
        <f>CONCATENATE(J3328,IF(AND(D3327&lt;&gt;0,D3324&lt;&gt;0),$M$3,""),J3325,IF(AND(D3324&lt;&gt;0,D3321&lt;&gt;0),$M$3,""),J3322,IF(AND(D3321&lt;&gt;0,D3318&lt;&gt;0),$M$3,""),J3319,$N$3,$M$3,E3315,IF(D3315&lt;&gt;0,$M$3,""),$N$4)</f>
        <v>dwieście osiem, 00/100</v>
      </c>
      <c r="F3314" s="148"/>
      <c r="G3314" s="148"/>
      <c r="H3314" s="148"/>
      <c r="I3314" s="148"/>
      <c r="J3314" s="148"/>
      <c r="K3314" s="153"/>
    </row>
    <row r="3315" spans="1:11" ht="15.75" thickBot="1">
      <c r="A3315" s="154">
        <f>TRUNC(A3314)</f>
        <v>208</v>
      </c>
      <c r="B3315" s="155">
        <f>A3314-A3315</f>
        <v>0</v>
      </c>
      <c r="C3315" s="155">
        <v>1</v>
      </c>
      <c r="D3315" s="156">
        <f>B3315</f>
        <v>0</v>
      </c>
      <c r="E3315" s="157" t="str">
        <f>CONCATENATE(TEXT(D3315*100,"## 00"),"/100")</f>
        <v>00/100</v>
      </c>
      <c r="K3315" s="158"/>
    </row>
    <row r="3316" spans="1:11">
      <c r="A3316" s="159">
        <f t="shared" ref="A3316:A3327" si="414">MOD($A$3315,$C3316)</f>
        <v>8</v>
      </c>
      <c r="B3316" s="156">
        <f>A3316</f>
        <v>8</v>
      </c>
      <c r="C3316" s="156">
        <v>10</v>
      </c>
      <c r="D3316" s="156"/>
      <c r="E3316" s="157"/>
      <c r="K3316" s="160"/>
    </row>
    <row r="3317" spans="1:11">
      <c r="A3317" s="159">
        <f t="shared" si="414"/>
        <v>8</v>
      </c>
      <c r="B3317" s="156">
        <f t="shared" ref="B3317:B3326" si="415">A3317-A3316</f>
        <v>0</v>
      </c>
      <c r="C3317" s="156">
        <v>100</v>
      </c>
      <c r="D3317" s="156"/>
      <c r="E3317" s="157"/>
      <c r="K3317" s="160"/>
    </row>
    <row r="3318" spans="1:11">
      <c r="A3318" s="159">
        <f t="shared" si="414"/>
        <v>208</v>
      </c>
      <c r="B3318" s="156">
        <f t="shared" si="415"/>
        <v>200</v>
      </c>
      <c r="C3318" s="156">
        <v>1000</v>
      </c>
      <c r="D3318" s="156">
        <f>A3318</f>
        <v>208</v>
      </c>
      <c r="E3318" s="157">
        <f>D3318-MOD(D3318,100)</f>
        <v>200</v>
      </c>
      <c r="F3318" s="149">
        <f>MOD(D3318,100)</f>
        <v>8</v>
      </c>
      <c r="G3318" s="149">
        <f>F3318-MOD(F3318,10)</f>
        <v>0</v>
      </c>
      <c r="H3318" s="149">
        <f>MOD(F3318,10)</f>
        <v>8</v>
      </c>
      <c r="K3318" s="160"/>
    </row>
    <row r="3319" spans="1:11">
      <c r="A3319" s="159">
        <f t="shared" si="414"/>
        <v>208</v>
      </c>
      <c r="B3319" s="156">
        <f t="shared" si="415"/>
        <v>0</v>
      </c>
      <c r="C3319" s="156">
        <v>10000</v>
      </c>
      <c r="D3319" s="156"/>
      <c r="E3319" s="157" t="str">
        <f>_xlfn.IFNA(VLOOKUP(E3318,$O$3:$P$38,2,0),"")</f>
        <v>dwieście</v>
      </c>
      <c r="F3319" s="149" t="str">
        <f>IF(AND(F3318&gt;10,F3318&lt;20), VLOOKUP(F3318,$O$3:$P$38,2,0),"")</f>
        <v/>
      </c>
      <c r="G3319" s="149" t="str">
        <f>IF(AND(F3318&gt;10,F3318&lt;20),"", IF(G3318&gt;9, VLOOKUP(G3318,$O$3:$P$38,2,0),""))</f>
        <v/>
      </c>
      <c r="H3319" s="149" t="str">
        <f>IF(AND(F3318&gt;10,F3318&lt;20),"",IF(H3318&gt;0,VLOOKUP(H3318,$O$3:$P$39,2,0),IF(AND(H3318=0,A3315=0),"zero","")))</f>
        <v>osiem</v>
      </c>
      <c r="J3319" s="149" t="str">
        <f>CONCATENATE(E3319,IF(AND(E3319&lt;&gt;"",F3319&lt;&gt;""),$M$3,""),F3319,IF(AND(E3319&amp;F3319&lt;&gt;"",G3319&lt;&gt;""),$M$3,""),G3319,IF(AND(E3319&amp;F3319&amp;G3319&lt;&gt;"",H3319&lt;&gt;""),$M$3,""),H3319)</f>
        <v>dwieście osiem</v>
      </c>
      <c r="K3319" s="160"/>
    </row>
    <row r="3320" spans="1:11">
      <c r="A3320" s="159">
        <f t="shared" si="414"/>
        <v>208</v>
      </c>
      <c r="B3320" s="156">
        <f t="shared" si="415"/>
        <v>0</v>
      </c>
      <c r="C3320" s="156">
        <v>100000</v>
      </c>
      <c r="D3320" s="156"/>
      <c r="E3320" s="157"/>
      <c r="K3320" s="160"/>
    </row>
    <row r="3321" spans="1:11">
      <c r="A3321" s="159">
        <f t="shared" si="414"/>
        <v>208</v>
      </c>
      <c r="B3321" s="156">
        <f t="shared" si="415"/>
        <v>0</v>
      </c>
      <c r="C3321" s="156">
        <v>1000000</v>
      </c>
      <c r="D3321" s="156">
        <f>(A3321-A3318)/1000</f>
        <v>0</v>
      </c>
      <c r="E3321" s="157">
        <f>D3321-MOD(D3321,100)</f>
        <v>0</v>
      </c>
      <c r="F3321" s="149">
        <f>MOD(D3321,100)</f>
        <v>0</v>
      </c>
      <c r="G3321" s="149">
        <f>F3321-MOD(F3321,10)</f>
        <v>0</v>
      </c>
      <c r="H3321" s="149">
        <f>MOD(F3321,10)</f>
        <v>0</v>
      </c>
      <c r="K3321" s="160"/>
    </row>
    <row r="3322" spans="1:11">
      <c r="A3322" s="159">
        <f t="shared" si="414"/>
        <v>208</v>
      </c>
      <c r="B3322" s="156">
        <f t="shared" si="415"/>
        <v>0</v>
      </c>
      <c r="C3322" s="156">
        <v>10000000</v>
      </c>
      <c r="D3322" s="156"/>
      <c r="E3322" s="157" t="str">
        <f>_xlfn.IFNA(VLOOKUP(E3321,$O$3:$P$38,2,0),"")</f>
        <v/>
      </c>
      <c r="F3322" s="149" t="str">
        <f>IF(AND(F3321&gt;10,F3321&lt;20), VLOOKUP(F3321,$O$3:$P$38,2,0),"")</f>
        <v/>
      </c>
      <c r="G3322" s="149" t="str">
        <f>IF(AND(F3321&gt;10,F3321&lt;20),"", IF(G3321&gt;9, VLOOKUP(G3321,$O$3:$P$38,2,0),""))</f>
        <v/>
      </c>
      <c r="H3322" s="149" t="str">
        <f>IF(AND(F3321&gt;10,F3321&lt;20),"", IF(H3321&gt;0, VLOOKUP(H3321,$O$3:$P$38,2,0),""))</f>
        <v/>
      </c>
      <c r="I3322" s="149" t="str">
        <f>IF(D3321=0,"",IF(D3321=1,$Q$3,IF(AND(F3321&gt;10,F3321&lt;19),$Q$5,IF(AND(H3321&gt;1,H3321&lt;5),$Q$4,$Q$5))))</f>
        <v/>
      </c>
      <c r="J3322" s="149" t="str">
        <f>CONCATENATE(E3322,IF(AND(E3322&lt;&gt;"",F3322&lt;&gt;""),$M$3,""),F3322,IF(AND(E3322&amp;F3322&lt;&gt;"",G3322&lt;&gt;""),$M$3,""),G3322,IF(AND(E3322&amp;F3322&amp;G3322&lt;&gt;"",H3322&lt;&gt;""),$M$3,""),H3322,IF(E3322&amp;F3322&amp;G3322&amp;H3322&lt;&gt;"",$M$3,""),I3322)</f>
        <v/>
      </c>
      <c r="K3322" s="160"/>
    </row>
    <row r="3323" spans="1:11">
      <c r="A3323" s="159">
        <f t="shared" si="414"/>
        <v>208</v>
      </c>
      <c r="B3323" s="156">
        <f t="shared" si="415"/>
        <v>0</v>
      </c>
      <c r="C3323" s="156">
        <v>100000000</v>
      </c>
      <c r="D3323" s="156"/>
      <c r="E3323" s="157"/>
      <c r="K3323" s="160"/>
    </row>
    <row r="3324" spans="1:11">
      <c r="A3324" s="159">
        <f t="shared" si="414"/>
        <v>208</v>
      </c>
      <c r="B3324" s="155">
        <f t="shared" si="415"/>
        <v>0</v>
      </c>
      <c r="C3324" s="155">
        <v>1000000000</v>
      </c>
      <c r="D3324" s="156">
        <f>(A3324-A3321)/1000000</f>
        <v>0</v>
      </c>
      <c r="E3324" s="157">
        <f>D3324-MOD(D3324,100)</f>
        <v>0</v>
      </c>
      <c r="F3324" s="149">
        <f>MOD(D3324,100)</f>
        <v>0</v>
      </c>
      <c r="G3324" s="149">
        <f>F3324-MOD(F3324,10)</f>
        <v>0</v>
      </c>
      <c r="H3324" s="149">
        <f>MOD(F3324,10)</f>
        <v>0</v>
      </c>
      <c r="K3324" s="160"/>
    </row>
    <row r="3325" spans="1:11">
      <c r="A3325" s="159">
        <f t="shared" si="414"/>
        <v>208</v>
      </c>
      <c r="B3325" s="155">
        <f t="shared" si="415"/>
        <v>0</v>
      </c>
      <c r="C3325" s="155">
        <v>10000000000</v>
      </c>
      <c r="E3325" s="161" t="str">
        <f>_xlfn.IFNA(VLOOKUP(E3324,$O$3:$P$38,2,0),"")</f>
        <v/>
      </c>
      <c r="F3325" s="149" t="str">
        <f>IF(AND(F3324&gt;10,F3324&lt;20), VLOOKUP(F3324,$O$3:$P$38,2,0),"")</f>
        <v/>
      </c>
      <c r="G3325" s="149" t="str">
        <f>IF(AND(F3324&gt;10,F3324&lt;20),"", IF(G3324&gt;9, VLOOKUP(G3324,$O$3:$P$38,2,0),""))</f>
        <v/>
      </c>
      <c r="H3325" s="149" t="str">
        <f>IF(AND(F3324&gt;10,F3324&lt;20),"", IF(H3324&gt;0, VLOOKUP(H3324,$O$3:$P$38,2,0),""))</f>
        <v/>
      </c>
      <c r="I3325" s="149" t="str">
        <f>IF(D3324=0,"",IF(D3324=1,$R$3,IF(AND(F3324&gt;10,F3324&lt;19),$R$5,IF(AND(H3324&gt;1,H3324&lt;5),$R$4,$R$5))))</f>
        <v/>
      </c>
      <c r="J3325" s="149" t="str">
        <f>CONCATENATE(E3325,IF(AND(E3325&lt;&gt;"",F3325&lt;&gt;""),$M$3,""),F3325,IF(AND(E3325&amp;F3325&lt;&gt;"",G3325&lt;&gt;""),$M$3,""),G3325,IF(AND(E3325&amp;F3325&amp;G3325&lt;&gt;"",H3325&lt;&gt;""),$M$3,""),H3325,IF(E3325&amp;F3325&amp;G3325&amp;H3325&lt;&gt;"",$M$3,""),I3325)</f>
        <v/>
      </c>
      <c r="K3325" s="160"/>
    </row>
    <row r="3326" spans="1:11">
      <c r="A3326" s="159">
        <f t="shared" si="414"/>
        <v>208</v>
      </c>
      <c r="B3326" s="156">
        <f t="shared" si="415"/>
        <v>0</v>
      </c>
      <c r="C3326" s="156">
        <v>100000000000</v>
      </c>
      <c r="D3326" s="156"/>
      <c r="E3326" s="157"/>
      <c r="K3326" s="160"/>
    </row>
    <row r="3327" spans="1:11">
      <c r="A3327" s="159">
        <f t="shared" si="414"/>
        <v>208</v>
      </c>
      <c r="B3327" s="155">
        <f>A3327-A3324</f>
        <v>0</v>
      </c>
      <c r="C3327" s="155">
        <v>1000000000000</v>
      </c>
      <c r="D3327" s="156">
        <f>(A3327-A3324)/1000000000</f>
        <v>0</v>
      </c>
      <c r="E3327" s="157">
        <f>D3327-MOD(D3327,100)</f>
        <v>0</v>
      </c>
      <c r="F3327" s="149">
        <f>MOD(D3327,100)</f>
        <v>0</v>
      </c>
      <c r="G3327" s="149">
        <f>F3327-MOD(F3327,10)</f>
        <v>0</v>
      </c>
      <c r="H3327" s="149">
        <f>MOD(F3327,10)</f>
        <v>0</v>
      </c>
      <c r="K3327" s="160"/>
    </row>
    <row r="3328" spans="1:11" ht="15.75" thickBot="1">
      <c r="A3328" s="162"/>
      <c r="B3328" s="163"/>
      <c r="C3328" s="163"/>
      <c r="D3328" s="163"/>
      <c r="E3328" s="164" t="str">
        <f>_xlfn.IFNA(VLOOKUP(E3327,$O$3:$P$38,2,0),"")</f>
        <v/>
      </c>
      <c r="F3328" s="163" t="str">
        <f>IF(AND(F3327&gt;10,F3327&lt;20), VLOOKUP(F3327,$O$3:$P$38,2,0),"")</f>
        <v/>
      </c>
      <c r="G3328" s="163" t="str">
        <f>IF(AND(F3327&gt;10,F3327&lt;20),"", IF(G3327&gt;9, VLOOKUP(G3327,$O$3:$P$38,2,0),""))</f>
        <v/>
      </c>
      <c r="H3328" s="163" t="str">
        <f>IF(AND(F3327&gt;10,F3327&lt;20),"", IF(H3327&gt;0, VLOOKUP(H3327,$O$3:$P$38,2,0),""))</f>
        <v/>
      </c>
      <c r="I3328" s="163" t="str">
        <f>IF(D3327=0,"",IF(D3327=1,$S$3,IF(AND(F3327&gt;10,F3327&lt;19),$S$5,IF(AND(H3327&gt;1,H3327&lt;5),$S$4,$S$5))))</f>
        <v/>
      </c>
      <c r="J3328" s="163" t="str">
        <f>CONCATENATE(E3328,IF(AND(E3328&lt;&gt;"",F3328&lt;&gt;""),$M$3,""),F3328,IF(AND(E3328&amp;F3328&lt;&gt;"",G3328&lt;&gt;""),$M$3,""),G3328,IF(AND(E3328&amp;F3328&amp;G3328&lt;&gt;"",H3328&lt;&gt;""),$M$3,""),H3328,IF(E3328&amp;F3328&amp;G3328&amp;H3328&lt;&gt;"",$M$3,""),I3328)</f>
        <v/>
      </c>
      <c r="K3328" s="165"/>
    </row>
    <row r="3330" spans="1:11" ht="15.75" thickBot="1">
      <c r="A3330" s="151">
        <v>209</v>
      </c>
      <c r="B3330" s="145" t="s">
        <v>152</v>
      </c>
      <c r="C3330" s="145" t="s">
        <v>153</v>
      </c>
      <c r="D3330" s="148"/>
      <c r="E3330" s="152" t="str">
        <f>CONCATENATE(J3344,IF(AND(D3343&lt;&gt;0,D3340&lt;&gt;0),$M$3,""),J3341,IF(AND(D3340&lt;&gt;0,D3337&lt;&gt;0),$M$3,""),J3338,IF(AND(D3337&lt;&gt;0,D3334&lt;&gt;0),$M$3,""),J3335,$N$3,$M$3,E3331,IF(D3331&lt;&gt;0,$M$3,""),$N$4)</f>
        <v>dwieście dziewięć, 00/100</v>
      </c>
      <c r="F3330" s="148"/>
      <c r="G3330" s="148"/>
      <c r="H3330" s="148"/>
      <c r="I3330" s="148"/>
      <c r="J3330" s="148"/>
      <c r="K3330" s="153"/>
    </row>
    <row r="3331" spans="1:11" ht="15.75" thickBot="1">
      <c r="A3331" s="154">
        <f>TRUNC(A3330)</f>
        <v>209</v>
      </c>
      <c r="B3331" s="155">
        <f>A3330-A3331</f>
        <v>0</v>
      </c>
      <c r="C3331" s="155">
        <v>1</v>
      </c>
      <c r="D3331" s="156">
        <f>B3331</f>
        <v>0</v>
      </c>
      <c r="E3331" s="157" t="str">
        <f>CONCATENATE(TEXT(D3331*100,"## 00"),"/100")</f>
        <v>00/100</v>
      </c>
      <c r="K3331" s="158"/>
    </row>
    <row r="3332" spans="1:11">
      <c r="A3332" s="159">
        <f t="shared" ref="A3332:A3343" si="416">MOD($A$3331,$C3332)</f>
        <v>9</v>
      </c>
      <c r="B3332" s="156">
        <f>A3332</f>
        <v>9</v>
      </c>
      <c r="C3332" s="156">
        <v>10</v>
      </c>
      <c r="D3332" s="156"/>
      <c r="E3332" s="157"/>
      <c r="K3332" s="160"/>
    </row>
    <row r="3333" spans="1:11">
      <c r="A3333" s="159">
        <f t="shared" si="416"/>
        <v>9</v>
      </c>
      <c r="B3333" s="156">
        <f t="shared" ref="B3333:B3342" si="417">A3333-A3332</f>
        <v>0</v>
      </c>
      <c r="C3333" s="156">
        <v>100</v>
      </c>
      <c r="D3333" s="156"/>
      <c r="E3333" s="157"/>
      <c r="K3333" s="160"/>
    </row>
    <row r="3334" spans="1:11">
      <c r="A3334" s="159">
        <f t="shared" si="416"/>
        <v>209</v>
      </c>
      <c r="B3334" s="156">
        <f t="shared" si="417"/>
        <v>200</v>
      </c>
      <c r="C3334" s="156">
        <v>1000</v>
      </c>
      <c r="D3334" s="156">
        <f>A3334</f>
        <v>209</v>
      </c>
      <c r="E3334" s="157">
        <f>D3334-MOD(D3334,100)</f>
        <v>200</v>
      </c>
      <c r="F3334" s="149">
        <f>MOD(D3334,100)</f>
        <v>9</v>
      </c>
      <c r="G3334" s="149">
        <f>F3334-MOD(F3334,10)</f>
        <v>0</v>
      </c>
      <c r="H3334" s="149">
        <f>MOD(F3334,10)</f>
        <v>9</v>
      </c>
      <c r="K3334" s="160"/>
    </row>
    <row r="3335" spans="1:11">
      <c r="A3335" s="159">
        <f t="shared" si="416"/>
        <v>209</v>
      </c>
      <c r="B3335" s="156">
        <f t="shared" si="417"/>
        <v>0</v>
      </c>
      <c r="C3335" s="156">
        <v>10000</v>
      </c>
      <c r="D3335" s="156"/>
      <c r="E3335" s="157" t="str">
        <f>_xlfn.IFNA(VLOOKUP(E3334,$O$3:$P$38,2,0),"")</f>
        <v>dwieście</v>
      </c>
      <c r="F3335" s="149" t="str">
        <f>IF(AND(F3334&gt;10,F3334&lt;20), VLOOKUP(F3334,$O$3:$P$38,2,0),"")</f>
        <v/>
      </c>
      <c r="G3335" s="149" t="str">
        <f>IF(AND(F3334&gt;10,F3334&lt;20),"", IF(G3334&gt;9, VLOOKUP(G3334,$O$3:$P$38,2,0),""))</f>
        <v/>
      </c>
      <c r="H3335" s="149" t="str">
        <f>IF(AND(F3334&gt;10,F3334&lt;20),"",IF(H3334&gt;0,VLOOKUP(H3334,$O$3:$P$39,2,0),IF(AND(H3334=0,A3331=0),"zero","")))</f>
        <v>dziewięć</v>
      </c>
      <c r="J3335" s="149" t="str">
        <f>CONCATENATE(E3335,IF(AND(E3335&lt;&gt;"",F3335&lt;&gt;""),$M$3,""),F3335,IF(AND(E3335&amp;F3335&lt;&gt;"",G3335&lt;&gt;""),$M$3,""),G3335,IF(AND(E3335&amp;F3335&amp;G3335&lt;&gt;"",H3335&lt;&gt;""),$M$3,""),H3335)</f>
        <v>dwieście dziewięć</v>
      </c>
      <c r="K3335" s="160"/>
    </row>
    <row r="3336" spans="1:11">
      <c r="A3336" s="159">
        <f t="shared" si="416"/>
        <v>209</v>
      </c>
      <c r="B3336" s="156">
        <f t="shared" si="417"/>
        <v>0</v>
      </c>
      <c r="C3336" s="156">
        <v>100000</v>
      </c>
      <c r="D3336" s="156"/>
      <c r="E3336" s="157"/>
      <c r="K3336" s="160"/>
    </row>
    <row r="3337" spans="1:11">
      <c r="A3337" s="159">
        <f t="shared" si="416"/>
        <v>209</v>
      </c>
      <c r="B3337" s="156">
        <f t="shared" si="417"/>
        <v>0</v>
      </c>
      <c r="C3337" s="156">
        <v>1000000</v>
      </c>
      <c r="D3337" s="156">
        <f>(A3337-A3334)/1000</f>
        <v>0</v>
      </c>
      <c r="E3337" s="157">
        <f>D3337-MOD(D3337,100)</f>
        <v>0</v>
      </c>
      <c r="F3337" s="149">
        <f>MOD(D3337,100)</f>
        <v>0</v>
      </c>
      <c r="G3337" s="149">
        <f>F3337-MOD(F3337,10)</f>
        <v>0</v>
      </c>
      <c r="H3337" s="149">
        <f>MOD(F3337,10)</f>
        <v>0</v>
      </c>
      <c r="K3337" s="160"/>
    </row>
    <row r="3338" spans="1:11">
      <c r="A3338" s="159">
        <f t="shared" si="416"/>
        <v>209</v>
      </c>
      <c r="B3338" s="156">
        <f t="shared" si="417"/>
        <v>0</v>
      </c>
      <c r="C3338" s="156">
        <v>10000000</v>
      </c>
      <c r="D3338" s="156"/>
      <c r="E3338" s="157" t="str">
        <f>_xlfn.IFNA(VLOOKUP(E3337,$O$3:$P$38,2,0),"")</f>
        <v/>
      </c>
      <c r="F3338" s="149" t="str">
        <f>IF(AND(F3337&gt;10,F3337&lt;20), VLOOKUP(F3337,$O$3:$P$38,2,0),"")</f>
        <v/>
      </c>
      <c r="G3338" s="149" t="str">
        <f>IF(AND(F3337&gt;10,F3337&lt;20),"", IF(G3337&gt;9, VLOOKUP(G3337,$O$3:$P$38,2,0),""))</f>
        <v/>
      </c>
      <c r="H3338" s="149" t="str">
        <f>IF(AND(F3337&gt;10,F3337&lt;20),"", IF(H3337&gt;0, VLOOKUP(H3337,$O$3:$P$38,2,0),""))</f>
        <v/>
      </c>
      <c r="I3338" s="149" t="str">
        <f>IF(D3337=0,"",IF(D3337=1,$Q$3,IF(AND(F3337&gt;10,F3337&lt;19),$Q$5,IF(AND(H3337&gt;1,H3337&lt;5),$Q$4,$Q$5))))</f>
        <v/>
      </c>
      <c r="J3338" s="149" t="str">
        <f>CONCATENATE(E3338,IF(AND(E3338&lt;&gt;"",F3338&lt;&gt;""),$M$3,""),F3338,IF(AND(E3338&amp;F3338&lt;&gt;"",G3338&lt;&gt;""),$M$3,""),G3338,IF(AND(E3338&amp;F3338&amp;G3338&lt;&gt;"",H3338&lt;&gt;""),$M$3,""),H3338,IF(E3338&amp;F3338&amp;G3338&amp;H3338&lt;&gt;"",$M$3,""),I3338)</f>
        <v/>
      </c>
      <c r="K3338" s="160"/>
    </row>
    <row r="3339" spans="1:11">
      <c r="A3339" s="159">
        <f t="shared" si="416"/>
        <v>209</v>
      </c>
      <c r="B3339" s="156">
        <f t="shared" si="417"/>
        <v>0</v>
      </c>
      <c r="C3339" s="156">
        <v>100000000</v>
      </c>
      <c r="D3339" s="156"/>
      <c r="E3339" s="157"/>
      <c r="K3339" s="160"/>
    </row>
    <row r="3340" spans="1:11">
      <c r="A3340" s="159">
        <f t="shared" si="416"/>
        <v>209</v>
      </c>
      <c r="B3340" s="155">
        <f t="shared" si="417"/>
        <v>0</v>
      </c>
      <c r="C3340" s="155">
        <v>1000000000</v>
      </c>
      <c r="D3340" s="156">
        <f>(A3340-A3337)/1000000</f>
        <v>0</v>
      </c>
      <c r="E3340" s="157">
        <f>D3340-MOD(D3340,100)</f>
        <v>0</v>
      </c>
      <c r="F3340" s="149">
        <f>MOD(D3340,100)</f>
        <v>0</v>
      </c>
      <c r="G3340" s="149">
        <f>F3340-MOD(F3340,10)</f>
        <v>0</v>
      </c>
      <c r="H3340" s="149">
        <f>MOD(F3340,10)</f>
        <v>0</v>
      </c>
      <c r="K3340" s="160"/>
    </row>
    <row r="3341" spans="1:11">
      <c r="A3341" s="159">
        <f t="shared" si="416"/>
        <v>209</v>
      </c>
      <c r="B3341" s="155">
        <f t="shared" si="417"/>
        <v>0</v>
      </c>
      <c r="C3341" s="155">
        <v>10000000000</v>
      </c>
      <c r="E3341" s="161" t="str">
        <f>_xlfn.IFNA(VLOOKUP(E3340,$O$3:$P$38,2,0),"")</f>
        <v/>
      </c>
      <c r="F3341" s="149" t="str">
        <f>IF(AND(F3340&gt;10,F3340&lt;20), VLOOKUP(F3340,$O$3:$P$38,2,0),"")</f>
        <v/>
      </c>
      <c r="G3341" s="149" t="str">
        <f>IF(AND(F3340&gt;10,F3340&lt;20),"", IF(G3340&gt;9, VLOOKUP(G3340,$O$3:$P$38,2,0),""))</f>
        <v/>
      </c>
      <c r="H3341" s="149" t="str">
        <f>IF(AND(F3340&gt;10,F3340&lt;20),"", IF(H3340&gt;0, VLOOKUP(H3340,$O$3:$P$38,2,0),""))</f>
        <v/>
      </c>
      <c r="I3341" s="149" t="str">
        <f>IF(D3340=0,"",IF(D3340=1,$R$3,IF(AND(F3340&gt;10,F3340&lt;19),$R$5,IF(AND(H3340&gt;1,H3340&lt;5),$R$4,$R$5))))</f>
        <v/>
      </c>
      <c r="J3341" s="149" t="str">
        <f>CONCATENATE(E3341,IF(AND(E3341&lt;&gt;"",F3341&lt;&gt;""),$M$3,""),F3341,IF(AND(E3341&amp;F3341&lt;&gt;"",G3341&lt;&gt;""),$M$3,""),G3341,IF(AND(E3341&amp;F3341&amp;G3341&lt;&gt;"",H3341&lt;&gt;""),$M$3,""),H3341,IF(E3341&amp;F3341&amp;G3341&amp;H3341&lt;&gt;"",$M$3,""),I3341)</f>
        <v/>
      </c>
      <c r="K3341" s="160"/>
    </row>
    <row r="3342" spans="1:11">
      <c r="A3342" s="159">
        <f t="shared" si="416"/>
        <v>209</v>
      </c>
      <c r="B3342" s="156">
        <f t="shared" si="417"/>
        <v>0</v>
      </c>
      <c r="C3342" s="156">
        <v>100000000000</v>
      </c>
      <c r="D3342" s="156"/>
      <c r="E3342" s="157"/>
      <c r="K3342" s="160"/>
    </row>
    <row r="3343" spans="1:11">
      <c r="A3343" s="159">
        <f t="shared" si="416"/>
        <v>209</v>
      </c>
      <c r="B3343" s="155">
        <f>A3343-A3340</f>
        <v>0</v>
      </c>
      <c r="C3343" s="155">
        <v>1000000000000</v>
      </c>
      <c r="D3343" s="156">
        <f>(A3343-A3340)/1000000000</f>
        <v>0</v>
      </c>
      <c r="E3343" s="157">
        <f>D3343-MOD(D3343,100)</f>
        <v>0</v>
      </c>
      <c r="F3343" s="149">
        <f>MOD(D3343,100)</f>
        <v>0</v>
      </c>
      <c r="G3343" s="149">
        <f>F3343-MOD(F3343,10)</f>
        <v>0</v>
      </c>
      <c r="H3343" s="149">
        <f>MOD(F3343,10)</f>
        <v>0</v>
      </c>
      <c r="K3343" s="160"/>
    </row>
    <row r="3344" spans="1:11" ht="15.75" thickBot="1">
      <c r="A3344" s="162"/>
      <c r="B3344" s="163"/>
      <c r="C3344" s="163"/>
      <c r="D3344" s="163"/>
      <c r="E3344" s="164" t="str">
        <f>_xlfn.IFNA(VLOOKUP(E3343,$O$3:$P$38,2,0),"")</f>
        <v/>
      </c>
      <c r="F3344" s="163" t="str">
        <f>IF(AND(F3343&gt;10,F3343&lt;20), VLOOKUP(F3343,$O$3:$P$38,2,0),"")</f>
        <v/>
      </c>
      <c r="G3344" s="163" t="str">
        <f>IF(AND(F3343&gt;10,F3343&lt;20),"", IF(G3343&gt;9, VLOOKUP(G3343,$O$3:$P$38,2,0),""))</f>
        <v/>
      </c>
      <c r="H3344" s="163" t="str">
        <f>IF(AND(F3343&gt;10,F3343&lt;20),"", IF(H3343&gt;0, VLOOKUP(H3343,$O$3:$P$38,2,0),""))</f>
        <v/>
      </c>
      <c r="I3344" s="163" t="str">
        <f>IF(D3343=0,"",IF(D3343=1,$S$3,IF(AND(F3343&gt;10,F3343&lt;19),$S$5,IF(AND(H3343&gt;1,H3343&lt;5),$S$4,$S$5))))</f>
        <v/>
      </c>
      <c r="J3344" s="163" t="str">
        <f>CONCATENATE(E3344,IF(AND(E3344&lt;&gt;"",F3344&lt;&gt;""),$M$3,""),F3344,IF(AND(E3344&amp;F3344&lt;&gt;"",G3344&lt;&gt;""),$M$3,""),G3344,IF(AND(E3344&amp;F3344&amp;G3344&lt;&gt;"",H3344&lt;&gt;""),$M$3,""),H3344,IF(E3344&amp;F3344&amp;G3344&amp;H3344&lt;&gt;"",$M$3,""),I3344)</f>
        <v/>
      </c>
      <c r="K3344" s="165"/>
    </row>
    <row r="3346" spans="1:11" ht="15.75" thickBot="1">
      <c r="A3346" s="151">
        <v>210</v>
      </c>
      <c r="B3346" s="145" t="s">
        <v>152</v>
      </c>
      <c r="C3346" s="145" t="s">
        <v>153</v>
      </c>
      <c r="D3346" s="148"/>
      <c r="E3346" s="152" t="str">
        <f>CONCATENATE(J3360,IF(AND(D3359&lt;&gt;0,D3356&lt;&gt;0),$M$3,""),J3357,IF(AND(D3356&lt;&gt;0,D3353&lt;&gt;0),$M$3,""),J3354,IF(AND(D3353&lt;&gt;0,D3350&lt;&gt;0),$M$3,""),J3351,$N$3,$M$3,E3347,IF(D3347&lt;&gt;0,$M$3,""),$N$4)</f>
        <v>dwieście dziesięć, 00/100</v>
      </c>
      <c r="F3346" s="148"/>
      <c r="G3346" s="148"/>
      <c r="H3346" s="148"/>
      <c r="I3346" s="148"/>
      <c r="J3346" s="148"/>
      <c r="K3346" s="153"/>
    </row>
    <row r="3347" spans="1:11" ht="15.75" thickBot="1">
      <c r="A3347" s="154">
        <f>TRUNC(A3346)</f>
        <v>210</v>
      </c>
      <c r="B3347" s="155">
        <f>A3346-A3347</f>
        <v>0</v>
      </c>
      <c r="C3347" s="155">
        <v>1</v>
      </c>
      <c r="D3347" s="156">
        <f>B3347</f>
        <v>0</v>
      </c>
      <c r="E3347" s="157" t="str">
        <f>CONCATENATE(TEXT(D3347*100,"## 00"),"/100")</f>
        <v>00/100</v>
      </c>
      <c r="K3347" s="158"/>
    </row>
    <row r="3348" spans="1:11">
      <c r="A3348" s="159">
        <f t="shared" ref="A3348:A3359" si="418">MOD($A$3347,$C3348)</f>
        <v>0</v>
      </c>
      <c r="B3348" s="156">
        <f>A3348</f>
        <v>0</v>
      </c>
      <c r="C3348" s="156">
        <v>10</v>
      </c>
      <c r="D3348" s="156"/>
      <c r="E3348" s="157"/>
      <c r="K3348" s="160"/>
    </row>
    <row r="3349" spans="1:11">
      <c r="A3349" s="159">
        <f t="shared" si="418"/>
        <v>10</v>
      </c>
      <c r="B3349" s="156">
        <f t="shared" ref="B3349:B3358" si="419">A3349-A3348</f>
        <v>10</v>
      </c>
      <c r="C3349" s="156">
        <v>100</v>
      </c>
      <c r="D3349" s="156"/>
      <c r="E3349" s="157"/>
      <c r="K3349" s="160"/>
    </row>
    <row r="3350" spans="1:11">
      <c r="A3350" s="159">
        <f t="shared" si="418"/>
        <v>210</v>
      </c>
      <c r="B3350" s="156">
        <f t="shared" si="419"/>
        <v>200</v>
      </c>
      <c r="C3350" s="156">
        <v>1000</v>
      </c>
      <c r="D3350" s="156">
        <f>A3350</f>
        <v>210</v>
      </c>
      <c r="E3350" s="157">
        <f>D3350-MOD(D3350,100)</f>
        <v>200</v>
      </c>
      <c r="F3350" s="149">
        <f>MOD(D3350,100)</f>
        <v>10</v>
      </c>
      <c r="G3350" s="149">
        <f>F3350-MOD(F3350,10)</f>
        <v>10</v>
      </c>
      <c r="H3350" s="149">
        <f>MOD(F3350,10)</f>
        <v>0</v>
      </c>
      <c r="K3350" s="160"/>
    </row>
    <row r="3351" spans="1:11">
      <c r="A3351" s="159">
        <f t="shared" si="418"/>
        <v>210</v>
      </c>
      <c r="B3351" s="156">
        <f t="shared" si="419"/>
        <v>0</v>
      </c>
      <c r="C3351" s="156">
        <v>10000</v>
      </c>
      <c r="D3351" s="156"/>
      <c r="E3351" s="157" t="str">
        <f>_xlfn.IFNA(VLOOKUP(E3350,$O$3:$P$38,2,0),"")</f>
        <v>dwieście</v>
      </c>
      <c r="F3351" s="149" t="str">
        <f>IF(AND(F3350&gt;10,F3350&lt;20), VLOOKUP(F3350,$O$3:$P$38,2,0),"")</f>
        <v/>
      </c>
      <c r="G3351" s="149" t="str">
        <f>IF(AND(F3350&gt;10,F3350&lt;20),"", IF(G3350&gt;9, VLOOKUP(G3350,$O$3:$P$38,2,0),""))</f>
        <v>dziesięć</v>
      </c>
      <c r="H3351" s="149" t="str">
        <f>IF(AND(F3350&gt;10,F3350&lt;20),"",IF(H3350&gt;0,VLOOKUP(H3350,$O$3:$P$39,2,0),IF(AND(H3350=0,A3347=0),"zero","")))</f>
        <v/>
      </c>
      <c r="J3351" s="149" t="str">
        <f>CONCATENATE(E3351,IF(AND(E3351&lt;&gt;"",F3351&lt;&gt;""),$M$3,""),F3351,IF(AND(E3351&amp;F3351&lt;&gt;"",G3351&lt;&gt;""),$M$3,""),G3351,IF(AND(E3351&amp;F3351&amp;G3351&lt;&gt;"",H3351&lt;&gt;""),$M$3,""),H3351)</f>
        <v>dwieście dziesięć</v>
      </c>
      <c r="K3351" s="160"/>
    </row>
    <row r="3352" spans="1:11">
      <c r="A3352" s="159">
        <f t="shared" si="418"/>
        <v>210</v>
      </c>
      <c r="B3352" s="156">
        <f t="shared" si="419"/>
        <v>0</v>
      </c>
      <c r="C3352" s="156">
        <v>100000</v>
      </c>
      <c r="D3352" s="156"/>
      <c r="E3352" s="157"/>
      <c r="K3352" s="160"/>
    </row>
    <row r="3353" spans="1:11">
      <c r="A3353" s="159">
        <f t="shared" si="418"/>
        <v>210</v>
      </c>
      <c r="B3353" s="156">
        <f t="shared" si="419"/>
        <v>0</v>
      </c>
      <c r="C3353" s="156">
        <v>1000000</v>
      </c>
      <c r="D3353" s="156">
        <f>(A3353-A3350)/1000</f>
        <v>0</v>
      </c>
      <c r="E3353" s="157">
        <f>D3353-MOD(D3353,100)</f>
        <v>0</v>
      </c>
      <c r="F3353" s="149">
        <f>MOD(D3353,100)</f>
        <v>0</v>
      </c>
      <c r="G3353" s="149">
        <f>F3353-MOD(F3353,10)</f>
        <v>0</v>
      </c>
      <c r="H3353" s="149">
        <f>MOD(F3353,10)</f>
        <v>0</v>
      </c>
      <c r="K3353" s="160"/>
    </row>
    <row r="3354" spans="1:11">
      <c r="A3354" s="159">
        <f t="shared" si="418"/>
        <v>210</v>
      </c>
      <c r="B3354" s="156">
        <f t="shared" si="419"/>
        <v>0</v>
      </c>
      <c r="C3354" s="156">
        <v>10000000</v>
      </c>
      <c r="D3354" s="156"/>
      <c r="E3354" s="157" t="str">
        <f>_xlfn.IFNA(VLOOKUP(E3353,$O$3:$P$38,2,0),"")</f>
        <v/>
      </c>
      <c r="F3354" s="149" t="str">
        <f>IF(AND(F3353&gt;10,F3353&lt;20), VLOOKUP(F3353,$O$3:$P$38,2,0),"")</f>
        <v/>
      </c>
      <c r="G3354" s="149" t="str">
        <f>IF(AND(F3353&gt;10,F3353&lt;20),"", IF(G3353&gt;9, VLOOKUP(G3353,$O$3:$P$38,2,0),""))</f>
        <v/>
      </c>
      <c r="H3354" s="149" t="str">
        <f>IF(AND(F3353&gt;10,F3353&lt;20),"", IF(H3353&gt;0, VLOOKUP(H3353,$O$3:$P$38,2,0),""))</f>
        <v/>
      </c>
      <c r="I3354" s="149" t="str">
        <f>IF(D3353=0,"",IF(D3353=1,$Q$3,IF(AND(F3353&gt;10,F3353&lt;19),$Q$5,IF(AND(H3353&gt;1,H3353&lt;5),$Q$4,$Q$5))))</f>
        <v/>
      </c>
      <c r="J3354" s="149" t="str">
        <f>CONCATENATE(E3354,IF(AND(E3354&lt;&gt;"",F3354&lt;&gt;""),$M$3,""),F3354,IF(AND(E3354&amp;F3354&lt;&gt;"",G3354&lt;&gt;""),$M$3,""),G3354,IF(AND(E3354&amp;F3354&amp;G3354&lt;&gt;"",H3354&lt;&gt;""),$M$3,""),H3354,IF(E3354&amp;F3354&amp;G3354&amp;H3354&lt;&gt;"",$M$3,""),I3354)</f>
        <v/>
      </c>
      <c r="K3354" s="160"/>
    </row>
    <row r="3355" spans="1:11">
      <c r="A3355" s="159">
        <f t="shared" si="418"/>
        <v>210</v>
      </c>
      <c r="B3355" s="156">
        <f t="shared" si="419"/>
        <v>0</v>
      </c>
      <c r="C3355" s="156">
        <v>100000000</v>
      </c>
      <c r="D3355" s="156"/>
      <c r="E3355" s="157"/>
      <c r="K3355" s="160"/>
    </row>
    <row r="3356" spans="1:11">
      <c r="A3356" s="159">
        <f t="shared" si="418"/>
        <v>210</v>
      </c>
      <c r="B3356" s="155">
        <f t="shared" si="419"/>
        <v>0</v>
      </c>
      <c r="C3356" s="155">
        <v>1000000000</v>
      </c>
      <c r="D3356" s="156">
        <f>(A3356-A3353)/1000000</f>
        <v>0</v>
      </c>
      <c r="E3356" s="157">
        <f>D3356-MOD(D3356,100)</f>
        <v>0</v>
      </c>
      <c r="F3356" s="149">
        <f>MOD(D3356,100)</f>
        <v>0</v>
      </c>
      <c r="G3356" s="149">
        <f>F3356-MOD(F3356,10)</f>
        <v>0</v>
      </c>
      <c r="H3356" s="149">
        <f>MOD(F3356,10)</f>
        <v>0</v>
      </c>
      <c r="K3356" s="160"/>
    </row>
    <row r="3357" spans="1:11">
      <c r="A3357" s="159">
        <f t="shared" si="418"/>
        <v>210</v>
      </c>
      <c r="B3357" s="155">
        <f t="shared" si="419"/>
        <v>0</v>
      </c>
      <c r="C3357" s="155">
        <v>10000000000</v>
      </c>
      <c r="E3357" s="161" t="str">
        <f>_xlfn.IFNA(VLOOKUP(E3356,$O$3:$P$38,2,0),"")</f>
        <v/>
      </c>
      <c r="F3357" s="149" t="str">
        <f>IF(AND(F3356&gt;10,F3356&lt;20), VLOOKUP(F3356,$O$3:$P$38,2,0),"")</f>
        <v/>
      </c>
      <c r="G3357" s="149" t="str">
        <f>IF(AND(F3356&gt;10,F3356&lt;20),"", IF(G3356&gt;9, VLOOKUP(G3356,$O$3:$P$38,2,0),""))</f>
        <v/>
      </c>
      <c r="H3357" s="149" t="str">
        <f>IF(AND(F3356&gt;10,F3356&lt;20),"", IF(H3356&gt;0, VLOOKUP(H3356,$O$3:$P$38,2,0),""))</f>
        <v/>
      </c>
      <c r="I3357" s="149" t="str">
        <f>IF(D3356=0,"",IF(D3356=1,$R$3,IF(AND(F3356&gt;10,F3356&lt;19),$R$5,IF(AND(H3356&gt;1,H3356&lt;5),$R$4,$R$5))))</f>
        <v/>
      </c>
      <c r="J3357" s="149" t="str">
        <f>CONCATENATE(E3357,IF(AND(E3357&lt;&gt;"",F3357&lt;&gt;""),$M$3,""),F3357,IF(AND(E3357&amp;F3357&lt;&gt;"",G3357&lt;&gt;""),$M$3,""),G3357,IF(AND(E3357&amp;F3357&amp;G3357&lt;&gt;"",H3357&lt;&gt;""),$M$3,""),H3357,IF(E3357&amp;F3357&amp;G3357&amp;H3357&lt;&gt;"",$M$3,""),I3357)</f>
        <v/>
      </c>
      <c r="K3357" s="160"/>
    </row>
    <row r="3358" spans="1:11">
      <c r="A3358" s="159">
        <f t="shared" si="418"/>
        <v>210</v>
      </c>
      <c r="B3358" s="156">
        <f t="shared" si="419"/>
        <v>0</v>
      </c>
      <c r="C3358" s="156">
        <v>100000000000</v>
      </c>
      <c r="D3358" s="156"/>
      <c r="E3358" s="157"/>
      <c r="K3358" s="160"/>
    </row>
    <row r="3359" spans="1:11">
      <c r="A3359" s="159">
        <f t="shared" si="418"/>
        <v>210</v>
      </c>
      <c r="B3359" s="155">
        <f>A3359-A3356</f>
        <v>0</v>
      </c>
      <c r="C3359" s="155">
        <v>1000000000000</v>
      </c>
      <c r="D3359" s="156">
        <f>(A3359-A3356)/1000000000</f>
        <v>0</v>
      </c>
      <c r="E3359" s="157">
        <f>D3359-MOD(D3359,100)</f>
        <v>0</v>
      </c>
      <c r="F3359" s="149">
        <f>MOD(D3359,100)</f>
        <v>0</v>
      </c>
      <c r="G3359" s="149">
        <f>F3359-MOD(F3359,10)</f>
        <v>0</v>
      </c>
      <c r="H3359" s="149">
        <f>MOD(F3359,10)</f>
        <v>0</v>
      </c>
      <c r="K3359" s="160"/>
    </row>
    <row r="3360" spans="1:11" ht="15.75" thickBot="1">
      <c r="A3360" s="162"/>
      <c r="B3360" s="163"/>
      <c r="C3360" s="163"/>
      <c r="D3360" s="163"/>
      <c r="E3360" s="164" t="str">
        <f>_xlfn.IFNA(VLOOKUP(E3359,$O$3:$P$38,2,0),"")</f>
        <v/>
      </c>
      <c r="F3360" s="163" t="str">
        <f>IF(AND(F3359&gt;10,F3359&lt;20), VLOOKUP(F3359,$O$3:$P$38,2,0),"")</f>
        <v/>
      </c>
      <c r="G3360" s="163" t="str">
        <f>IF(AND(F3359&gt;10,F3359&lt;20),"", IF(G3359&gt;9, VLOOKUP(G3359,$O$3:$P$38,2,0),""))</f>
        <v/>
      </c>
      <c r="H3360" s="163" t="str">
        <f>IF(AND(F3359&gt;10,F3359&lt;20),"", IF(H3359&gt;0, VLOOKUP(H3359,$O$3:$P$38,2,0),""))</f>
        <v/>
      </c>
      <c r="I3360" s="163" t="str">
        <f>IF(D3359=0,"",IF(D3359=1,$S$3,IF(AND(F3359&gt;10,F3359&lt;19),$S$5,IF(AND(H3359&gt;1,H3359&lt;5),$S$4,$S$5))))</f>
        <v/>
      </c>
      <c r="J3360" s="163" t="str">
        <f>CONCATENATE(E3360,IF(AND(E3360&lt;&gt;"",F3360&lt;&gt;""),$M$3,""),F3360,IF(AND(E3360&amp;F3360&lt;&gt;"",G3360&lt;&gt;""),$M$3,""),G3360,IF(AND(E3360&amp;F3360&amp;G3360&lt;&gt;"",H3360&lt;&gt;""),$M$3,""),H3360,IF(E3360&amp;F3360&amp;G3360&amp;H3360&lt;&gt;"",$M$3,""),I3360)</f>
        <v/>
      </c>
      <c r="K3360" s="165"/>
    </row>
    <row r="3361" spans="1:11" ht="15.75" thickBot="1">
      <c r="A3361" s="150"/>
      <c r="B3361" s="150"/>
      <c r="C3361" s="150"/>
      <c r="D3361" s="150"/>
      <c r="E3361" s="166"/>
      <c r="F3361" s="150"/>
      <c r="G3361" s="150"/>
      <c r="H3361" s="150"/>
      <c r="I3361" s="150"/>
      <c r="J3361" s="150"/>
      <c r="K3361" s="150"/>
    </row>
    <row r="3362" spans="1:11" ht="15.75" thickBot="1">
      <c r="A3362" s="151">
        <v>211</v>
      </c>
      <c r="B3362" s="145" t="s">
        <v>152</v>
      </c>
      <c r="C3362" s="145" t="s">
        <v>153</v>
      </c>
      <c r="D3362" s="148"/>
      <c r="E3362" s="152" t="str">
        <f>CONCATENATE(J3376,IF(AND(D3375&lt;&gt;0,D3372&lt;&gt;0),$M$3,""),J3373,IF(AND(D3372&lt;&gt;0,D3369&lt;&gt;0),$M$3,""),J3370,IF(AND(D3369&lt;&gt;0,D3366&lt;&gt;0),$M$3,""),J3367,$N$3,$M$3,E3363,IF(D3363&lt;&gt;0,$M$3,""),$N$4)</f>
        <v>dwieście jedenaście, 00/100</v>
      </c>
      <c r="F3362" s="148"/>
      <c r="G3362" s="148"/>
      <c r="H3362" s="148"/>
      <c r="I3362" s="148"/>
      <c r="J3362" s="148"/>
      <c r="K3362" s="153"/>
    </row>
    <row r="3363" spans="1:11" ht="15.75" thickBot="1">
      <c r="A3363" s="154">
        <f>TRUNC(A3362)</f>
        <v>211</v>
      </c>
      <c r="B3363" s="155">
        <f>A3362-A3363</f>
        <v>0</v>
      </c>
      <c r="C3363" s="155">
        <v>1</v>
      </c>
      <c r="D3363" s="156">
        <f>B3363</f>
        <v>0</v>
      </c>
      <c r="E3363" s="157" t="str">
        <f>CONCATENATE(TEXT(D3363*100,"## 00"),"/100")</f>
        <v>00/100</v>
      </c>
      <c r="K3363" s="158"/>
    </row>
    <row r="3364" spans="1:11">
      <c r="A3364" s="159">
        <f t="shared" ref="A3364:A3375" si="420">MOD($A$3363,$C3364)</f>
        <v>1</v>
      </c>
      <c r="B3364" s="156">
        <f>A3364</f>
        <v>1</v>
      </c>
      <c r="C3364" s="156">
        <v>10</v>
      </c>
      <c r="D3364" s="156"/>
      <c r="E3364" s="157"/>
      <c r="K3364" s="160"/>
    </row>
    <row r="3365" spans="1:11">
      <c r="A3365" s="159">
        <f t="shared" si="420"/>
        <v>11</v>
      </c>
      <c r="B3365" s="156">
        <f t="shared" ref="B3365:B3374" si="421">A3365-A3364</f>
        <v>10</v>
      </c>
      <c r="C3365" s="156">
        <v>100</v>
      </c>
      <c r="D3365" s="156"/>
      <c r="E3365" s="157"/>
      <c r="K3365" s="160"/>
    </row>
    <row r="3366" spans="1:11">
      <c r="A3366" s="159">
        <f t="shared" si="420"/>
        <v>211</v>
      </c>
      <c r="B3366" s="156">
        <f t="shared" si="421"/>
        <v>200</v>
      </c>
      <c r="C3366" s="156">
        <v>1000</v>
      </c>
      <c r="D3366" s="156">
        <f>A3366</f>
        <v>211</v>
      </c>
      <c r="E3366" s="157">
        <f>D3366-MOD(D3366,100)</f>
        <v>200</v>
      </c>
      <c r="F3366" s="149">
        <f>MOD(D3366,100)</f>
        <v>11</v>
      </c>
      <c r="G3366" s="149">
        <f>F3366-MOD(F3366,10)</f>
        <v>10</v>
      </c>
      <c r="H3366" s="149">
        <f>MOD(F3366,10)</f>
        <v>1</v>
      </c>
      <c r="K3366" s="160"/>
    </row>
    <row r="3367" spans="1:11">
      <c r="A3367" s="159">
        <f t="shared" si="420"/>
        <v>211</v>
      </c>
      <c r="B3367" s="156">
        <f t="shared" si="421"/>
        <v>0</v>
      </c>
      <c r="C3367" s="156">
        <v>10000</v>
      </c>
      <c r="D3367" s="156"/>
      <c r="E3367" s="157" t="str">
        <f>_xlfn.IFNA(VLOOKUP(E3366,$O$3:$P$38,2,0),"")</f>
        <v>dwieście</v>
      </c>
      <c r="F3367" s="149" t="str">
        <f>IF(AND(F3366&gt;10,F3366&lt;20), VLOOKUP(F3366,$O$3:$P$38,2,0),"")</f>
        <v>jedenaście</v>
      </c>
      <c r="G3367" s="149" t="str">
        <f>IF(AND(F3366&gt;10,F3366&lt;20),"", IF(G3366&gt;9, VLOOKUP(G3366,$O$3:$P$38,2,0),""))</f>
        <v/>
      </c>
      <c r="H3367" s="149" t="str">
        <f>IF(AND(F3366&gt;10,F3366&lt;20),"",IF(H3366&gt;0,VLOOKUP(H3366,$O$3:$P$39,2,0),IF(AND(H3366=0,A3363=0),"zero","")))</f>
        <v/>
      </c>
      <c r="J3367" s="149" t="str">
        <f>CONCATENATE(E3367,IF(AND(E3367&lt;&gt;"",F3367&lt;&gt;""),$M$3,""),F3367,IF(AND(E3367&amp;F3367&lt;&gt;"",G3367&lt;&gt;""),$M$3,""),G3367,IF(AND(E3367&amp;F3367&amp;G3367&lt;&gt;"",H3367&lt;&gt;""),$M$3,""),H3367)</f>
        <v>dwieście jedenaście</v>
      </c>
      <c r="K3367" s="160"/>
    </row>
    <row r="3368" spans="1:11">
      <c r="A3368" s="159">
        <f t="shared" si="420"/>
        <v>211</v>
      </c>
      <c r="B3368" s="156">
        <f t="shared" si="421"/>
        <v>0</v>
      </c>
      <c r="C3368" s="156">
        <v>100000</v>
      </c>
      <c r="D3368" s="156"/>
      <c r="E3368" s="157"/>
      <c r="K3368" s="160"/>
    </row>
    <row r="3369" spans="1:11">
      <c r="A3369" s="159">
        <f t="shared" si="420"/>
        <v>211</v>
      </c>
      <c r="B3369" s="156">
        <f t="shared" si="421"/>
        <v>0</v>
      </c>
      <c r="C3369" s="156">
        <v>1000000</v>
      </c>
      <c r="D3369" s="156">
        <f>(A3369-A3366)/1000</f>
        <v>0</v>
      </c>
      <c r="E3369" s="157">
        <f>D3369-MOD(D3369,100)</f>
        <v>0</v>
      </c>
      <c r="F3369" s="149">
        <f>MOD(D3369,100)</f>
        <v>0</v>
      </c>
      <c r="G3369" s="149">
        <f>F3369-MOD(F3369,10)</f>
        <v>0</v>
      </c>
      <c r="H3369" s="149">
        <f>MOD(F3369,10)</f>
        <v>0</v>
      </c>
      <c r="K3369" s="160"/>
    </row>
    <row r="3370" spans="1:11">
      <c r="A3370" s="159">
        <f t="shared" si="420"/>
        <v>211</v>
      </c>
      <c r="B3370" s="156">
        <f t="shared" si="421"/>
        <v>0</v>
      </c>
      <c r="C3370" s="156">
        <v>10000000</v>
      </c>
      <c r="D3370" s="156"/>
      <c r="E3370" s="157" t="str">
        <f>_xlfn.IFNA(VLOOKUP(E3369,$O$3:$P$38,2,0),"")</f>
        <v/>
      </c>
      <c r="F3370" s="149" t="str">
        <f>IF(AND(F3369&gt;10,F3369&lt;20), VLOOKUP(F3369,$O$3:$P$38,2,0),"")</f>
        <v/>
      </c>
      <c r="G3370" s="149" t="str">
        <f>IF(AND(F3369&gt;10,F3369&lt;20),"", IF(G3369&gt;9, VLOOKUP(G3369,$O$3:$P$38,2,0),""))</f>
        <v/>
      </c>
      <c r="H3370" s="149" t="str">
        <f>IF(AND(F3369&gt;10,F3369&lt;20),"", IF(H3369&gt;0, VLOOKUP(H3369,$O$3:$P$38,2,0),""))</f>
        <v/>
      </c>
      <c r="I3370" s="149" t="str">
        <f>IF(D3369=0,"",IF(D3369=1,$Q$3,IF(AND(F3369&gt;10,F3369&lt;19),$Q$5,IF(AND(H3369&gt;1,H3369&lt;5),$Q$4,$Q$5))))</f>
        <v/>
      </c>
      <c r="J3370" s="149" t="str">
        <f>CONCATENATE(E3370,IF(AND(E3370&lt;&gt;"",F3370&lt;&gt;""),$M$3,""),F3370,IF(AND(E3370&amp;F3370&lt;&gt;"",G3370&lt;&gt;""),$M$3,""),G3370,IF(AND(E3370&amp;F3370&amp;G3370&lt;&gt;"",H3370&lt;&gt;""),$M$3,""),H3370,IF(E3370&amp;F3370&amp;G3370&amp;H3370&lt;&gt;"",$M$3,""),I3370)</f>
        <v/>
      </c>
      <c r="K3370" s="160"/>
    </row>
    <row r="3371" spans="1:11">
      <c r="A3371" s="159">
        <f t="shared" si="420"/>
        <v>211</v>
      </c>
      <c r="B3371" s="156">
        <f t="shared" si="421"/>
        <v>0</v>
      </c>
      <c r="C3371" s="156">
        <v>100000000</v>
      </c>
      <c r="D3371" s="156"/>
      <c r="E3371" s="157"/>
      <c r="K3371" s="160"/>
    </row>
    <row r="3372" spans="1:11">
      <c r="A3372" s="159">
        <f t="shared" si="420"/>
        <v>211</v>
      </c>
      <c r="B3372" s="155">
        <f t="shared" si="421"/>
        <v>0</v>
      </c>
      <c r="C3372" s="155">
        <v>1000000000</v>
      </c>
      <c r="D3372" s="156">
        <f>(A3372-A3369)/1000000</f>
        <v>0</v>
      </c>
      <c r="E3372" s="157">
        <f>D3372-MOD(D3372,100)</f>
        <v>0</v>
      </c>
      <c r="F3372" s="149">
        <f>MOD(D3372,100)</f>
        <v>0</v>
      </c>
      <c r="G3372" s="149">
        <f>F3372-MOD(F3372,10)</f>
        <v>0</v>
      </c>
      <c r="H3372" s="149">
        <f>MOD(F3372,10)</f>
        <v>0</v>
      </c>
      <c r="K3372" s="160"/>
    </row>
    <row r="3373" spans="1:11">
      <c r="A3373" s="159">
        <f t="shared" si="420"/>
        <v>211</v>
      </c>
      <c r="B3373" s="155">
        <f t="shared" si="421"/>
        <v>0</v>
      </c>
      <c r="C3373" s="155">
        <v>10000000000</v>
      </c>
      <c r="E3373" s="161" t="str">
        <f>_xlfn.IFNA(VLOOKUP(E3372,$O$3:$P$38,2,0),"")</f>
        <v/>
      </c>
      <c r="F3373" s="149" t="str">
        <f>IF(AND(F3372&gt;10,F3372&lt;20), VLOOKUP(F3372,$O$3:$P$38,2,0),"")</f>
        <v/>
      </c>
      <c r="G3373" s="149" t="str">
        <f>IF(AND(F3372&gt;10,F3372&lt;20),"", IF(G3372&gt;9, VLOOKUP(G3372,$O$3:$P$38,2,0),""))</f>
        <v/>
      </c>
      <c r="H3373" s="149" t="str">
        <f>IF(AND(F3372&gt;10,F3372&lt;20),"", IF(H3372&gt;0, VLOOKUP(H3372,$O$3:$P$38,2,0),""))</f>
        <v/>
      </c>
      <c r="I3373" s="149" t="str">
        <f>IF(D3372=0,"",IF(D3372=1,$R$3,IF(AND(F3372&gt;10,F3372&lt;19),$R$5,IF(AND(H3372&gt;1,H3372&lt;5),$R$4,$R$5))))</f>
        <v/>
      </c>
      <c r="J3373" s="149" t="str">
        <f>CONCATENATE(E3373,IF(AND(E3373&lt;&gt;"",F3373&lt;&gt;""),$M$3,""),F3373,IF(AND(E3373&amp;F3373&lt;&gt;"",G3373&lt;&gt;""),$M$3,""),G3373,IF(AND(E3373&amp;F3373&amp;G3373&lt;&gt;"",H3373&lt;&gt;""),$M$3,""),H3373,IF(E3373&amp;F3373&amp;G3373&amp;H3373&lt;&gt;"",$M$3,""),I3373)</f>
        <v/>
      </c>
      <c r="K3373" s="160"/>
    </row>
    <row r="3374" spans="1:11">
      <c r="A3374" s="159">
        <f t="shared" si="420"/>
        <v>211</v>
      </c>
      <c r="B3374" s="156">
        <f t="shared" si="421"/>
        <v>0</v>
      </c>
      <c r="C3374" s="156">
        <v>100000000000</v>
      </c>
      <c r="D3374" s="156"/>
      <c r="E3374" s="157"/>
      <c r="K3374" s="160"/>
    </row>
    <row r="3375" spans="1:11">
      <c r="A3375" s="159">
        <f t="shared" si="420"/>
        <v>211</v>
      </c>
      <c r="B3375" s="155">
        <f>A3375-A3372</f>
        <v>0</v>
      </c>
      <c r="C3375" s="155">
        <v>1000000000000</v>
      </c>
      <c r="D3375" s="156">
        <f>(A3375-A3372)/1000000000</f>
        <v>0</v>
      </c>
      <c r="E3375" s="157">
        <f>D3375-MOD(D3375,100)</f>
        <v>0</v>
      </c>
      <c r="F3375" s="149">
        <f>MOD(D3375,100)</f>
        <v>0</v>
      </c>
      <c r="G3375" s="149">
        <f>F3375-MOD(F3375,10)</f>
        <v>0</v>
      </c>
      <c r="H3375" s="149">
        <f>MOD(F3375,10)</f>
        <v>0</v>
      </c>
      <c r="K3375" s="160"/>
    </row>
    <row r="3376" spans="1:11" ht="15.75" thickBot="1">
      <c r="A3376" s="162"/>
      <c r="B3376" s="163"/>
      <c r="C3376" s="163"/>
      <c r="D3376" s="163"/>
      <c r="E3376" s="164" t="str">
        <f>_xlfn.IFNA(VLOOKUP(E3375,$O$3:$P$38,2,0),"")</f>
        <v/>
      </c>
      <c r="F3376" s="163" t="str">
        <f>IF(AND(F3375&gt;10,F3375&lt;20), VLOOKUP(F3375,$O$3:$P$38,2,0),"")</f>
        <v/>
      </c>
      <c r="G3376" s="163" t="str">
        <f>IF(AND(F3375&gt;10,F3375&lt;20),"", IF(G3375&gt;9, VLOOKUP(G3375,$O$3:$P$38,2,0),""))</f>
        <v/>
      </c>
      <c r="H3376" s="163" t="str">
        <f>IF(AND(F3375&gt;10,F3375&lt;20),"", IF(H3375&gt;0, VLOOKUP(H3375,$O$3:$P$38,2,0),""))</f>
        <v/>
      </c>
      <c r="I3376" s="163" t="str">
        <f>IF(D3375=0,"",IF(D3375=1,$S$3,IF(AND(F3375&gt;10,F3375&lt;19),$S$5,IF(AND(H3375&gt;1,H3375&lt;5),$S$4,$S$5))))</f>
        <v/>
      </c>
      <c r="J3376" s="163" t="str">
        <f>CONCATENATE(E3376,IF(AND(E3376&lt;&gt;"",F3376&lt;&gt;""),$M$3,""),F3376,IF(AND(E3376&amp;F3376&lt;&gt;"",G3376&lt;&gt;""),$M$3,""),G3376,IF(AND(E3376&amp;F3376&amp;G3376&lt;&gt;"",H3376&lt;&gt;""),$M$3,""),H3376,IF(E3376&amp;F3376&amp;G3376&amp;H3376&lt;&gt;"",$M$3,""),I3376)</f>
        <v/>
      </c>
      <c r="K3376" s="165"/>
    </row>
    <row r="3377" spans="1:11" ht="15.75" thickBot="1">
      <c r="A3377" s="150"/>
      <c r="B3377" s="150"/>
      <c r="C3377" s="150"/>
      <c r="D3377" s="150"/>
      <c r="E3377" s="166"/>
      <c r="F3377" s="150"/>
      <c r="G3377" s="150"/>
      <c r="H3377" s="150"/>
      <c r="I3377" s="150"/>
      <c r="J3377" s="150"/>
      <c r="K3377" s="150"/>
    </row>
    <row r="3378" spans="1:11" ht="15.75" thickBot="1">
      <c r="A3378" s="151">
        <v>212</v>
      </c>
      <c r="B3378" s="145" t="s">
        <v>152</v>
      </c>
      <c r="C3378" s="145" t="s">
        <v>153</v>
      </c>
      <c r="D3378" s="148"/>
      <c r="E3378" s="152" t="str">
        <f>CONCATENATE(J3392,IF(AND(D3391&lt;&gt;0,D3388&lt;&gt;0),$M$3,""),J3389,IF(AND(D3388&lt;&gt;0,D3385&lt;&gt;0),$M$3,""),J3386,IF(AND(D3385&lt;&gt;0,D3382&lt;&gt;0),$M$3,""),J3383,$N$3,$M$3,E3379,IF(D3379&lt;&gt;0,$M$3,""),$N$4)</f>
        <v>dwieście dwanaście, 00/100</v>
      </c>
      <c r="F3378" s="148"/>
      <c r="G3378" s="148"/>
      <c r="H3378" s="148"/>
      <c r="I3378" s="148"/>
      <c r="J3378" s="148"/>
      <c r="K3378" s="153"/>
    </row>
    <row r="3379" spans="1:11" ht="15.75" thickBot="1">
      <c r="A3379" s="154">
        <f>TRUNC(A3378)</f>
        <v>212</v>
      </c>
      <c r="B3379" s="155">
        <f>A3378-A3379</f>
        <v>0</v>
      </c>
      <c r="C3379" s="155">
        <v>1</v>
      </c>
      <c r="D3379" s="156">
        <f>B3379</f>
        <v>0</v>
      </c>
      <c r="E3379" s="157" t="str">
        <f>CONCATENATE(TEXT(D3379*100,"## 00"),"/100")</f>
        <v>00/100</v>
      </c>
      <c r="K3379" s="158"/>
    </row>
    <row r="3380" spans="1:11">
      <c r="A3380" s="159">
        <f t="shared" ref="A3380:A3391" si="422">MOD($A$3379,$C3380)</f>
        <v>2</v>
      </c>
      <c r="B3380" s="156">
        <f>A3380</f>
        <v>2</v>
      </c>
      <c r="C3380" s="156">
        <v>10</v>
      </c>
      <c r="D3380" s="156"/>
      <c r="E3380" s="157"/>
      <c r="K3380" s="160"/>
    </row>
    <row r="3381" spans="1:11">
      <c r="A3381" s="159">
        <f t="shared" si="422"/>
        <v>12</v>
      </c>
      <c r="B3381" s="156">
        <f t="shared" ref="B3381:B3390" si="423">A3381-A3380</f>
        <v>10</v>
      </c>
      <c r="C3381" s="156">
        <v>100</v>
      </c>
      <c r="D3381" s="156"/>
      <c r="E3381" s="157"/>
      <c r="K3381" s="160"/>
    </row>
    <row r="3382" spans="1:11">
      <c r="A3382" s="159">
        <f t="shared" si="422"/>
        <v>212</v>
      </c>
      <c r="B3382" s="156">
        <f t="shared" si="423"/>
        <v>200</v>
      </c>
      <c r="C3382" s="156">
        <v>1000</v>
      </c>
      <c r="D3382" s="156">
        <f>A3382</f>
        <v>212</v>
      </c>
      <c r="E3382" s="157">
        <f>D3382-MOD(D3382,100)</f>
        <v>200</v>
      </c>
      <c r="F3382" s="149">
        <f>MOD(D3382,100)</f>
        <v>12</v>
      </c>
      <c r="G3382" s="149">
        <f>F3382-MOD(F3382,10)</f>
        <v>10</v>
      </c>
      <c r="H3382" s="149">
        <f>MOD(F3382,10)</f>
        <v>2</v>
      </c>
      <c r="K3382" s="160"/>
    </row>
    <row r="3383" spans="1:11">
      <c r="A3383" s="159">
        <f t="shared" si="422"/>
        <v>212</v>
      </c>
      <c r="B3383" s="156">
        <f t="shared" si="423"/>
        <v>0</v>
      </c>
      <c r="C3383" s="156">
        <v>10000</v>
      </c>
      <c r="D3383" s="156"/>
      <c r="E3383" s="157" t="str">
        <f>_xlfn.IFNA(VLOOKUP(E3382,$O$3:$P$38,2,0),"")</f>
        <v>dwieście</v>
      </c>
      <c r="F3383" s="149" t="str">
        <f>IF(AND(F3382&gt;10,F3382&lt;20), VLOOKUP(F3382,$O$3:$P$38,2,0),"")</f>
        <v>dwanaście</v>
      </c>
      <c r="G3383" s="149" t="str">
        <f>IF(AND(F3382&gt;10,F3382&lt;20),"", IF(G3382&gt;9, VLOOKUP(G3382,$O$3:$P$38,2,0),""))</f>
        <v/>
      </c>
      <c r="H3383" s="149" t="str">
        <f>IF(AND(F3382&gt;10,F3382&lt;20),"",IF(H3382&gt;0,VLOOKUP(H3382,$O$3:$P$39,2,0),IF(AND(H3382=0,A3379=0),"zero","")))</f>
        <v/>
      </c>
      <c r="J3383" s="149" t="str">
        <f>CONCATENATE(E3383,IF(AND(E3383&lt;&gt;"",F3383&lt;&gt;""),$M$3,""),F3383,IF(AND(E3383&amp;F3383&lt;&gt;"",G3383&lt;&gt;""),$M$3,""),G3383,IF(AND(E3383&amp;F3383&amp;G3383&lt;&gt;"",H3383&lt;&gt;""),$M$3,""),H3383)</f>
        <v>dwieście dwanaście</v>
      </c>
      <c r="K3383" s="160"/>
    </row>
    <row r="3384" spans="1:11">
      <c r="A3384" s="159">
        <f t="shared" si="422"/>
        <v>212</v>
      </c>
      <c r="B3384" s="156">
        <f t="shared" si="423"/>
        <v>0</v>
      </c>
      <c r="C3384" s="156">
        <v>100000</v>
      </c>
      <c r="D3384" s="156"/>
      <c r="E3384" s="157"/>
      <c r="K3384" s="160"/>
    </row>
    <row r="3385" spans="1:11">
      <c r="A3385" s="159">
        <f t="shared" si="422"/>
        <v>212</v>
      </c>
      <c r="B3385" s="156">
        <f t="shared" si="423"/>
        <v>0</v>
      </c>
      <c r="C3385" s="156">
        <v>1000000</v>
      </c>
      <c r="D3385" s="156">
        <f>(A3385-A3382)/1000</f>
        <v>0</v>
      </c>
      <c r="E3385" s="157">
        <f>D3385-MOD(D3385,100)</f>
        <v>0</v>
      </c>
      <c r="F3385" s="149">
        <f>MOD(D3385,100)</f>
        <v>0</v>
      </c>
      <c r="G3385" s="149">
        <f>F3385-MOD(F3385,10)</f>
        <v>0</v>
      </c>
      <c r="H3385" s="149">
        <f>MOD(F3385,10)</f>
        <v>0</v>
      </c>
      <c r="K3385" s="160"/>
    </row>
    <row r="3386" spans="1:11">
      <c r="A3386" s="159">
        <f t="shared" si="422"/>
        <v>212</v>
      </c>
      <c r="B3386" s="156">
        <f t="shared" si="423"/>
        <v>0</v>
      </c>
      <c r="C3386" s="156">
        <v>10000000</v>
      </c>
      <c r="D3386" s="156"/>
      <c r="E3386" s="157" t="str">
        <f>_xlfn.IFNA(VLOOKUP(E3385,$O$3:$P$38,2,0),"")</f>
        <v/>
      </c>
      <c r="F3386" s="149" t="str">
        <f>IF(AND(F3385&gt;10,F3385&lt;20), VLOOKUP(F3385,$O$3:$P$38,2,0),"")</f>
        <v/>
      </c>
      <c r="G3386" s="149" t="str">
        <f>IF(AND(F3385&gt;10,F3385&lt;20),"", IF(G3385&gt;9, VLOOKUP(G3385,$O$3:$P$38,2,0),""))</f>
        <v/>
      </c>
      <c r="H3386" s="149" t="str">
        <f>IF(AND(F3385&gt;10,F3385&lt;20),"", IF(H3385&gt;0, VLOOKUP(H3385,$O$3:$P$38,2,0),""))</f>
        <v/>
      </c>
      <c r="I3386" s="149" t="str">
        <f>IF(D3385=0,"",IF(D3385=1,$Q$3,IF(AND(F3385&gt;10,F3385&lt;19),$Q$5,IF(AND(H3385&gt;1,H3385&lt;5),$Q$4,$Q$5))))</f>
        <v/>
      </c>
      <c r="J3386" s="149" t="str">
        <f>CONCATENATE(E3386,IF(AND(E3386&lt;&gt;"",F3386&lt;&gt;""),$M$3,""),F3386,IF(AND(E3386&amp;F3386&lt;&gt;"",G3386&lt;&gt;""),$M$3,""),G3386,IF(AND(E3386&amp;F3386&amp;G3386&lt;&gt;"",H3386&lt;&gt;""),$M$3,""),H3386,IF(E3386&amp;F3386&amp;G3386&amp;H3386&lt;&gt;"",$M$3,""),I3386)</f>
        <v/>
      </c>
      <c r="K3386" s="160"/>
    </row>
    <row r="3387" spans="1:11">
      <c r="A3387" s="159">
        <f t="shared" si="422"/>
        <v>212</v>
      </c>
      <c r="B3387" s="156">
        <f t="shared" si="423"/>
        <v>0</v>
      </c>
      <c r="C3387" s="156">
        <v>100000000</v>
      </c>
      <c r="D3387" s="156"/>
      <c r="E3387" s="157"/>
      <c r="K3387" s="160"/>
    </row>
    <row r="3388" spans="1:11">
      <c r="A3388" s="159">
        <f t="shared" si="422"/>
        <v>212</v>
      </c>
      <c r="B3388" s="155">
        <f t="shared" si="423"/>
        <v>0</v>
      </c>
      <c r="C3388" s="155">
        <v>1000000000</v>
      </c>
      <c r="D3388" s="156">
        <f>(A3388-A3385)/1000000</f>
        <v>0</v>
      </c>
      <c r="E3388" s="157">
        <f>D3388-MOD(D3388,100)</f>
        <v>0</v>
      </c>
      <c r="F3388" s="149">
        <f>MOD(D3388,100)</f>
        <v>0</v>
      </c>
      <c r="G3388" s="149">
        <f>F3388-MOD(F3388,10)</f>
        <v>0</v>
      </c>
      <c r="H3388" s="149">
        <f>MOD(F3388,10)</f>
        <v>0</v>
      </c>
      <c r="K3388" s="160"/>
    </row>
    <row r="3389" spans="1:11">
      <c r="A3389" s="159">
        <f t="shared" si="422"/>
        <v>212</v>
      </c>
      <c r="B3389" s="155">
        <f t="shared" si="423"/>
        <v>0</v>
      </c>
      <c r="C3389" s="155">
        <v>10000000000</v>
      </c>
      <c r="E3389" s="161" t="str">
        <f>_xlfn.IFNA(VLOOKUP(E3388,$O$3:$P$38,2,0),"")</f>
        <v/>
      </c>
      <c r="F3389" s="149" t="str">
        <f>IF(AND(F3388&gt;10,F3388&lt;20), VLOOKUP(F3388,$O$3:$P$38,2,0),"")</f>
        <v/>
      </c>
      <c r="G3389" s="149" t="str">
        <f>IF(AND(F3388&gt;10,F3388&lt;20),"", IF(G3388&gt;9, VLOOKUP(G3388,$O$3:$P$38,2,0),""))</f>
        <v/>
      </c>
      <c r="H3389" s="149" t="str">
        <f>IF(AND(F3388&gt;10,F3388&lt;20),"", IF(H3388&gt;0, VLOOKUP(H3388,$O$3:$P$38,2,0),""))</f>
        <v/>
      </c>
      <c r="I3389" s="149" t="str">
        <f>IF(D3388=0,"",IF(D3388=1,$R$3,IF(AND(F3388&gt;10,F3388&lt;19),$R$5,IF(AND(H3388&gt;1,H3388&lt;5),$R$4,$R$5))))</f>
        <v/>
      </c>
      <c r="J3389" s="149" t="str">
        <f>CONCATENATE(E3389,IF(AND(E3389&lt;&gt;"",F3389&lt;&gt;""),$M$3,""),F3389,IF(AND(E3389&amp;F3389&lt;&gt;"",G3389&lt;&gt;""),$M$3,""),G3389,IF(AND(E3389&amp;F3389&amp;G3389&lt;&gt;"",H3389&lt;&gt;""),$M$3,""),H3389,IF(E3389&amp;F3389&amp;G3389&amp;H3389&lt;&gt;"",$M$3,""),I3389)</f>
        <v/>
      </c>
      <c r="K3389" s="160"/>
    </row>
    <row r="3390" spans="1:11">
      <c r="A3390" s="159">
        <f t="shared" si="422"/>
        <v>212</v>
      </c>
      <c r="B3390" s="156">
        <f t="shared" si="423"/>
        <v>0</v>
      </c>
      <c r="C3390" s="156">
        <v>100000000000</v>
      </c>
      <c r="D3390" s="156"/>
      <c r="E3390" s="157"/>
      <c r="K3390" s="160"/>
    </row>
    <row r="3391" spans="1:11">
      <c r="A3391" s="159">
        <f t="shared" si="422"/>
        <v>212</v>
      </c>
      <c r="B3391" s="155">
        <f>A3391-A3388</f>
        <v>0</v>
      </c>
      <c r="C3391" s="155">
        <v>1000000000000</v>
      </c>
      <c r="D3391" s="156">
        <f>(A3391-A3388)/1000000000</f>
        <v>0</v>
      </c>
      <c r="E3391" s="157">
        <f>D3391-MOD(D3391,100)</f>
        <v>0</v>
      </c>
      <c r="F3391" s="149">
        <f>MOD(D3391,100)</f>
        <v>0</v>
      </c>
      <c r="G3391" s="149">
        <f>F3391-MOD(F3391,10)</f>
        <v>0</v>
      </c>
      <c r="H3391" s="149">
        <f>MOD(F3391,10)</f>
        <v>0</v>
      </c>
      <c r="K3391" s="160"/>
    </row>
    <row r="3392" spans="1:11" ht="15.75" thickBot="1">
      <c r="A3392" s="162"/>
      <c r="B3392" s="163"/>
      <c r="C3392" s="163"/>
      <c r="D3392" s="163"/>
      <c r="E3392" s="164" t="str">
        <f>_xlfn.IFNA(VLOOKUP(E3391,$O$3:$P$38,2,0),"")</f>
        <v/>
      </c>
      <c r="F3392" s="163" t="str">
        <f>IF(AND(F3391&gt;10,F3391&lt;20), VLOOKUP(F3391,$O$3:$P$38,2,0),"")</f>
        <v/>
      </c>
      <c r="G3392" s="163" t="str">
        <f>IF(AND(F3391&gt;10,F3391&lt;20),"", IF(G3391&gt;9, VLOOKUP(G3391,$O$3:$P$38,2,0),""))</f>
        <v/>
      </c>
      <c r="H3392" s="163" t="str">
        <f>IF(AND(F3391&gt;10,F3391&lt;20),"", IF(H3391&gt;0, VLOOKUP(H3391,$O$3:$P$38,2,0),""))</f>
        <v/>
      </c>
      <c r="I3392" s="163" t="str">
        <f>IF(D3391=0,"",IF(D3391=1,$S$3,IF(AND(F3391&gt;10,F3391&lt;19),$S$5,IF(AND(H3391&gt;1,H3391&lt;5),$S$4,$S$5))))</f>
        <v/>
      </c>
      <c r="J3392" s="163" t="str">
        <f>CONCATENATE(E3392,IF(AND(E3392&lt;&gt;"",F3392&lt;&gt;""),$M$3,""),F3392,IF(AND(E3392&amp;F3392&lt;&gt;"",G3392&lt;&gt;""),$M$3,""),G3392,IF(AND(E3392&amp;F3392&amp;G3392&lt;&gt;"",H3392&lt;&gt;""),$M$3,""),H3392,IF(E3392&amp;F3392&amp;G3392&amp;H3392&lt;&gt;"",$M$3,""),I3392)</f>
        <v/>
      </c>
      <c r="K3392" s="165"/>
    </row>
    <row r="3393" spans="1:11" ht="15.75" thickBot="1">
      <c r="A3393" s="150"/>
      <c r="B3393" s="150"/>
      <c r="C3393" s="150"/>
      <c r="D3393" s="150"/>
      <c r="E3393" s="166"/>
      <c r="F3393" s="150"/>
      <c r="G3393" s="150"/>
      <c r="H3393" s="150"/>
      <c r="I3393" s="150"/>
      <c r="J3393" s="150"/>
      <c r="K3393" s="150"/>
    </row>
    <row r="3394" spans="1:11" ht="15.75" thickBot="1">
      <c r="A3394" s="151">
        <v>213</v>
      </c>
      <c r="B3394" s="145" t="s">
        <v>152</v>
      </c>
      <c r="C3394" s="145" t="s">
        <v>153</v>
      </c>
      <c r="D3394" s="148"/>
      <c r="E3394" s="152" t="str">
        <f>CONCATENATE(J3408,IF(AND(D3407&lt;&gt;0,D3404&lt;&gt;0),$M$3,""),J3405,IF(AND(D3404&lt;&gt;0,D3401&lt;&gt;0),$M$3,""),J3402,IF(AND(D3401&lt;&gt;0,D3398&lt;&gt;0),$M$3,""),J3399,$N$3,$M$3,E3395,IF(D3395&lt;&gt;0,$M$3,""),$N$4)</f>
        <v>dwieście trzynaście, 00/100</v>
      </c>
      <c r="F3394" s="148"/>
      <c r="G3394" s="148"/>
      <c r="H3394" s="148"/>
      <c r="I3394" s="148"/>
      <c r="J3394" s="148"/>
      <c r="K3394" s="153"/>
    </row>
    <row r="3395" spans="1:11" ht="15.75" thickBot="1">
      <c r="A3395" s="154">
        <f>TRUNC(A3394)</f>
        <v>213</v>
      </c>
      <c r="B3395" s="155">
        <f>A3394-A3395</f>
        <v>0</v>
      </c>
      <c r="C3395" s="155">
        <v>1</v>
      </c>
      <c r="D3395" s="156">
        <f>B3395</f>
        <v>0</v>
      </c>
      <c r="E3395" s="157" t="str">
        <f>CONCATENATE(TEXT(D3395*100,"## 00"),"/100")</f>
        <v>00/100</v>
      </c>
      <c r="K3395" s="158"/>
    </row>
    <row r="3396" spans="1:11">
      <c r="A3396" s="159">
        <f t="shared" ref="A3396:A3407" si="424">MOD($A$3395,$C3396)</f>
        <v>3</v>
      </c>
      <c r="B3396" s="156">
        <f>A3396</f>
        <v>3</v>
      </c>
      <c r="C3396" s="156">
        <v>10</v>
      </c>
      <c r="D3396" s="156"/>
      <c r="E3396" s="157"/>
      <c r="K3396" s="160"/>
    </row>
    <row r="3397" spans="1:11">
      <c r="A3397" s="159">
        <f t="shared" si="424"/>
        <v>13</v>
      </c>
      <c r="B3397" s="156">
        <f t="shared" ref="B3397:B3406" si="425">A3397-A3396</f>
        <v>10</v>
      </c>
      <c r="C3397" s="156">
        <v>100</v>
      </c>
      <c r="D3397" s="156"/>
      <c r="E3397" s="157"/>
      <c r="K3397" s="160"/>
    </row>
    <row r="3398" spans="1:11">
      <c r="A3398" s="159">
        <f t="shared" si="424"/>
        <v>213</v>
      </c>
      <c r="B3398" s="156">
        <f t="shared" si="425"/>
        <v>200</v>
      </c>
      <c r="C3398" s="156">
        <v>1000</v>
      </c>
      <c r="D3398" s="156">
        <f>A3398</f>
        <v>213</v>
      </c>
      <c r="E3398" s="157">
        <f>D3398-MOD(D3398,100)</f>
        <v>200</v>
      </c>
      <c r="F3398" s="149">
        <f>MOD(D3398,100)</f>
        <v>13</v>
      </c>
      <c r="G3398" s="149">
        <f>F3398-MOD(F3398,10)</f>
        <v>10</v>
      </c>
      <c r="H3398" s="149">
        <f>MOD(F3398,10)</f>
        <v>3</v>
      </c>
      <c r="K3398" s="160"/>
    </row>
    <row r="3399" spans="1:11">
      <c r="A3399" s="159">
        <f t="shared" si="424"/>
        <v>213</v>
      </c>
      <c r="B3399" s="156">
        <f t="shared" si="425"/>
        <v>0</v>
      </c>
      <c r="C3399" s="156">
        <v>10000</v>
      </c>
      <c r="D3399" s="156"/>
      <c r="E3399" s="157" t="str">
        <f>_xlfn.IFNA(VLOOKUP(E3398,$O$3:$P$38,2,0),"")</f>
        <v>dwieście</v>
      </c>
      <c r="F3399" s="149" t="str">
        <f>IF(AND(F3398&gt;10,F3398&lt;20), VLOOKUP(F3398,$O$3:$P$38,2,0),"")</f>
        <v>trzynaście</v>
      </c>
      <c r="G3399" s="149" t="str">
        <f>IF(AND(F3398&gt;10,F3398&lt;20),"", IF(G3398&gt;9, VLOOKUP(G3398,$O$3:$P$38,2,0),""))</f>
        <v/>
      </c>
      <c r="H3399" s="149" t="str">
        <f>IF(AND(F3398&gt;10,F3398&lt;20),"",IF(H3398&gt;0,VLOOKUP(H3398,$O$3:$P$39,2,0),IF(AND(H3398=0,A3395=0),"zero","")))</f>
        <v/>
      </c>
      <c r="J3399" s="149" t="str">
        <f>CONCATENATE(E3399,IF(AND(E3399&lt;&gt;"",F3399&lt;&gt;""),$M$3,""),F3399,IF(AND(E3399&amp;F3399&lt;&gt;"",G3399&lt;&gt;""),$M$3,""),G3399,IF(AND(E3399&amp;F3399&amp;G3399&lt;&gt;"",H3399&lt;&gt;""),$M$3,""),H3399)</f>
        <v>dwieście trzynaście</v>
      </c>
      <c r="K3399" s="160"/>
    </row>
    <row r="3400" spans="1:11">
      <c r="A3400" s="159">
        <f t="shared" si="424"/>
        <v>213</v>
      </c>
      <c r="B3400" s="156">
        <f t="shared" si="425"/>
        <v>0</v>
      </c>
      <c r="C3400" s="156">
        <v>100000</v>
      </c>
      <c r="D3400" s="156"/>
      <c r="E3400" s="157"/>
      <c r="K3400" s="160"/>
    </row>
    <row r="3401" spans="1:11">
      <c r="A3401" s="159">
        <f t="shared" si="424"/>
        <v>213</v>
      </c>
      <c r="B3401" s="156">
        <f t="shared" si="425"/>
        <v>0</v>
      </c>
      <c r="C3401" s="156">
        <v>1000000</v>
      </c>
      <c r="D3401" s="156">
        <f>(A3401-A3398)/1000</f>
        <v>0</v>
      </c>
      <c r="E3401" s="157">
        <f>D3401-MOD(D3401,100)</f>
        <v>0</v>
      </c>
      <c r="F3401" s="149">
        <f>MOD(D3401,100)</f>
        <v>0</v>
      </c>
      <c r="G3401" s="149">
        <f>F3401-MOD(F3401,10)</f>
        <v>0</v>
      </c>
      <c r="H3401" s="149">
        <f>MOD(F3401,10)</f>
        <v>0</v>
      </c>
      <c r="K3401" s="160"/>
    </row>
    <row r="3402" spans="1:11">
      <c r="A3402" s="159">
        <f t="shared" si="424"/>
        <v>213</v>
      </c>
      <c r="B3402" s="156">
        <f t="shared" si="425"/>
        <v>0</v>
      </c>
      <c r="C3402" s="156">
        <v>10000000</v>
      </c>
      <c r="D3402" s="156"/>
      <c r="E3402" s="157" t="str">
        <f>_xlfn.IFNA(VLOOKUP(E3401,$O$3:$P$38,2,0),"")</f>
        <v/>
      </c>
      <c r="F3402" s="149" t="str">
        <f>IF(AND(F3401&gt;10,F3401&lt;20), VLOOKUP(F3401,$O$3:$P$38,2,0),"")</f>
        <v/>
      </c>
      <c r="G3402" s="149" t="str">
        <f>IF(AND(F3401&gt;10,F3401&lt;20),"", IF(G3401&gt;9, VLOOKUP(G3401,$O$3:$P$38,2,0),""))</f>
        <v/>
      </c>
      <c r="H3402" s="149" t="str">
        <f>IF(AND(F3401&gt;10,F3401&lt;20),"", IF(H3401&gt;0, VLOOKUP(H3401,$O$3:$P$38,2,0),""))</f>
        <v/>
      </c>
      <c r="I3402" s="149" t="str">
        <f>IF(D3401=0,"",IF(D3401=1,$Q$3,IF(AND(F3401&gt;10,F3401&lt;19),$Q$5,IF(AND(H3401&gt;1,H3401&lt;5),$Q$4,$Q$5))))</f>
        <v/>
      </c>
      <c r="J3402" s="149" t="str">
        <f>CONCATENATE(E3402,IF(AND(E3402&lt;&gt;"",F3402&lt;&gt;""),$M$3,""),F3402,IF(AND(E3402&amp;F3402&lt;&gt;"",G3402&lt;&gt;""),$M$3,""),G3402,IF(AND(E3402&amp;F3402&amp;G3402&lt;&gt;"",H3402&lt;&gt;""),$M$3,""),H3402,IF(E3402&amp;F3402&amp;G3402&amp;H3402&lt;&gt;"",$M$3,""),I3402)</f>
        <v/>
      </c>
      <c r="K3402" s="160"/>
    </row>
    <row r="3403" spans="1:11">
      <c r="A3403" s="159">
        <f t="shared" si="424"/>
        <v>213</v>
      </c>
      <c r="B3403" s="156">
        <f t="shared" si="425"/>
        <v>0</v>
      </c>
      <c r="C3403" s="156">
        <v>100000000</v>
      </c>
      <c r="D3403" s="156"/>
      <c r="E3403" s="157"/>
      <c r="K3403" s="160"/>
    </row>
    <row r="3404" spans="1:11">
      <c r="A3404" s="159">
        <f t="shared" si="424"/>
        <v>213</v>
      </c>
      <c r="B3404" s="155">
        <f t="shared" si="425"/>
        <v>0</v>
      </c>
      <c r="C3404" s="155">
        <v>1000000000</v>
      </c>
      <c r="D3404" s="156">
        <f>(A3404-A3401)/1000000</f>
        <v>0</v>
      </c>
      <c r="E3404" s="157">
        <f>D3404-MOD(D3404,100)</f>
        <v>0</v>
      </c>
      <c r="F3404" s="149">
        <f>MOD(D3404,100)</f>
        <v>0</v>
      </c>
      <c r="G3404" s="149">
        <f>F3404-MOD(F3404,10)</f>
        <v>0</v>
      </c>
      <c r="H3404" s="149">
        <f>MOD(F3404,10)</f>
        <v>0</v>
      </c>
      <c r="K3404" s="160"/>
    </row>
    <row r="3405" spans="1:11">
      <c r="A3405" s="159">
        <f t="shared" si="424"/>
        <v>213</v>
      </c>
      <c r="B3405" s="155">
        <f t="shared" si="425"/>
        <v>0</v>
      </c>
      <c r="C3405" s="155">
        <v>10000000000</v>
      </c>
      <c r="E3405" s="161" t="str">
        <f>_xlfn.IFNA(VLOOKUP(E3404,$O$3:$P$38,2,0),"")</f>
        <v/>
      </c>
      <c r="F3405" s="149" t="str">
        <f>IF(AND(F3404&gt;10,F3404&lt;20), VLOOKUP(F3404,$O$3:$P$38,2,0),"")</f>
        <v/>
      </c>
      <c r="G3405" s="149" t="str">
        <f>IF(AND(F3404&gt;10,F3404&lt;20),"", IF(G3404&gt;9, VLOOKUP(G3404,$O$3:$P$38,2,0),""))</f>
        <v/>
      </c>
      <c r="H3405" s="149" t="str">
        <f>IF(AND(F3404&gt;10,F3404&lt;20),"", IF(H3404&gt;0, VLOOKUP(H3404,$O$3:$P$38,2,0),""))</f>
        <v/>
      </c>
      <c r="I3405" s="149" t="str">
        <f>IF(D3404=0,"",IF(D3404=1,$R$3,IF(AND(F3404&gt;10,F3404&lt;19),$R$5,IF(AND(H3404&gt;1,H3404&lt;5),$R$4,$R$5))))</f>
        <v/>
      </c>
      <c r="J3405" s="149" t="str">
        <f>CONCATENATE(E3405,IF(AND(E3405&lt;&gt;"",F3405&lt;&gt;""),$M$3,""),F3405,IF(AND(E3405&amp;F3405&lt;&gt;"",G3405&lt;&gt;""),$M$3,""),G3405,IF(AND(E3405&amp;F3405&amp;G3405&lt;&gt;"",H3405&lt;&gt;""),$M$3,""),H3405,IF(E3405&amp;F3405&amp;G3405&amp;H3405&lt;&gt;"",$M$3,""),I3405)</f>
        <v/>
      </c>
      <c r="K3405" s="160"/>
    </row>
    <row r="3406" spans="1:11">
      <c r="A3406" s="159">
        <f t="shared" si="424"/>
        <v>213</v>
      </c>
      <c r="B3406" s="156">
        <f t="shared" si="425"/>
        <v>0</v>
      </c>
      <c r="C3406" s="156">
        <v>100000000000</v>
      </c>
      <c r="D3406" s="156"/>
      <c r="E3406" s="157"/>
      <c r="K3406" s="160"/>
    </row>
    <row r="3407" spans="1:11">
      <c r="A3407" s="159">
        <f t="shared" si="424"/>
        <v>213</v>
      </c>
      <c r="B3407" s="155">
        <f>A3407-A3404</f>
        <v>0</v>
      </c>
      <c r="C3407" s="155">
        <v>1000000000000</v>
      </c>
      <c r="D3407" s="156">
        <f>(A3407-A3404)/1000000000</f>
        <v>0</v>
      </c>
      <c r="E3407" s="157">
        <f>D3407-MOD(D3407,100)</f>
        <v>0</v>
      </c>
      <c r="F3407" s="149">
        <f>MOD(D3407,100)</f>
        <v>0</v>
      </c>
      <c r="G3407" s="149">
        <f>F3407-MOD(F3407,10)</f>
        <v>0</v>
      </c>
      <c r="H3407" s="149">
        <f>MOD(F3407,10)</f>
        <v>0</v>
      </c>
      <c r="K3407" s="160"/>
    </row>
    <row r="3408" spans="1:11" ht="15.75" thickBot="1">
      <c r="A3408" s="162"/>
      <c r="B3408" s="163"/>
      <c r="C3408" s="163"/>
      <c r="D3408" s="163"/>
      <c r="E3408" s="164" t="str">
        <f>_xlfn.IFNA(VLOOKUP(E3407,$O$3:$P$38,2,0),"")</f>
        <v/>
      </c>
      <c r="F3408" s="163" t="str">
        <f>IF(AND(F3407&gt;10,F3407&lt;20), VLOOKUP(F3407,$O$3:$P$38,2,0),"")</f>
        <v/>
      </c>
      <c r="G3408" s="163" t="str">
        <f>IF(AND(F3407&gt;10,F3407&lt;20),"", IF(G3407&gt;9, VLOOKUP(G3407,$O$3:$P$38,2,0),""))</f>
        <v/>
      </c>
      <c r="H3408" s="163" t="str">
        <f>IF(AND(F3407&gt;10,F3407&lt;20),"", IF(H3407&gt;0, VLOOKUP(H3407,$O$3:$P$38,2,0),""))</f>
        <v/>
      </c>
      <c r="I3408" s="163" t="str">
        <f>IF(D3407=0,"",IF(D3407=1,$S$3,IF(AND(F3407&gt;10,F3407&lt;19),$S$5,IF(AND(H3407&gt;1,H3407&lt;5),$S$4,$S$5))))</f>
        <v/>
      </c>
      <c r="J3408" s="163" t="str">
        <f>CONCATENATE(E3408,IF(AND(E3408&lt;&gt;"",F3408&lt;&gt;""),$M$3,""),F3408,IF(AND(E3408&amp;F3408&lt;&gt;"",G3408&lt;&gt;""),$M$3,""),G3408,IF(AND(E3408&amp;F3408&amp;G3408&lt;&gt;"",H3408&lt;&gt;""),$M$3,""),H3408,IF(E3408&amp;F3408&amp;G3408&amp;H3408&lt;&gt;"",$M$3,""),I3408)</f>
        <v/>
      </c>
      <c r="K3408" s="165"/>
    </row>
    <row r="3409" spans="1:11" ht="15.75" thickBot="1">
      <c r="A3409" s="150"/>
      <c r="B3409" s="150"/>
      <c r="C3409" s="150"/>
      <c r="D3409" s="150"/>
      <c r="E3409" s="166"/>
      <c r="F3409" s="150"/>
      <c r="G3409" s="150"/>
      <c r="H3409" s="150"/>
      <c r="I3409" s="150"/>
      <c r="J3409" s="150"/>
      <c r="K3409" s="150"/>
    </row>
    <row r="3410" spans="1:11" ht="15.75" thickBot="1">
      <c r="A3410" s="151">
        <v>214</v>
      </c>
      <c r="B3410" s="145" t="s">
        <v>152</v>
      </c>
      <c r="C3410" s="145" t="s">
        <v>153</v>
      </c>
      <c r="D3410" s="148"/>
      <c r="E3410" s="152" t="str">
        <f>CONCATENATE(J3424,IF(AND(D3423&lt;&gt;0,D3420&lt;&gt;0),$M$3,""),J3421,IF(AND(D3420&lt;&gt;0,D3417&lt;&gt;0),$M$3,""),J3418,IF(AND(D3417&lt;&gt;0,D3414&lt;&gt;0),$M$3,""),J3415,$N$3,$M$3,E3411,IF(D3411&lt;&gt;0,$M$3,""),$N$4)</f>
        <v>dwieście czternaście, 00/100</v>
      </c>
      <c r="F3410" s="148"/>
      <c r="G3410" s="148"/>
      <c r="H3410" s="148"/>
      <c r="I3410" s="148"/>
      <c r="J3410" s="148"/>
      <c r="K3410" s="153"/>
    </row>
    <row r="3411" spans="1:11" ht="15.75" thickBot="1">
      <c r="A3411" s="154">
        <f>TRUNC(A3410)</f>
        <v>214</v>
      </c>
      <c r="B3411" s="155">
        <f>A3410-A3411</f>
        <v>0</v>
      </c>
      <c r="C3411" s="155">
        <v>1</v>
      </c>
      <c r="D3411" s="156">
        <f>B3411</f>
        <v>0</v>
      </c>
      <c r="E3411" s="157" t="str">
        <f>CONCATENATE(TEXT(D3411*100,"## 00"),"/100")</f>
        <v>00/100</v>
      </c>
      <c r="K3411" s="158"/>
    </row>
    <row r="3412" spans="1:11">
      <c r="A3412" s="159">
        <f t="shared" ref="A3412:A3423" si="426">MOD($A$3411,$C3412)</f>
        <v>4</v>
      </c>
      <c r="B3412" s="156">
        <f>A3412</f>
        <v>4</v>
      </c>
      <c r="C3412" s="156">
        <v>10</v>
      </c>
      <c r="D3412" s="156"/>
      <c r="E3412" s="157"/>
      <c r="K3412" s="160"/>
    </row>
    <row r="3413" spans="1:11">
      <c r="A3413" s="159">
        <f t="shared" si="426"/>
        <v>14</v>
      </c>
      <c r="B3413" s="156">
        <f t="shared" ref="B3413:B3422" si="427">A3413-A3412</f>
        <v>10</v>
      </c>
      <c r="C3413" s="156">
        <v>100</v>
      </c>
      <c r="D3413" s="156"/>
      <c r="E3413" s="157"/>
      <c r="K3413" s="160"/>
    </row>
    <row r="3414" spans="1:11">
      <c r="A3414" s="159">
        <f t="shared" si="426"/>
        <v>214</v>
      </c>
      <c r="B3414" s="156">
        <f t="shared" si="427"/>
        <v>200</v>
      </c>
      <c r="C3414" s="156">
        <v>1000</v>
      </c>
      <c r="D3414" s="156">
        <f>A3414</f>
        <v>214</v>
      </c>
      <c r="E3414" s="157">
        <f>D3414-MOD(D3414,100)</f>
        <v>200</v>
      </c>
      <c r="F3414" s="149">
        <f>MOD(D3414,100)</f>
        <v>14</v>
      </c>
      <c r="G3414" s="149">
        <f>F3414-MOD(F3414,10)</f>
        <v>10</v>
      </c>
      <c r="H3414" s="149">
        <f>MOD(F3414,10)</f>
        <v>4</v>
      </c>
      <c r="K3414" s="160"/>
    </row>
    <row r="3415" spans="1:11">
      <c r="A3415" s="159">
        <f t="shared" si="426"/>
        <v>214</v>
      </c>
      <c r="B3415" s="156">
        <f t="shared" si="427"/>
        <v>0</v>
      </c>
      <c r="C3415" s="156">
        <v>10000</v>
      </c>
      <c r="D3415" s="156"/>
      <c r="E3415" s="157" t="str">
        <f>_xlfn.IFNA(VLOOKUP(E3414,$O$3:$P$38,2,0),"")</f>
        <v>dwieście</v>
      </c>
      <c r="F3415" s="149" t="str">
        <f>IF(AND(F3414&gt;10,F3414&lt;20), VLOOKUP(F3414,$O$3:$P$38,2,0),"")</f>
        <v>czternaście</v>
      </c>
      <c r="G3415" s="149" t="str">
        <f>IF(AND(F3414&gt;10,F3414&lt;20),"", IF(G3414&gt;9, VLOOKUP(G3414,$O$3:$P$38,2,0),""))</f>
        <v/>
      </c>
      <c r="H3415" s="149" t="str">
        <f>IF(AND(F3414&gt;10,F3414&lt;20),"",IF(H3414&gt;0,VLOOKUP(H3414,$O$3:$P$39,2,0),IF(AND(H3414=0,A3411=0),"zero","")))</f>
        <v/>
      </c>
      <c r="J3415" s="149" t="str">
        <f>CONCATENATE(E3415,IF(AND(E3415&lt;&gt;"",F3415&lt;&gt;""),$M$3,""),F3415,IF(AND(E3415&amp;F3415&lt;&gt;"",G3415&lt;&gt;""),$M$3,""),G3415,IF(AND(E3415&amp;F3415&amp;G3415&lt;&gt;"",H3415&lt;&gt;""),$M$3,""),H3415)</f>
        <v>dwieście czternaście</v>
      </c>
      <c r="K3415" s="160"/>
    </row>
    <row r="3416" spans="1:11">
      <c r="A3416" s="159">
        <f t="shared" si="426"/>
        <v>214</v>
      </c>
      <c r="B3416" s="156">
        <f t="shared" si="427"/>
        <v>0</v>
      </c>
      <c r="C3416" s="156">
        <v>100000</v>
      </c>
      <c r="D3416" s="156"/>
      <c r="E3416" s="157"/>
      <c r="K3416" s="160"/>
    </row>
    <row r="3417" spans="1:11">
      <c r="A3417" s="159">
        <f t="shared" si="426"/>
        <v>214</v>
      </c>
      <c r="B3417" s="156">
        <f t="shared" si="427"/>
        <v>0</v>
      </c>
      <c r="C3417" s="156">
        <v>1000000</v>
      </c>
      <c r="D3417" s="156">
        <f>(A3417-A3414)/1000</f>
        <v>0</v>
      </c>
      <c r="E3417" s="157">
        <f>D3417-MOD(D3417,100)</f>
        <v>0</v>
      </c>
      <c r="F3417" s="149">
        <f>MOD(D3417,100)</f>
        <v>0</v>
      </c>
      <c r="G3417" s="149">
        <f>F3417-MOD(F3417,10)</f>
        <v>0</v>
      </c>
      <c r="H3417" s="149">
        <f>MOD(F3417,10)</f>
        <v>0</v>
      </c>
      <c r="K3417" s="160"/>
    </row>
    <row r="3418" spans="1:11">
      <c r="A3418" s="159">
        <f t="shared" si="426"/>
        <v>214</v>
      </c>
      <c r="B3418" s="156">
        <f t="shared" si="427"/>
        <v>0</v>
      </c>
      <c r="C3418" s="156">
        <v>10000000</v>
      </c>
      <c r="D3418" s="156"/>
      <c r="E3418" s="157" t="str">
        <f>_xlfn.IFNA(VLOOKUP(E3417,$O$3:$P$38,2,0),"")</f>
        <v/>
      </c>
      <c r="F3418" s="149" t="str">
        <f>IF(AND(F3417&gt;10,F3417&lt;20), VLOOKUP(F3417,$O$3:$P$38,2,0),"")</f>
        <v/>
      </c>
      <c r="G3418" s="149" t="str">
        <f>IF(AND(F3417&gt;10,F3417&lt;20),"", IF(G3417&gt;9, VLOOKUP(G3417,$O$3:$P$38,2,0),""))</f>
        <v/>
      </c>
      <c r="H3418" s="149" t="str">
        <f>IF(AND(F3417&gt;10,F3417&lt;20),"", IF(H3417&gt;0, VLOOKUP(H3417,$O$3:$P$38,2,0),""))</f>
        <v/>
      </c>
      <c r="I3418" s="149" t="str">
        <f>IF(D3417=0,"",IF(D3417=1,$Q$3,IF(AND(F3417&gt;10,F3417&lt;19),$Q$5,IF(AND(H3417&gt;1,H3417&lt;5),$Q$4,$Q$5))))</f>
        <v/>
      </c>
      <c r="J3418" s="149" t="str">
        <f>CONCATENATE(E3418,IF(AND(E3418&lt;&gt;"",F3418&lt;&gt;""),$M$3,""),F3418,IF(AND(E3418&amp;F3418&lt;&gt;"",G3418&lt;&gt;""),$M$3,""),G3418,IF(AND(E3418&amp;F3418&amp;G3418&lt;&gt;"",H3418&lt;&gt;""),$M$3,""),H3418,IF(E3418&amp;F3418&amp;G3418&amp;H3418&lt;&gt;"",$M$3,""),I3418)</f>
        <v/>
      </c>
      <c r="K3418" s="160"/>
    </row>
    <row r="3419" spans="1:11">
      <c r="A3419" s="159">
        <f t="shared" si="426"/>
        <v>214</v>
      </c>
      <c r="B3419" s="156">
        <f t="shared" si="427"/>
        <v>0</v>
      </c>
      <c r="C3419" s="156">
        <v>100000000</v>
      </c>
      <c r="D3419" s="156"/>
      <c r="E3419" s="157"/>
      <c r="K3419" s="160"/>
    </row>
    <row r="3420" spans="1:11">
      <c r="A3420" s="159">
        <f t="shared" si="426"/>
        <v>214</v>
      </c>
      <c r="B3420" s="155">
        <f t="shared" si="427"/>
        <v>0</v>
      </c>
      <c r="C3420" s="155">
        <v>1000000000</v>
      </c>
      <c r="D3420" s="156">
        <f>(A3420-A3417)/1000000</f>
        <v>0</v>
      </c>
      <c r="E3420" s="157">
        <f>D3420-MOD(D3420,100)</f>
        <v>0</v>
      </c>
      <c r="F3420" s="149">
        <f>MOD(D3420,100)</f>
        <v>0</v>
      </c>
      <c r="G3420" s="149">
        <f>F3420-MOD(F3420,10)</f>
        <v>0</v>
      </c>
      <c r="H3420" s="149">
        <f>MOD(F3420,10)</f>
        <v>0</v>
      </c>
      <c r="K3420" s="160"/>
    </row>
    <row r="3421" spans="1:11">
      <c r="A3421" s="159">
        <f t="shared" si="426"/>
        <v>214</v>
      </c>
      <c r="B3421" s="155">
        <f t="shared" si="427"/>
        <v>0</v>
      </c>
      <c r="C3421" s="155">
        <v>10000000000</v>
      </c>
      <c r="E3421" s="161" t="str">
        <f>_xlfn.IFNA(VLOOKUP(E3420,$O$3:$P$38,2,0),"")</f>
        <v/>
      </c>
      <c r="F3421" s="149" t="str">
        <f>IF(AND(F3420&gt;10,F3420&lt;20), VLOOKUP(F3420,$O$3:$P$38,2,0),"")</f>
        <v/>
      </c>
      <c r="G3421" s="149" t="str">
        <f>IF(AND(F3420&gt;10,F3420&lt;20),"", IF(G3420&gt;9, VLOOKUP(G3420,$O$3:$P$38,2,0),""))</f>
        <v/>
      </c>
      <c r="H3421" s="149" t="str">
        <f>IF(AND(F3420&gt;10,F3420&lt;20),"", IF(H3420&gt;0, VLOOKUP(H3420,$O$3:$P$38,2,0),""))</f>
        <v/>
      </c>
      <c r="I3421" s="149" t="str">
        <f>IF(D3420=0,"",IF(D3420=1,$R$3,IF(AND(F3420&gt;10,F3420&lt;19),$R$5,IF(AND(H3420&gt;1,H3420&lt;5),$R$4,$R$5))))</f>
        <v/>
      </c>
      <c r="J3421" s="149" t="str">
        <f>CONCATENATE(E3421,IF(AND(E3421&lt;&gt;"",F3421&lt;&gt;""),$M$3,""),F3421,IF(AND(E3421&amp;F3421&lt;&gt;"",G3421&lt;&gt;""),$M$3,""),G3421,IF(AND(E3421&amp;F3421&amp;G3421&lt;&gt;"",H3421&lt;&gt;""),$M$3,""),H3421,IF(E3421&amp;F3421&amp;G3421&amp;H3421&lt;&gt;"",$M$3,""),I3421)</f>
        <v/>
      </c>
      <c r="K3421" s="160"/>
    </row>
    <row r="3422" spans="1:11">
      <c r="A3422" s="159">
        <f t="shared" si="426"/>
        <v>214</v>
      </c>
      <c r="B3422" s="156">
        <f t="shared" si="427"/>
        <v>0</v>
      </c>
      <c r="C3422" s="156">
        <v>100000000000</v>
      </c>
      <c r="D3422" s="156"/>
      <c r="E3422" s="157"/>
      <c r="K3422" s="160"/>
    </row>
    <row r="3423" spans="1:11">
      <c r="A3423" s="159">
        <f t="shared" si="426"/>
        <v>214</v>
      </c>
      <c r="B3423" s="155">
        <f>A3423-A3420</f>
        <v>0</v>
      </c>
      <c r="C3423" s="155">
        <v>1000000000000</v>
      </c>
      <c r="D3423" s="156">
        <f>(A3423-A3420)/1000000000</f>
        <v>0</v>
      </c>
      <c r="E3423" s="157">
        <f>D3423-MOD(D3423,100)</f>
        <v>0</v>
      </c>
      <c r="F3423" s="149">
        <f>MOD(D3423,100)</f>
        <v>0</v>
      </c>
      <c r="G3423" s="149">
        <f>F3423-MOD(F3423,10)</f>
        <v>0</v>
      </c>
      <c r="H3423" s="149">
        <f>MOD(F3423,10)</f>
        <v>0</v>
      </c>
      <c r="K3423" s="160"/>
    </row>
    <row r="3424" spans="1:11" ht="15.75" thickBot="1">
      <c r="A3424" s="162"/>
      <c r="B3424" s="163"/>
      <c r="C3424" s="163"/>
      <c r="D3424" s="163"/>
      <c r="E3424" s="164" t="str">
        <f>_xlfn.IFNA(VLOOKUP(E3423,$O$3:$P$38,2,0),"")</f>
        <v/>
      </c>
      <c r="F3424" s="163" t="str">
        <f>IF(AND(F3423&gt;10,F3423&lt;20), VLOOKUP(F3423,$O$3:$P$38,2,0),"")</f>
        <v/>
      </c>
      <c r="G3424" s="163" t="str">
        <f>IF(AND(F3423&gt;10,F3423&lt;20),"", IF(G3423&gt;9, VLOOKUP(G3423,$O$3:$P$38,2,0),""))</f>
        <v/>
      </c>
      <c r="H3424" s="163" t="str">
        <f>IF(AND(F3423&gt;10,F3423&lt;20),"", IF(H3423&gt;0, VLOOKUP(H3423,$O$3:$P$38,2,0),""))</f>
        <v/>
      </c>
      <c r="I3424" s="163" t="str">
        <f>IF(D3423=0,"",IF(D3423=1,$S$3,IF(AND(F3423&gt;10,F3423&lt;19),$S$5,IF(AND(H3423&gt;1,H3423&lt;5),$S$4,$S$5))))</f>
        <v/>
      </c>
      <c r="J3424" s="163" t="str">
        <f>CONCATENATE(E3424,IF(AND(E3424&lt;&gt;"",F3424&lt;&gt;""),$M$3,""),F3424,IF(AND(E3424&amp;F3424&lt;&gt;"",G3424&lt;&gt;""),$M$3,""),G3424,IF(AND(E3424&amp;F3424&amp;G3424&lt;&gt;"",H3424&lt;&gt;""),$M$3,""),H3424,IF(E3424&amp;F3424&amp;G3424&amp;H3424&lt;&gt;"",$M$3,""),I3424)</f>
        <v/>
      </c>
      <c r="K3424" s="165"/>
    </row>
    <row r="3425" spans="1:11" ht="15.75" thickBot="1">
      <c r="A3425" s="150"/>
      <c r="B3425" s="150"/>
      <c r="C3425" s="150"/>
      <c r="D3425" s="150"/>
      <c r="E3425" s="166"/>
      <c r="F3425" s="150"/>
      <c r="G3425" s="150"/>
      <c r="H3425" s="150"/>
      <c r="I3425" s="150"/>
      <c r="J3425" s="150"/>
      <c r="K3425" s="150"/>
    </row>
    <row r="3426" spans="1:11" ht="15.75" thickBot="1">
      <c r="A3426" s="151">
        <v>215</v>
      </c>
      <c r="B3426" s="145" t="s">
        <v>152</v>
      </c>
      <c r="C3426" s="145" t="s">
        <v>153</v>
      </c>
      <c r="D3426" s="148"/>
      <c r="E3426" s="152" t="str">
        <f>CONCATENATE(J3440,IF(AND(D3439&lt;&gt;0,D3436&lt;&gt;0),$M$3,""),J3437,IF(AND(D3436&lt;&gt;0,D3433&lt;&gt;0),$M$3,""),J3434,IF(AND(D3433&lt;&gt;0,D3430&lt;&gt;0),$M$3,""),J3431,$N$3,$M$3,E3427,IF(D3427&lt;&gt;0,$M$3,""),$N$4)</f>
        <v>dwieście piętnaście, 00/100</v>
      </c>
      <c r="F3426" s="148"/>
      <c r="G3426" s="148"/>
      <c r="H3426" s="148"/>
      <c r="I3426" s="148"/>
      <c r="J3426" s="148"/>
      <c r="K3426" s="153"/>
    </row>
    <row r="3427" spans="1:11" ht="15.75" thickBot="1">
      <c r="A3427" s="154">
        <f>TRUNC(A3426)</f>
        <v>215</v>
      </c>
      <c r="B3427" s="155">
        <f>A3426-A3427</f>
        <v>0</v>
      </c>
      <c r="C3427" s="155">
        <v>1</v>
      </c>
      <c r="D3427" s="156">
        <f>B3427</f>
        <v>0</v>
      </c>
      <c r="E3427" s="157" t="str">
        <f>CONCATENATE(TEXT(D3427*100,"## 00"),"/100")</f>
        <v>00/100</v>
      </c>
      <c r="K3427" s="158"/>
    </row>
    <row r="3428" spans="1:11">
      <c r="A3428" s="159">
        <f t="shared" ref="A3428:A3439" si="428">MOD($A$3427,$C3428)</f>
        <v>5</v>
      </c>
      <c r="B3428" s="156">
        <f>A3428</f>
        <v>5</v>
      </c>
      <c r="C3428" s="156">
        <v>10</v>
      </c>
      <c r="D3428" s="156"/>
      <c r="E3428" s="157"/>
      <c r="K3428" s="160"/>
    </row>
    <row r="3429" spans="1:11">
      <c r="A3429" s="159">
        <f t="shared" si="428"/>
        <v>15</v>
      </c>
      <c r="B3429" s="156">
        <f t="shared" ref="B3429:B3438" si="429">A3429-A3428</f>
        <v>10</v>
      </c>
      <c r="C3429" s="156">
        <v>100</v>
      </c>
      <c r="D3429" s="156"/>
      <c r="E3429" s="157"/>
      <c r="K3429" s="160"/>
    </row>
    <row r="3430" spans="1:11">
      <c r="A3430" s="159">
        <f t="shared" si="428"/>
        <v>215</v>
      </c>
      <c r="B3430" s="156">
        <f t="shared" si="429"/>
        <v>200</v>
      </c>
      <c r="C3430" s="156">
        <v>1000</v>
      </c>
      <c r="D3430" s="156">
        <f>A3430</f>
        <v>215</v>
      </c>
      <c r="E3430" s="157">
        <f>D3430-MOD(D3430,100)</f>
        <v>200</v>
      </c>
      <c r="F3430" s="149">
        <f>MOD(D3430,100)</f>
        <v>15</v>
      </c>
      <c r="G3430" s="149">
        <f>F3430-MOD(F3430,10)</f>
        <v>10</v>
      </c>
      <c r="H3430" s="149">
        <f>MOD(F3430,10)</f>
        <v>5</v>
      </c>
      <c r="K3430" s="160"/>
    </row>
    <row r="3431" spans="1:11">
      <c r="A3431" s="159">
        <f t="shared" si="428"/>
        <v>215</v>
      </c>
      <c r="B3431" s="156">
        <f t="shared" si="429"/>
        <v>0</v>
      </c>
      <c r="C3431" s="156">
        <v>10000</v>
      </c>
      <c r="D3431" s="156"/>
      <c r="E3431" s="157" t="str">
        <f>_xlfn.IFNA(VLOOKUP(E3430,$O$3:$P$38,2,0),"")</f>
        <v>dwieście</v>
      </c>
      <c r="F3431" s="149" t="str">
        <f>IF(AND(F3430&gt;10,F3430&lt;20), VLOOKUP(F3430,$O$3:$P$38,2,0),"")</f>
        <v>piętnaście</v>
      </c>
      <c r="G3431" s="149" t="str">
        <f>IF(AND(F3430&gt;10,F3430&lt;20),"", IF(G3430&gt;9, VLOOKUP(G3430,$O$3:$P$38,2,0),""))</f>
        <v/>
      </c>
      <c r="H3431" s="149" t="str">
        <f>IF(AND(F3430&gt;10,F3430&lt;20),"",IF(H3430&gt;0,VLOOKUP(H3430,$O$3:$P$39,2,0),IF(AND(H3430=0,A3427=0),"zero","")))</f>
        <v/>
      </c>
      <c r="J3431" s="149" t="str">
        <f>CONCATENATE(E3431,IF(AND(E3431&lt;&gt;"",F3431&lt;&gt;""),$M$3,""),F3431,IF(AND(E3431&amp;F3431&lt;&gt;"",G3431&lt;&gt;""),$M$3,""),G3431,IF(AND(E3431&amp;F3431&amp;G3431&lt;&gt;"",H3431&lt;&gt;""),$M$3,""),H3431)</f>
        <v>dwieście piętnaście</v>
      </c>
      <c r="K3431" s="160"/>
    </row>
    <row r="3432" spans="1:11">
      <c r="A3432" s="159">
        <f t="shared" si="428"/>
        <v>215</v>
      </c>
      <c r="B3432" s="156">
        <f t="shared" si="429"/>
        <v>0</v>
      </c>
      <c r="C3432" s="156">
        <v>100000</v>
      </c>
      <c r="D3432" s="156"/>
      <c r="E3432" s="157"/>
      <c r="K3432" s="160"/>
    </row>
    <row r="3433" spans="1:11">
      <c r="A3433" s="159">
        <f t="shared" si="428"/>
        <v>215</v>
      </c>
      <c r="B3433" s="156">
        <f t="shared" si="429"/>
        <v>0</v>
      </c>
      <c r="C3433" s="156">
        <v>1000000</v>
      </c>
      <c r="D3433" s="156">
        <f>(A3433-A3430)/1000</f>
        <v>0</v>
      </c>
      <c r="E3433" s="157">
        <f>D3433-MOD(D3433,100)</f>
        <v>0</v>
      </c>
      <c r="F3433" s="149">
        <f>MOD(D3433,100)</f>
        <v>0</v>
      </c>
      <c r="G3433" s="149">
        <f>F3433-MOD(F3433,10)</f>
        <v>0</v>
      </c>
      <c r="H3433" s="149">
        <f>MOD(F3433,10)</f>
        <v>0</v>
      </c>
      <c r="K3433" s="160"/>
    </row>
    <row r="3434" spans="1:11">
      <c r="A3434" s="159">
        <f t="shared" si="428"/>
        <v>215</v>
      </c>
      <c r="B3434" s="156">
        <f t="shared" si="429"/>
        <v>0</v>
      </c>
      <c r="C3434" s="156">
        <v>10000000</v>
      </c>
      <c r="D3434" s="156"/>
      <c r="E3434" s="157" t="str">
        <f>_xlfn.IFNA(VLOOKUP(E3433,$O$3:$P$38,2,0),"")</f>
        <v/>
      </c>
      <c r="F3434" s="149" t="str">
        <f>IF(AND(F3433&gt;10,F3433&lt;20), VLOOKUP(F3433,$O$3:$P$38,2,0),"")</f>
        <v/>
      </c>
      <c r="G3434" s="149" t="str">
        <f>IF(AND(F3433&gt;10,F3433&lt;20),"", IF(G3433&gt;9, VLOOKUP(G3433,$O$3:$P$38,2,0),""))</f>
        <v/>
      </c>
      <c r="H3434" s="149" t="str">
        <f>IF(AND(F3433&gt;10,F3433&lt;20),"", IF(H3433&gt;0, VLOOKUP(H3433,$O$3:$P$38,2,0),""))</f>
        <v/>
      </c>
      <c r="I3434" s="149" t="str">
        <f>IF(D3433=0,"",IF(D3433=1,$Q$3,IF(AND(F3433&gt;10,F3433&lt;19),$Q$5,IF(AND(H3433&gt;1,H3433&lt;5),$Q$4,$Q$5))))</f>
        <v/>
      </c>
      <c r="J3434" s="149" t="str">
        <f>CONCATENATE(E3434,IF(AND(E3434&lt;&gt;"",F3434&lt;&gt;""),$M$3,""),F3434,IF(AND(E3434&amp;F3434&lt;&gt;"",G3434&lt;&gt;""),$M$3,""),G3434,IF(AND(E3434&amp;F3434&amp;G3434&lt;&gt;"",H3434&lt;&gt;""),$M$3,""),H3434,IF(E3434&amp;F3434&amp;G3434&amp;H3434&lt;&gt;"",$M$3,""),I3434)</f>
        <v/>
      </c>
      <c r="K3434" s="160"/>
    </row>
    <row r="3435" spans="1:11">
      <c r="A3435" s="159">
        <f t="shared" si="428"/>
        <v>215</v>
      </c>
      <c r="B3435" s="156">
        <f t="shared" si="429"/>
        <v>0</v>
      </c>
      <c r="C3435" s="156">
        <v>100000000</v>
      </c>
      <c r="D3435" s="156"/>
      <c r="E3435" s="157"/>
      <c r="K3435" s="160"/>
    </row>
    <row r="3436" spans="1:11">
      <c r="A3436" s="159">
        <f t="shared" si="428"/>
        <v>215</v>
      </c>
      <c r="B3436" s="155">
        <f t="shared" si="429"/>
        <v>0</v>
      </c>
      <c r="C3436" s="155">
        <v>1000000000</v>
      </c>
      <c r="D3436" s="156">
        <f>(A3436-A3433)/1000000</f>
        <v>0</v>
      </c>
      <c r="E3436" s="157">
        <f>D3436-MOD(D3436,100)</f>
        <v>0</v>
      </c>
      <c r="F3436" s="149">
        <f>MOD(D3436,100)</f>
        <v>0</v>
      </c>
      <c r="G3436" s="149">
        <f>F3436-MOD(F3436,10)</f>
        <v>0</v>
      </c>
      <c r="H3436" s="149">
        <f>MOD(F3436,10)</f>
        <v>0</v>
      </c>
      <c r="K3436" s="160"/>
    </row>
    <row r="3437" spans="1:11">
      <c r="A3437" s="159">
        <f t="shared" si="428"/>
        <v>215</v>
      </c>
      <c r="B3437" s="155">
        <f t="shared" si="429"/>
        <v>0</v>
      </c>
      <c r="C3437" s="155">
        <v>10000000000</v>
      </c>
      <c r="E3437" s="161" t="str">
        <f>_xlfn.IFNA(VLOOKUP(E3436,$O$3:$P$38,2,0),"")</f>
        <v/>
      </c>
      <c r="F3437" s="149" t="str">
        <f>IF(AND(F3436&gt;10,F3436&lt;20), VLOOKUP(F3436,$O$3:$P$38,2,0),"")</f>
        <v/>
      </c>
      <c r="G3437" s="149" t="str">
        <f>IF(AND(F3436&gt;10,F3436&lt;20),"", IF(G3436&gt;9, VLOOKUP(G3436,$O$3:$P$38,2,0),""))</f>
        <v/>
      </c>
      <c r="H3437" s="149" t="str">
        <f>IF(AND(F3436&gt;10,F3436&lt;20),"", IF(H3436&gt;0, VLOOKUP(H3436,$O$3:$P$38,2,0),""))</f>
        <v/>
      </c>
      <c r="I3437" s="149" t="str">
        <f>IF(D3436=0,"",IF(D3436=1,$R$3,IF(AND(F3436&gt;10,F3436&lt;19),$R$5,IF(AND(H3436&gt;1,H3436&lt;5),$R$4,$R$5))))</f>
        <v/>
      </c>
      <c r="J3437" s="149" t="str">
        <f>CONCATENATE(E3437,IF(AND(E3437&lt;&gt;"",F3437&lt;&gt;""),$M$3,""),F3437,IF(AND(E3437&amp;F3437&lt;&gt;"",G3437&lt;&gt;""),$M$3,""),G3437,IF(AND(E3437&amp;F3437&amp;G3437&lt;&gt;"",H3437&lt;&gt;""),$M$3,""),H3437,IF(E3437&amp;F3437&amp;G3437&amp;H3437&lt;&gt;"",$M$3,""),I3437)</f>
        <v/>
      </c>
      <c r="K3437" s="160"/>
    </row>
    <row r="3438" spans="1:11">
      <c r="A3438" s="159">
        <f t="shared" si="428"/>
        <v>215</v>
      </c>
      <c r="B3438" s="156">
        <f t="shared" si="429"/>
        <v>0</v>
      </c>
      <c r="C3438" s="156">
        <v>100000000000</v>
      </c>
      <c r="D3438" s="156"/>
      <c r="E3438" s="157"/>
      <c r="K3438" s="160"/>
    </row>
    <row r="3439" spans="1:11">
      <c r="A3439" s="159">
        <f t="shared" si="428"/>
        <v>215</v>
      </c>
      <c r="B3439" s="155">
        <f>A3439-A3436</f>
        <v>0</v>
      </c>
      <c r="C3439" s="155">
        <v>1000000000000</v>
      </c>
      <c r="D3439" s="156">
        <f>(A3439-A3436)/1000000000</f>
        <v>0</v>
      </c>
      <c r="E3439" s="157">
        <f>D3439-MOD(D3439,100)</f>
        <v>0</v>
      </c>
      <c r="F3439" s="149">
        <f>MOD(D3439,100)</f>
        <v>0</v>
      </c>
      <c r="G3439" s="149">
        <f>F3439-MOD(F3439,10)</f>
        <v>0</v>
      </c>
      <c r="H3439" s="149">
        <f>MOD(F3439,10)</f>
        <v>0</v>
      </c>
      <c r="K3439" s="160"/>
    </row>
    <row r="3440" spans="1:11" ht="15.75" thickBot="1">
      <c r="A3440" s="162"/>
      <c r="B3440" s="163"/>
      <c r="C3440" s="163"/>
      <c r="D3440" s="163"/>
      <c r="E3440" s="164" t="str">
        <f>_xlfn.IFNA(VLOOKUP(E3439,$O$3:$P$38,2,0),"")</f>
        <v/>
      </c>
      <c r="F3440" s="163" t="str">
        <f>IF(AND(F3439&gt;10,F3439&lt;20), VLOOKUP(F3439,$O$3:$P$38,2,0),"")</f>
        <v/>
      </c>
      <c r="G3440" s="163" t="str">
        <f>IF(AND(F3439&gt;10,F3439&lt;20),"", IF(G3439&gt;9, VLOOKUP(G3439,$O$3:$P$38,2,0),""))</f>
        <v/>
      </c>
      <c r="H3440" s="163" t="str">
        <f>IF(AND(F3439&gt;10,F3439&lt;20),"", IF(H3439&gt;0, VLOOKUP(H3439,$O$3:$P$38,2,0),""))</f>
        <v/>
      </c>
      <c r="I3440" s="163" t="str">
        <f>IF(D3439=0,"",IF(D3439=1,$S$3,IF(AND(F3439&gt;10,F3439&lt;19),$S$5,IF(AND(H3439&gt;1,H3439&lt;5),$S$4,$S$5))))</f>
        <v/>
      </c>
      <c r="J3440" s="163" t="str">
        <f>CONCATENATE(E3440,IF(AND(E3440&lt;&gt;"",F3440&lt;&gt;""),$M$3,""),F3440,IF(AND(E3440&amp;F3440&lt;&gt;"",G3440&lt;&gt;""),$M$3,""),G3440,IF(AND(E3440&amp;F3440&amp;G3440&lt;&gt;"",H3440&lt;&gt;""),$M$3,""),H3440,IF(E3440&amp;F3440&amp;G3440&amp;H3440&lt;&gt;"",$M$3,""),I3440)</f>
        <v/>
      </c>
      <c r="K3440" s="165"/>
    </row>
    <row r="3441" spans="1:11" ht="15.75" thickBot="1">
      <c r="A3441" s="150"/>
      <c r="B3441" s="150"/>
      <c r="C3441" s="150"/>
      <c r="D3441" s="150"/>
      <c r="E3441" s="166"/>
      <c r="F3441" s="150"/>
      <c r="G3441" s="150"/>
      <c r="H3441" s="150"/>
      <c r="I3441" s="150"/>
      <c r="J3441" s="150"/>
      <c r="K3441" s="150"/>
    </row>
    <row r="3442" spans="1:11" ht="15.75" thickBot="1">
      <c r="A3442" s="151">
        <v>216</v>
      </c>
      <c r="B3442" s="145" t="s">
        <v>152</v>
      </c>
      <c r="C3442" s="145" t="s">
        <v>153</v>
      </c>
      <c r="D3442" s="148"/>
      <c r="E3442" s="152" t="str">
        <f>CONCATENATE(J3456,IF(AND(D3455&lt;&gt;0,D3452&lt;&gt;0),$M$3,""),J3453,IF(AND(D3452&lt;&gt;0,D3449&lt;&gt;0),$M$3,""),J3450,IF(AND(D3449&lt;&gt;0,D3446&lt;&gt;0),$M$3,""),J3447,$N$3,$M$3,E3443,IF(D3443&lt;&gt;0,$M$3,""),$N$4)</f>
        <v>dwieście szesnaście, 00/100</v>
      </c>
      <c r="F3442" s="148"/>
      <c r="G3442" s="148"/>
      <c r="H3442" s="148"/>
      <c r="I3442" s="148"/>
      <c r="J3442" s="148"/>
      <c r="K3442" s="153"/>
    </row>
    <row r="3443" spans="1:11" ht="15.75" thickBot="1">
      <c r="A3443" s="154">
        <f>TRUNC(A3442)</f>
        <v>216</v>
      </c>
      <c r="B3443" s="155">
        <f>A3442-A3443</f>
        <v>0</v>
      </c>
      <c r="C3443" s="155">
        <v>1</v>
      </c>
      <c r="D3443" s="156">
        <f>B3443</f>
        <v>0</v>
      </c>
      <c r="E3443" s="157" t="str">
        <f>CONCATENATE(TEXT(D3443*100,"## 00"),"/100")</f>
        <v>00/100</v>
      </c>
      <c r="K3443" s="158"/>
    </row>
    <row r="3444" spans="1:11">
      <c r="A3444" s="159">
        <f t="shared" ref="A3444:A3455" si="430">MOD($A$3443,$C3444)</f>
        <v>6</v>
      </c>
      <c r="B3444" s="156">
        <f>A3444</f>
        <v>6</v>
      </c>
      <c r="C3444" s="156">
        <v>10</v>
      </c>
      <c r="D3444" s="156"/>
      <c r="E3444" s="157"/>
      <c r="K3444" s="160"/>
    </row>
    <row r="3445" spans="1:11">
      <c r="A3445" s="159">
        <f t="shared" si="430"/>
        <v>16</v>
      </c>
      <c r="B3445" s="156">
        <f t="shared" ref="B3445:B3454" si="431">A3445-A3444</f>
        <v>10</v>
      </c>
      <c r="C3445" s="156">
        <v>100</v>
      </c>
      <c r="D3445" s="156"/>
      <c r="E3445" s="157"/>
      <c r="K3445" s="160"/>
    </row>
    <row r="3446" spans="1:11">
      <c r="A3446" s="159">
        <f t="shared" si="430"/>
        <v>216</v>
      </c>
      <c r="B3446" s="156">
        <f t="shared" si="431"/>
        <v>200</v>
      </c>
      <c r="C3446" s="156">
        <v>1000</v>
      </c>
      <c r="D3446" s="156">
        <f>A3446</f>
        <v>216</v>
      </c>
      <c r="E3446" s="157">
        <f>D3446-MOD(D3446,100)</f>
        <v>200</v>
      </c>
      <c r="F3446" s="149">
        <f>MOD(D3446,100)</f>
        <v>16</v>
      </c>
      <c r="G3446" s="149">
        <f>F3446-MOD(F3446,10)</f>
        <v>10</v>
      </c>
      <c r="H3446" s="149">
        <f>MOD(F3446,10)</f>
        <v>6</v>
      </c>
      <c r="K3446" s="160"/>
    </row>
    <row r="3447" spans="1:11">
      <c r="A3447" s="159">
        <f t="shared" si="430"/>
        <v>216</v>
      </c>
      <c r="B3447" s="156">
        <f t="shared" si="431"/>
        <v>0</v>
      </c>
      <c r="C3447" s="156">
        <v>10000</v>
      </c>
      <c r="D3447" s="156"/>
      <c r="E3447" s="157" t="str">
        <f>_xlfn.IFNA(VLOOKUP(E3446,$O$3:$P$38,2,0),"")</f>
        <v>dwieście</v>
      </c>
      <c r="F3447" s="149" t="str">
        <f>IF(AND(F3446&gt;10,F3446&lt;20), VLOOKUP(F3446,$O$3:$P$38,2,0),"")</f>
        <v>szesnaście</v>
      </c>
      <c r="G3447" s="149" t="str">
        <f>IF(AND(F3446&gt;10,F3446&lt;20),"", IF(G3446&gt;9, VLOOKUP(G3446,$O$3:$P$38,2,0),""))</f>
        <v/>
      </c>
      <c r="H3447" s="149" t="str">
        <f>IF(AND(F3446&gt;10,F3446&lt;20),"",IF(H3446&gt;0,VLOOKUP(H3446,$O$3:$P$39,2,0),IF(AND(H3446=0,A3443=0),"zero","")))</f>
        <v/>
      </c>
      <c r="J3447" s="149" t="str">
        <f>CONCATENATE(E3447,IF(AND(E3447&lt;&gt;"",F3447&lt;&gt;""),$M$3,""),F3447,IF(AND(E3447&amp;F3447&lt;&gt;"",G3447&lt;&gt;""),$M$3,""),G3447,IF(AND(E3447&amp;F3447&amp;G3447&lt;&gt;"",H3447&lt;&gt;""),$M$3,""),H3447)</f>
        <v>dwieście szesnaście</v>
      </c>
      <c r="K3447" s="160"/>
    </row>
    <row r="3448" spans="1:11">
      <c r="A3448" s="159">
        <f t="shared" si="430"/>
        <v>216</v>
      </c>
      <c r="B3448" s="156">
        <f t="shared" si="431"/>
        <v>0</v>
      </c>
      <c r="C3448" s="156">
        <v>100000</v>
      </c>
      <c r="D3448" s="156"/>
      <c r="E3448" s="157"/>
      <c r="K3448" s="160"/>
    </row>
    <row r="3449" spans="1:11">
      <c r="A3449" s="159">
        <f t="shared" si="430"/>
        <v>216</v>
      </c>
      <c r="B3449" s="156">
        <f t="shared" si="431"/>
        <v>0</v>
      </c>
      <c r="C3449" s="156">
        <v>1000000</v>
      </c>
      <c r="D3449" s="156">
        <f>(A3449-A3446)/1000</f>
        <v>0</v>
      </c>
      <c r="E3449" s="157">
        <f>D3449-MOD(D3449,100)</f>
        <v>0</v>
      </c>
      <c r="F3449" s="149">
        <f>MOD(D3449,100)</f>
        <v>0</v>
      </c>
      <c r="G3449" s="149">
        <f>F3449-MOD(F3449,10)</f>
        <v>0</v>
      </c>
      <c r="H3449" s="149">
        <f>MOD(F3449,10)</f>
        <v>0</v>
      </c>
      <c r="K3449" s="160"/>
    </row>
    <row r="3450" spans="1:11">
      <c r="A3450" s="159">
        <f t="shared" si="430"/>
        <v>216</v>
      </c>
      <c r="B3450" s="156">
        <f t="shared" si="431"/>
        <v>0</v>
      </c>
      <c r="C3450" s="156">
        <v>10000000</v>
      </c>
      <c r="D3450" s="156"/>
      <c r="E3450" s="157" t="str">
        <f>_xlfn.IFNA(VLOOKUP(E3449,$O$3:$P$38,2,0),"")</f>
        <v/>
      </c>
      <c r="F3450" s="149" t="str">
        <f>IF(AND(F3449&gt;10,F3449&lt;20), VLOOKUP(F3449,$O$3:$P$38,2,0),"")</f>
        <v/>
      </c>
      <c r="G3450" s="149" t="str">
        <f>IF(AND(F3449&gt;10,F3449&lt;20),"", IF(G3449&gt;9, VLOOKUP(G3449,$O$3:$P$38,2,0),""))</f>
        <v/>
      </c>
      <c r="H3450" s="149" t="str">
        <f>IF(AND(F3449&gt;10,F3449&lt;20),"", IF(H3449&gt;0, VLOOKUP(H3449,$O$3:$P$38,2,0),""))</f>
        <v/>
      </c>
      <c r="I3450" s="149" t="str">
        <f>IF(D3449=0,"",IF(D3449=1,$Q$3,IF(AND(F3449&gt;10,F3449&lt;19),$Q$5,IF(AND(H3449&gt;1,H3449&lt;5),$Q$4,$Q$5))))</f>
        <v/>
      </c>
      <c r="J3450" s="149" t="str">
        <f>CONCATENATE(E3450,IF(AND(E3450&lt;&gt;"",F3450&lt;&gt;""),$M$3,""),F3450,IF(AND(E3450&amp;F3450&lt;&gt;"",G3450&lt;&gt;""),$M$3,""),G3450,IF(AND(E3450&amp;F3450&amp;G3450&lt;&gt;"",H3450&lt;&gt;""),$M$3,""),H3450,IF(E3450&amp;F3450&amp;G3450&amp;H3450&lt;&gt;"",$M$3,""),I3450)</f>
        <v/>
      </c>
      <c r="K3450" s="160"/>
    </row>
    <row r="3451" spans="1:11">
      <c r="A3451" s="159">
        <f t="shared" si="430"/>
        <v>216</v>
      </c>
      <c r="B3451" s="156">
        <f t="shared" si="431"/>
        <v>0</v>
      </c>
      <c r="C3451" s="156">
        <v>100000000</v>
      </c>
      <c r="D3451" s="156"/>
      <c r="E3451" s="157"/>
      <c r="K3451" s="160"/>
    </row>
    <row r="3452" spans="1:11">
      <c r="A3452" s="159">
        <f t="shared" si="430"/>
        <v>216</v>
      </c>
      <c r="B3452" s="155">
        <f t="shared" si="431"/>
        <v>0</v>
      </c>
      <c r="C3452" s="155">
        <v>1000000000</v>
      </c>
      <c r="D3452" s="156">
        <f>(A3452-A3449)/1000000</f>
        <v>0</v>
      </c>
      <c r="E3452" s="157">
        <f>D3452-MOD(D3452,100)</f>
        <v>0</v>
      </c>
      <c r="F3452" s="149">
        <f>MOD(D3452,100)</f>
        <v>0</v>
      </c>
      <c r="G3452" s="149">
        <f>F3452-MOD(F3452,10)</f>
        <v>0</v>
      </c>
      <c r="H3452" s="149">
        <f>MOD(F3452,10)</f>
        <v>0</v>
      </c>
      <c r="K3452" s="160"/>
    </row>
    <row r="3453" spans="1:11">
      <c r="A3453" s="159">
        <f t="shared" si="430"/>
        <v>216</v>
      </c>
      <c r="B3453" s="155">
        <f t="shared" si="431"/>
        <v>0</v>
      </c>
      <c r="C3453" s="155">
        <v>10000000000</v>
      </c>
      <c r="E3453" s="161" t="str">
        <f>_xlfn.IFNA(VLOOKUP(E3452,$O$3:$P$38,2,0),"")</f>
        <v/>
      </c>
      <c r="F3453" s="149" t="str">
        <f>IF(AND(F3452&gt;10,F3452&lt;20), VLOOKUP(F3452,$O$3:$P$38,2,0),"")</f>
        <v/>
      </c>
      <c r="G3453" s="149" t="str">
        <f>IF(AND(F3452&gt;10,F3452&lt;20),"", IF(G3452&gt;9, VLOOKUP(G3452,$O$3:$P$38,2,0),""))</f>
        <v/>
      </c>
      <c r="H3453" s="149" t="str">
        <f>IF(AND(F3452&gt;10,F3452&lt;20),"", IF(H3452&gt;0, VLOOKUP(H3452,$O$3:$P$38,2,0),""))</f>
        <v/>
      </c>
      <c r="I3453" s="149" t="str">
        <f>IF(D3452=0,"",IF(D3452=1,$R$3,IF(AND(F3452&gt;10,F3452&lt;19),$R$5,IF(AND(H3452&gt;1,H3452&lt;5),$R$4,$R$5))))</f>
        <v/>
      </c>
      <c r="J3453" s="149" t="str">
        <f>CONCATENATE(E3453,IF(AND(E3453&lt;&gt;"",F3453&lt;&gt;""),$M$3,""),F3453,IF(AND(E3453&amp;F3453&lt;&gt;"",G3453&lt;&gt;""),$M$3,""),G3453,IF(AND(E3453&amp;F3453&amp;G3453&lt;&gt;"",H3453&lt;&gt;""),$M$3,""),H3453,IF(E3453&amp;F3453&amp;G3453&amp;H3453&lt;&gt;"",$M$3,""),I3453)</f>
        <v/>
      </c>
      <c r="K3453" s="160"/>
    </row>
    <row r="3454" spans="1:11">
      <c r="A3454" s="159">
        <f t="shared" si="430"/>
        <v>216</v>
      </c>
      <c r="B3454" s="156">
        <f t="shared" si="431"/>
        <v>0</v>
      </c>
      <c r="C3454" s="156">
        <v>100000000000</v>
      </c>
      <c r="D3454" s="156"/>
      <c r="E3454" s="157"/>
      <c r="K3454" s="160"/>
    </row>
    <row r="3455" spans="1:11">
      <c r="A3455" s="159">
        <f t="shared" si="430"/>
        <v>216</v>
      </c>
      <c r="B3455" s="155">
        <f>A3455-A3452</f>
        <v>0</v>
      </c>
      <c r="C3455" s="155">
        <v>1000000000000</v>
      </c>
      <c r="D3455" s="156">
        <f>(A3455-A3452)/1000000000</f>
        <v>0</v>
      </c>
      <c r="E3455" s="157">
        <f>D3455-MOD(D3455,100)</f>
        <v>0</v>
      </c>
      <c r="F3455" s="149">
        <f>MOD(D3455,100)</f>
        <v>0</v>
      </c>
      <c r="G3455" s="149">
        <f>F3455-MOD(F3455,10)</f>
        <v>0</v>
      </c>
      <c r="H3455" s="149">
        <f>MOD(F3455,10)</f>
        <v>0</v>
      </c>
      <c r="K3455" s="160"/>
    </row>
    <row r="3456" spans="1:11" ht="15.75" thickBot="1">
      <c r="A3456" s="162"/>
      <c r="B3456" s="163"/>
      <c r="C3456" s="163"/>
      <c r="D3456" s="163"/>
      <c r="E3456" s="164" t="str">
        <f>_xlfn.IFNA(VLOOKUP(E3455,$O$3:$P$38,2,0),"")</f>
        <v/>
      </c>
      <c r="F3456" s="163" t="str">
        <f>IF(AND(F3455&gt;10,F3455&lt;20), VLOOKUP(F3455,$O$3:$P$38,2,0),"")</f>
        <v/>
      </c>
      <c r="G3456" s="163" t="str">
        <f>IF(AND(F3455&gt;10,F3455&lt;20),"", IF(G3455&gt;9, VLOOKUP(G3455,$O$3:$P$38,2,0),""))</f>
        <v/>
      </c>
      <c r="H3456" s="163" t="str">
        <f>IF(AND(F3455&gt;10,F3455&lt;20),"", IF(H3455&gt;0, VLOOKUP(H3455,$O$3:$P$38,2,0),""))</f>
        <v/>
      </c>
      <c r="I3456" s="163" t="str">
        <f>IF(D3455=0,"",IF(D3455=1,$S$3,IF(AND(F3455&gt;10,F3455&lt;19),$S$5,IF(AND(H3455&gt;1,H3455&lt;5),$S$4,$S$5))))</f>
        <v/>
      </c>
      <c r="J3456" s="163" t="str">
        <f>CONCATENATE(E3456,IF(AND(E3456&lt;&gt;"",F3456&lt;&gt;""),$M$3,""),F3456,IF(AND(E3456&amp;F3456&lt;&gt;"",G3456&lt;&gt;""),$M$3,""),G3456,IF(AND(E3456&amp;F3456&amp;G3456&lt;&gt;"",H3456&lt;&gt;""),$M$3,""),H3456,IF(E3456&amp;F3456&amp;G3456&amp;H3456&lt;&gt;"",$M$3,""),I3456)</f>
        <v/>
      </c>
      <c r="K3456" s="165"/>
    </row>
    <row r="3457" spans="1:11" ht="15.75" thickBot="1">
      <c r="A3457" s="150"/>
      <c r="B3457" s="150"/>
      <c r="C3457" s="150"/>
      <c r="D3457" s="150"/>
      <c r="E3457" s="166"/>
      <c r="F3457" s="150"/>
      <c r="G3457" s="150"/>
      <c r="H3457" s="150"/>
      <c r="I3457" s="150"/>
      <c r="J3457" s="150"/>
      <c r="K3457" s="150"/>
    </row>
    <row r="3458" spans="1:11" ht="15.75" thickBot="1">
      <c r="A3458" s="151">
        <v>217</v>
      </c>
      <c r="B3458" s="145" t="s">
        <v>152</v>
      </c>
      <c r="C3458" s="145" t="s">
        <v>153</v>
      </c>
      <c r="D3458" s="148"/>
      <c r="E3458" s="152" t="str">
        <f>CONCATENATE(J3472,IF(AND(D3471&lt;&gt;0,D3468&lt;&gt;0),$M$3,""),J3469,IF(AND(D3468&lt;&gt;0,D3465&lt;&gt;0),$M$3,""),J3466,IF(AND(D3465&lt;&gt;0,D3462&lt;&gt;0),$M$3,""),J3463,$N$3,$M$3,E3459,IF(D3459&lt;&gt;0,$M$3,""),$N$4)</f>
        <v>dwieście siedemnaście, 00/100</v>
      </c>
      <c r="F3458" s="148"/>
      <c r="G3458" s="148"/>
      <c r="H3458" s="148"/>
      <c r="I3458" s="148"/>
      <c r="J3458" s="148"/>
      <c r="K3458" s="153"/>
    </row>
    <row r="3459" spans="1:11" ht="15.75" thickBot="1">
      <c r="A3459" s="154">
        <f>TRUNC(A3458)</f>
        <v>217</v>
      </c>
      <c r="B3459" s="155">
        <f>A3458-A3459</f>
        <v>0</v>
      </c>
      <c r="C3459" s="155">
        <v>1</v>
      </c>
      <c r="D3459" s="156">
        <f>B3459</f>
        <v>0</v>
      </c>
      <c r="E3459" s="157" t="str">
        <f>CONCATENATE(TEXT(D3459*100,"## 00"),"/100")</f>
        <v>00/100</v>
      </c>
      <c r="K3459" s="158"/>
    </row>
    <row r="3460" spans="1:11">
      <c r="A3460" s="159">
        <f t="shared" ref="A3460:A3471" si="432">MOD($A$3459,$C3460)</f>
        <v>7</v>
      </c>
      <c r="B3460" s="156">
        <f>A3460</f>
        <v>7</v>
      </c>
      <c r="C3460" s="156">
        <v>10</v>
      </c>
      <c r="D3460" s="156"/>
      <c r="E3460" s="157"/>
      <c r="K3460" s="160"/>
    </row>
    <row r="3461" spans="1:11">
      <c r="A3461" s="159">
        <f t="shared" si="432"/>
        <v>17</v>
      </c>
      <c r="B3461" s="156">
        <f t="shared" ref="B3461:B3470" si="433">A3461-A3460</f>
        <v>10</v>
      </c>
      <c r="C3461" s="156">
        <v>100</v>
      </c>
      <c r="D3461" s="156"/>
      <c r="E3461" s="157"/>
      <c r="K3461" s="160"/>
    </row>
    <row r="3462" spans="1:11">
      <c r="A3462" s="159">
        <f t="shared" si="432"/>
        <v>217</v>
      </c>
      <c r="B3462" s="156">
        <f t="shared" si="433"/>
        <v>200</v>
      </c>
      <c r="C3462" s="156">
        <v>1000</v>
      </c>
      <c r="D3462" s="156">
        <f>A3462</f>
        <v>217</v>
      </c>
      <c r="E3462" s="157">
        <f>D3462-MOD(D3462,100)</f>
        <v>200</v>
      </c>
      <c r="F3462" s="149">
        <f>MOD(D3462,100)</f>
        <v>17</v>
      </c>
      <c r="G3462" s="149">
        <f>F3462-MOD(F3462,10)</f>
        <v>10</v>
      </c>
      <c r="H3462" s="149">
        <f>MOD(F3462,10)</f>
        <v>7</v>
      </c>
      <c r="K3462" s="160"/>
    </row>
    <row r="3463" spans="1:11">
      <c r="A3463" s="159">
        <f t="shared" si="432"/>
        <v>217</v>
      </c>
      <c r="B3463" s="156">
        <f t="shared" si="433"/>
        <v>0</v>
      </c>
      <c r="C3463" s="156">
        <v>10000</v>
      </c>
      <c r="D3463" s="156"/>
      <c r="E3463" s="157" t="str">
        <f>_xlfn.IFNA(VLOOKUP(E3462,$O$3:$P$38,2,0),"")</f>
        <v>dwieście</v>
      </c>
      <c r="F3463" s="149" t="str">
        <f>IF(AND(F3462&gt;10,F3462&lt;20), VLOOKUP(F3462,$O$3:$P$38,2,0),"")</f>
        <v>siedemnaście</v>
      </c>
      <c r="G3463" s="149" t="str">
        <f>IF(AND(F3462&gt;10,F3462&lt;20),"", IF(G3462&gt;9, VLOOKUP(G3462,$O$3:$P$38,2,0),""))</f>
        <v/>
      </c>
      <c r="H3463" s="149" t="str">
        <f>IF(AND(F3462&gt;10,F3462&lt;20),"",IF(H3462&gt;0,VLOOKUP(H3462,$O$3:$P$39,2,0),IF(AND(H3462=0,A3459=0),"zero","")))</f>
        <v/>
      </c>
      <c r="J3463" s="149" t="str">
        <f>CONCATENATE(E3463,IF(AND(E3463&lt;&gt;"",F3463&lt;&gt;""),$M$3,""),F3463,IF(AND(E3463&amp;F3463&lt;&gt;"",G3463&lt;&gt;""),$M$3,""),G3463,IF(AND(E3463&amp;F3463&amp;G3463&lt;&gt;"",H3463&lt;&gt;""),$M$3,""),H3463)</f>
        <v>dwieście siedemnaście</v>
      </c>
      <c r="K3463" s="160"/>
    </row>
    <row r="3464" spans="1:11">
      <c r="A3464" s="159">
        <f t="shared" si="432"/>
        <v>217</v>
      </c>
      <c r="B3464" s="156">
        <f t="shared" si="433"/>
        <v>0</v>
      </c>
      <c r="C3464" s="156">
        <v>100000</v>
      </c>
      <c r="D3464" s="156"/>
      <c r="E3464" s="157"/>
      <c r="K3464" s="160"/>
    </row>
    <row r="3465" spans="1:11">
      <c r="A3465" s="159">
        <f t="shared" si="432"/>
        <v>217</v>
      </c>
      <c r="B3465" s="156">
        <f t="shared" si="433"/>
        <v>0</v>
      </c>
      <c r="C3465" s="156">
        <v>1000000</v>
      </c>
      <c r="D3465" s="156">
        <f>(A3465-A3462)/1000</f>
        <v>0</v>
      </c>
      <c r="E3465" s="157">
        <f>D3465-MOD(D3465,100)</f>
        <v>0</v>
      </c>
      <c r="F3465" s="149">
        <f>MOD(D3465,100)</f>
        <v>0</v>
      </c>
      <c r="G3465" s="149">
        <f>F3465-MOD(F3465,10)</f>
        <v>0</v>
      </c>
      <c r="H3465" s="149">
        <f>MOD(F3465,10)</f>
        <v>0</v>
      </c>
      <c r="K3465" s="160"/>
    </row>
    <row r="3466" spans="1:11">
      <c r="A3466" s="159">
        <f t="shared" si="432"/>
        <v>217</v>
      </c>
      <c r="B3466" s="156">
        <f t="shared" si="433"/>
        <v>0</v>
      </c>
      <c r="C3466" s="156">
        <v>10000000</v>
      </c>
      <c r="D3466" s="156"/>
      <c r="E3466" s="157" t="str">
        <f>_xlfn.IFNA(VLOOKUP(E3465,$O$3:$P$38,2,0),"")</f>
        <v/>
      </c>
      <c r="F3466" s="149" t="str">
        <f>IF(AND(F3465&gt;10,F3465&lt;20), VLOOKUP(F3465,$O$3:$P$38,2,0),"")</f>
        <v/>
      </c>
      <c r="G3466" s="149" t="str">
        <f>IF(AND(F3465&gt;10,F3465&lt;20),"", IF(G3465&gt;9, VLOOKUP(G3465,$O$3:$P$38,2,0),""))</f>
        <v/>
      </c>
      <c r="H3466" s="149" t="str">
        <f>IF(AND(F3465&gt;10,F3465&lt;20),"", IF(H3465&gt;0, VLOOKUP(H3465,$O$3:$P$38,2,0),""))</f>
        <v/>
      </c>
      <c r="I3466" s="149" t="str">
        <f>IF(D3465=0,"",IF(D3465=1,$Q$3,IF(AND(F3465&gt;10,F3465&lt;19),$Q$5,IF(AND(H3465&gt;1,H3465&lt;5),$Q$4,$Q$5))))</f>
        <v/>
      </c>
      <c r="J3466" s="149" t="str">
        <f>CONCATENATE(E3466,IF(AND(E3466&lt;&gt;"",F3466&lt;&gt;""),$M$3,""),F3466,IF(AND(E3466&amp;F3466&lt;&gt;"",G3466&lt;&gt;""),$M$3,""),G3466,IF(AND(E3466&amp;F3466&amp;G3466&lt;&gt;"",H3466&lt;&gt;""),$M$3,""),H3466,IF(E3466&amp;F3466&amp;G3466&amp;H3466&lt;&gt;"",$M$3,""),I3466)</f>
        <v/>
      </c>
      <c r="K3466" s="160"/>
    </row>
    <row r="3467" spans="1:11">
      <c r="A3467" s="159">
        <f t="shared" si="432"/>
        <v>217</v>
      </c>
      <c r="B3467" s="156">
        <f t="shared" si="433"/>
        <v>0</v>
      </c>
      <c r="C3467" s="156">
        <v>100000000</v>
      </c>
      <c r="D3467" s="156"/>
      <c r="E3467" s="157"/>
      <c r="K3467" s="160"/>
    </row>
    <row r="3468" spans="1:11">
      <c r="A3468" s="159">
        <f t="shared" si="432"/>
        <v>217</v>
      </c>
      <c r="B3468" s="155">
        <f t="shared" si="433"/>
        <v>0</v>
      </c>
      <c r="C3468" s="155">
        <v>1000000000</v>
      </c>
      <c r="D3468" s="156">
        <f>(A3468-A3465)/1000000</f>
        <v>0</v>
      </c>
      <c r="E3468" s="157">
        <f>D3468-MOD(D3468,100)</f>
        <v>0</v>
      </c>
      <c r="F3468" s="149">
        <f>MOD(D3468,100)</f>
        <v>0</v>
      </c>
      <c r="G3468" s="149">
        <f>F3468-MOD(F3468,10)</f>
        <v>0</v>
      </c>
      <c r="H3468" s="149">
        <f>MOD(F3468,10)</f>
        <v>0</v>
      </c>
      <c r="K3468" s="160"/>
    </row>
    <row r="3469" spans="1:11">
      <c r="A3469" s="159">
        <f t="shared" si="432"/>
        <v>217</v>
      </c>
      <c r="B3469" s="155">
        <f t="shared" si="433"/>
        <v>0</v>
      </c>
      <c r="C3469" s="155">
        <v>10000000000</v>
      </c>
      <c r="E3469" s="161" t="str">
        <f>_xlfn.IFNA(VLOOKUP(E3468,$O$3:$P$38,2,0),"")</f>
        <v/>
      </c>
      <c r="F3469" s="149" t="str">
        <f>IF(AND(F3468&gt;10,F3468&lt;20), VLOOKUP(F3468,$O$3:$P$38,2,0),"")</f>
        <v/>
      </c>
      <c r="G3469" s="149" t="str">
        <f>IF(AND(F3468&gt;10,F3468&lt;20),"", IF(G3468&gt;9, VLOOKUP(G3468,$O$3:$P$38,2,0),""))</f>
        <v/>
      </c>
      <c r="H3469" s="149" t="str">
        <f>IF(AND(F3468&gt;10,F3468&lt;20),"", IF(H3468&gt;0, VLOOKUP(H3468,$O$3:$P$38,2,0),""))</f>
        <v/>
      </c>
      <c r="I3469" s="149" t="str">
        <f>IF(D3468=0,"",IF(D3468=1,$R$3,IF(AND(F3468&gt;10,F3468&lt;19),$R$5,IF(AND(H3468&gt;1,H3468&lt;5),$R$4,$R$5))))</f>
        <v/>
      </c>
      <c r="J3469" s="149" t="str">
        <f>CONCATENATE(E3469,IF(AND(E3469&lt;&gt;"",F3469&lt;&gt;""),$M$3,""),F3469,IF(AND(E3469&amp;F3469&lt;&gt;"",G3469&lt;&gt;""),$M$3,""),G3469,IF(AND(E3469&amp;F3469&amp;G3469&lt;&gt;"",H3469&lt;&gt;""),$M$3,""),H3469,IF(E3469&amp;F3469&amp;G3469&amp;H3469&lt;&gt;"",$M$3,""),I3469)</f>
        <v/>
      </c>
      <c r="K3469" s="160"/>
    </row>
    <row r="3470" spans="1:11">
      <c r="A3470" s="159">
        <f t="shared" si="432"/>
        <v>217</v>
      </c>
      <c r="B3470" s="156">
        <f t="shared" si="433"/>
        <v>0</v>
      </c>
      <c r="C3470" s="156">
        <v>100000000000</v>
      </c>
      <c r="D3470" s="156"/>
      <c r="E3470" s="157"/>
      <c r="K3470" s="160"/>
    </row>
    <row r="3471" spans="1:11">
      <c r="A3471" s="159">
        <f t="shared" si="432"/>
        <v>217</v>
      </c>
      <c r="B3471" s="155">
        <f>A3471-A3468</f>
        <v>0</v>
      </c>
      <c r="C3471" s="155">
        <v>1000000000000</v>
      </c>
      <c r="D3471" s="156">
        <f>(A3471-A3468)/1000000000</f>
        <v>0</v>
      </c>
      <c r="E3471" s="157">
        <f>D3471-MOD(D3471,100)</f>
        <v>0</v>
      </c>
      <c r="F3471" s="149">
        <f>MOD(D3471,100)</f>
        <v>0</v>
      </c>
      <c r="G3471" s="149">
        <f>F3471-MOD(F3471,10)</f>
        <v>0</v>
      </c>
      <c r="H3471" s="149">
        <f>MOD(F3471,10)</f>
        <v>0</v>
      </c>
      <c r="K3471" s="160"/>
    </row>
    <row r="3472" spans="1:11" ht="15.75" thickBot="1">
      <c r="A3472" s="162"/>
      <c r="B3472" s="163"/>
      <c r="C3472" s="163"/>
      <c r="D3472" s="163"/>
      <c r="E3472" s="164" t="str">
        <f>_xlfn.IFNA(VLOOKUP(E3471,$O$3:$P$38,2,0),"")</f>
        <v/>
      </c>
      <c r="F3472" s="163" t="str">
        <f>IF(AND(F3471&gt;10,F3471&lt;20), VLOOKUP(F3471,$O$3:$P$38,2,0),"")</f>
        <v/>
      </c>
      <c r="G3472" s="163" t="str">
        <f>IF(AND(F3471&gt;10,F3471&lt;20),"", IF(G3471&gt;9, VLOOKUP(G3471,$O$3:$P$38,2,0),""))</f>
        <v/>
      </c>
      <c r="H3472" s="163" t="str">
        <f>IF(AND(F3471&gt;10,F3471&lt;20),"", IF(H3471&gt;0, VLOOKUP(H3471,$O$3:$P$38,2,0),""))</f>
        <v/>
      </c>
      <c r="I3472" s="163" t="str">
        <f>IF(D3471=0,"",IF(D3471=1,$S$3,IF(AND(F3471&gt;10,F3471&lt;19),$S$5,IF(AND(H3471&gt;1,H3471&lt;5),$S$4,$S$5))))</f>
        <v/>
      </c>
      <c r="J3472" s="163" t="str">
        <f>CONCATENATE(E3472,IF(AND(E3472&lt;&gt;"",F3472&lt;&gt;""),$M$3,""),F3472,IF(AND(E3472&amp;F3472&lt;&gt;"",G3472&lt;&gt;""),$M$3,""),G3472,IF(AND(E3472&amp;F3472&amp;G3472&lt;&gt;"",H3472&lt;&gt;""),$M$3,""),H3472,IF(E3472&amp;F3472&amp;G3472&amp;H3472&lt;&gt;"",$M$3,""),I3472)</f>
        <v/>
      </c>
      <c r="K3472" s="165"/>
    </row>
    <row r="3473" spans="1:11" ht="15.75" thickBot="1">
      <c r="A3473" s="150"/>
      <c r="B3473" s="150"/>
      <c r="C3473" s="150"/>
      <c r="D3473" s="150"/>
      <c r="E3473" s="166"/>
      <c r="F3473" s="150"/>
      <c r="G3473" s="150"/>
      <c r="H3473" s="150"/>
      <c r="I3473" s="150"/>
      <c r="J3473" s="150"/>
      <c r="K3473" s="150"/>
    </row>
    <row r="3474" spans="1:11" ht="15.75" thickBot="1">
      <c r="A3474" s="151">
        <v>218</v>
      </c>
      <c r="B3474" s="145" t="s">
        <v>152</v>
      </c>
      <c r="C3474" s="145" t="s">
        <v>153</v>
      </c>
      <c r="D3474" s="148"/>
      <c r="E3474" s="152" t="str">
        <f>CONCATENATE(J3488,IF(AND(D3487&lt;&gt;0,D3484&lt;&gt;0),$M$3,""),J3485,IF(AND(D3484&lt;&gt;0,D3481&lt;&gt;0),$M$3,""),J3482,IF(AND(D3481&lt;&gt;0,D3478&lt;&gt;0),$M$3,""),J3479,$N$3,$M$3,E3475,IF(D3475&lt;&gt;0,$M$3,""),$N$4)</f>
        <v>dwieście osiemnaście, 00/100</v>
      </c>
      <c r="F3474" s="148"/>
      <c r="G3474" s="148"/>
      <c r="H3474" s="148"/>
      <c r="I3474" s="148"/>
      <c r="J3474" s="148"/>
      <c r="K3474" s="153"/>
    </row>
    <row r="3475" spans="1:11" ht="15.75" thickBot="1">
      <c r="A3475" s="154">
        <f>TRUNC(A3474)</f>
        <v>218</v>
      </c>
      <c r="B3475" s="155">
        <f>A3474-A3475</f>
        <v>0</v>
      </c>
      <c r="C3475" s="155">
        <v>1</v>
      </c>
      <c r="D3475" s="156">
        <f>B3475</f>
        <v>0</v>
      </c>
      <c r="E3475" s="157" t="str">
        <f>CONCATENATE(TEXT(D3475*100,"## 00"),"/100")</f>
        <v>00/100</v>
      </c>
      <c r="K3475" s="158"/>
    </row>
    <row r="3476" spans="1:11">
      <c r="A3476" s="159">
        <f t="shared" ref="A3476:A3487" si="434">MOD($A$3475,$C3476)</f>
        <v>8</v>
      </c>
      <c r="B3476" s="156">
        <f>A3476</f>
        <v>8</v>
      </c>
      <c r="C3476" s="156">
        <v>10</v>
      </c>
      <c r="D3476" s="156"/>
      <c r="E3476" s="157"/>
      <c r="K3476" s="160"/>
    </row>
    <row r="3477" spans="1:11">
      <c r="A3477" s="159">
        <f t="shared" si="434"/>
        <v>18</v>
      </c>
      <c r="B3477" s="156">
        <f t="shared" ref="B3477:B3486" si="435">A3477-A3476</f>
        <v>10</v>
      </c>
      <c r="C3477" s="156">
        <v>100</v>
      </c>
      <c r="D3477" s="156"/>
      <c r="E3477" s="157"/>
      <c r="K3477" s="160"/>
    </row>
    <row r="3478" spans="1:11">
      <c r="A3478" s="159">
        <f t="shared" si="434"/>
        <v>218</v>
      </c>
      <c r="B3478" s="156">
        <f t="shared" si="435"/>
        <v>200</v>
      </c>
      <c r="C3478" s="156">
        <v>1000</v>
      </c>
      <c r="D3478" s="156">
        <f>A3478</f>
        <v>218</v>
      </c>
      <c r="E3478" s="157">
        <f>D3478-MOD(D3478,100)</f>
        <v>200</v>
      </c>
      <c r="F3478" s="149">
        <f>MOD(D3478,100)</f>
        <v>18</v>
      </c>
      <c r="G3478" s="149">
        <f>F3478-MOD(F3478,10)</f>
        <v>10</v>
      </c>
      <c r="H3478" s="149">
        <f>MOD(F3478,10)</f>
        <v>8</v>
      </c>
      <c r="K3478" s="160"/>
    </row>
    <row r="3479" spans="1:11">
      <c r="A3479" s="159">
        <f t="shared" si="434"/>
        <v>218</v>
      </c>
      <c r="B3479" s="156">
        <f t="shared" si="435"/>
        <v>0</v>
      </c>
      <c r="C3479" s="156">
        <v>10000</v>
      </c>
      <c r="D3479" s="156"/>
      <c r="E3479" s="157" t="str">
        <f>_xlfn.IFNA(VLOOKUP(E3478,$O$3:$P$38,2,0),"")</f>
        <v>dwieście</v>
      </c>
      <c r="F3479" s="149" t="str">
        <f>IF(AND(F3478&gt;10,F3478&lt;20), VLOOKUP(F3478,$O$3:$P$38,2,0),"")</f>
        <v>osiemnaście</v>
      </c>
      <c r="G3479" s="149" t="str">
        <f>IF(AND(F3478&gt;10,F3478&lt;20),"", IF(G3478&gt;9, VLOOKUP(G3478,$O$3:$P$38,2,0),""))</f>
        <v/>
      </c>
      <c r="H3479" s="149" t="str">
        <f>IF(AND(F3478&gt;10,F3478&lt;20),"",IF(H3478&gt;0,VLOOKUP(H3478,$O$3:$P$39,2,0),IF(AND(H3478=0,A3475=0),"zero","")))</f>
        <v/>
      </c>
      <c r="J3479" s="149" t="str">
        <f>CONCATENATE(E3479,IF(AND(E3479&lt;&gt;"",F3479&lt;&gt;""),$M$3,""),F3479,IF(AND(E3479&amp;F3479&lt;&gt;"",G3479&lt;&gt;""),$M$3,""),G3479,IF(AND(E3479&amp;F3479&amp;G3479&lt;&gt;"",H3479&lt;&gt;""),$M$3,""),H3479)</f>
        <v>dwieście osiemnaście</v>
      </c>
      <c r="K3479" s="160"/>
    </row>
    <row r="3480" spans="1:11">
      <c r="A3480" s="159">
        <f t="shared" si="434"/>
        <v>218</v>
      </c>
      <c r="B3480" s="156">
        <f t="shared" si="435"/>
        <v>0</v>
      </c>
      <c r="C3480" s="156">
        <v>100000</v>
      </c>
      <c r="D3480" s="156"/>
      <c r="E3480" s="157"/>
      <c r="K3480" s="160"/>
    </row>
    <row r="3481" spans="1:11">
      <c r="A3481" s="159">
        <f t="shared" si="434"/>
        <v>218</v>
      </c>
      <c r="B3481" s="156">
        <f t="shared" si="435"/>
        <v>0</v>
      </c>
      <c r="C3481" s="156">
        <v>1000000</v>
      </c>
      <c r="D3481" s="156">
        <f>(A3481-A3478)/1000</f>
        <v>0</v>
      </c>
      <c r="E3481" s="157">
        <f>D3481-MOD(D3481,100)</f>
        <v>0</v>
      </c>
      <c r="F3481" s="149">
        <f>MOD(D3481,100)</f>
        <v>0</v>
      </c>
      <c r="G3481" s="149">
        <f>F3481-MOD(F3481,10)</f>
        <v>0</v>
      </c>
      <c r="H3481" s="149">
        <f>MOD(F3481,10)</f>
        <v>0</v>
      </c>
      <c r="K3481" s="160"/>
    </row>
    <row r="3482" spans="1:11">
      <c r="A3482" s="159">
        <f t="shared" si="434"/>
        <v>218</v>
      </c>
      <c r="B3482" s="156">
        <f t="shared" si="435"/>
        <v>0</v>
      </c>
      <c r="C3482" s="156">
        <v>10000000</v>
      </c>
      <c r="D3482" s="156"/>
      <c r="E3482" s="157" t="str">
        <f>_xlfn.IFNA(VLOOKUP(E3481,$O$3:$P$38,2,0),"")</f>
        <v/>
      </c>
      <c r="F3482" s="149" t="str">
        <f>IF(AND(F3481&gt;10,F3481&lt;20), VLOOKUP(F3481,$O$3:$P$38,2,0),"")</f>
        <v/>
      </c>
      <c r="G3482" s="149" t="str">
        <f>IF(AND(F3481&gt;10,F3481&lt;20),"", IF(G3481&gt;9, VLOOKUP(G3481,$O$3:$P$38,2,0),""))</f>
        <v/>
      </c>
      <c r="H3482" s="149" t="str">
        <f>IF(AND(F3481&gt;10,F3481&lt;20),"", IF(H3481&gt;0, VLOOKUP(H3481,$O$3:$P$38,2,0),""))</f>
        <v/>
      </c>
      <c r="I3482" s="149" t="str">
        <f>IF(D3481=0,"",IF(D3481=1,$Q$3,IF(AND(F3481&gt;10,F3481&lt;19),$Q$5,IF(AND(H3481&gt;1,H3481&lt;5),$Q$4,$Q$5))))</f>
        <v/>
      </c>
      <c r="J3482" s="149" t="str">
        <f>CONCATENATE(E3482,IF(AND(E3482&lt;&gt;"",F3482&lt;&gt;""),$M$3,""),F3482,IF(AND(E3482&amp;F3482&lt;&gt;"",G3482&lt;&gt;""),$M$3,""),G3482,IF(AND(E3482&amp;F3482&amp;G3482&lt;&gt;"",H3482&lt;&gt;""),$M$3,""),H3482,IF(E3482&amp;F3482&amp;G3482&amp;H3482&lt;&gt;"",$M$3,""),I3482)</f>
        <v/>
      </c>
      <c r="K3482" s="160"/>
    </row>
    <row r="3483" spans="1:11">
      <c r="A3483" s="159">
        <f t="shared" si="434"/>
        <v>218</v>
      </c>
      <c r="B3483" s="156">
        <f t="shared" si="435"/>
        <v>0</v>
      </c>
      <c r="C3483" s="156">
        <v>100000000</v>
      </c>
      <c r="D3483" s="156"/>
      <c r="E3483" s="157"/>
      <c r="K3483" s="160"/>
    </row>
    <row r="3484" spans="1:11">
      <c r="A3484" s="159">
        <f t="shared" si="434"/>
        <v>218</v>
      </c>
      <c r="B3484" s="155">
        <f t="shared" si="435"/>
        <v>0</v>
      </c>
      <c r="C3484" s="155">
        <v>1000000000</v>
      </c>
      <c r="D3484" s="156">
        <f>(A3484-A3481)/1000000</f>
        <v>0</v>
      </c>
      <c r="E3484" s="157">
        <f>D3484-MOD(D3484,100)</f>
        <v>0</v>
      </c>
      <c r="F3484" s="149">
        <f>MOD(D3484,100)</f>
        <v>0</v>
      </c>
      <c r="G3484" s="149">
        <f>F3484-MOD(F3484,10)</f>
        <v>0</v>
      </c>
      <c r="H3484" s="149">
        <f>MOD(F3484,10)</f>
        <v>0</v>
      </c>
      <c r="K3484" s="160"/>
    </row>
    <row r="3485" spans="1:11">
      <c r="A3485" s="159">
        <f t="shared" si="434"/>
        <v>218</v>
      </c>
      <c r="B3485" s="155">
        <f t="shared" si="435"/>
        <v>0</v>
      </c>
      <c r="C3485" s="155">
        <v>10000000000</v>
      </c>
      <c r="E3485" s="161" t="str">
        <f>_xlfn.IFNA(VLOOKUP(E3484,$O$3:$P$38,2,0),"")</f>
        <v/>
      </c>
      <c r="F3485" s="149" t="str">
        <f>IF(AND(F3484&gt;10,F3484&lt;20), VLOOKUP(F3484,$O$3:$P$38,2,0),"")</f>
        <v/>
      </c>
      <c r="G3485" s="149" t="str">
        <f>IF(AND(F3484&gt;10,F3484&lt;20),"", IF(G3484&gt;9, VLOOKUP(G3484,$O$3:$P$38,2,0),""))</f>
        <v/>
      </c>
      <c r="H3485" s="149" t="str">
        <f>IF(AND(F3484&gt;10,F3484&lt;20),"", IF(H3484&gt;0, VLOOKUP(H3484,$O$3:$P$38,2,0),""))</f>
        <v/>
      </c>
      <c r="I3485" s="149" t="str">
        <f>IF(D3484=0,"",IF(D3484=1,$R$3,IF(AND(F3484&gt;10,F3484&lt;19),$R$5,IF(AND(H3484&gt;1,H3484&lt;5),$R$4,$R$5))))</f>
        <v/>
      </c>
      <c r="J3485" s="149" t="str">
        <f>CONCATENATE(E3485,IF(AND(E3485&lt;&gt;"",F3485&lt;&gt;""),$M$3,""),F3485,IF(AND(E3485&amp;F3485&lt;&gt;"",G3485&lt;&gt;""),$M$3,""),G3485,IF(AND(E3485&amp;F3485&amp;G3485&lt;&gt;"",H3485&lt;&gt;""),$M$3,""),H3485,IF(E3485&amp;F3485&amp;G3485&amp;H3485&lt;&gt;"",$M$3,""),I3485)</f>
        <v/>
      </c>
      <c r="K3485" s="160"/>
    </row>
    <row r="3486" spans="1:11">
      <c r="A3486" s="159">
        <f t="shared" si="434"/>
        <v>218</v>
      </c>
      <c r="B3486" s="156">
        <f t="shared" si="435"/>
        <v>0</v>
      </c>
      <c r="C3486" s="156">
        <v>100000000000</v>
      </c>
      <c r="D3486" s="156"/>
      <c r="E3486" s="157"/>
      <c r="K3486" s="160"/>
    </row>
    <row r="3487" spans="1:11">
      <c r="A3487" s="159">
        <f t="shared" si="434"/>
        <v>218</v>
      </c>
      <c r="B3487" s="155">
        <f>A3487-A3484</f>
        <v>0</v>
      </c>
      <c r="C3487" s="155">
        <v>1000000000000</v>
      </c>
      <c r="D3487" s="156">
        <f>(A3487-A3484)/1000000000</f>
        <v>0</v>
      </c>
      <c r="E3487" s="157">
        <f>D3487-MOD(D3487,100)</f>
        <v>0</v>
      </c>
      <c r="F3487" s="149">
        <f>MOD(D3487,100)</f>
        <v>0</v>
      </c>
      <c r="G3487" s="149">
        <f>F3487-MOD(F3487,10)</f>
        <v>0</v>
      </c>
      <c r="H3487" s="149">
        <f>MOD(F3487,10)</f>
        <v>0</v>
      </c>
      <c r="K3487" s="160"/>
    </row>
    <row r="3488" spans="1:11" ht="15.75" thickBot="1">
      <c r="A3488" s="162"/>
      <c r="B3488" s="163"/>
      <c r="C3488" s="163"/>
      <c r="D3488" s="163"/>
      <c r="E3488" s="164" t="str">
        <f>_xlfn.IFNA(VLOOKUP(E3487,$O$3:$P$38,2,0),"")</f>
        <v/>
      </c>
      <c r="F3488" s="163" t="str">
        <f>IF(AND(F3487&gt;10,F3487&lt;20), VLOOKUP(F3487,$O$3:$P$38,2,0),"")</f>
        <v/>
      </c>
      <c r="G3488" s="163" t="str">
        <f>IF(AND(F3487&gt;10,F3487&lt;20),"", IF(G3487&gt;9, VLOOKUP(G3487,$O$3:$P$38,2,0),""))</f>
        <v/>
      </c>
      <c r="H3488" s="163" t="str">
        <f>IF(AND(F3487&gt;10,F3487&lt;20),"", IF(H3487&gt;0, VLOOKUP(H3487,$O$3:$P$38,2,0),""))</f>
        <v/>
      </c>
      <c r="I3488" s="163" t="str">
        <f>IF(D3487=0,"",IF(D3487=1,$S$3,IF(AND(F3487&gt;10,F3487&lt;19),$S$5,IF(AND(H3487&gt;1,H3487&lt;5),$S$4,$S$5))))</f>
        <v/>
      </c>
      <c r="J3488" s="163" t="str">
        <f>CONCATENATE(E3488,IF(AND(E3488&lt;&gt;"",F3488&lt;&gt;""),$M$3,""),F3488,IF(AND(E3488&amp;F3488&lt;&gt;"",G3488&lt;&gt;""),$M$3,""),G3488,IF(AND(E3488&amp;F3488&amp;G3488&lt;&gt;"",H3488&lt;&gt;""),$M$3,""),H3488,IF(E3488&amp;F3488&amp;G3488&amp;H3488&lt;&gt;"",$M$3,""),I3488)</f>
        <v/>
      </c>
      <c r="K3488" s="165"/>
    </row>
    <row r="3489" spans="1:11" ht="15.75" thickBot="1">
      <c r="A3489" s="150"/>
      <c r="B3489" s="150"/>
      <c r="C3489" s="150"/>
      <c r="D3489" s="150"/>
      <c r="E3489" s="166"/>
      <c r="F3489" s="150"/>
      <c r="G3489" s="150"/>
      <c r="H3489" s="150"/>
      <c r="I3489" s="150"/>
      <c r="J3489" s="150"/>
      <c r="K3489" s="150"/>
    </row>
    <row r="3490" spans="1:11" ht="15.75" thickBot="1">
      <c r="A3490" s="151">
        <v>219</v>
      </c>
      <c r="B3490" s="145" t="s">
        <v>152</v>
      </c>
      <c r="C3490" s="145" t="s">
        <v>153</v>
      </c>
      <c r="D3490" s="148"/>
      <c r="E3490" s="152" t="str">
        <f>CONCATENATE(J3504,IF(AND(D3503&lt;&gt;0,D3500&lt;&gt;0),$M$3,""),J3501,IF(AND(D3500&lt;&gt;0,D3497&lt;&gt;0),$M$3,""),J3498,IF(AND(D3497&lt;&gt;0,D3494&lt;&gt;0),$M$3,""),J3495,$N$3,$M$3,E3491,IF(D3491&lt;&gt;0,$M$3,""),$N$4)</f>
        <v>dwieście dziewiętnaście, 00/100</v>
      </c>
      <c r="F3490" s="148"/>
      <c r="G3490" s="148"/>
      <c r="H3490" s="148"/>
      <c r="I3490" s="148"/>
      <c r="J3490" s="148"/>
      <c r="K3490" s="153"/>
    </row>
    <row r="3491" spans="1:11" ht="15.75" thickBot="1">
      <c r="A3491" s="154">
        <f>TRUNC(A3490)</f>
        <v>219</v>
      </c>
      <c r="B3491" s="155">
        <f>A3490-A3491</f>
        <v>0</v>
      </c>
      <c r="C3491" s="155">
        <v>1</v>
      </c>
      <c r="D3491" s="156">
        <f>B3491</f>
        <v>0</v>
      </c>
      <c r="E3491" s="157" t="str">
        <f>CONCATENATE(TEXT(D3491*100,"## 00"),"/100")</f>
        <v>00/100</v>
      </c>
      <c r="K3491" s="158"/>
    </row>
    <row r="3492" spans="1:11">
      <c r="A3492" s="159">
        <f t="shared" ref="A3492:A3503" si="436">MOD($A$3491,$C3492)</f>
        <v>9</v>
      </c>
      <c r="B3492" s="156">
        <f>A3492</f>
        <v>9</v>
      </c>
      <c r="C3492" s="156">
        <v>10</v>
      </c>
      <c r="D3492" s="156"/>
      <c r="E3492" s="157"/>
      <c r="K3492" s="160"/>
    </row>
    <row r="3493" spans="1:11">
      <c r="A3493" s="159">
        <f t="shared" si="436"/>
        <v>19</v>
      </c>
      <c r="B3493" s="156">
        <f t="shared" ref="B3493:B3502" si="437">A3493-A3492</f>
        <v>10</v>
      </c>
      <c r="C3493" s="156">
        <v>100</v>
      </c>
      <c r="D3493" s="156"/>
      <c r="E3493" s="157"/>
      <c r="K3493" s="160"/>
    </row>
    <row r="3494" spans="1:11">
      <c r="A3494" s="159">
        <f t="shared" si="436"/>
        <v>219</v>
      </c>
      <c r="B3494" s="156">
        <f t="shared" si="437"/>
        <v>200</v>
      </c>
      <c r="C3494" s="156">
        <v>1000</v>
      </c>
      <c r="D3494" s="156">
        <f>A3494</f>
        <v>219</v>
      </c>
      <c r="E3494" s="157">
        <f>D3494-MOD(D3494,100)</f>
        <v>200</v>
      </c>
      <c r="F3494" s="149">
        <f>MOD(D3494,100)</f>
        <v>19</v>
      </c>
      <c r="G3494" s="149">
        <f>F3494-MOD(F3494,10)</f>
        <v>10</v>
      </c>
      <c r="H3494" s="149">
        <f>MOD(F3494,10)</f>
        <v>9</v>
      </c>
      <c r="K3494" s="160"/>
    </row>
    <row r="3495" spans="1:11">
      <c r="A3495" s="159">
        <f t="shared" si="436"/>
        <v>219</v>
      </c>
      <c r="B3495" s="156">
        <f t="shared" si="437"/>
        <v>0</v>
      </c>
      <c r="C3495" s="156">
        <v>10000</v>
      </c>
      <c r="D3495" s="156"/>
      <c r="E3495" s="157" t="str">
        <f>_xlfn.IFNA(VLOOKUP(E3494,$O$3:$P$38,2,0),"")</f>
        <v>dwieście</v>
      </c>
      <c r="F3495" s="149" t="str">
        <f>IF(AND(F3494&gt;10,F3494&lt;20), VLOOKUP(F3494,$O$3:$P$38,2,0),"")</f>
        <v>dziewiętnaście</v>
      </c>
      <c r="G3495" s="149" t="str">
        <f>IF(AND(F3494&gt;10,F3494&lt;20),"", IF(G3494&gt;9, VLOOKUP(G3494,$O$3:$P$38,2,0),""))</f>
        <v/>
      </c>
      <c r="H3495" s="149" t="str">
        <f>IF(AND(F3494&gt;10,F3494&lt;20),"",IF(H3494&gt;0,VLOOKUP(H3494,$O$3:$P$39,2,0),IF(AND(H3494=0,A3491=0),"zero","")))</f>
        <v/>
      </c>
      <c r="J3495" s="149" t="str">
        <f>CONCATENATE(E3495,IF(AND(E3495&lt;&gt;"",F3495&lt;&gt;""),$M$3,""),F3495,IF(AND(E3495&amp;F3495&lt;&gt;"",G3495&lt;&gt;""),$M$3,""),G3495,IF(AND(E3495&amp;F3495&amp;G3495&lt;&gt;"",H3495&lt;&gt;""),$M$3,""),H3495)</f>
        <v>dwieście dziewiętnaście</v>
      </c>
      <c r="K3495" s="160"/>
    </row>
    <row r="3496" spans="1:11">
      <c r="A3496" s="159">
        <f t="shared" si="436"/>
        <v>219</v>
      </c>
      <c r="B3496" s="156">
        <f t="shared" si="437"/>
        <v>0</v>
      </c>
      <c r="C3496" s="156">
        <v>100000</v>
      </c>
      <c r="D3496" s="156"/>
      <c r="E3496" s="157"/>
      <c r="K3496" s="160"/>
    </row>
    <row r="3497" spans="1:11">
      <c r="A3497" s="159">
        <f t="shared" si="436"/>
        <v>219</v>
      </c>
      <c r="B3497" s="156">
        <f t="shared" si="437"/>
        <v>0</v>
      </c>
      <c r="C3497" s="156">
        <v>1000000</v>
      </c>
      <c r="D3497" s="156">
        <f>(A3497-A3494)/1000</f>
        <v>0</v>
      </c>
      <c r="E3497" s="157">
        <f>D3497-MOD(D3497,100)</f>
        <v>0</v>
      </c>
      <c r="F3497" s="149">
        <f>MOD(D3497,100)</f>
        <v>0</v>
      </c>
      <c r="G3497" s="149">
        <f>F3497-MOD(F3497,10)</f>
        <v>0</v>
      </c>
      <c r="H3497" s="149">
        <f>MOD(F3497,10)</f>
        <v>0</v>
      </c>
      <c r="K3497" s="160"/>
    </row>
    <row r="3498" spans="1:11">
      <c r="A3498" s="159">
        <f t="shared" si="436"/>
        <v>219</v>
      </c>
      <c r="B3498" s="156">
        <f t="shared" si="437"/>
        <v>0</v>
      </c>
      <c r="C3498" s="156">
        <v>10000000</v>
      </c>
      <c r="D3498" s="156"/>
      <c r="E3498" s="157" t="str">
        <f>_xlfn.IFNA(VLOOKUP(E3497,$O$3:$P$38,2,0),"")</f>
        <v/>
      </c>
      <c r="F3498" s="149" t="str">
        <f>IF(AND(F3497&gt;10,F3497&lt;20), VLOOKUP(F3497,$O$3:$P$38,2,0),"")</f>
        <v/>
      </c>
      <c r="G3498" s="149" t="str">
        <f>IF(AND(F3497&gt;10,F3497&lt;20),"", IF(G3497&gt;9, VLOOKUP(G3497,$O$3:$P$38,2,0),""))</f>
        <v/>
      </c>
      <c r="H3498" s="149" t="str">
        <f>IF(AND(F3497&gt;10,F3497&lt;20),"", IF(H3497&gt;0, VLOOKUP(H3497,$O$3:$P$38,2,0),""))</f>
        <v/>
      </c>
      <c r="I3498" s="149" t="str">
        <f>IF(D3497=0,"",IF(D3497=1,$Q$3,IF(AND(F3497&gt;10,F3497&lt;19),$Q$5,IF(AND(H3497&gt;1,H3497&lt;5),$Q$4,$Q$5))))</f>
        <v/>
      </c>
      <c r="J3498" s="149" t="str">
        <f>CONCATENATE(E3498,IF(AND(E3498&lt;&gt;"",F3498&lt;&gt;""),$M$3,""),F3498,IF(AND(E3498&amp;F3498&lt;&gt;"",G3498&lt;&gt;""),$M$3,""),G3498,IF(AND(E3498&amp;F3498&amp;G3498&lt;&gt;"",H3498&lt;&gt;""),$M$3,""),H3498,IF(E3498&amp;F3498&amp;G3498&amp;H3498&lt;&gt;"",$M$3,""),I3498)</f>
        <v/>
      </c>
      <c r="K3498" s="160"/>
    </row>
    <row r="3499" spans="1:11">
      <c r="A3499" s="159">
        <f t="shared" si="436"/>
        <v>219</v>
      </c>
      <c r="B3499" s="156">
        <f t="shared" si="437"/>
        <v>0</v>
      </c>
      <c r="C3499" s="156">
        <v>100000000</v>
      </c>
      <c r="D3499" s="156"/>
      <c r="E3499" s="157"/>
      <c r="K3499" s="160"/>
    </row>
    <row r="3500" spans="1:11">
      <c r="A3500" s="159">
        <f t="shared" si="436"/>
        <v>219</v>
      </c>
      <c r="B3500" s="155">
        <f t="shared" si="437"/>
        <v>0</v>
      </c>
      <c r="C3500" s="155">
        <v>1000000000</v>
      </c>
      <c r="D3500" s="156">
        <f>(A3500-A3497)/1000000</f>
        <v>0</v>
      </c>
      <c r="E3500" s="157">
        <f>D3500-MOD(D3500,100)</f>
        <v>0</v>
      </c>
      <c r="F3500" s="149">
        <f>MOD(D3500,100)</f>
        <v>0</v>
      </c>
      <c r="G3500" s="149">
        <f>F3500-MOD(F3500,10)</f>
        <v>0</v>
      </c>
      <c r="H3500" s="149">
        <f>MOD(F3500,10)</f>
        <v>0</v>
      </c>
      <c r="K3500" s="160"/>
    </row>
    <row r="3501" spans="1:11">
      <c r="A3501" s="159">
        <f t="shared" si="436"/>
        <v>219</v>
      </c>
      <c r="B3501" s="155">
        <f t="shared" si="437"/>
        <v>0</v>
      </c>
      <c r="C3501" s="155">
        <v>10000000000</v>
      </c>
      <c r="E3501" s="161" t="str">
        <f>_xlfn.IFNA(VLOOKUP(E3500,$O$3:$P$38,2,0),"")</f>
        <v/>
      </c>
      <c r="F3501" s="149" t="str">
        <f>IF(AND(F3500&gt;10,F3500&lt;20), VLOOKUP(F3500,$O$3:$P$38,2,0),"")</f>
        <v/>
      </c>
      <c r="G3501" s="149" t="str">
        <f>IF(AND(F3500&gt;10,F3500&lt;20),"", IF(G3500&gt;9, VLOOKUP(G3500,$O$3:$P$38,2,0),""))</f>
        <v/>
      </c>
      <c r="H3501" s="149" t="str">
        <f>IF(AND(F3500&gt;10,F3500&lt;20),"", IF(H3500&gt;0, VLOOKUP(H3500,$O$3:$P$38,2,0),""))</f>
        <v/>
      </c>
      <c r="I3501" s="149" t="str">
        <f>IF(D3500=0,"",IF(D3500=1,$R$3,IF(AND(F3500&gt;10,F3500&lt;19),$R$5,IF(AND(H3500&gt;1,H3500&lt;5),$R$4,$R$5))))</f>
        <v/>
      </c>
      <c r="J3501" s="149" t="str">
        <f>CONCATENATE(E3501,IF(AND(E3501&lt;&gt;"",F3501&lt;&gt;""),$M$3,""),F3501,IF(AND(E3501&amp;F3501&lt;&gt;"",G3501&lt;&gt;""),$M$3,""),G3501,IF(AND(E3501&amp;F3501&amp;G3501&lt;&gt;"",H3501&lt;&gt;""),$M$3,""),H3501,IF(E3501&amp;F3501&amp;G3501&amp;H3501&lt;&gt;"",$M$3,""),I3501)</f>
        <v/>
      </c>
      <c r="K3501" s="160"/>
    </row>
    <row r="3502" spans="1:11">
      <c r="A3502" s="159">
        <f t="shared" si="436"/>
        <v>219</v>
      </c>
      <c r="B3502" s="156">
        <f t="shared" si="437"/>
        <v>0</v>
      </c>
      <c r="C3502" s="156">
        <v>100000000000</v>
      </c>
      <c r="D3502" s="156"/>
      <c r="E3502" s="157"/>
      <c r="K3502" s="160"/>
    </row>
    <row r="3503" spans="1:11">
      <c r="A3503" s="159">
        <f t="shared" si="436"/>
        <v>219</v>
      </c>
      <c r="B3503" s="155">
        <f>A3503-A3500</f>
        <v>0</v>
      </c>
      <c r="C3503" s="155">
        <v>1000000000000</v>
      </c>
      <c r="D3503" s="156">
        <f>(A3503-A3500)/1000000000</f>
        <v>0</v>
      </c>
      <c r="E3503" s="157">
        <f>D3503-MOD(D3503,100)</f>
        <v>0</v>
      </c>
      <c r="F3503" s="149">
        <f>MOD(D3503,100)</f>
        <v>0</v>
      </c>
      <c r="G3503" s="149">
        <f>F3503-MOD(F3503,10)</f>
        <v>0</v>
      </c>
      <c r="H3503" s="149">
        <f>MOD(F3503,10)</f>
        <v>0</v>
      </c>
      <c r="K3503" s="160"/>
    </row>
    <row r="3504" spans="1:11" ht="15.75" thickBot="1">
      <c r="A3504" s="162"/>
      <c r="B3504" s="163"/>
      <c r="C3504" s="163"/>
      <c r="D3504" s="163"/>
      <c r="E3504" s="164" t="str">
        <f>_xlfn.IFNA(VLOOKUP(E3503,$O$3:$P$38,2,0),"")</f>
        <v/>
      </c>
      <c r="F3504" s="163" t="str">
        <f>IF(AND(F3503&gt;10,F3503&lt;20), VLOOKUP(F3503,$O$3:$P$38,2,0),"")</f>
        <v/>
      </c>
      <c r="G3504" s="163" t="str">
        <f>IF(AND(F3503&gt;10,F3503&lt;20),"", IF(G3503&gt;9, VLOOKUP(G3503,$O$3:$P$38,2,0),""))</f>
        <v/>
      </c>
      <c r="H3504" s="163" t="str">
        <f>IF(AND(F3503&gt;10,F3503&lt;20),"", IF(H3503&gt;0, VLOOKUP(H3503,$O$3:$P$38,2,0),""))</f>
        <v/>
      </c>
      <c r="I3504" s="163" t="str">
        <f>IF(D3503=0,"",IF(D3503=1,$S$3,IF(AND(F3503&gt;10,F3503&lt;19),$S$5,IF(AND(H3503&gt;1,H3503&lt;5),$S$4,$S$5))))</f>
        <v/>
      </c>
      <c r="J3504" s="163" t="str">
        <f>CONCATENATE(E3504,IF(AND(E3504&lt;&gt;"",F3504&lt;&gt;""),$M$3,""),F3504,IF(AND(E3504&amp;F3504&lt;&gt;"",G3504&lt;&gt;""),$M$3,""),G3504,IF(AND(E3504&amp;F3504&amp;G3504&lt;&gt;"",H3504&lt;&gt;""),$M$3,""),H3504,IF(E3504&amp;F3504&amp;G3504&amp;H3504&lt;&gt;"",$M$3,""),I3504)</f>
        <v/>
      </c>
      <c r="K3504" s="165"/>
    </row>
    <row r="3505" spans="1:11" ht="15.75" thickBot="1">
      <c r="A3505" s="150"/>
      <c r="B3505" s="150"/>
      <c r="C3505" s="150"/>
      <c r="D3505" s="150"/>
      <c r="E3505" s="166"/>
      <c r="F3505" s="150"/>
      <c r="G3505" s="150"/>
      <c r="H3505" s="150"/>
      <c r="I3505" s="150"/>
      <c r="J3505" s="150"/>
      <c r="K3505" s="150"/>
    </row>
    <row r="3506" spans="1:11" ht="15.75" thickBot="1">
      <c r="A3506" s="151">
        <v>220</v>
      </c>
      <c r="B3506" s="145" t="s">
        <v>152</v>
      </c>
      <c r="C3506" s="145" t="s">
        <v>153</v>
      </c>
      <c r="D3506" s="148"/>
      <c r="E3506" s="152" t="str">
        <f>CONCATENATE(J3520,IF(AND(D3519&lt;&gt;0,D3516&lt;&gt;0),$M$3,""),J3517,IF(AND(D3516&lt;&gt;0,D3513&lt;&gt;0),$M$3,""),J3514,IF(AND(D3513&lt;&gt;0,D3510&lt;&gt;0),$M$3,""),J3511,$N$3,$M$3,E3507,IF(D3507&lt;&gt;0,$M$3,""),$N$4)</f>
        <v>dwieście dwadzieścia, 00/100</v>
      </c>
      <c r="F3506" s="148"/>
      <c r="G3506" s="148"/>
      <c r="H3506" s="148"/>
      <c r="I3506" s="148"/>
      <c r="J3506" s="148"/>
      <c r="K3506" s="153"/>
    </row>
    <row r="3507" spans="1:11" ht="15.75" thickBot="1">
      <c r="A3507" s="154">
        <f>TRUNC(A3506)</f>
        <v>220</v>
      </c>
      <c r="B3507" s="155">
        <f>A3506-A3507</f>
        <v>0</v>
      </c>
      <c r="C3507" s="155">
        <v>1</v>
      </c>
      <c r="D3507" s="156">
        <f>B3507</f>
        <v>0</v>
      </c>
      <c r="E3507" s="157" t="str">
        <f>CONCATENATE(TEXT(D3507*100,"## 00"),"/100")</f>
        <v>00/100</v>
      </c>
      <c r="K3507" s="158"/>
    </row>
    <row r="3508" spans="1:11">
      <c r="A3508" s="159">
        <f t="shared" ref="A3508:A3519" si="438">MOD($A$3507,$C3508)</f>
        <v>0</v>
      </c>
      <c r="B3508" s="156">
        <f>A3508</f>
        <v>0</v>
      </c>
      <c r="C3508" s="156">
        <v>10</v>
      </c>
      <c r="D3508" s="156"/>
      <c r="E3508" s="157"/>
      <c r="K3508" s="160"/>
    </row>
    <row r="3509" spans="1:11">
      <c r="A3509" s="159">
        <f t="shared" si="438"/>
        <v>20</v>
      </c>
      <c r="B3509" s="156">
        <f t="shared" ref="B3509:B3518" si="439">A3509-A3508</f>
        <v>20</v>
      </c>
      <c r="C3509" s="156">
        <v>100</v>
      </c>
      <c r="D3509" s="156"/>
      <c r="E3509" s="157"/>
      <c r="K3509" s="160"/>
    </row>
    <row r="3510" spans="1:11">
      <c r="A3510" s="159">
        <f t="shared" si="438"/>
        <v>220</v>
      </c>
      <c r="B3510" s="156">
        <f t="shared" si="439"/>
        <v>200</v>
      </c>
      <c r="C3510" s="156">
        <v>1000</v>
      </c>
      <c r="D3510" s="156">
        <f>A3510</f>
        <v>220</v>
      </c>
      <c r="E3510" s="157">
        <f>D3510-MOD(D3510,100)</f>
        <v>200</v>
      </c>
      <c r="F3510" s="149">
        <f>MOD(D3510,100)</f>
        <v>20</v>
      </c>
      <c r="G3510" s="149">
        <f>F3510-MOD(F3510,10)</f>
        <v>20</v>
      </c>
      <c r="H3510" s="149">
        <f>MOD(F3510,10)</f>
        <v>0</v>
      </c>
      <c r="K3510" s="160"/>
    </row>
    <row r="3511" spans="1:11">
      <c r="A3511" s="159">
        <f t="shared" si="438"/>
        <v>220</v>
      </c>
      <c r="B3511" s="156">
        <f t="shared" si="439"/>
        <v>0</v>
      </c>
      <c r="C3511" s="156">
        <v>10000</v>
      </c>
      <c r="D3511" s="156"/>
      <c r="E3511" s="157" t="str">
        <f>_xlfn.IFNA(VLOOKUP(E3510,$O$3:$P$38,2,0),"")</f>
        <v>dwieście</v>
      </c>
      <c r="F3511" s="149" t="str">
        <f>IF(AND(F3510&gt;10,F3510&lt;20), VLOOKUP(F3510,$O$3:$P$38,2,0),"")</f>
        <v/>
      </c>
      <c r="G3511" s="149" t="str">
        <f>IF(AND(F3510&gt;10,F3510&lt;20),"", IF(G3510&gt;9, VLOOKUP(G3510,$O$3:$P$38,2,0),""))</f>
        <v>dwadzieścia</v>
      </c>
      <c r="H3511" s="149" t="str">
        <f>IF(AND(F3510&gt;10,F3510&lt;20),"",IF(H3510&gt;0,VLOOKUP(H3510,$O$3:$P$39,2,0),IF(AND(H3510=0,A3507=0),"zero","")))</f>
        <v/>
      </c>
      <c r="J3511" s="149" t="str">
        <f>CONCATENATE(E3511,IF(AND(E3511&lt;&gt;"",F3511&lt;&gt;""),$M$3,""),F3511,IF(AND(E3511&amp;F3511&lt;&gt;"",G3511&lt;&gt;""),$M$3,""),G3511,IF(AND(E3511&amp;F3511&amp;G3511&lt;&gt;"",H3511&lt;&gt;""),$M$3,""),H3511)</f>
        <v>dwieście dwadzieścia</v>
      </c>
      <c r="K3511" s="160"/>
    </row>
    <row r="3512" spans="1:11">
      <c r="A3512" s="159">
        <f t="shared" si="438"/>
        <v>220</v>
      </c>
      <c r="B3512" s="156">
        <f t="shared" si="439"/>
        <v>0</v>
      </c>
      <c r="C3512" s="156">
        <v>100000</v>
      </c>
      <c r="D3512" s="156"/>
      <c r="E3512" s="157"/>
      <c r="K3512" s="160"/>
    </row>
    <row r="3513" spans="1:11">
      <c r="A3513" s="159">
        <f t="shared" si="438"/>
        <v>220</v>
      </c>
      <c r="B3513" s="156">
        <f t="shared" si="439"/>
        <v>0</v>
      </c>
      <c r="C3513" s="156">
        <v>1000000</v>
      </c>
      <c r="D3513" s="156">
        <f>(A3513-A3510)/1000</f>
        <v>0</v>
      </c>
      <c r="E3513" s="157">
        <f>D3513-MOD(D3513,100)</f>
        <v>0</v>
      </c>
      <c r="F3513" s="149">
        <f>MOD(D3513,100)</f>
        <v>0</v>
      </c>
      <c r="G3513" s="149">
        <f>F3513-MOD(F3513,10)</f>
        <v>0</v>
      </c>
      <c r="H3513" s="149">
        <f>MOD(F3513,10)</f>
        <v>0</v>
      </c>
      <c r="K3513" s="160"/>
    </row>
    <row r="3514" spans="1:11">
      <c r="A3514" s="159">
        <f t="shared" si="438"/>
        <v>220</v>
      </c>
      <c r="B3514" s="156">
        <f t="shared" si="439"/>
        <v>0</v>
      </c>
      <c r="C3514" s="156">
        <v>10000000</v>
      </c>
      <c r="D3514" s="156"/>
      <c r="E3514" s="157" t="str">
        <f>_xlfn.IFNA(VLOOKUP(E3513,$O$3:$P$38,2,0),"")</f>
        <v/>
      </c>
      <c r="F3514" s="149" t="str">
        <f>IF(AND(F3513&gt;10,F3513&lt;20), VLOOKUP(F3513,$O$3:$P$38,2,0),"")</f>
        <v/>
      </c>
      <c r="G3514" s="149" t="str">
        <f>IF(AND(F3513&gt;10,F3513&lt;20),"", IF(G3513&gt;9, VLOOKUP(G3513,$O$3:$P$38,2,0),""))</f>
        <v/>
      </c>
      <c r="H3514" s="149" t="str">
        <f>IF(AND(F3513&gt;10,F3513&lt;20),"", IF(H3513&gt;0, VLOOKUP(H3513,$O$3:$P$38,2,0),""))</f>
        <v/>
      </c>
      <c r="I3514" s="149" t="str">
        <f>IF(D3513=0,"",IF(D3513=1,$Q$3,IF(AND(F3513&gt;10,F3513&lt;19),$Q$5,IF(AND(H3513&gt;1,H3513&lt;5),$Q$4,$Q$5))))</f>
        <v/>
      </c>
      <c r="J3514" s="149" t="str">
        <f>CONCATENATE(E3514,IF(AND(E3514&lt;&gt;"",F3514&lt;&gt;""),$M$3,""),F3514,IF(AND(E3514&amp;F3514&lt;&gt;"",G3514&lt;&gt;""),$M$3,""),G3514,IF(AND(E3514&amp;F3514&amp;G3514&lt;&gt;"",H3514&lt;&gt;""),$M$3,""),H3514,IF(E3514&amp;F3514&amp;G3514&amp;H3514&lt;&gt;"",$M$3,""),I3514)</f>
        <v/>
      </c>
      <c r="K3514" s="160"/>
    </row>
    <row r="3515" spans="1:11">
      <c r="A3515" s="159">
        <f t="shared" si="438"/>
        <v>220</v>
      </c>
      <c r="B3515" s="156">
        <f t="shared" si="439"/>
        <v>0</v>
      </c>
      <c r="C3515" s="156">
        <v>100000000</v>
      </c>
      <c r="D3515" s="156"/>
      <c r="E3515" s="157"/>
      <c r="K3515" s="160"/>
    </row>
    <row r="3516" spans="1:11">
      <c r="A3516" s="159">
        <f t="shared" si="438"/>
        <v>220</v>
      </c>
      <c r="B3516" s="155">
        <f t="shared" si="439"/>
        <v>0</v>
      </c>
      <c r="C3516" s="155">
        <v>1000000000</v>
      </c>
      <c r="D3516" s="156">
        <f>(A3516-A3513)/1000000</f>
        <v>0</v>
      </c>
      <c r="E3516" s="157">
        <f>D3516-MOD(D3516,100)</f>
        <v>0</v>
      </c>
      <c r="F3516" s="149">
        <f>MOD(D3516,100)</f>
        <v>0</v>
      </c>
      <c r="G3516" s="149">
        <f>F3516-MOD(F3516,10)</f>
        <v>0</v>
      </c>
      <c r="H3516" s="149">
        <f>MOD(F3516,10)</f>
        <v>0</v>
      </c>
      <c r="K3516" s="160"/>
    </row>
    <row r="3517" spans="1:11">
      <c r="A3517" s="159">
        <f t="shared" si="438"/>
        <v>220</v>
      </c>
      <c r="B3517" s="155">
        <f t="shared" si="439"/>
        <v>0</v>
      </c>
      <c r="C3517" s="155">
        <v>10000000000</v>
      </c>
      <c r="E3517" s="161" t="str">
        <f>_xlfn.IFNA(VLOOKUP(E3516,$O$3:$P$38,2,0),"")</f>
        <v/>
      </c>
      <c r="F3517" s="149" t="str">
        <f>IF(AND(F3516&gt;10,F3516&lt;20), VLOOKUP(F3516,$O$3:$P$38,2,0),"")</f>
        <v/>
      </c>
      <c r="G3517" s="149" t="str">
        <f>IF(AND(F3516&gt;10,F3516&lt;20),"", IF(G3516&gt;9, VLOOKUP(G3516,$O$3:$P$38,2,0),""))</f>
        <v/>
      </c>
      <c r="H3517" s="149" t="str">
        <f>IF(AND(F3516&gt;10,F3516&lt;20),"", IF(H3516&gt;0, VLOOKUP(H3516,$O$3:$P$38,2,0),""))</f>
        <v/>
      </c>
      <c r="I3517" s="149" t="str">
        <f>IF(D3516=0,"",IF(D3516=1,$R$3,IF(AND(F3516&gt;10,F3516&lt;19),$R$5,IF(AND(H3516&gt;1,H3516&lt;5),$R$4,$R$5))))</f>
        <v/>
      </c>
      <c r="J3517" s="149" t="str">
        <f>CONCATENATE(E3517,IF(AND(E3517&lt;&gt;"",F3517&lt;&gt;""),$M$3,""),F3517,IF(AND(E3517&amp;F3517&lt;&gt;"",G3517&lt;&gt;""),$M$3,""),G3517,IF(AND(E3517&amp;F3517&amp;G3517&lt;&gt;"",H3517&lt;&gt;""),$M$3,""),H3517,IF(E3517&amp;F3517&amp;G3517&amp;H3517&lt;&gt;"",$M$3,""),I3517)</f>
        <v/>
      </c>
      <c r="K3517" s="160"/>
    </row>
    <row r="3518" spans="1:11">
      <c r="A3518" s="159">
        <f t="shared" si="438"/>
        <v>220</v>
      </c>
      <c r="B3518" s="156">
        <f t="shared" si="439"/>
        <v>0</v>
      </c>
      <c r="C3518" s="156">
        <v>100000000000</v>
      </c>
      <c r="D3518" s="156"/>
      <c r="E3518" s="157"/>
      <c r="K3518" s="160"/>
    </row>
    <row r="3519" spans="1:11">
      <c r="A3519" s="159">
        <f t="shared" si="438"/>
        <v>220</v>
      </c>
      <c r="B3519" s="155">
        <f>A3519-A3516</f>
        <v>0</v>
      </c>
      <c r="C3519" s="155">
        <v>1000000000000</v>
      </c>
      <c r="D3519" s="156">
        <f>(A3519-A3516)/1000000000</f>
        <v>0</v>
      </c>
      <c r="E3519" s="157">
        <f>D3519-MOD(D3519,100)</f>
        <v>0</v>
      </c>
      <c r="F3519" s="149">
        <f>MOD(D3519,100)</f>
        <v>0</v>
      </c>
      <c r="G3519" s="149">
        <f>F3519-MOD(F3519,10)</f>
        <v>0</v>
      </c>
      <c r="H3519" s="149">
        <f>MOD(F3519,10)</f>
        <v>0</v>
      </c>
      <c r="K3519" s="160"/>
    </row>
    <row r="3520" spans="1:11" ht="15.75" thickBot="1">
      <c r="A3520" s="162"/>
      <c r="B3520" s="163"/>
      <c r="C3520" s="163"/>
      <c r="D3520" s="163"/>
      <c r="E3520" s="164" t="str">
        <f>_xlfn.IFNA(VLOOKUP(E3519,$O$3:$P$38,2,0),"")</f>
        <v/>
      </c>
      <c r="F3520" s="163" t="str">
        <f>IF(AND(F3519&gt;10,F3519&lt;20), VLOOKUP(F3519,$O$3:$P$38,2,0),"")</f>
        <v/>
      </c>
      <c r="G3520" s="163" t="str">
        <f>IF(AND(F3519&gt;10,F3519&lt;20),"", IF(G3519&gt;9, VLOOKUP(G3519,$O$3:$P$38,2,0),""))</f>
        <v/>
      </c>
      <c r="H3520" s="163" t="str">
        <f>IF(AND(F3519&gt;10,F3519&lt;20),"", IF(H3519&gt;0, VLOOKUP(H3519,$O$3:$P$38,2,0),""))</f>
        <v/>
      </c>
      <c r="I3520" s="163" t="str">
        <f>IF(D3519=0,"",IF(D3519=1,$S$3,IF(AND(F3519&gt;10,F3519&lt;19),$S$5,IF(AND(H3519&gt;1,H3519&lt;5),$S$4,$S$5))))</f>
        <v/>
      </c>
      <c r="J3520" s="163" t="str">
        <f>CONCATENATE(E3520,IF(AND(E3520&lt;&gt;"",F3520&lt;&gt;""),$M$3,""),F3520,IF(AND(E3520&amp;F3520&lt;&gt;"",G3520&lt;&gt;""),$M$3,""),G3520,IF(AND(E3520&amp;F3520&amp;G3520&lt;&gt;"",H3520&lt;&gt;""),$M$3,""),H3520,IF(E3520&amp;F3520&amp;G3520&amp;H3520&lt;&gt;"",$M$3,""),I3520)</f>
        <v/>
      </c>
      <c r="K3520" s="165"/>
    </row>
    <row r="3521" spans="1:11" ht="15.75" thickBot="1">
      <c r="A3521" s="150"/>
      <c r="B3521" s="150"/>
      <c r="C3521" s="150"/>
      <c r="D3521" s="150"/>
      <c r="E3521" s="166"/>
      <c r="F3521" s="150"/>
      <c r="G3521" s="150"/>
      <c r="H3521" s="150"/>
      <c r="I3521" s="150"/>
      <c r="J3521" s="150"/>
      <c r="K3521" s="150"/>
    </row>
    <row r="3522" spans="1:11" ht="15.75" thickBot="1">
      <c r="A3522" s="151">
        <v>221</v>
      </c>
      <c r="B3522" s="145" t="s">
        <v>152</v>
      </c>
      <c r="C3522" s="145" t="s">
        <v>153</v>
      </c>
      <c r="D3522" s="148"/>
      <c r="E3522" s="152" t="str">
        <f>CONCATENATE(J3536,IF(AND(D3535&lt;&gt;0,D3532&lt;&gt;0),$M$3,""),J3533,IF(AND(D3532&lt;&gt;0,D3529&lt;&gt;0),$M$3,""),J3530,IF(AND(D3529&lt;&gt;0,D3526&lt;&gt;0),$M$3,""),J3527,$N$3,$M$3,E3523,IF(D3523&lt;&gt;0,$M$3,""),$N$4)</f>
        <v>dwieście dwadzieścia jeden, 00/100</v>
      </c>
      <c r="F3522" s="148"/>
      <c r="G3522" s="148"/>
      <c r="H3522" s="148"/>
      <c r="I3522" s="148"/>
      <c r="J3522" s="148"/>
      <c r="K3522" s="153"/>
    </row>
    <row r="3523" spans="1:11" ht="15.75" thickBot="1">
      <c r="A3523" s="154">
        <f>TRUNC(A3522)</f>
        <v>221</v>
      </c>
      <c r="B3523" s="155">
        <f>A3522-A3523</f>
        <v>0</v>
      </c>
      <c r="C3523" s="155">
        <v>1</v>
      </c>
      <c r="D3523" s="156">
        <f>B3523</f>
        <v>0</v>
      </c>
      <c r="E3523" s="157" t="str">
        <f>CONCATENATE(TEXT(D3523*100,"## 00"),"/100")</f>
        <v>00/100</v>
      </c>
      <c r="K3523" s="158"/>
    </row>
    <row r="3524" spans="1:11">
      <c r="A3524" s="159">
        <f t="shared" ref="A3524:A3535" si="440">MOD($A$3523,$C3524)</f>
        <v>1</v>
      </c>
      <c r="B3524" s="156">
        <f>A3524</f>
        <v>1</v>
      </c>
      <c r="C3524" s="156">
        <v>10</v>
      </c>
      <c r="D3524" s="156"/>
      <c r="E3524" s="157"/>
      <c r="K3524" s="160"/>
    </row>
    <row r="3525" spans="1:11">
      <c r="A3525" s="159">
        <f t="shared" si="440"/>
        <v>21</v>
      </c>
      <c r="B3525" s="156">
        <f t="shared" ref="B3525:B3534" si="441">A3525-A3524</f>
        <v>20</v>
      </c>
      <c r="C3525" s="156">
        <v>100</v>
      </c>
      <c r="D3525" s="156"/>
      <c r="E3525" s="157"/>
      <c r="K3525" s="160"/>
    </row>
    <row r="3526" spans="1:11">
      <c r="A3526" s="159">
        <f t="shared" si="440"/>
        <v>221</v>
      </c>
      <c r="B3526" s="156">
        <f t="shared" si="441"/>
        <v>200</v>
      </c>
      <c r="C3526" s="156">
        <v>1000</v>
      </c>
      <c r="D3526" s="156">
        <f>A3526</f>
        <v>221</v>
      </c>
      <c r="E3526" s="157">
        <f>D3526-MOD(D3526,100)</f>
        <v>200</v>
      </c>
      <c r="F3526" s="149">
        <f>MOD(D3526,100)</f>
        <v>21</v>
      </c>
      <c r="G3526" s="149">
        <f>F3526-MOD(F3526,10)</f>
        <v>20</v>
      </c>
      <c r="H3526" s="149">
        <f>MOD(F3526,10)</f>
        <v>1</v>
      </c>
      <c r="K3526" s="160"/>
    </row>
    <row r="3527" spans="1:11">
      <c r="A3527" s="159">
        <f t="shared" si="440"/>
        <v>221</v>
      </c>
      <c r="B3527" s="156">
        <f t="shared" si="441"/>
        <v>0</v>
      </c>
      <c r="C3527" s="156">
        <v>10000</v>
      </c>
      <c r="D3527" s="156"/>
      <c r="E3527" s="157" t="str">
        <f>_xlfn.IFNA(VLOOKUP(E3526,$O$3:$P$38,2,0),"")</f>
        <v>dwieście</v>
      </c>
      <c r="F3527" s="149" t="str">
        <f>IF(AND(F3526&gt;10,F3526&lt;20), VLOOKUP(F3526,$O$3:$P$38,2,0),"")</f>
        <v/>
      </c>
      <c r="G3527" s="149" t="str">
        <f>IF(AND(F3526&gt;10,F3526&lt;20),"", IF(G3526&gt;9, VLOOKUP(G3526,$O$3:$P$38,2,0),""))</f>
        <v>dwadzieścia</v>
      </c>
      <c r="H3527" s="149" t="str">
        <f>IF(AND(F3526&gt;10,F3526&lt;20),"",IF(H3526&gt;0,VLOOKUP(H3526,$O$3:$P$39,2,0),IF(AND(H3526=0,A3523=0),"zero","")))</f>
        <v>jeden</v>
      </c>
      <c r="J3527" s="149" t="str">
        <f>CONCATENATE(E3527,IF(AND(E3527&lt;&gt;"",F3527&lt;&gt;""),$M$3,""),F3527,IF(AND(E3527&amp;F3527&lt;&gt;"",G3527&lt;&gt;""),$M$3,""),G3527,IF(AND(E3527&amp;F3527&amp;G3527&lt;&gt;"",H3527&lt;&gt;""),$M$3,""),H3527)</f>
        <v>dwieście dwadzieścia jeden</v>
      </c>
      <c r="K3527" s="160"/>
    </row>
    <row r="3528" spans="1:11">
      <c r="A3528" s="159">
        <f t="shared" si="440"/>
        <v>221</v>
      </c>
      <c r="B3528" s="156">
        <f t="shared" si="441"/>
        <v>0</v>
      </c>
      <c r="C3528" s="156">
        <v>100000</v>
      </c>
      <c r="D3528" s="156"/>
      <c r="E3528" s="157"/>
      <c r="K3528" s="160"/>
    </row>
    <row r="3529" spans="1:11">
      <c r="A3529" s="159">
        <f t="shared" si="440"/>
        <v>221</v>
      </c>
      <c r="B3529" s="156">
        <f t="shared" si="441"/>
        <v>0</v>
      </c>
      <c r="C3529" s="156">
        <v>1000000</v>
      </c>
      <c r="D3529" s="156">
        <f>(A3529-A3526)/1000</f>
        <v>0</v>
      </c>
      <c r="E3529" s="157">
        <f>D3529-MOD(D3529,100)</f>
        <v>0</v>
      </c>
      <c r="F3529" s="149">
        <f>MOD(D3529,100)</f>
        <v>0</v>
      </c>
      <c r="G3529" s="149">
        <f>F3529-MOD(F3529,10)</f>
        <v>0</v>
      </c>
      <c r="H3529" s="149">
        <f>MOD(F3529,10)</f>
        <v>0</v>
      </c>
      <c r="K3529" s="160"/>
    </row>
    <row r="3530" spans="1:11">
      <c r="A3530" s="159">
        <f t="shared" si="440"/>
        <v>221</v>
      </c>
      <c r="B3530" s="156">
        <f t="shared" si="441"/>
        <v>0</v>
      </c>
      <c r="C3530" s="156">
        <v>10000000</v>
      </c>
      <c r="D3530" s="156"/>
      <c r="E3530" s="157" t="str">
        <f>_xlfn.IFNA(VLOOKUP(E3529,$O$3:$P$38,2,0),"")</f>
        <v/>
      </c>
      <c r="F3530" s="149" t="str">
        <f>IF(AND(F3529&gt;10,F3529&lt;20), VLOOKUP(F3529,$O$3:$P$38,2,0),"")</f>
        <v/>
      </c>
      <c r="G3530" s="149" t="str">
        <f>IF(AND(F3529&gt;10,F3529&lt;20),"", IF(G3529&gt;9, VLOOKUP(G3529,$O$3:$P$38,2,0),""))</f>
        <v/>
      </c>
      <c r="H3530" s="149" t="str">
        <f>IF(AND(F3529&gt;10,F3529&lt;20),"", IF(H3529&gt;0, VLOOKUP(H3529,$O$3:$P$38,2,0),""))</f>
        <v/>
      </c>
      <c r="I3530" s="149" t="str">
        <f>IF(D3529=0,"",IF(D3529=1,$Q$3,IF(AND(F3529&gt;10,F3529&lt;19),$Q$5,IF(AND(H3529&gt;1,H3529&lt;5),$Q$4,$Q$5))))</f>
        <v/>
      </c>
      <c r="J3530" s="149" t="str">
        <f>CONCATENATE(E3530,IF(AND(E3530&lt;&gt;"",F3530&lt;&gt;""),$M$3,""),F3530,IF(AND(E3530&amp;F3530&lt;&gt;"",G3530&lt;&gt;""),$M$3,""),G3530,IF(AND(E3530&amp;F3530&amp;G3530&lt;&gt;"",H3530&lt;&gt;""),$M$3,""),H3530,IF(E3530&amp;F3530&amp;G3530&amp;H3530&lt;&gt;"",$M$3,""),I3530)</f>
        <v/>
      </c>
      <c r="K3530" s="160"/>
    </row>
    <row r="3531" spans="1:11">
      <c r="A3531" s="159">
        <f t="shared" si="440"/>
        <v>221</v>
      </c>
      <c r="B3531" s="156">
        <f t="shared" si="441"/>
        <v>0</v>
      </c>
      <c r="C3531" s="156">
        <v>100000000</v>
      </c>
      <c r="D3531" s="156"/>
      <c r="E3531" s="157"/>
      <c r="K3531" s="160"/>
    </row>
    <row r="3532" spans="1:11">
      <c r="A3532" s="159">
        <f t="shared" si="440"/>
        <v>221</v>
      </c>
      <c r="B3532" s="155">
        <f t="shared" si="441"/>
        <v>0</v>
      </c>
      <c r="C3532" s="155">
        <v>1000000000</v>
      </c>
      <c r="D3532" s="156">
        <f>(A3532-A3529)/1000000</f>
        <v>0</v>
      </c>
      <c r="E3532" s="157">
        <f>D3532-MOD(D3532,100)</f>
        <v>0</v>
      </c>
      <c r="F3532" s="149">
        <f>MOD(D3532,100)</f>
        <v>0</v>
      </c>
      <c r="G3532" s="149">
        <f>F3532-MOD(F3532,10)</f>
        <v>0</v>
      </c>
      <c r="H3532" s="149">
        <f>MOD(F3532,10)</f>
        <v>0</v>
      </c>
      <c r="K3532" s="160"/>
    </row>
    <row r="3533" spans="1:11">
      <c r="A3533" s="159">
        <f t="shared" si="440"/>
        <v>221</v>
      </c>
      <c r="B3533" s="155">
        <f t="shared" si="441"/>
        <v>0</v>
      </c>
      <c r="C3533" s="155">
        <v>10000000000</v>
      </c>
      <c r="E3533" s="161" t="str">
        <f>_xlfn.IFNA(VLOOKUP(E3532,$O$3:$P$38,2,0),"")</f>
        <v/>
      </c>
      <c r="F3533" s="149" t="str">
        <f>IF(AND(F3532&gt;10,F3532&lt;20), VLOOKUP(F3532,$O$3:$P$38,2,0),"")</f>
        <v/>
      </c>
      <c r="G3533" s="149" t="str">
        <f>IF(AND(F3532&gt;10,F3532&lt;20),"", IF(G3532&gt;9, VLOOKUP(G3532,$O$3:$P$38,2,0),""))</f>
        <v/>
      </c>
      <c r="H3533" s="149" t="str">
        <f>IF(AND(F3532&gt;10,F3532&lt;20),"", IF(H3532&gt;0, VLOOKUP(H3532,$O$3:$P$38,2,0),""))</f>
        <v/>
      </c>
      <c r="I3533" s="149" t="str">
        <f>IF(D3532=0,"",IF(D3532=1,$R$3,IF(AND(F3532&gt;10,F3532&lt;19),$R$5,IF(AND(H3532&gt;1,H3532&lt;5),$R$4,$R$5))))</f>
        <v/>
      </c>
      <c r="J3533" s="149" t="str">
        <f>CONCATENATE(E3533,IF(AND(E3533&lt;&gt;"",F3533&lt;&gt;""),$M$3,""),F3533,IF(AND(E3533&amp;F3533&lt;&gt;"",G3533&lt;&gt;""),$M$3,""),G3533,IF(AND(E3533&amp;F3533&amp;G3533&lt;&gt;"",H3533&lt;&gt;""),$M$3,""),H3533,IF(E3533&amp;F3533&amp;G3533&amp;H3533&lt;&gt;"",$M$3,""),I3533)</f>
        <v/>
      </c>
      <c r="K3533" s="160"/>
    </row>
    <row r="3534" spans="1:11">
      <c r="A3534" s="159">
        <f t="shared" si="440"/>
        <v>221</v>
      </c>
      <c r="B3534" s="156">
        <f t="shared" si="441"/>
        <v>0</v>
      </c>
      <c r="C3534" s="156">
        <v>100000000000</v>
      </c>
      <c r="D3534" s="156"/>
      <c r="E3534" s="157"/>
      <c r="K3534" s="160"/>
    </row>
    <row r="3535" spans="1:11">
      <c r="A3535" s="159">
        <f t="shared" si="440"/>
        <v>221</v>
      </c>
      <c r="B3535" s="155">
        <f>A3535-A3532</f>
        <v>0</v>
      </c>
      <c r="C3535" s="155">
        <v>1000000000000</v>
      </c>
      <c r="D3535" s="156">
        <f>(A3535-A3532)/1000000000</f>
        <v>0</v>
      </c>
      <c r="E3535" s="157">
        <f>D3535-MOD(D3535,100)</f>
        <v>0</v>
      </c>
      <c r="F3535" s="149">
        <f>MOD(D3535,100)</f>
        <v>0</v>
      </c>
      <c r="G3535" s="149">
        <f>F3535-MOD(F3535,10)</f>
        <v>0</v>
      </c>
      <c r="H3535" s="149">
        <f>MOD(F3535,10)</f>
        <v>0</v>
      </c>
      <c r="K3535" s="160"/>
    </row>
    <row r="3536" spans="1:11" ht="15.75" thickBot="1">
      <c r="A3536" s="162"/>
      <c r="B3536" s="163"/>
      <c r="C3536" s="163"/>
      <c r="D3536" s="163"/>
      <c r="E3536" s="164" t="str">
        <f>_xlfn.IFNA(VLOOKUP(E3535,$O$3:$P$38,2,0),"")</f>
        <v/>
      </c>
      <c r="F3536" s="163" t="str">
        <f>IF(AND(F3535&gt;10,F3535&lt;20), VLOOKUP(F3535,$O$3:$P$38,2,0),"")</f>
        <v/>
      </c>
      <c r="G3536" s="163" t="str">
        <f>IF(AND(F3535&gt;10,F3535&lt;20),"", IF(G3535&gt;9, VLOOKUP(G3535,$O$3:$P$38,2,0),""))</f>
        <v/>
      </c>
      <c r="H3536" s="163" t="str">
        <f>IF(AND(F3535&gt;10,F3535&lt;20),"", IF(H3535&gt;0, VLOOKUP(H3535,$O$3:$P$38,2,0),""))</f>
        <v/>
      </c>
      <c r="I3536" s="163" t="str">
        <f>IF(D3535=0,"",IF(D3535=1,$S$3,IF(AND(F3535&gt;10,F3535&lt;19),$S$5,IF(AND(H3535&gt;1,H3535&lt;5),$S$4,$S$5))))</f>
        <v/>
      </c>
      <c r="J3536" s="163" t="str">
        <f>CONCATENATE(E3536,IF(AND(E3536&lt;&gt;"",F3536&lt;&gt;""),$M$3,""),F3536,IF(AND(E3536&amp;F3536&lt;&gt;"",G3536&lt;&gt;""),$M$3,""),G3536,IF(AND(E3536&amp;F3536&amp;G3536&lt;&gt;"",H3536&lt;&gt;""),$M$3,""),H3536,IF(E3536&amp;F3536&amp;G3536&amp;H3536&lt;&gt;"",$M$3,""),I3536)</f>
        <v/>
      </c>
      <c r="K3536" s="165"/>
    </row>
    <row r="3537" spans="1:11" ht="15.75" thickBot="1">
      <c r="A3537" s="150"/>
      <c r="B3537" s="150"/>
      <c r="C3537" s="150"/>
      <c r="D3537" s="150"/>
      <c r="E3537" s="166"/>
      <c r="F3537" s="150"/>
      <c r="G3537" s="150"/>
      <c r="H3537" s="150"/>
      <c r="I3537" s="150"/>
      <c r="J3537" s="150"/>
      <c r="K3537" s="150"/>
    </row>
    <row r="3538" spans="1:11" ht="15.75" thickBot="1">
      <c r="A3538" s="151">
        <v>222</v>
      </c>
      <c r="B3538" s="145" t="s">
        <v>152</v>
      </c>
      <c r="C3538" s="145" t="s">
        <v>153</v>
      </c>
      <c r="D3538" s="148"/>
      <c r="E3538" s="152" t="str">
        <f>CONCATENATE(J3552,IF(AND(D3551&lt;&gt;0,D3548&lt;&gt;0),$M$3,""),J3549,IF(AND(D3548&lt;&gt;0,D3545&lt;&gt;0),$M$3,""),J3546,IF(AND(D3545&lt;&gt;0,D3542&lt;&gt;0),$M$3,""),J3543,$N$3,$M$3,E3539,IF(D3539&lt;&gt;0,$M$3,""),$N$4)</f>
        <v>dwieście dwadzieścia dwa, 00/100</v>
      </c>
      <c r="F3538" s="148"/>
      <c r="G3538" s="148"/>
      <c r="H3538" s="148"/>
      <c r="I3538" s="148"/>
      <c r="J3538" s="148"/>
      <c r="K3538" s="153"/>
    </row>
    <row r="3539" spans="1:11" ht="15.75" thickBot="1">
      <c r="A3539" s="154">
        <f>TRUNC(A3538)</f>
        <v>222</v>
      </c>
      <c r="B3539" s="155">
        <f>A3538-A3539</f>
        <v>0</v>
      </c>
      <c r="C3539" s="155">
        <v>1</v>
      </c>
      <c r="D3539" s="156">
        <f>B3539</f>
        <v>0</v>
      </c>
      <c r="E3539" s="157" t="str">
        <f>CONCATENATE(TEXT(D3539*100,"## 00"),"/100")</f>
        <v>00/100</v>
      </c>
      <c r="K3539" s="158"/>
    </row>
    <row r="3540" spans="1:11">
      <c r="A3540" s="159">
        <f t="shared" ref="A3540:A3551" si="442">MOD($A$3539,$C3540)</f>
        <v>2</v>
      </c>
      <c r="B3540" s="156">
        <f>A3540</f>
        <v>2</v>
      </c>
      <c r="C3540" s="156">
        <v>10</v>
      </c>
      <c r="D3540" s="156"/>
      <c r="E3540" s="157"/>
      <c r="K3540" s="160"/>
    </row>
    <row r="3541" spans="1:11">
      <c r="A3541" s="159">
        <f t="shared" si="442"/>
        <v>22</v>
      </c>
      <c r="B3541" s="156">
        <f t="shared" ref="B3541:B3550" si="443">A3541-A3540</f>
        <v>20</v>
      </c>
      <c r="C3541" s="156">
        <v>100</v>
      </c>
      <c r="D3541" s="156"/>
      <c r="E3541" s="157"/>
      <c r="K3541" s="160"/>
    </row>
    <row r="3542" spans="1:11">
      <c r="A3542" s="159">
        <f t="shared" si="442"/>
        <v>222</v>
      </c>
      <c r="B3542" s="156">
        <f t="shared" si="443"/>
        <v>200</v>
      </c>
      <c r="C3542" s="156">
        <v>1000</v>
      </c>
      <c r="D3542" s="156">
        <f>A3542</f>
        <v>222</v>
      </c>
      <c r="E3542" s="157">
        <f>D3542-MOD(D3542,100)</f>
        <v>200</v>
      </c>
      <c r="F3542" s="149">
        <f>MOD(D3542,100)</f>
        <v>22</v>
      </c>
      <c r="G3542" s="149">
        <f>F3542-MOD(F3542,10)</f>
        <v>20</v>
      </c>
      <c r="H3542" s="149">
        <f>MOD(F3542,10)</f>
        <v>2</v>
      </c>
      <c r="K3542" s="160"/>
    </row>
    <row r="3543" spans="1:11">
      <c r="A3543" s="159">
        <f t="shared" si="442"/>
        <v>222</v>
      </c>
      <c r="B3543" s="156">
        <f t="shared" si="443"/>
        <v>0</v>
      </c>
      <c r="C3543" s="156">
        <v>10000</v>
      </c>
      <c r="D3543" s="156"/>
      <c r="E3543" s="157" t="str">
        <f>_xlfn.IFNA(VLOOKUP(E3542,$O$3:$P$38,2,0),"")</f>
        <v>dwieście</v>
      </c>
      <c r="F3543" s="149" t="str">
        <f>IF(AND(F3542&gt;10,F3542&lt;20), VLOOKUP(F3542,$O$3:$P$38,2,0),"")</f>
        <v/>
      </c>
      <c r="G3543" s="149" t="str">
        <f>IF(AND(F3542&gt;10,F3542&lt;20),"", IF(G3542&gt;9, VLOOKUP(G3542,$O$3:$P$38,2,0),""))</f>
        <v>dwadzieścia</v>
      </c>
      <c r="H3543" s="149" t="str">
        <f>IF(AND(F3542&gt;10,F3542&lt;20),"",IF(H3542&gt;0,VLOOKUP(H3542,$O$3:$P$39,2,0),IF(AND(H3542=0,A3539=0),"zero","")))</f>
        <v>dwa</v>
      </c>
      <c r="J3543" s="149" t="str">
        <f>CONCATENATE(E3543,IF(AND(E3543&lt;&gt;"",F3543&lt;&gt;""),$M$3,""),F3543,IF(AND(E3543&amp;F3543&lt;&gt;"",G3543&lt;&gt;""),$M$3,""),G3543,IF(AND(E3543&amp;F3543&amp;G3543&lt;&gt;"",H3543&lt;&gt;""),$M$3,""),H3543)</f>
        <v>dwieście dwadzieścia dwa</v>
      </c>
      <c r="K3543" s="160"/>
    </row>
    <row r="3544" spans="1:11">
      <c r="A3544" s="159">
        <f t="shared" si="442"/>
        <v>222</v>
      </c>
      <c r="B3544" s="156">
        <f t="shared" si="443"/>
        <v>0</v>
      </c>
      <c r="C3544" s="156">
        <v>100000</v>
      </c>
      <c r="D3544" s="156"/>
      <c r="E3544" s="157"/>
      <c r="K3544" s="160"/>
    </row>
    <row r="3545" spans="1:11">
      <c r="A3545" s="159">
        <f t="shared" si="442"/>
        <v>222</v>
      </c>
      <c r="B3545" s="156">
        <f t="shared" si="443"/>
        <v>0</v>
      </c>
      <c r="C3545" s="156">
        <v>1000000</v>
      </c>
      <c r="D3545" s="156">
        <f>(A3545-A3542)/1000</f>
        <v>0</v>
      </c>
      <c r="E3545" s="157">
        <f>D3545-MOD(D3545,100)</f>
        <v>0</v>
      </c>
      <c r="F3545" s="149">
        <f>MOD(D3545,100)</f>
        <v>0</v>
      </c>
      <c r="G3545" s="149">
        <f>F3545-MOD(F3545,10)</f>
        <v>0</v>
      </c>
      <c r="H3545" s="149">
        <f>MOD(F3545,10)</f>
        <v>0</v>
      </c>
      <c r="K3545" s="160"/>
    </row>
    <row r="3546" spans="1:11">
      <c r="A3546" s="159">
        <f t="shared" si="442"/>
        <v>222</v>
      </c>
      <c r="B3546" s="156">
        <f t="shared" si="443"/>
        <v>0</v>
      </c>
      <c r="C3546" s="156">
        <v>10000000</v>
      </c>
      <c r="D3546" s="156"/>
      <c r="E3546" s="157" t="str">
        <f>_xlfn.IFNA(VLOOKUP(E3545,$O$3:$P$38,2,0),"")</f>
        <v/>
      </c>
      <c r="F3546" s="149" t="str">
        <f>IF(AND(F3545&gt;10,F3545&lt;20), VLOOKUP(F3545,$O$3:$P$38,2,0),"")</f>
        <v/>
      </c>
      <c r="G3546" s="149" t="str">
        <f>IF(AND(F3545&gt;10,F3545&lt;20),"", IF(G3545&gt;9, VLOOKUP(G3545,$O$3:$P$38,2,0),""))</f>
        <v/>
      </c>
      <c r="H3546" s="149" t="str">
        <f>IF(AND(F3545&gt;10,F3545&lt;20),"", IF(H3545&gt;0, VLOOKUP(H3545,$O$3:$P$38,2,0),""))</f>
        <v/>
      </c>
      <c r="I3546" s="149" t="str">
        <f>IF(D3545=0,"",IF(D3545=1,$Q$3,IF(AND(F3545&gt;10,F3545&lt;19),$Q$5,IF(AND(H3545&gt;1,H3545&lt;5),$Q$4,$Q$5))))</f>
        <v/>
      </c>
      <c r="J3546" s="149" t="str">
        <f>CONCATENATE(E3546,IF(AND(E3546&lt;&gt;"",F3546&lt;&gt;""),$M$3,""),F3546,IF(AND(E3546&amp;F3546&lt;&gt;"",G3546&lt;&gt;""),$M$3,""),G3546,IF(AND(E3546&amp;F3546&amp;G3546&lt;&gt;"",H3546&lt;&gt;""),$M$3,""),H3546,IF(E3546&amp;F3546&amp;G3546&amp;H3546&lt;&gt;"",$M$3,""),I3546)</f>
        <v/>
      </c>
      <c r="K3546" s="160"/>
    </row>
    <row r="3547" spans="1:11">
      <c r="A3547" s="159">
        <f t="shared" si="442"/>
        <v>222</v>
      </c>
      <c r="B3547" s="156">
        <f t="shared" si="443"/>
        <v>0</v>
      </c>
      <c r="C3547" s="156">
        <v>100000000</v>
      </c>
      <c r="D3547" s="156"/>
      <c r="E3547" s="157"/>
      <c r="K3547" s="160"/>
    </row>
    <row r="3548" spans="1:11">
      <c r="A3548" s="159">
        <f t="shared" si="442"/>
        <v>222</v>
      </c>
      <c r="B3548" s="155">
        <f t="shared" si="443"/>
        <v>0</v>
      </c>
      <c r="C3548" s="155">
        <v>1000000000</v>
      </c>
      <c r="D3548" s="156">
        <f>(A3548-A3545)/1000000</f>
        <v>0</v>
      </c>
      <c r="E3548" s="157">
        <f>D3548-MOD(D3548,100)</f>
        <v>0</v>
      </c>
      <c r="F3548" s="149">
        <f>MOD(D3548,100)</f>
        <v>0</v>
      </c>
      <c r="G3548" s="149">
        <f>F3548-MOD(F3548,10)</f>
        <v>0</v>
      </c>
      <c r="H3548" s="149">
        <f>MOD(F3548,10)</f>
        <v>0</v>
      </c>
      <c r="K3548" s="160"/>
    </row>
    <row r="3549" spans="1:11">
      <c r="A3549" s="159">
        <f t="shared" si="442"/>
        <v>222</v>
      </c>
      <c r="B3549" s="155">
        <f t="shared" si="443"/>
        <v>0</v>
      </c>
      <c r="C3549" s="155">
        <v>10000000000</v>
      </c>
      <c r="E3549" s="161" t="str">
        <f>_xlfn.IFNA(VLOOKUP(E3548,$O$3:$P$38,2,0),"")</f>
        <v/>
      </c>
      <c r="F3549" s="149" t="str">
        <f>IF(AND(F3548&gt;10,F3548&lt;20), VLOOKUP(F3548,$O$3:$P$38,2,0),"")</f>
        <v/>
      </c>
      <c r="G3549" s="149" t="str">
        <f>IF(AND(F3548&gt;10,F3548&lt;20),"", IF(G3548&gt;9, VLOOKUP(G3548,$O$3:$P$38,2,0),""))</f>
        <v/>
      </c>
      <c r="H3549" s="149" t="str">
        <f>IF(AND(F3548&gt;10,F3548&lt;20),"", IF(H3548&gt;0, VLOOKUP(H3548,$O$3:$P$38,2,0),""))</f>
        <v/>
      </c>
      <c r="I3549" s="149" t="str">
        <f>IF(D3548=0,"",IF(D3548=1,$R$3,IF(AND(F3548&gt;10,F3548&lt;19),$R$5,IF(AND(H3548&gt;1,H3548&lt;5),$R$4,$R$5))))</f>
        <v/>
      </c>
      <c r="J3549" s="149" t="str">
        <f>CONCATENATE(E3549,IF(AND(E3549&lt;&gt;"",F3549&lt;&gt;""),$M$3,""),F3549,IF(AND(E3549&amp;F3549&lt;&gt;"",G3549&lt;&gt;""),$M$3,""),G3549,IF(AND(E3549&amp;F3549&amp;G3549&lt;&gt;"",H3549&lt;&gt;""),$M$3,""),H3549,IF(E3549&amp;F3549&amp;G3549&amp;H3549&lt;&gt;"",$M$3,""),I3549)</f>
        <v/>
      </c>
      <c r="K3549" s="160"/>
    </row>
    <row r="3550" spans="1:11">
      <c r="A3550" s="159">
        <f t="shared" si="442"/>
        <v>222</v>
      </c>
      <c r="B3550" s="156">
        <f t="shared" si="443"/>
        <v>0</v>
      </c>
      <c r="C3550" s="156">
        <v>100000000000</v>
      </c>
      <c r="D3550" s="156"/>
      <c r="E3550" s="157"/>
      <c r="K3550" s="160"/>
    </row>
    <row r="3551" spans="1:11">
      <c r="A3551" s="159">
        <f t="shared" si="442"/>
        <v>222</v>
      </c>
      <c r="B3551" s="155">
        <f>A3551-A3548</f>
        <v>0</v>
      </c>
      <c r="C3551" s="155">
        <v>1000000000000</v>
      </c>
      <c r="D3551" s="156">
        <f>(A3551-A3548)/1000000000</f>
        <v>0</v>
      </c>
      <c r="E3551" s="157">
        <f>D3551-MOD(D3551,100)</f>
        <v>0</v>
      </c>
      <c r="F3551" s="149">
        <f>MOD(D3551,100)</f>
        <v>0</v>
      </c>
      <c r="G3551" s="149">
        <f>F3551-MOD(F3551,10)</f>
        <v>0</v>
      </c>
      <c r="H3551" s="149">
        <f>MOD(F3551,10)</f>
        <v>0</v>
      </c>
      <c r="K3551" s="160"/>
    </row>
    <row r="3552" spans="1:11" ht="15.75" thickBot="1">
      <c r="A3552" s="162"/>
      <c r="B3552" s="163"/>
      <c r="C3552" s="163"/>
      <c r="D3552" s="163"/>
      <c r="E3552" s="164" t="str">
        <f>_xlfn.IFNA(VLOOKUP(E3551,$O$3:$P$38,2,0),"")</f>
        <v/>
      </c>
      <c r="F3552" s="163" t="str">
        <f>IF(AND(F3551&gt;10,F3551&lt;20), VLOOKUP(F3551,$O$3:$P$38,2,0),"")</f>
        <v/>
      </c>
      <c r="G3552" s="163" t="str">
        <f>IF(AND(F3551&gt;10,F3551&lt;20),"", IF(G3551&gt;9, VLOOKUP(G3551,$O$3:$P$38,2,0),""))</f>
        <v/>
      </c>
      <c r="H3552" s="163" t="str">
        <f>IF(AND(F3551&gt;10,F3551&lt;20),"", IF(H3551&gt;0, VLOOKUP(H3551,$O$3:$P$38,2,0),""))</f>
        <v/>
      </c>
      <c r="I3552" s="163" t="str">
        <f>IF(D3551=0,"",IF(D3551=1,$S$3,IF(AND(F3551&gt;10,F3551&lt;19),$S$5,IF(AND(H3551&gt;1,H3551&lt;5),$S$4,$S$5))))</f>
        <v/>
      </c>
      <c r="J3552" s="163" t="str">
        <f>CONCATENATE(E3552,IF(AND(E3552&lt;&gt;"",F3552&lt;&gt;""),$M$3,""),F3552,IF(AND(E3552&amp;F3552&lt;&gt;"",G3552&lt;&gt;""),$M$3,""),G3552,IF(AND(E3552&amp;F3552&amp;G3552&lt;&gt;"",H3552&lt;&gt;""),$M$3,""),H3552,IF(E3552&amp;F3552&amp;G3552&amp;H3552&lt;&gt;"",$M$3,""),I3552)</f>
        <v/>
      </c>
      <c r="K3552" s="165"/>
    </row>
    <row r="3553" spans="1:11" ht="15.75" thickBot="1">
      <c r="A3553" s="150"/>
      <c r="B3553" s="150"/>
      <c r="C3553" s="150"/>
      <c r="D3553" s="150"/>
      <c r="E3553" s="166"/>
      <c r="F3553" s="150"/>
      <c r="G3553" s="150"/>
      <c r="H3553" s="150"/>
      <c r="I3553" s="150"/>
      <c r="J3553" s="150"/>
      <c r="K3553" s="150"/>
    </row>
    <row r="3554" spans="1:11" ht="15.75" thickBot="1">
      <c r="A3554" s="151">
        <v>223</v>
      </c>
      <c r="B3554" s="145" t="s">
        <v>152</v>
      </c>
      <c r="C3554" s="145" t="s">
        <v>153</v>
      </c>
      <c r="D3554" s="148"/>
      <c r="E3554" s="152" t="str">
        <f>CONCATENATE(J3568,IF(AND(D3567&lt;&gt;0,D3564&lt;&gt;0),$M$3,""),J3565,IF(AND(D3564&lt;&gt;0,D3561&lt;&gt;0),$M$3,""),J3562,IF(AND(D3561&lt;&gt;0,D3558&lt;&gt;0),$M$3,""),J3559,$N$3,$M$3,E3555,IF(D3555&lt;&gt;0,$M$3,""),$N$4)</f>
        <v>dwieście dwadzieścia trzy, 00/100</v>
      </c>
      <c r="F3554" s="148"/>
      <c r="G3554" s="148"/>
      <c r="H3554" s="148"/>
      <c r="I3554" s="148"/>
      <c r="J3554" s="148"/>
      <c r="K3554" s="153"/>
    </row>
    <row r="3555" spans="1:11" ht="15.75" thickBot="1">
      <c r="A3555" s="154">
        <f>TRUNC(A3554)</f>
        <v>223</v>
      </c>
      <c r="B3555" s="155">
        <f>A3554-A3555</f>
        <v>0</v>
      </c>
      <c r="C3555" s="155">
        <v>1</v>
      </c>
      <c r="D3555" s="156">
        <f>B3555</f>
        <v>0</v>
      </c>
      <c r="E3555" s="157" t="str">
        <f>CONCATENATE(TEXT(D3555*100,"## 00"),"/100")</f>
        <v>00/100</v>
      </c>
      <c r="K3555" s="158"/>
    </row>
    <row r="3556" spans="1:11">
      <c r="A3556" s="159">
        <f t="shared" ref="A3556:A3567" si="444">MOD($A$3555,$C3556)</f>
        <v>3</v>
      </c>
      <c r="B3556" s="156">
        <f>A3556</f>
        <v>3</v>
      </c>
      <c r="C3556" s="156">
        <v>10</v>
      </c>
      <c r="D3556" s="156"/>
      <c r="E3556" s="157"/>
      <c r="K3556" s="160"/>
    </row>
    <row r="3557" spans="1:11">
      <c r="A3557" s="159">
        <f t="shared" si="444"/>
        <v>23</v>
      </c>
      <c r="B3557" s="156">
        <f t="shared" ref="B3557:B3566" si="445">A3557-A3556</f>
        <v>20</v>
      </c>
      <c r="C3557" s="156">
        <v>100</v>
      </c>
      <c r="D3557" s="156"/>
      <c r="E3557" s="157"/>
      <c r="K3557" s="160"/>
    </row>
    <row r="3558" spans="1:11">
      <c r="A3558" s="159">
        <f t="shared" si="444"/>
        <v>223</v>
      </c>
      <c r="B3558" s="156">
        <f t="shared" si="445"/>
        <v>200</v>
      </c>
      <c r="C3558" s="156">
        <v>1000</v>
      </c>
      <c r="D3558" s="156">
        <f>A3558</f>
        <v>223</v>
      </c>
      <c r="E3558" s="157">
        <f>D3558-MOD(D3558,100)</f>
        <v>200</v>
      </c>
      <c r="F3558" s="149">
        <f>MOD(D3558,100)</f>
        <v>23</v>
      </c>
      <c r="G3558" s="149">
        <f>F3558-MOD(F3558,10)</f>
        <v>20</v>
      </c>
      <c r="H3558" s="149">
        <f>MOD(F3558,10)</f>
        <v>3</v>
      </c>
      <c r="K3558" s="160"/>
    </row>
    <row r="3559" spans="1:11">
      <c r="A3559" s="159">
        <f t="shared" si="444"/>
        <v>223</v>
      </c>
      <c r="B3559" s="156">
        <f t="shared" si="445"/>
        <v>0</v>
      </c>
      <c r="C3559" s="156">
        <v>10000</v>
      </c>
      <c r="D3559" s="156"/>
      <c r="E3559" s="157" t="str">
        <f>_xlfn.IFNA(VLOOKUP(E3558,$O$3:$P$38,2,0),"")</f>
        <v>dwieście</v>
      </c>
      <c r="F3559" s="149" t="str">
        <f>IF(AND(F3558&gt;10,F3558&lt;20), VLOOKUP(F3558,$O$3:$P$38,2,0),"")</f>
        <v/>
      </c>
      <c r="G3559" s="149" t="str">
        <f>IF(AND(F3558&gt;10,F3558&lt;20),"", IF(G3558&gt;9, VLOOKUP(G3558,$O$3:$P$38,2,0),""))</f>
        <v>dwadzieścia</v>
      </c>
      <c r="H3559" s="149" t="str">
        <f>IF(AND(F3558&gt;10,F3558&lt;20),"",IF(H3558&gt;0,VLOOKUP(H3558,$O$3:$P$39,2,0),IF(AND(H3558=0,A3555=0),"zero","")))</f>
        <v>trzy</v>
      </c>
      <c r="J3559" s="149" t="str">
        <f>CONCATENATE(E3559,IF(AND(E3559&lt;&gt;"",F3559&lt;&gt;""),$M$3,""),F3559,IF(AND(E3559&amp;F3559&lt;&gt;"",G3559&lt;&gt;""),$M$3,""),G3559,IF(AND(E3559&amp;F3559&amp;G3559&lt;&gt;"",H3559&lt;&gt;""),$M$3,""),H3559)</f>
        <v>dwieście dwadzieścia trzy</v>
      </c>
      <c r="K3559" s="160"/>
    </row>
    <row r="3560" spans="1:11">
      <c r="A3560" s="159">
        <f t="shared" si="444"/>
        <v>223</v>
      </c>
      <c r="B3560" s="156">
        <f t="shared" si="445"/>
        <v>0</v>
      </c>
      <c r="C3560" s="156">
        <v>100000</v>
      </c>
      <c r="D3560" s="156"/>
      <c r="E3560" s="157"/>
      <c r="K3560" s="160"/>
    </row>
    <row r="3561" spans="1:11">
      <c r="A3561" s="159">
        <f t="shared" si="444"/>
        <v>223</v>
      </c>
      <c r="B3561" s="156">
        <f t="shared" si="445"/>
        <v>0</v>
      </c>
      <c r="C3561" s="156">
        <v>1000000</v>
      </c>
      <c r="D3561" s="156">
        <f>(A3561-A3558)/1000</f>
        <v>0</v>
      </c>
      <c r="E3561" s="157">
        <f>D3561-MOD(D3561,100)</f>
        <v>0</v>
      </c>
      <c r="F3561" s="149">
        <f>MOD(D3561,100)</f>
        <v>0</v>
      </c>
      <c r="G3561" s="149">
        <f>F3561-MOD(F3561,10)</f>
        <v>0</v>
      </c>
      <c r="H3561" s="149">
        <f>MOD(F3561,10)</f>
        <v>0</v>
      </c>
      <c r="K3561" s="160"/>
    </row>
    <row r="3562" spans="1:11">
      <c r="A3562" s="159">
        <f t="shared" si="444"/>
        <v>223</v>
      </c>
      <c r="B3562" s="156">
        <f t="shared" si="445"/>
        <v>0</v>
      </c>
      <c r="C3562" s="156">
        <v>10000000</v>
      </c>
      <c r="D3562" s="156"/>
      <c r="E3562" s="157" t="str">
        <f>_xlfn.IFNA(VLOOKUP(E3561,$O$3:$P$38,2,0),"")</f>
        <v/>
      </c>
      <c r="F3562" s="149" t="str">
        <f>IF(AND(F3561&gt;10,F3561&lt;20), VLOOKUP(F3561,$O$3:$P$38,2,0),"")</f>
        <v/>
      </c>
      <c r="G3562" s="149" t="str">
        <f>IF(AND(F3561&gt;10,F3561&lt;20),"", IF(G3561&gt;9, VLOOKUP(G3561,$O$3:$P$38,2,0),""))</f>
        <v/>
      </c>
      <c r="H3562" s="149" t="str">
        <f>IF(AND(F3561&gt;10,F3561&lt;20),"", IF(H3561&gt;0, VLOOKUP(H3561,$O$3:$P$38,2,0),""))</f>
        <v/>
      </c>
      <c r="I3562" s="149" t="str">
        <f>IF(D3561=0,"",IF(D3561=1,$Q$3,IF(AND(F3561&gt;10,F3561&lt;19),$Q$5,IF(AND(H3561&gt;1,H3561&lt;5),$Q$4,$Q$5))))</f>
        <v/>
      </c>
      <c r="J3562" s="149" t="str">
        <f>CONCATENATE(E3562,IF(AND(E3562&lt;&gt;"",F3562&lt;&gt;""),$M$3,""),F3562,IF(AND(E3562&amp;F3562&lt;&gt;"",G3562&lt;&gt;""),$M$3,""),G3562,IF(AND(E3562&amp;F3562&amp;G3562&lt;&gt;"",H3562&lt;&gt;""),$M$3,""),H3562,IF(E3562&amp;F3562&amp;G3562&amp;H3562&lt;&gt;"",$M$3,""),I3562)</f>
        <v/>
      </c>
      <c r="K3562" s="160"/>
    </row>
    <row r="3563" spans="1:11">
      <c r="A3563" s="159">
        <f t="shared" si="444"/>
        <v>223</v>
      </c>
      <c r="B3563" s="156">
        <f t="shared" si="445"/>
        <v>0</v>
      </c>
      <c r="C3563" s="156">
        <v>100000000</v>
      </c>
      <c r="D3563" s="156"/>
      <c r="E3563" s="157"/>
      <c r="K3563" s="160"/>
    </row>
    <row r="3564" spans="1:11">
      <c r="A3564" s="159">
        <f t="shared" si="444"/>
        <v>223</v>
      </c>
      <c r="B3564" s="155">
        <f t="shared" si="445"/>
        <v>0</v>
      </c>
      <c r="C3564" s="155">
        <v>1000000000</v>
      </c>
      <c r="D3564" s="156">
        <f>(A3564-A3561)/1000000</f>
        <v>0</v>
      </c>
      <c r="E3564" s="157">
        <f>D3564-MOD(D3564,100)</f>
        <v>0</v>
      </c>
      <c r="F3564" s="149">
        <f>MOD(D3564,100)</f>
        <v>0</v>
      </c>
      <c r="G3564" s="149">
        <f>F3564-MOD(F3564,10)</f>
        <v>0</v>
      </c>
      <c r="H3564" s="149">
        <f>MOD(F3564,10)</f>
        <v>0</v>
      </c>
      <c r="K3564" s="160"/>
    </row>
    <row r="3565" spans="1:11">
      <c r="A3565" s="159">
        <f t="shared" si="444"/>
        <v>223</v>
      </c>
      <c r="B3565" s="155">
        <f t="shared" si="445"/>
        <v>0</v>
      </c>
      <c r="C3565" s="155">
        <v>10000000000</v>
      </c>
      <c r="E3565" s="161" t="str">
        <f>_xlfn.IFNA(VLOOKUP(E3564,$O$3:$P$38,2,0),"")</f>
        <v/>
      </c>
      <c r="F3565" s="149" t="str">
        <f>IF(AND(F3564&gt;10,F3564&lt;20), VLOOKUP(F3564,$O$3:$P$38,2,0),"")</f>
        <v/>
      </c>
      <c r="G3565" s="149" t="str">
        <f>IF(AND(F3564&gt;10,F3564&lt;20),"", IF(G3564&gt;9, VLOOKUP(G3564,$O$3:$P$38,2,0),""))</f>
        <v/>
      </c>
      <c r="H3565" s="149" t="str">
        <f>IF(AND(F3564&gt;10,F3564&lt;20),"", IF(H3564&gt;0, VLOOKUP(H3564,$O$3:$P$38,2,0),""))</f>
        <v/>
      </c>
      <c r="I3565" s="149" t="str">
        <f>IF(D3564=0,"",IF(D3564=1,$R$3,IF(AND(F3564&gt;10,F3564&lt;19),$R$5,IF(AND(H3564&gt;1,H3564&lt;5),$R$4,$R$5))))</f>
        <v/>
      </c>
      <c r="J3565" s="149" t="str">
        <f>CONCATENATE(E3565,IF(AND(E3565&lt;&gt;"",F3565&lt;&gt;""),$M$3,""),F3565,IF(AND(E3565&amp;F3565&lt;&gt;"",G3565&lt;&gt;""),$M$3,""),G3565,IF(AND(E3565&amp;F3565&amp;G3565&lt;&gt;"",H3565&lt;&gt;""),$M$3,""),H3565,IF(E3565&amp;F3565&amp;G3565&amp;H3565&lt;&gt;"",$M$3,""),I3565)</f>
        <v/>
      </c>
      <c r="K3565" s="160"/>
    </row>
    <row r="3566" spans="1:11">
      <c r="A3566" s="159">
        <f t="shared" si="444"/>
        <v>223</v>
      </c>
      <c r="B3566" s="156">
        <f t="shared" si="445"/>
        <v>0</v>
      </c>
      <c r="C3566" s="156">
        <v>100000000000</v>
      </c>
      <c r="D3566" s="156"/>
      <c r="E3566" s="157"/>
      <c r="K3566" s="160"/>
    </row>
    <row r="3567" spans="1:11">
      <c r="A3567" s="159">
        <f t="shared" si="444"/>
        <v>223</v>
      </c>
      <c r="B3567" s="155">
        <f>A3567-A3564</f>
        <v>0</v>
      </c>
      <c r="C3567" s="155">
        <v>1000000000000</v>
      </c>
      <c r="D3567" s="156">
        <f>(A3567-A3564)/1000000000</f>
        <v>0</v>
      </c>
      <c r="E3567" s="157">
        <f>D3567-MOD(D3567,100)</f>
        <v>0</v>
      </c>
      <c r="F3567" s="149">
        <f>MOD(D3567,100)</f>
        <v>0</v>
      </c>
      <c r="G3567" s="149">
        <f>F3567-MOD(F3567,10)</f>
        <v>0</v>
      </c>
      <c r="H3567" s="149">
        <f>MOD(F3567,10)</f>
        <v>0</v>
      </c>
      <c r="K3567" s="160"/>
    </row>
    <row r="3568" spans="1:11" ht="15.75" thickBot="1">
      <c r="A3568" s="162"/>
      <c r="B3568" s="163"/>
      <c r="C3568" s="163"/>
      <c r="D3568" s="163"/>
      <c r="E3568" s="164" t="str">
        <f>_xlfn.IFNA(VLOOKUP(E3567,$O$3:$P$38,2,0),"")</f>
        <v/>
      </c>
      <c r="F3568" s="163" t="str">
        <f>IF(AND(F3567&gt;10,F3567&lt;20), VLOOKUP(F3567,$O$3:$P$38,2,0),"")</f>
        <v/>
      </c>
      <c r="G3568" s="163" t="str">
        <f>IF(AND(F3567&gt;10,F3567&lt;20),"", IF(G3567&gt;9, VLOOKUP(G3567,$O$3:$P$38,2,0),""))</f>
        <v/>
      </c>
      <c r="H3568" s="163" t="str">
        <f>IF(AND(F3567&gt;10,F3567&lt;20),"", IF(H3567&gt;0, VLOOKUP(H3567,$O$3:$P$38,2,0),""))</f>
        <v/>
      </c>
      <c r="I3568" s="163" t="str">
        <f>IF(D3567=0,"",IF(D3567=1,$S$3,IF(AND(F3567&gt;10,F3567&lt;19),$S$5,IF(AND(H3567&gt;1,H3567&lt;5),$S$4,$S$5))))</f>
        <v/>
      </c>
      <c r="J3568" s="163" t="str">
        <f>CONCATENATE(E3568,IF(AND(E3568&lt;&gt;"",F3568&lt;&gt;""),$M$3,""),F3568,IF(AND(E3568&amp;F3568&lt;&gt;"",G3568&lt;&gt;""),$M$3,""),G3568,IF(AND(E3568&amp;F3568&amp;G3568&lt;&gt;"",H3568&lt;&gt;""),$M$3,""),H3568,IF(E3568&amp;F3568&amp;G3568&amp;H3568&lt;&gt;"",$M$3,""),I3568)</f>
        <v/>
      </c>
      <c r="K3568" s="165"/>
    </row>
    <row r="3569" spans="1:11" ht="15.75" thickBot="1">
      <c r="A3569" s="150"/>
      <c r="B3569" s="150"/>
      <c r="C3569" s="150"/>
      <c r="D3569" s="150"/>
      <c r="E3569" s="166"/>
      <c r="F3569" s="150"/>
      <c r="G3569" s="150"/>
      <c r="H3569" s="150"/>
      <c r="I3569" s="150"/>
      <c r="J3569" s="150"/>
      <c r="K3569" s="150"/>
    </row>
    <row r="3570" spans="1:11" ht="15.75" thickBot="1">
      <c r="A3570" s="151">
        <v>224</v>
      </c>
      <c r="B3570" s="145" t="s">
        <v>152</v>
      </c>
      <c r="C3570" s="145" t="s">
        <v>153</v>
      </c>
      <c r="D3570" s="148"/>
      <c r="E3570" s="152" t="str">
        <f>CONCATENATE(J3584,IF(AND(D3583&lt;&gt;0,D3580&lt;&gt;0),$M$3,""),J3581,IF(AND(D3580&lt;&gt;0,D3577&lt;&gt;0),$M$3,""),J3578,IF(AND(D3577&lt;&gt;0,D3574&lt;&gt;0),$M$3,""),J3575,$N$3,$M$3,E3571,IF(D3571&lt;&gt;0,$M$3,""),$N$4)</f>
        <v>dwieście dwadzieścia cztery, 00/100</v>
      </c>
      <c r="F3570" s="148"/>
      <c r="G3570" s="148"/>
      <c r="H3570" s="148"/>
      <c r="I3570" s="148"/>
      <c r="J3570" s="148"/>
      <c r="K3570" s="153"/>
    </row>
    <row r="3571" spans="1:11" ht="15.75" thickBot="1">
      <c r="A3571" s="154">
        <f>TRUNC(A3570)</f>
        <v>224</v>
      </c>
      <c r="B3571" s="155">
        <f>A3570-A3571</f>
        <v>0</v>
      </c>
      <c r="C3571" s="155">
        <v>1</v>
      </c>
      <c r="D3571" s="156">
        <f>B3571</f>
        <v>0</v>
      </c>
      <c r="E3571" s="157" t="str">
        <f>CONCATENATE(TEXT(D3571*100,"## 00"),"/100")</f>
        <v>00/100</v>
      </c>
      <c r="K3571" s="158"/>
    </row>
    <row r="3572" spans="1:11">
      <c r="A3572" s="159">
        <f t="shared" ref="A3572:A3583" si="446">MOD($A$3571,$C3572)</f>
        <v>4</v>
      </c>
      <c r="B3572" s="156">
        <f>A3572</f>
        <v>4</v>
      </c>
      <c r="C3572" s="156">
        <v>10</v>
      </c>
      <c r="D3572" s="156"/>
      <c r="E3572" s="157"/>
      <c r="K3572" s="160"/>
    </row>
    <row r="3573" spans="1:11">
      <c r="A3573" s="159">
        <f t="shared" si="446"/>
        <v>24</v>
      </c>
      <c r="B3573" s="156">
        <f t="shared" ref="B3573:B3582" si="447">A3573-A3572</f>
        <v>20</v>
      </c>
      <c r="C3573" s="156">
        <v>100</v>
      </c>
      <c r="D3573" s="156"/>
      <c r="E3573" s="157"/>
      <c r="K3573" s="160"/>
    </row>
    <row r="3574" spans="1:11">
      <c r="A3574" s="159">
        <f t="shared" si="446"/>
        <v>224</v>
      </c>
      <c r="B3574" s="156">
        <f t="shared" si="447"/>
        <v>200</v>
      </c>
      <c r="C3574" s="156">
        <v>1000</v>
      </c>
      <c r="D3574" s="156">
        <f>A3574</f>
        <v>224</v>
      </c>
      <c r="E3574" s="157">
        <f>D3574-MOD(D3574,100)</f>
        <v>200</v>
      </c>
      <c r="F3574" s="149">
        <f>MOD(D3574,100)</f>
        <v>24</v>
      </c>
      <c r="G3574" s="149">
        <f>F3574-MOD(F3574,10)</f>
        <v>20</v>
      </c>
      <c r="H3574" s="149">
        <f>MOD(F3574,10)</f>
        <v>4</v>
      </c>
      <c r="K3574" s="160"/>
    </row>
    <row r="3575" spans="1:11">
      <c r="A3575" s="159">
        <f t="shared" si="446"/>
        <v>224</v>
      </c>
      <c r="B3575" s="156">
        <f t="shared" si="447"/>
        <v>0</v>
      </c>
      <c r="C3575" s="156">
        <v>10000</v>
      </c>
      <c r="D3575" s="156"/>
      <c r="E3575" s="157" t="str">
        <f>_xlfn.IFNA(VLOOKUP(E3574,$O$3:$P$38,2,0),"")</f>
        <v>dwieście</v>
      </c>
      <c r="F3575" s="149" t="str">
        <f>IF(AND(F3574&gt;10,F3574&lt;20), VLOOKUP(F3574,$O$3:$P$38,2,0),"")</f>
        <v/>
      </c>
      <c r="G3575" s="149" t="str">
        <f>IF(AND(F3574&gt;10,F3574&lt;20),"", IF(G3574&gt;9, VLOOKUP(G3574,$O$3:$P$38,2,0),""))</f>
        <v>dwadzieścia</v>
      </c>
      <c r="H3575" s="149" t="str">
        <f>IF(AND(F3574&gt;10,F3574&lt;20),"",IF(H3574&gt;0,VLOOKUP(H3574,$O$3:$P$39,2,0),IF(AND(H3574=0,A3571=0),"zero","")))</f>
        <v>cztery</v>
      </c>
      <c r="J3575" s="149" t="str">
        <f>CONCATENATE(E3575,IF(AND(E3575&lt;&gt;"",F3575&lt;&gt;""),$M$3,""),F3575,IF(AND(E3575&amp;F3575&lt;&gt;"",G3575&lt;&gt;""),$M$3,""),G3575,IF(AND(E3575&amp;F3575&amp;G3575&lt;&gt;"",H3575&lt;&gt;""),$M$3,""),H3575)</f>
        <v>dwieście dwadzieścia cztery</v>
      </c>
      <c r="K3575" s="160"/>
    </row>
    <row r="3576" spans="1:11">
      <c r="A3576" s="159">
        <f t="shared" si="446"/>
        <v>224</v>
      </c>
      <c r="B3576" s="156">
        <f t="shared" si="447"/>
        <v>0</v>
      </c>
      <c r="C3576" s="156">
        <v>100000</v>
      </c>
      <c r="D3576" s="156"/>
      <c r="E3576" s="157"/>
      <c r="K3576" s="160"/>
    </row>
    <row r="3577" spans="1:11">
      <c r="A3577" s="159">
        <f t="shared" si="446"/>
        <v>224</v>
      </c>
      <c r="B3577" s="156">
        <f t="shared" si="447"/>
        <v>0</v>
      </c>
      <c r="C3577" s="156">
        <v>1000000</v>
      </c>
      <c r="D3577" s="156">
        <f>(A3577-A3574)/1000</f>
        <v>0</v>
      </c>
      <c r="E3577" s="157">
        <f>D3577-MOD(D3577,100)</f>
        <v>0</v>
      </c>
      <c r="F3577" s="149">
        <f>MOD(D3577,100)</f>
        <v>0</v>
      </c>
      <c r="G3577" s="149">
        <f>F3577-MOD(F3577,10)</f>
        <v>0</v>
      </c>
      <c r="H3577" s="149">
        <f>MOD(F3577,10)</f>
        <v>0</v>
      </c>
      <c r="K3577" s="160"/>
    </row>
    <row r="3578" spans="1:11">
      <c r="A3578" s="159">
        <f t="shared" si="446"/>
        <v>224</v>
      </c>
      <c r="B3578" s="156">
        <f t="shared" si="447"/>
        <v>0</v>
      </c>
      <c r="C3578" s="156">
        <v>10000000</v>
      </c>
      <c r="D3578" s="156"/>
      <c r="E3578" s="157" t="str">
        <f>_xlfn.IFNA(VLOOKUP(E3577,$O$3:$P$38,2,0),"")</f>
        <v/>
      </c>
      <c r="F3578" s="149" t="str">
        <f>IF(AND(F3577&gt;10,F3577&lt;20), VLOOKUP(F3577,$O$3:$P$38,2,0),"")</f>
        <v/>
      </c>
      <c r="G3578" s="149" t="str">
        <f>IF(AND(F3577&gt;10,F3577&lt;20),"", IF(G3577&gt;9, VLOOKUP(G3577,$O$3:$P$38,2,0),""))</f>
        <v/>
      </c>
      <c r="H3578" s="149" t="str">
        <f>IF(AND(F3577&gt;10,F3577&lt;20),"", IF(H3577&gt;0, VLOOKUP(H3577,$O$3:$P$38,2,0),""))</f>
        <v/>
      </c>
      <c r="I3578" s="149" t="str">
        <f>IF(D3577=0,"",IF(D3577=1,$Q$3,IF(AND(F3577&gt;10,F3577&lt;19),$Q$5,IF(AND(H3577&gt;1,H3577&lt;5),$Q$4,$Q$5))))</f>
        <v/>
      </c>
      <c r="J3578" s="149" t="str">
        <f>CONCATENATE(E3578,IF(AND(E3578&lt;&gt;"",F3578&lt;&gt;""),$M$3,""),F3578,IF(AND(E3578&amp;F3578&lt;&gt;"",G3578&lt;&gt;""),$M$3,""),G3578,IF(AND(E3578&amp;F3578&amp;G3578&lt;&gt;"",H3578&lt;&gt;""),$M$3,""),H3578,IF(E3578&amp;F3578&amp;G3578&amp;H3578&lt;&gt;"",$M$3,""),I3578)</f>
        <v/>
      </c>
      <c r="K3578" s="160"/>
    </row>
    <row r="3579" spans="1:11">
      <c r="A3579" s="159">
        <f t="shared" si="446"/>
        <v>224</v>
      </c>
      <c r="B3579" s="156">
        <f t="shared" si="447"/>
        <v>0</v>
      </c>
      <c r="C3579" s="156">
        <v>100000000</v>
      </c>
      <c r="D3579" s="156"/>
      <c r="E3579" s="157"/>
      <c r="K3579" s="160"/>
    </row>
    <row r="3580" spans="1:11">
      <c r="A3580" s="159">
        <f t="shared" si="446"/>
        <v>224</v>
      </c>
      <c r="B3580" s="155">
        <f t="shared" si="447"/>
        <v>0</v>
      </c>
      <c r="C3580" s="155">
        <v>1000000000</v>
      </c>
      <c r="D3580" s="156">
        <f>(A3580-A3577)/1000000</f>
        <v>0</v>
      </c>
      <c r="E3580" s="157">
        <f>D3580-MOD(D3580,100)</f>
        <v>0</v>
      </c>
      <c r="F3580" s="149">
        <f>MOD(D3580,100)</f>
        <v>0</v>
      </c>
      <c r="G3580" s="149">
        <f>F3580-MOD(F3580,10)</f>
        <v>0</v>
      </c>
      <c r="H3580" s="149">
        <f>MOD(F3580,10)</f>
        <v>0</v>
      </c>
      <c r="K3580" s="160"/>
    </row>
    <row r="3581" spans="1:11">
      <c r="A3581" s="159">
        <f t="shared" si="446"/>
        <v>224</v>
      </c>
      <c r="B3581" s="155">
        <f t="shared" si="447"/>
        <v>0</v>
      </c>
      <c r="C3581" s="155">
        <v>10000000000</v>
      </c>
      <c r="E3581" s="161" t="str">
        <f>_xlfn.IFNA(VLOOKUP(E3580,$O$3:$P$38,2,0),"")</f>
        <v/>
      </c>
      <c r="F3581" s="149" t="str">
        <f>IF(AND(F3580&gt;10,F3580&lt;20), VLOOKUP(F3580,$O$3:$P$38,2,0),"")</f>
        <v/>
      </c>
      <c r="G3581" s="149" t="str">
        <f>IF(AND(F3580&gt;10,F3580&lt;20),"", IF(G3580&gt;9, VLOOKUP(G3580,$O$3:$P$38,2,0),""))</f>
        <v/>
      </c>
      <c r="H3581" s="149" t="str">
        <f>IF(AND(F3580&gt;10,F3580&lt;20),"", IF(H3580&gt;0, VLOOKUP(H3580,$O$3:$P$38,2,0),""))</f>
        <v/>
      </c>
      <c r="I3581" s="149" t="str">
        <f>IF(D3580=0,"",IF(D3580=1,$R$3,IF(AND(F3580&gt;10,F3580&lt;19),$R$5,IF(AND(H3580&gt;1,H3580&lt;5),$R$4,$R$5))))</f>
        <v/>
      </c>
      <c r="J3581" s="149" t="str">
        <f>CONCATENATE(E3581,IF(AND(E3581&lt;&gt;"",F3581&lt;&gt;""),$M$3,""),F3581,IF(AND(E3581&amp;F3581&lt;&gt;"",G3581&lt;&gt;""),$M$3,""),G3581,IF(AND(E3581&amp;F3581&amp;G3581&lt;&gt;"",H3581&lt;&gt;""),$M$3,""),H3581,IF(E3581&amp;F3581&amp;G3581&amp;H3581&lt;&gt;"",$M$3,""),I3581)</f>
        <v/>
      </c>
      <c r="K3581" s="160"/>
    </row>
    <row r="3582" spans="1:11">
      <c r="A3582" s="159">
        <f t="shared" si="446"/>
        <v>224</v>
      </c>
      <c r="B3582" s="156">
        <f t="shared" si="447"/>
        <v>0</v>
      </c>
      <c r="C3582" s="156">
        <v>100000000000</v>
      </c>
      <c r="D3582" s="156"/>
      <c r="E3582" s="157"/>
      <c r="K3582" s="160"/>
    </row>
    <row r="3583" spans="1:11">
      <c r="A3583" s="159">
        <f t="shared" si="446"/>
        <v>224</v>
      </c>
      <c r="B3583" s="155">
        <f>A3583-A3580</f>
        <v>0</v>
      </c>
      <c r="C3583" s="155">
        <v>1000000000000</v>
      </c>
      <c r="D3583" s="156">
        <f>(A3583-A3580)/1000000000</f>
        <v>0</v>
      </c>
      <c r="E3583" s="157">
        <f>D3583-MOD(D3583,100)</f>
        <v>0</v>
      </c>
      <c r="F3583" s="149">
        <f>MOD(D3583,100)</f>
        <v>0</v>
      </c>
      <c r="G3583" s="149">
        <f>F3583-MOD(F3583,10)</f>
        <v>0</v>
      </c>
      <c r="H3583" s="149">
        <f>MOD(F3583,10)</f>
        <v>0</v>
      </c>
      <c r="K3583" s="160"/>
    </row>
    <row r="3584" spans="1:11" ht="15.75" thickBot="1">
      <c r="A3584" s="162"/>
      <c r="B3584" s="163"/>
      <c r="C3584" s="163"/>
      <c r="D3584" s="163"/>
      <c r="E3584" s="164" t="str">
        <f>_xlfn.IFNA(VLOOKUP(E3583,$O$3:$P$38,2,0),"")</f>
        <v/>
      </c>
      <c r="F3584" s="163" t="str">
        <f>IF(AND(F3583&gt;10,F3583&lt;20), VLOOKUP(F3583,$O$3:$P$38,2,0),"")</f>
        <v/>
      </c>
      <c r="G3584" s="163" t="str">
        <f>IF(AND(F3583&gt;10,F3583&lt;20),"", IF(G3583&gt;9, VLOOKUP(G3583,$O$3:$P$38,2,0),""))</f>
        <v/>
      </c>
      <c r="H3584" s="163" t="str">
        <f>IF(AND(F3583&gt;10,F3583&lt;20),"", IF(H3583&gt;0, VLOOKUP(H3583,$O$3:$P$38,2,0),""))</f>
        <v/>
      </c>
      <c r="I3584" s="163" t="str">
        <f>IF(D3583=0,"",IF(D3583=1,$S$3,IF(AND(F3583&gt;10,F3583&lt;19),$S$5,IF(AND(H3583&gt;1,H3583&lt;5),$S$4,$S$5))))</f>
        <v/>
      </c>
      <c r="J3584" s="163" t="str">
        <f>CONCATENATE(E3584,IF(AND(E3584&lt;&gt;"",F3584&lt;&gt;""),$M$3,""),F3584,IF(AND(E3584&amp;F3584&lt;&gt;"",G3584&lt;&gt;""),$M$3,""),G3584,IF(AND(E3584&amp;F3584&amp;G3584&lt;&gt;"",H3584&lt;&gt;""),$M$3,""),H3584,IF(E3584&amp;F3584&amp;G3584&amp;H3584&lt;&gt;"",$M$3,""),I3584)</f>
        <v/>
      </c>
      <c r="K3584" s="165"/>
    </row>
    <row r="3585" spans="1:11" ht="15.75" thickBot="1">
      <c r="A3585" s="150"/>
      <c r="B3585" s="150"/>
      <c r="C3585" s="150"/>
      <c r="D3585" s="150"/>
      <c r="E3585" s="166"/>
      <c r="F3585" s="150"/>
      <c r="G3585" s="150"/>
      <c r="H3585" s="150"/>
      <c r="I3585" s="150"/>
      <c r="J3585" s="150"/>
      <c r="K3585" s="150"/>
    </row>
    <row r="3586" spans="1:11" ht="15.75" thickBot="1">
      <c r="A3586" s="151">
        <v>225</v>
      </c>
      <c r="B3586" s="145" t="s">
        <v>152</v>
      </c>
      <c r="C3586" s="145" t="s">
        <v>153</v>
      </c>
      <c r="D3586" s="148"/>
      <c r="E3586" s="152" t="str">
        <f>CONCATENATE(J3600,IF(AND(D3599&lt;&gt;0,D3596&lt;&gt;0),$M$3,""),J3597,IF(AND(D3596&lt;&gt;0,D3593&lt;&gt;0),$M$3,""),J3594,IF(AND(D3593&lt;&gt;0,D3590&lt;&gt;0),$M$3,""),J3591,$N$3,$M$3,E3587,IF(D3587&lt;&gt;0,$M$3,""),$N$4)</f>
        <v>dwieście dwadzieścia pięć, 00/100</v>
      </c>
      <c r="F3586" s="148"/>
      <c r="G3586" s="148"/>
      <c r="H3586" s="148"/>
      <c r="I3586" s="148"/>
      <c r="J3586" s="148"/>
      <c r="K3586" s="153"/>
    </row>
    <row r="3587" spans="1:11" ht="15.75" thickBot="1">
      <c r="A3587" s="154">
        <f>TRUNC(A3586)</f>
        <v>225</v>
      </c>
      <c r="B3587" s="155">
        <f>A3586-A3587</f>
        <v>0</v>
      </c>
      <c r="C3587" s="155">
        <v>1</v>
      </c>
      <c r="D3587" s="156">
        <f>B3587</f>
        <v>0</v>
      </c>
      <c r="E3587" s="157" t="str">
        <f>CONCATENATE(TEXT(D3587*100,"## 00"),"/100")</f>
        <v>00/100</v>
      </c>
      <c r="K3587" s="158"/>
    </row>
    <row r="3588" spans="1:11">
      <c r="A3588" s="159">
        <f t="shared" ref="A3588:A3599" si="448">MOD($A$3587,$C3588)</f>
        <v>5</v>
      </c>
      <c r="B3588" s="156">
        <f>A3588</f>
        <v>5</v>
      </c>
      <c r="C3588" s="156">
        <v>10</v>
      </c>
      <c r="D3588" s="156"/>
      <c r="E3588" s="157"/>
      <c r="K3588" s="160"/>
    </row>
    <row r="3589" spans="1:11">
      <c r="A3589" s="159">
        <f t="shared" si="448"/>
        <v>25</v>
      </c>
      <c r="B3589" s="156">
        <f t="shared" ref="B3589:B3598" si="449">A3589-A3588</f>
        <v>20</v>
      </c>
      <c r="C3589" s="156">
        <v>100</v>
      </c>
      <c r="D3589" s="156"/>
      <c r="E3589" s="157"/>
      <c r="K3589" s="160"/>
    </row>
    <row r="3590" spans="1:11">
      <c r="A3590" s="159">
        <f t="shared" si="448"/>
        <v>225</v>
      </c>
      <c r="B3590" s="156">
        <f t="shared" si="449"/>
        <v>200</v>
      </c>
      <c r="C3590" s="156">
        <v>1000</v>
      </c>
      <c r="D3590" s="156">
        <f>A3590</f>
        <v>225</v>
      </c>
      <c r="E3590" s="157">
        <f>D3590-MOD(D3590,100)</f>
        <v>200</v>
      </c>
      <c r="F3590" s="149">
        <f>MOD(D3590,100)</f>
        <v>25</v>
      </c>
      <c r="G3590" s="149">
        <f>F3590-MOD(F3590,10)</f>
        <v>20</v>
      </c>
      <c r="H3590" s="149">
        <f>MOD(F3590,10)</f>
        <v>5</v>
      </c>
      <c r="K3590" s="160"/>
    </row>
    <row r="3591" spans="1:11">
      <c r="A3591" s="159">
        <f t="shared" si="448"/>
        <v>225</v>
      </c>
      <c r="B3591" s="156">
        <f t="shared" si="449"/>
        <v>0</v>
      </c>
      <c r="C3591" s="156">
        <v>10000</v>
      </c>
      <c r="D3591" s="156"/>
      <c r="E3591" s="157" t="str">
        <f>_xlfn.IFNA(VLOOKUP(E3590,$O$3:$P$38,2,0),"")</f>
        <v>dwieście</v>
      </c>
      <c r="F3591" s="149" t="str">
        <f>IF(AND(F3590&gt;10,F3590&lt;20), VLOOKUP(F3590,$O$3:$P$38,2,0),"")</f>
        <v/>
      </c>
      <c r="G3591" s="149" t="str">
        <f>IF(AND(F3590&gt;10,F3590&lt;20),"", IF(G3590&gt;9, VLOOKUP(G3590,$O$3:$P$38,2,0),""))</f>
        <v>dwadzieścia</v>
      </c>
      <c r="H3591" s="149" t="str">
        <f>IF(AND(F3590&gt;10,F3590&lt;20),"",IF(H3590&gt;0,VLOOKUP(H3590,$O$3:$P$39,2,0),IF(AND(H3590=0,A3587=0),"zero","")))</f>
        <v>pięć</v>
      </c>
      <c r="J3591" s="149" t="str">
        <f>CONCATENATE(E3591,IF(AND(E3591&lt;&gt;"",F3591&lt;&gt;""),$M$3,""),F3591,IF(AND(E3591&amp;F3591&lt;&gt;"",G3591&lt;&gt;""),$M$3,""),G3591,IF(AND(E3591&amp;F3591&amp;G3591&lt;&gt;"",H3591&lt;&gt;""),$M$3,""),H3591)</f>
        <v>dwieście dwadzieścia pięć</v>
      </c>
      <c r="K3591" s="160"/>
    </row>
    <row r="3592" spans="1:11">
      <c r="A3592" s="159">
        <f t="shared" si="448"/>
        <v>225</v>
      </c>
      <c r="B3592" s="156">
        <f t="shared" si="449"/>
        <v>0</v>
      </c>
      <c r="C3592" s="156">
        <v>100000</v>
      </c>
      <c r="D3592" s="156"/>
      <c r="E3592" s="157"/>
      <c r="K3592" s="160"/>
    </row>
    <row r="3593" spans="1:11">
      <c r="A3593" s="159">
        <f t="shared" si="448"/>
        <v>225</v>
      </c>
      <c r="B3593" s="156">
        <f t="shared" si="449"/>
        <v>0</v>
      </c>
      <c r="C3593" s="156">
        <v>1000000</v>
      </c>
      <c r="D3593" s="156">
        <f>(A3593-A3590)/1000</f>
        <v>0</v>
      </c>
      <c r="E3593" s="157">
        <f>D3593-MOD(D3593,100)</f>
        <v>0</v>
      </c>
      <c r="F3593" s="149">
        <f>MOD(D3593,100)</f>
        <v>0</v>
      </c>
      <c r="G3593" s="149">
        <f>F3593-MOD(F3593,10)</f>
        <v>0</v>
      </c>
      <c r="H3593" s="149">
        <f>MOD(F3593,10)</f>
        <v>0</v>
      </c>
      <c r="K3593" s="160"/>
    </row>
    <row r="3594" spans="1:11">
      <c r="A3594" s="159">
        <f t="shared" si="448"/>
        <v>225</v>
      </c>
      <c r="B3594" s="156">
        <f t="shared" si="449"/>
        <v>0</v>
      </c>
      <c r="C3594" s="156">
        <v>10000000</v>
      </c>
      <c r="D3594" s="156"/>
      <c r="E3594" s="157" t="str">
        <f>_xlfn.IFNA(VLOOKUP(E3593,$O$3:$P$38,2,0),"")</f>
        <v/>
      </c>
      <c r="F3594" s="149" t="str">
        <f>IF(AND(F3593&gt;10,F3593&lt;20), VLOOKUP(F3593,$O$3:$P$38,2,0),"")</f>
        <v/>
      </c>
      <c r="G3594" s="149" t="str">
        <f>IF(AND(F3593&gt;10,F3593&lt;20),"", IF(G3593&gt;9, VLOOKUP(G3593,$O$3:$P$38,2,0),""))</f>
        <v/>
      </c>
      <c r="H3594" s="149" t="str">
        <f>IF(AND(F3593&gt;10,F3593&lt;20),"", IF(H3593&gt;0, VLOOKUP(H3593,$O$3:$P$38,2,0),""))</f>
        <v/>
      </c>
      <c r="I3594" s="149" t="str">
        <f>IF(D3593=0,"",IF(D3593=1,$Q$3,IF(AND(F3593&gt;10,F3593&lt;19),$Q$5,IF(AND(H3593&gt;1,H3593&lt;5),$Q$4,$Q$5))))</f>
        <v/>
      </c>
      <c r="J3594" s="149" t="str">
        <f>CONCATENATE(E3594,IF(AND(E3594&lt;&gt;"",F3594&lt;&gt;""),$M$3,""),F3594,IF(AND(E3594&amp;F3594&lt;&gt;"",G3594&lt;&gt;""),$M$3,""),G3594,IF(AND(E3594&amp;F3594&amp;G3594&lt;&gt;"",H3594&lt;&gt;""),$M$3,""),H3594,IF(E3594&amp;F3594&amp;G3594&amp;H3594&lt;&gt;"",$M$3,""),I3594)</f>
        <v/>
      </c>
      <c r="K3594" s="160"/>
    </row>
    <row r="3595" spans="1:11">
      <c r="A3595" s="159">
        <f t="shared" si="448"/>
        <v>225</v>
      </c>
      <c r="B3595" s="156">
        <f t="shared" si="449"/>
        <v>0</v>
      </c>
      <c r="C3595" s="156">
        <v>100000000</v>
      </c>
      <c r="D3595" s="156"/>
      <c r="E3595" s="157"/>
      <c r="K3595" s="160"/>
    </row>
    <row r="3596" spans="1:11">
      <c r="A3596" s="159">
        <f t="shared" si="448"/>
        <v>225</v>
      </c>
      <c r="B3596" s="155">
        <f t="shared" si="449"/>
        <v>0</v>
      </c>
      <c r="C3596" s="155">
        <v>1000000000</v>
      </c>
      <c r="D3596" s="156">
        <f>(A3596-A3593)/1000000</f>
        <v>0</v>
      </c>
      <c r="E3596" s="157">
        <f>D3596-MOD(D3596,100)</f>
        <v>0</v>
      </c>
      <c r="F3596" s="149">
        <f>MOD(D3596,100)</f>
        <v>0</v>
      </c>
      <c r="G3596" s="149">
        <f>F3596-MOD(F3596,10)</f>
        <v>0</v>
      </c>
      <c r="H3596" s="149">
        <f>MOD(F3596,10)</f>
        <v>0</v>
      </c>
      <c r="K3596" s="160"/>
    </row>
    <row r="3597" spans="1:11">
      <c r="A3597" s="159">
        <f t="shared" si="448"/>
        <v>225</v>
      </c>
      <c r="B3597" s="155">
        <f t="shared" si="449"/>
        <v>0</v>
      </c>
      <c r="C3597" s="155">
        <v>10000000000</v>
      </c>
      <c r="E3597" s="161" t="str">
        <f>_xlfn.IFNA(VLOOKUP(E3596,$O$3:$P$38,2,0),"")</f>
        <v/>
      </c>
      <c r="F3597" s="149" t="str">
        <f>IF(AND(F3596&gt;10,F3596&lt;20), VLOOKUP(F3596,$O$3:$P$38,2,0),"")</f>
        <v/>
      </c>
      <c r="G3597" s="149" t="str">
        <f>IF(AND(F3596&gt;10,F3596&lt;20),"", IF(G3596&gt;9, VLOOKUP(G3596,$O$3:$P$38,2,0),""))</f>
        <v/>
      </c>
      <c r="H3597" s="149" t="str">
        <f>IF(AND(F3596&gt;10,F3596&lt;20),"", IF(H3596&gt;0, VLOOKUP(H3596,$O$3:$P$38,2,0),""))</f>
        <v/>
      </c>
      <c r="I3597" s="149" t="str">
        <f>IF(D3596=0,"",IF(D3596=1,$R$3,IF(AND(F3596&gt;10,F3596&lt;19),$R$5,IF(AND(H3596&gt;1,H3596&lt;5),$R$4,$R$5))))</f>
        <v/>
      </c>
      <c r="J3597" s="149" t="str">
        <f>CONCATENATE(E3597,IF(AND(E3597&lt;&gt;"",F3597&lt;&gt;""),$M$3,""),F3597,IF(AND(E3597&amp;F3597&lt;&gt;"",G3597&lt;&gt;""),$M$3,""),G3597,IF(AND(E3597&amp;F3597&amp;G3597&lt;&gt;"",H3597&lt;&gt;""),$M$3,""),H3597,IF(E3597&amp;F3597&amp;G3597&amp;H3597&lt;&gt;"",$M$3,""),I3597)</f>
        <v/>
      </c>
      <c r="K3597" s="160"/>
    </row>
    <row r="3598" spans="1:11">
      <c r="A3598" s="159">
        <f t="shared" si="448"/>
        <v>225</v>
      </c>
      <c r="B3598" s="156">
        <f t="shared" si="449"/>
        <v>0</v>
      </c>
      <c r="C3598" s="156">
        <v>100000000000</v>
      </c>
      <c r="D3598" s="156"/>
      <c r="E3598" s="157"/>
      <c r="K3598" s="160"/>
    </row>
    <row r="3599" spans="1:11">
      <c r="A3599" s="159">
        <f t="shared" si="448"/>
        <v>225</v>
      </c>
      <c r="B3599" s="155">
        <f>A3599-A3596</f>
        <v>0</v>
      </c>
      <c r="C3599" s="155">
        <v>1000000000000</v>
      </c>
      <c r="D3599" s="156">
        <f>(A3599-A3596)/1000000000</f>
        <v>0</v>
      </c>
      <c r="E3599" s="157">
        <f>D3599-MOD(D3599,100)</f>
        <v>0</v>
      </c>
      <c r="F3599" s="149">
        <f>MOD(D3599,100)</f>
        <v>0</v>
      </c>
      <c r="G3599" s="149">
        <f>F3599-MOD(F3599,10)</f>
        <v>0</v>
      </c>
      <c r="H3599" s="149">
        <f>MOD(F3599,10)</f>
        <v>0</v>
      </c>
      <c r="K3599" s="160"/>
    </row>
    <row r="3600" spans="1:11" ht="15.75" thickBot="1">
      <c r="A3600" s="162"/>
      <c r="B3600" s="163"/>
      <c r="C3600" s="163"/>
      <c r="D3600" s="163"/>
      <c r="E3600" s="164" t="str">
        <f>_xlfn.IFNA(VLOOKUP(E3599,$O$3:$P$38,2,0),"")</f>
        <v/>
      </c>
      <c r="F3600" s="163" t="str">
        <f>IF(AND(F3599&gt;10,F3599&lt;20), VLOOKUP(F3599,$O$3:$P$38,2,0),"")</f>
        <v/>
      </c>
      <c r="G3600" s="163" t="str">
        <f>IF(AND(F3599&gt;10,F3599&lt;20),"", IF(G3599&gt;9, VLOOKUP(G3599,$O$3:$P$38,2,0),""))</f>
        <v/>
      </c>
      <c r="H3600" s="163" t="str">
        <f>IF(AND(F3599&gt;10,F3599&lt;20),"", IF(H3599&gt;0, VLOOKUP(H3599,$O$3:$P$38,2,0),""))</f>
        <v/>
      </c>
      <c r="I3600" s="163" t="str">
        <f>IF(D3599=0,"",IF(D3599=1,$S$3,IF(AND(F3599&gt;10,F3599&lt;19),$S$5,IF(AND(H3599&gt;1,H3599&lt;5),$S$4,$S$5))))</f>
        <v/>
      </c>
      <c r="J3600" s="163" t="str">
        <f>CONCATENATE(E3600,IF(AND(E3600&lt;&gt;"",F3600&lt;&gt;""),$M$3,""),F3600,IF(AND(E3600&amp;F3600&lt;&gt;"",G3600&lt;&gt;""),$M$3,""),G3600,IF(AND(E3600&amp;F3600&amp;G3600&lt;&gt;"",H3600&lt;&gt;""),$M$3,""),H3600,IF(E3600&amp;F3600&amp;G3600&amp;H3600&lt;&gt;"",$M$3,""),I3600)</f>
        <v/>
      </c>
      <c r="K3600" s="165"/>
    </row>
    <row r="3601" spans="1:11" ht="15.75" thickBot="1">
      <c r="A3601" s="150"/>
      <c r="B3601" s="150"/>
      <c r="C3601" s="150"/>
      <c r="D3601" s="150"/>
      <c r="E3601" s="166"/>
      <c r="F3601" s="150"/>
      <c r="G3601" s="150"/>
      <c r="H3601" s="150"/>
      <c r="I3601" s="150"/>
      <c r="J3601" s="150"/>
      <c r="K3601" s="150"/>
    </row>
    <row r="3602" spans="1:11" ht="15.75" thickBot="1">
      <c r="A3602" s="151">
        <v>226</v>
      </c>
      <c r="B3602" s="145" t="s">
        <v>152</v>
      </c>
      <c r="C3602" s="145" t="s">
        <v>153</v>
      </c>
      <c r="D3602" s="148"/>
      <c r="E3602" s="152" t="str">
        <f>CONCATENATE(J3616,IF(AND(D3615&lt;&gt;0,D3612&lt;&gt;0),$M$3,""),J3613,IF(AND(D3612&lt;&gt;0,D3609&lt;&gt;0),$M$3,""),J3610,IF(AND(D3609&lt;&gt;0,D3606&lt;&gt;0),$M$3,""),J3607,$N$3,$M$3,E3603,IF(D3603&lt;&gt;0,$M$3,""),$N$4)</f>
        <v>dwieście dwadzieścia sześć, 00/100</v>
      </c>
      <c r="F3602" s="148"/>
      <c r="G3602" s="148"/>
      <c r="H3602" s="148"/>
      <c r="I3602" s="148"/>
      <c r="J3602" s="148"/>
      <c r="K3602" s="153"/>
    </row>
    <row r="3603" spans="1:11" ht="15.75" thickBot="1">
      <c r="A3603" s="154">
        <f>TRUNC(A3602)</f>
        <v>226</v>
      </c>
      <c r="B3603" s="155">
        <f>A3602-A3603</f>
        <v>0</v>
      </c>
      <c r="C3603" s="155">
        <v>1</v>
      </c>
      <c r="D3603" s="156">
        <f>B3603</f>
        <v>0</v>
      </c>
      <c r="E3603" s="157" t="str">
        <f>CONCATENATE(TEXT(D3603*100,"## 00"),"/100")</f>
        <v>00/100</v>
      </c>
      <c r="K3603" s="158"/>
    </row>
    <row r="3604" spans="1:11">
      <c r="A3604" s="159">
        <f t="shared" ref="A3604:A3615" si="450">MOD($A$3603,$C3604)</f>
        <v>6</v>
      </c>
      <c r="B3604" s="156">
        <f>A3604</f>
        <v>6</v>
      </c>
      <c r="C3604" s="156">
        <v>10</v>
      </c>
      <c r="D3604" s="156"/>
      <c r="E3604" s="157"/>
      <c r="K3604" s="160"/>
    </row>
    <row r="3605" spans="1:11">
      <c r="A3605" s="159">
        <f t="shared" si="450"/>
        <v>26</v>
      </c>
      <c r="B3605" s="156">
        <f t="shared" ref="B3605:B3614" si="451">A3605-A3604</f>
        <v>20</v>
      </c>
      <c r="C3605" s="156">
        <v>100</v>
      </c>
      <c r="D3605" s="156"/>
      <c r="E3605" s="157"/>
      <c r="K3605" s="160"/>
    </row>
    <row r="3606" spans="1:11">
      <c r="A3606" s="159">
        <f t="shared" si="450"/>
        <v>226</v>
      </c>
      <c r="B3606" s="156">
        <f t="shared" si="451"/>
        <v>200</v>
      </c>
      <c r="C3606" s="156">
        <v>1000</v>
      </c>
      <c r="D3606" s="156">
        <f>A3606</f>
        <v>226</v>
      </c>
      <c r="E3606" s="157">
        <f>D3606-MOD(D3606,100)</f>
        <v>200</v>
      </c>
      <c r="F3606" s="149">
        <f>MOD(D3606,100)</f>
        <v>26</v>
      </c>
      <c r="G3606" s="149">
        <f>F3606-MOD(F3606,10)</f>
        <v>20</v>
      </c>
      <c r="H3606" s="149">
        <f>MOD(F3606,10)</f>
        <v>6</v>
      </c>
      <c r="K3606" s="160"/>
    </row>
    <row r="3607" spans="1:11">
      <c r="A3607" s="159">
        <f t="shared" si="450"/>
        <v>226</v>
      </c>
      <c r="B3607" s="156">
        <f t="shared" si="451"/>
        <v>0</v>
      </c>
      <c r="C3607" s="156">
        <v>10000</v>
      </c>
      <c r="D3607" s="156"/>
      <c r="E3607" s="157" t="str">
        <f>_xlfn.IFNA(VLOOKUP(E3606,$O$3:$P$38,2,0),"")</f>
        <v>dwieście</v>
      </c>
      <c r="F3607" s="149" t="str">
        <f>IF(AND(F3606&gt;10,F3606&lt;20), VLOOKUP(F3606,$O$3:$P$38,2,0),"")</f>
        <v/>
      </c>
      <c r="G3607" s="149" t="str">
        <f>IF(AND(F3606&gt;10,F3606&lt;20),"", IF(G3606&gt;9, VLOOKUP(G3606,$O$3:$P$38,2,0),""))</f>
        <v>dwadzieścia</v>
      </c>
      <c r="H3607" s="149" t="str">
        <f>IF(AND(F3606&gt;10,F3606&lt;20),"",IF(H3606&gt;0,VLOOKUP(H3606,$O$3:$P$39,2,0),IF(AND(H3606=0,A3603=0),"zero","")))</f>
        <v>sześć</v>
      </c>
      <c r="J3607" s="149" t="str">
        <f>CONCATENATE(E3607,IF(AND(E3607&lt;&gt;"",F3607&lt;&gt;""),$M$3,""),F3607,IF(AND(E3607&amp;F3607&lt;&gt;"",G3607&lt;&gt;""),$M$3,""),G3607,IF(AND(E3607&amp;F3607&amp;G3607&lt;&gt;"",H3607&lt;&gt;""),$M$3,""),H3607)</f>
        <v>dwieście dwadzieścia sześć</v>
      </c>
      <c r="K3607" s="160"/>
    </row>
    <row r="3608" spans="1:11">
      <c r="A3608" s="159">
        <f t="shared" si="450"/>
        <v>226</v>
      </c>
      <c r="B3608" s="156">
        <f t="shared" si="451"/>
        <v>0</v>
      </c>
      <c r="C3608" s="156">
        <v>100000</v>
      </c>
      <c r="D3608" s="156"/>
      <c r="E3608" s="157"/>
      <c r="K3608" s="160"/>
    </row>
    <row r="3609" spans="1:11">
      <c r="A3609" s="159">
        <f t="shared" si="450"/>
        <v>226</v>
      </c>
      <c r="B3609" s="156">
        <f t="shared" si="451"/>
        <v>0</v>
      </c>
      <c r="C3609" s="156">
        <v>1000000</v>
      </c>
      <c r="D3609" s="156">
        <f>(A3609-A3606)/1000</f>
        <v>0</v>
      </c>
      <c r="E3609" s="157">
        <f>D3609-MOD(D3609,100)</f>
        <v>0</v>
      </c>
      <c r="F3609" s="149">
        <f>MOD(D3609,100)</f>
        <v>0</v>
      </c>
      <c r="G3609" s="149">
        <f>F3609-MOD(F3609,10)</f>
        <v>0</v>
      </c>
      <c r="H3609" s="149">
        <f>MOD(F3609,10)</f>
        <v>0</v>
      </c>
      <c r="K3609" s="160"/>
    </row>
    <row r="3610" spans="1:11">
      <c r="A3610" s="159">
        <f t="shared" si="450"/>
        <v>226</v>
      </c>
      <c r="B3610" s="156">
        <f t="shared" si="451"/>
        <v>0</v>
      </c>
      <c r="C3610" s="156">
        <v>10000000</v>
      </c>
      <c r="D3610" s="156"/>
      <c r="E3610" s="157" t="str">
        <f>_xlfn.IFNA(VLOOKUP(E3609,$O$3:$P$38,2,0),"")</f>
        <v/>
      </c>
      <c r="F3610" s="149" t="str">
        <f>IF(AND(F3609&gt;10,F3609&lt;20), VLOOKUP(F3609,$O$3:$P$38,2,0),"")</f>
        <v/>
      </c>
      <c r="G3610" s="149" t="str">
        <f>IF(AND(F3609&gt;10,F3609&lt;20),"", IF(G3609&gt;9, VLOOKUP(G3609,$O$3:$P$38,2,0),""))</f>
        <v/>
      </c>
      <c r="H3610" s="149" t="str">
        <f>IF(AND(F3609&gt;10,F3609&lt;20),"", IF(H3609&gt;0, VLOOKUP(H3609,$O$3:$P$38,2,0),""))</f>
        <v/>
      </c>
      <c r="I3610" s="149" t="str">
        <f>IF(D3609=0,"",IF(D3609=1,$Q$3,IF(AND(F3609&gt;10,F3609&lt;19),$Q$5,IF(AND(H3609&gt;1,H3609&lt;5),$Q$4,$Q$5))))</f>
        <v/>
      </c>
      <c r="J3610" s="149" t="str">
        <f>CONCATENATE(E3610,IF(AND(E3610&lt;&gt;"",F3610&lt;&gt;""),$M$3,""),F3610,IF(AND(E3610&amp;F3610&lt;&gt;"",G3610&lt;&gt;""),$M$3,""),G3610,IF(AND(E3610&amp;F3610&amp;G3610&lt;&gt;"",H3610&lt;&gt;""),$M$3,""),H3610,IF(E3610&amp;F3610&amp;G3610&amp;H3610&lt;&gt;"",$M$3,""),I3610)</f>
        <v/>
      </c>
      <c r="K3610" s="160"/>
    </row>
    <row r="3611" spans="1:11">
      <c r="A3611" s="159">
        <f t="shared" si="450"/>
        <v>226</v>
      </c>
      <c r="B3611" s="156">
        <f t="shared" si="451"/>
        <v>0</v>
      </c>
      <c r="C3611" s="156">
        <v>100000000</v>
      </c>
      <c r="D3611" s="156"/>
      <c r="E3611" s="157"/>
      <c r="K3611" s="160"/>
    </row>
    <row r="3612" spans="1:11">
      <c r="A3612" s="159">
        <f t="shared" si="450"/>
        <v>226</v>
      </c>
      <c r="B3612" s="155">
        <f t="shared" si="451"/>
        <v>0</v>
      </c>
      <c r="C3612" s="155">
        <v>1000000000</v>
      </c>
      <c r="D3612" s="156">
        <f>(A3612-A3609)/1000000</f>
        <v>0</v>
      </c>
      <c r="E3612" s="157">
        <f>D3612-MOD(D3612,100)</f>
        <v>0</v>
      </c>
      <c r="F3612" s="149">
        <f>MOD(D3612,100)</f>
        <v>0</v>
      </c>
      <c r="G3612" s="149">
        <f>F3612-MOD(F3612,10)</f>
        <v>0</v>
      </c>
      <c r="H3612" s="149">
        <f>MOD(F3612,10)</f>
        <v>0</v>
      </c>
      <c r="K3612" s="160"/>
    </row>
    <row r="3613" spans="1:11">
      <c r="A3613" s="159">
        <f t="shared" si="450"/>
        <v>226</v>
      </c>
      <c r="B3613" s="155">
        <f t="shared" si="451"/>
        <v>0</v>
      </c>
      <c r="C3613" s="155">
        <v>10000000000</v>
      </c>
      <c r="E3613" s="161" t="str">
        <f>_xlfn.IFNA(VLOOKUP(E3612,$O$3:$P$38,2,0),"")</f>
        <v/>
      </c>
      <c r="F3613" s="149" t="str">
        <f>IF(AND(F3612&gt;10,F3612&lt;20), VLOOKUP(F3612,$O$3:$P$38,2,0),"")</f>
        <v/>
      </c>
      <c r="G3613" s="149" t="str">
        <f>IF(AND(F3612&gt;10,F3612&lt;20),"", IF(G3612&gt;9, VLOOKUP(G3612,$O$3:$P$38,2,0),""))</f>
        <v/>
      </c>
      <c r="H3613" s="149" t="str">
        <f>IF(AND(F3612&gt;10,F3612&lt;20),"", IF(H3612&gt;0, VLOOKUP(H3612,$O$3:$P$38,2,0),""))</f>
        <v/>
      </c>
      <c r="I3613" s="149" t="str">
        <f>IF(D3612=0,"",IF(D3612=1,$R$3,IF(AND(F3612&gt;10,F3612&lt;19),$R$5,IF(AND(H3612&gt;1,H3612&lt;5),$R$4,$R$5))))</f>
        <v/>
      </c>
      <c r="J3613" s="149" t="str">
        <f>CONCATENATE(E3613,IF(AND(E3613&lt;&gt;"",F3613&lt;&gt;""),$M$3,""),F3613,IF(AND(E3613&amp;F3613&lt;&gt;"",G3613&lt;&gt;""),$M$3,""),G3613,IF(AND(E3613&amp;F3613&amp;G3613&lt;&gt;"",H3613&lt;&gt;""),$M$3,""),H3613,IF(E3613&amp;F3613&amp;G3613&amp;H3613&lt;&gt;"",$M$3,""),I3613)</f>
        <v/>
      </c>
      <c r="K3613" s="160"/>
    </row>
    <row r="3614" spans="1:11">
      <c r="A3614" s="159">
        <f t="shared" si="450"/>
        <v>226</v>
      </c>
      <c r="B3614" s="156">
        <f t="shared" si="451"/>
        <v>0</v>
      </c>
      <c r="C3614" s="156">
        <v>100000000000</v>
      </c>
      <c r="D3614" s="156"/>
      <c r="E3614" s="157"/>
      <c r="K3614" s="160"/>
    </row>
    <row r="3615" spans="1:11">
      <c r="A3615" s="159">
        <f t="shared" si="450"/>
        <v>226</v>
      </c>
      <c r="B3615" s="155">
        <f>A3615-A3612</f>
        <v>0</v>
      </c>
      <c r="C3615" s="155">
        <v>1000000000000</v>
      </c>
      <c r="D3615" s="156">
        <f>(A3615-A3612)/1000000000</f>
        <v>0</v>
      </c>
      <c r="E3615" s="157">
        <f>D3615-MOD(D3615,100)</f>
        <v>0</v>
      </c>
      <c r="F3615" s="149">
        <f>MOD(D3615,100)</f>
        <v>0</v>
      </c>
      <c r="G3615" s="149">
        <f>F3615-MOD(F3615,10)</f>
        <v>0</v>
      </c>
      <c r="H3615" s="149">
        <f>MOD(F3615,10)</f>
        <v>0</v>
      </c>
      <c r="K3615" s="160"/>
    </row>
    <row r="3616" spans="1:11" ht="15.75" thickBot="1">
      <c r="A3616" s="162"/>
      <c r="B3616" s="163"/>
      <c r="C3616" s="163"/>
      <c r="D3616" s="163"/>
      <c r="E3616" s="164" t="str">
        <f>_xlfn.IFNA(VLOOKUP(E3615,$O$3:$P$38,2,0),"")</f>
        <v/>
      </c>
      <c r="F3616" s="163" t="str">
        <f>IF(AND(F3615&gt;10,F3615&lt;20), VLOOKUP(F3615,$O$3:$P$38,2,0),"")</f>
        <v/>
      </c>
      <c r="G3616" s="163" t="str">
        <f>IF(AND(F3615&gt;10,F3615&lt;20),"", IF(G3615&gt;9, VLOOKUP(G3615,$O$3:$P$38,2,0),""))</f>
        <v/>
      </c>
      <c r="H3616" s="163" t="str">
        <f>IF(AND(F3615&gt;10,F3615&lt;20),"", IF(H3615&gt;0, VLOOKUP(H3615,$O$3:$P$38,2,0),""))</f>
        <v/>
      </c>
      <c r="I3616" s="163" t="str">
        <f>IF(D3615=0,"",IF(D3615=1,$S$3,IF(AND(F3615&gt;10,F3615&lt;19),$S$5,IF(AND(H3615&gt;1,H3615&lt;5),$S$4,$S$5))))</f>
        <v/>
      </c>
      <c r="J3616" s="163" t="str">
        <f>CONCATENATE(E3616,IF(AND(E3616&lt;&gt;"",F3616&lt;&gt;""),$M$3,""),F3616,IF(AND(E3616&amp;F3616&lt;&gt;"",G3616&lt;&gt;""),$M$3,""),G3616,IF(AND(E3616&amp;F3616&amp;G3616&lt;&gt;"",H3616&lt;&gt;""),$M$3,""),H3616,IF(E3616&amp;F3616&amp;G3616&amp;H3616&lt;&gt;"",$M$3,""),I3616)</f>
        <v/>
      </c>
      <c r="K3616" s="165"/>
    </row>
    <row r="3617" spans="1:11" ht="15.75" thickBot="1">
      <c r="A3617" s="150"/>
      <c r="B3617" s="150"/>
      <c r="C3617" s="150"/>
      <c r="D3617" s="150"/>
      <c r="E3617" s="166"/>
      <c r="F3617" s="150"/>
      <c r="G3617" s="150"/>
      <c r="H3617" s="150"/>
      <c r="I3617" s="150"/>
      <c r="J3617" s="150"/>
      <c r="K3617" s="150"/>
    </row>
    <row r="3618" spans="1:11" ht="15.75" thickBot="1">
      <c r="A3618" s="151">
        <v>227</v>
      </c>
      <c r="B3618" s="145" t="s">
        <v>152</v>
      </c>
      <c r="C3618" s="145" t="s">
        <v>153</v>
      </c>
      <c r="D3618" s="148"/>
      <c r="E3618" s="152" t="str">
        <f>CONCATENATE(J3632,IF(AND(D3631&lt;&gt;0,D3628&lt;&gt;0),$M$3,""),J3629,IF(AND(D3628&lt;&gt;0,D3625&lt;&gt;0),$M$3,""),J3626,IF(AND(D3625&lt;&gt;0,D3622&lt;&gt;0),$M$3,""),J3623,$N$3,$M$3,E3619,IF(D3619&lt;&gt;0,$M$3,""),$N$4)</f>
        <v>dwieście dwadzieścia siedem, 00/100</v>
      </c>
      <c r="F3618" s="148"/>
      <c r="G3618" s="148"/>
      <c r="H3618" s="148"/>
      <c r="I3618" s="148"/>
      <c r="J3618" s="148"/>
      <c r="K3618" s="153"/>
    </row>
    <row r="3619" spans="1:11" ht="15.75" thickBot="1">
      <c r="A3619" s="154">
        <f>TRUNC(A3618)</f>
        <v>227</v>
      </c>
      <c r="B3619" s="155">
        <f>A3618-A3619</f>
        <v>0</v>
      </c>
      <c r="C3619" s="155">
        <v>1</v>
      </c>
      <c r="D3619" s="156">
        <f>B3619</f>
        <v>0</v>
      </c>
      <c r="E3619" s="157" t="str">
        <f>CONCATENATE(TEXT(D3619*100,"## 00"),"/100")</f>
        <v>00/100</v>
      </c>
      <c r="K3619" s="158"/>
    </row>
    <row r="3620" spans="1:11">
      <c r="A3620" s="159">
        <f t="shared" ref="A3620:A3631" si="452">MOD($A$3619,$C3620)</f>
        <v>7</v>
      </c>
      <c r="B3620" s="156">
        <f>A3620</f>
        <v>7</v>
      </c>
      <c r="C3620" s="156">
        <v>10</v>
      </c>
      <c r="D3620" s="156"/>
      <c r="E3620" s="157"/>
      <c r="K3620" s="160"/>
    </row>
    <row r="3621" spans="1:11">
      <c r="A3621" s="159">
        <f t="shared" si="452"/>
        <v>27</v>
      </c>
      <c r="B3621" s="156">
        <f t="shared" ref="B3621:B3630" si="453">A3621-A3620</f>
        <v>20</v>
      </c>
      <c r="C3621" s="156">
        <v>100</v>
      </c>
      <c r="D3621" s="156"/>
      <c r="E3621" s="157"/>
      <c r="K3621" s="160"/>
    </row>
    <row r="3622" spans="1:11">
      <c r="A3622" s="159">
        <f t="shared" si="452"/>
        <v>227</v>
      </c>
      <c r="B3622" s="156">
        <f t="shared" si="453"/>
        <v>200</v>
      </c>
      <c r="C3622" s="156">
        <v>1000</v>
      </c>
      <c r="D3622" s="156">
        <f>A3622</f>
        <v>227</v>
      </c>
      <c r="E3622" s="157">
        <f>D3622-MOD(D3622,100)</f>
        <v>200</v>
      </c>
      <c r="F3622" s="149">
        <f>MOD(D3622,100)</f>
        <v>27</v>
      </c>
      <c r="G3622" s="149">
        <f>F3622-MOD(F3622,10)</f>
        <v>20</v>
      </c>
      <c r="H3622" s="149">
        <f>MOD(F3622,10)</f>
        <v>7</v>
      </c>
      <c r="K3622" s="160"/>
    </row>
    <row r="3623" spans="1:11">
      <c r="A3623" s="159">
        <f t="shared" si="452"/>
        <v>227</v>
      </c>
      <c r="B3623" s="156">
        <f t="shared" si="453"/>
        <v>0</v>
      </c>
      <c r="C3623" s="156">
        <v>10000</v>
      </c>
      <c r="D3623" s="156"/>
      <c r="E3623" s="157" t="str">
        <f>_xlfn.IFNA(VLOOKUP(E3622,$O$3:$P$38,2,0),"")</f>
        <v>dwieście</v>
      </c>
      <c r="F3623" s="149" t="str">
        <f>IF(AND(F3622&gt;10,F3622&lt;20), VLOOKUP(F3622,$O$3:$P$38,2,0),"")</f>
        <v/>
      </c>
      <c r="G3623" s="149" t="str">
        <f>IF(AND(F3622&gt;10,F3622&lt;20),"", IF(G3622&gt;9, VLOOKUP(G3622,$O$3:$P$38,2,0),""))</f>
        <v>dwadzieścia</v>
      </c>
      <c r="H3623" s="149" t="str">
        <f>IF(AND(F3622&gt;10,F3622&lt;20),"",IF(H3622&gt;0,VLOOKUP(H3622,$O$3:$P$39,2,0),IF(AND(H3622=0,A3619=0),"zero","")))</f>
        <v>siedem</v>
      </c>
      <c r="J3623" s="149" t="str">
        <f>CONCATENATE(E3623,IF(AND(E3623&lt;&gt;"",F3623&lt;&gt;""),$M$3,""),F3623,IF(AND(E3623&amp;F3623&lt;&gt;"",G3623&lt;&gt;""),$M$3,""),G3623,IF(AND(E3623&amp;F3623&amp;G3623&lt;&gt;"",H3623&lt;&gt;""),$M$3,""),H3623)</f>
        <v>dwieście dwadzieścia siedem</v>
      </c>
      <c r="K3623" s="160"/>
    </row>
    <row r="3624" spans="1:11">
      <c r="A3624" s="159">
        <f t="shared" si="452"/>
        <v>227</v>
      </c>
      <c r="B3624" s="156">
        <f t="shared" si="453"/>
        <v>0</v>
      </c>
      <c r="C3624" s="156">
        <v>100000</v>
      </c>
      <c r="D3624" s="156"/>
      <c r="E3624" s="157"/>
      <c r="K3624" s="160"/>
    </row>
    <row r="3625" spans="1:11">
      <c r="A3625" s="159">
        <f t="shared" si="452"/>
        <v>227</v>
      </c>
      <c r="B3625" s="156">
        <f t="shared" si="453"/>
        <v>0</v>
      </c>
      <c r="C3625" s="156">
        <v>1000000</v>
      </c>
      <c r="D3625" s="156">
        <f>(A3625-A3622)/1000</f>
        <v>0</v>
      </c>
      <c r="E3625" s="157">
        <f>D3625-MOD(D3625,100)</f>
        <v>0</v>
      </c>
      <c r="F3625" s="149">
        <f>MOD(D3625,100)</f>
        <v>0</v>
      </c>
      <c r="G3625" s="149">
        <f>F3625-MOD(F3625,10)</f>
        <v>0</v>
      </c>
      <c r="H3625" s="149">
        <f>MOD(F3625,10)</f>
        <v>0</v>
      </c>
      <c r="K3625" s="160"/>
    </row>
    <row r="3626" spans="1:11">
      <c r="A3626" s="159">
        <f t="shared" si="452"/>
        <v>227</v>
      </c>
      <c r="B3626" s="156">
        <f t="shared" si="453"/>
        <v>0</v>
      </c>
      <c r="C3626" s="156">
        <v>10000000</v>
      </c>
      <c r="D3626" s="156"/>
      <c r="E3626" s="157" t="str">
        <f>_xlfn.IFNA(VLOOKUP(E3625,$O$3:$P$38,2,0),"")</f>
        <v/>
      </c>
      <c r="F3626" s="149" t="str">
        <f>IF(AND(F3625&gt;10,F3625&lt;20), VLOOKUP(F3625,$O$3:$P$38,2,0),"")</f>
        <v/>
      </c>
      <c r="G3626" s="149" t="str">
        <f>IF(AND(F3625&gt;10,F3625&lt;20),"", IF(G3625&gt;9, VLOOKUP(G3625,$O$3:$P$38,2,0),""))</f>
        <v/>
      </c>
      <c r="H3626" s="149" t="str">
        <f>IF(AND(F3625&gt;10,F3625&lt;20),"", IF(H3625&gt;0, VLOOKUP(H3625,$O$3:$P$38,2,0),""))</f>
        <v/>
      </c>
      <c r="I3626" s="149" t="str">
        <f>IF(D3625=0,"",IF(D3625=1,$Q$3,IF(AND(F3625&gt;10,F3625&lt;19),$Q$5,IF(AND(H3625&gt;1,H3625&lt;5),$Q$4,$Q$5))))</f>
        <v/>
      </c>
      <c r="J3626" s="149" t="str">
        <f>CONCATENATE(E3626,IF(AND(E3626&lt;&gt;"",F3626&lt;&gt;""),$M$3,""),F3626,IF(AND(E3626&amp;F3626&lt;&gt;"",G3626&lt;&gt;""),$M$3,""),G3626,IF(AND(E3626&amp;F3626&amp;G3626&lt;&gt;"",H3626&lt;&gt;""),$M$3,""),H3626,IF(E3626&amp;F3626&amp;G3626&amp;H3626&lt;&gt;"",$M$3,""),I3626)</f>
        <v/>
      </c>
      <c r="K3626" s="160"/>
    </row>
    <row r="3627" spans="1:11">
      <c r="A3627" s="159">
        <f t="shared" si="452"/>
        <v>227</v>
      </c>
      <c r="B3627" s="156">
        <f t="shared" si="453"/>
        <v>0</v>
      </c>
      <c r="C3627" s="156">
        <v>100000000</v>
      </c>
      <c r="D3627" s="156"/>
      <c r="E3627" s="157"/>
      <c r="K3627" s="160"/>
    </row>
    <row r="3628" spans="1:11">
      <c r="A3628" s="159">
        <f t="shared" si="452"/>
        <v>227</v>
      </c>
      <c r="B3628" s="155">
        <f t="shared" si="453"/>
        <v>0</v>
      </c>
      <c r="C3628" s="155">
        <v>1000000000</v>
      </c>
      <c r="D3628" s="156">
        <f>(A3628-A3625)/1000000</f>
        <v>0</v>
      </c>
      <c r="E3628" s="157">
        <f>D3628-MOD(D3628,100)</f>
        <v>0</v>
      </c>
      <c r="F3628" s="149">
        <f>MOD(D3628,100)</f>
        <v>0</v>
      </c>
      <c r="G3628" s="149">
        <f>F3628-MOD(F3628,10)</f>
        <v>0</v>
      </c>
      <c r="H3628" s="149">
        <f>MOD(F3628,10)</f>
        <v>0</v>
      </c>
      <c r="K3628" s="160"/>
    </row>
    <row r="3629" spans="1:11">
      <c r="A3629" s="159">
        <f t="shared" si="452"/>
        <v>227</v>
      </c>
      <c r="B3629" s="155">
        <f t="shared" si="453"/>
        <v>0</v>
      </c>
      <c r="C3629" s="155">
        <v>10000000000</v>
      </c>
      <c r="E3629" s="161" t="str">
        <f>_xlfn.IFNA(VLOOKUP(E3628,$O$3:$P$38,2,0),"")</f>
        <v/>
      </c>
      <c r="F3629" s="149" t="str">
        <f>IF(AND(F3628&gt;10,F3628&lt;20), VLOOKUP(F3628,$O$3:$P$38,2,0),"")</f>
        <v/>
      </c>
      <c r="G3629" s="149" t="str">
        <f>IF(AND(F3628&gt;10,F3628&lt;20),"", IF(G3628&gt;9, VLOOKUP(G3628,$O$3:$P$38,2,0),""))</f>
        <v/>
      </c>
      <c r="H3629" s="149" t="str">
        <f>IF(AND(F3628&gt;10,F3628&lt;20),"", IF(H3628&gt;0, VLOOKUP(H3628,$O$3:$P$38,2,0),""))</f>
        <v/>
      </c>
      <c r="I3629" s="149" t="str">
        <f>IF(D3628=0,"",IF(D3628=1,$R$3,IF(AND(F3628&gt;10,F3628&lt;19),$R$5,IF(AND(H3628&gt;1,H3628&lt;5),$R$4,$R$5))))</f>
        <v/>
      </c>
      <c r="J3629" s="149" t="str">
        <f>CONCATENATE(E3629,IF(AND(E3629&lt;&gt;"",F3629&lt;&gt;""),$M$3,""),F3629,IF(AND(E3629&amp;F3629&lt;&gt;"",G3629&lt;&gt;""),$M$3,""),G3629,IF(AND(E3629&amp;F3629&amp;G3629&lt;&gt;"",H3629&lt;&gt;""),$M$3,""),H3629,IF(E3629&amp;F3629&amp;G3629&amp;H3629&lt;&gt;"",$M$3,""),I3629)</f>
        <v/>
      </c>
      <c r="K3629" s="160"/>
    </row>
    <row r="3630" spans="1:11">
      <c r="A3630" s="159">
        <f t="shared" si="452"/>
        <v>227</v>
      </c>
      <c r="B3630" s="156">
        <f t="shared" si="453"/>
        <v>0</v>
      </c>
      <c r="C3630" s="156">
        <v>100000000000</v>
      </c>
      <c r="D3630" s="156"/>
      <c r="E3630" s="157"/>
      <c r="K3630" s="160"/>
    </row>
    <row r="3631" spans="1:11">
      <c r="A3631" s="159">
        <f t="shared" si="452"/>
        <v>227</v>
      </c>
      <c r="B3631" s="155">
        <f>A3631-A3628</f>
        <v>0</v>
      </c>
      <c r="C3631" s="155">
        <v>1000000000000</v>
      </c>
      <c r="D3631" s="156">
        <f>(A3631-A3628)/1000000000</f>
        <v>0</v>
      </c>
      <c r="E3631" s="157">
        <f>D3631-MOD(D3631,100)</f>
        <v>0</v>
      </c>
      <c r="F3631" s="149">
        <f>MOD(D3631,100)</f>
        <v>0</v>
      </c>
      <c r="G3631" s="149">
        <f>F3631-MOD(F3631,10)</f>
        <v>0</v>
      </c>
      <c r="H3631" s="149">
        <f>MOD(F3631,10)</f>
        <v>0</v>
      </c>
      <c r="K3631" s="160"/>
    </row>
    <row r="3632" spans="1:11" ht="15.75" thickBot="1">
      <c r="A3632" s="162"/>
      <c r="B3632" s="163"/>
      <c r="C3632" s="163"/>
      <c r="D3632" s="163"/>
      <c r="E3632" s="164" t="str">
        <f>_xlfn.IFNA(VLOOKUP(E3631,$O$3:$P$38,2,0),"")</f>
        <v/>
      </c>
      <c r="F3632" s="163" t="str">
        <f>IF(AND(F3631&gt;10,F3631&lt;20), VLOOKUP(F3631,$O$3:$P$38,2,0),"")</f>
        <v/>
      </c>
      <c r="G3632" s="163" t="str">
        <f>IF(AND(F3631&gt;10,F3631&lt;20),"", IF(G3631&gt;9, VLOOKUP(G3631,$O$3:$P$38,2,0),""))</f>
        <v/>
      </c>
      <c r="H3632" s="163" t="str">
        <f>IF(AND(F3631&gt;10,F3631&lt;20),"", IF(H3631&gt;0, VLOOKUP(H3631,$O$3:$P$38,2,0),""))</f>
        <v/>
      </c>
      <c r="I3632" s="163" t="str">
        <f>IF(D3631=0,"",IF(D3631=1,$S$3,IF(AND(F3631&gt;10,F3631&lt;19),$S$5,IF(AND(H3631&gt;1,H3631&lt;5),$S$4,$S$5))))</f>
        <v/>
      </c>
      <c r="J3632" s="163" t="str">
        <f>CONCATENATE(E3632,IF(AND(E3632&lt;&gt;"",F3632&lt;&gt;""),$M$3,""),F3632,IF(AND(E3632&amp;F3632&lt;&gt;"",G3632&lt;&gt;""),$M$3,""),G3632,IF(AND(E3632&amp;F3632&amp;G3632&lt;&gt;"",H3632&lt;&gt;""),$M$3,""),H3632,IF(E3632&amp;F3632&amp;G3632&amp;H3632&lt;&gt;"",$M$3,""),I3632)</f>
        <v/>
      </c>
      <c r="K3632" s="165"/>
    </row>
    <row r="3633" spans="1:11" ht="15.75" thickBot="1">
      <c r="A3633" s="150"/>
      <c r="B3633" s="150"/>
      <c r="C3633" s="150"/>
      <c r="D3633" s="150"/>
      <c r="E3633" s="166"/>
      <c r="F3633" s="150"/>
      <c r="G3633" s="150"/>
      <c r="H3633" s="150"/>
      <c r="I3633" s="150"/>
      <c r="J3633" s="150"/>
      <c r="K3633" s="150"/>
    </row>
    <row r="3634" spans="1:11" ht="15.75" thickBot="1">
      <c r="A3634" s="151">
        <v>228</v>
      </c>
      <c r="B3634" s="145" t="s">
        <v>152</v>
      </c>
      <c r="C3634" s="145" t="s">
        <v>153</v>
      </c>
      <c r="D3634" s="148"/>
      <c r="E3634" s="152" t="str">
        <f>CONCATENATE(J3648,IF(AND(D3647&lt;&gt;0,D3644&lt;&gt;0),$M$3,""),J3645,IF(AND(D3644&lt;&gt;0,D3641&lt;&gt;0),$M$3,""),J3642,IF(AND(D3641&lt;&gt;0,D3638&lt;&gt;0),$M$3,""),J3639,$N$3,$M$3,E3635,IF(D3635&lt;&gt;0,$M$3,""),$N$4)</f>
        <v>dwieście dwadzieścia osiem, 00/100</v>
      </c>
      <c r="F3634" s="148"/>
      <c r="G3634" s="148"/>
      <c r="H3634" s="148"/>
      <c r="I3634" s="148"/>
      <c r="J3634" s="148"/>
      <c r="K3634" s="153"/>
    </row>
    <row r="3635" spans="1:11" ht="15.75" thickBot="1">
      <c r="A3635" s="154">
        <f>TRUNC(A3634)</f>
        <v>228</v>
      </c>
      <c r="B3635" s="155">
        <f>A3634-A3635</f>
        <v>0</v>
      </c>
      <c r="C3635" s="155">
        <v>1</v>
      </c>
      <c r="D3635" s="156">
        <f>B3635</f>
        <v>0</v>
      </c>
      <c r="E3635" s="157" t="str">
        <f>CONCATENATE(TEXT(D3635*100,"## 00"),"/100")</f>
        <v>00/100</v>
      </c>
      <c r="K3635" s="158"/>
    </row>
    <row r="3636" spans="1:11">
      <c r="A3636" s="159">
        <f t="shared" ref="A3636:A3647" si="454">MOD($A$3635,$C3636)</f>
        <v>8</v>
      </c>
      <c r="B3636" s="156">
        <f>A3636</f>
        <v>8</v>
      </c>
      <c r="C3636" s="156">
        <v>10</v>
      </c>
      <c r="D3636" s="156"/>
      <c r="E3636" s="157"/>
      <c r="K3636" s="160"/>
    </row>
    <row r="3637" spans="1:11">
      <c r="A3637" s="159">
        <f t="shared" si="454"/>
        <v>28</v>
      </c>
      <c r="B3637" s="156">
        <f t="shared" ref="B3637:B3646" si="455">A3637-A3636</f>
        <v>20</v>
      </c>
      <c r="C3637" s="156">
        <v>100</v>
      </c>
      <c r="D3637" s="156"/>
      <c r="E3637" s="157"/>
      <c r="K3637" s="160"/>
    </row>
    <row r="3638" spans="1:11">
      <c r="A3638" s="159">
        <f t="shared" si="454"/>
        <v>228</v>
      </c>
      <c r="B3638" s="156">
        <f t="shared" si="455"/>
        <v>200</v>
      </c>
      <c r="C3638" s="156">
        <v>1000</v>
      </c>
      <c r="D3638" s="156">
        <f>A3638</f>
        <v>228</v>
      </c>
      <c r="E3638" s="157">
        <f>D3638-MOD(D3638,100)</f>
        <v>200</v>
      </c>
      <c r="F3638" s="149">
        <f>MOD(D3638,100)</f>
        <v>28</v>
      </c>
      <c r="G3638" s="149">
        <f>F3638-MOD(F3638,10)</f>
        <v>20</v>
      </c>
      <c r="H3638" s="149">
        <f>MOD(F3638,10)</f>
        <v>8</v>
      </c>
      <c r="K3638" s="160"/>
    </row>
    <row r="3639" spans="1:11">
      <c r="A3639" s="159">
        <f t="shared" si="454"/>
        <v>228</v>
      </c>
      <c r="B3639" s="156">
        <f t="shared" si="455"/>
        <v>0</v>
      </c>
      <c r="C3639" s="156">
        <v>10000</v>
      </c>
      <c r="D3639" s="156"/>
      <c r="E3639" s="157" t="str">
        <f>_xlfn.IFNA(VLOOKUP(E3638,$O$3:$P$38,2,0),"")</f>
        <v>dwieście</v>
      </c>
      <c r="F3639" s="149" t="str">
        <f>IF(AND(F3638&gt;10,F3638&lt;20), VLOOKUP(F3638,$O$3:$P$38,2,0),"")</f>
        <v/>
      </c>
      <c r="G3639" s="149" t="str">
        <f>IF(AND(F3638&gt;10,F3638&lt;20),"", IF(G3638&gt;9, VLOOKUP(G3638,$O$3:$P$38,2,0),""))</f>
        <v>dwadzieścia</v>
      </c>
      <c r="H3639" s="149" t="str">
        <f>IF(AND(F3638&gt;10,F3638&lt;20),"",IF(H3638&gt;0,VLOOKUP(H3638,$O$3:$P$39,2,0),IF(AND(H3638=0,A3635=0),"zero","")))</f>
        <v>osiem</v>
      </c>
      <c r="J3639" s="149" t="str">
        <f>CONCATENATE(E3639,IF(AND(E3639&lt;&gt;"",F3639&lt;&gt;""),$M$3,""),F3639,IF(AND(E3639&amp;F3639&lt;&gt;"",G3639&lt;&gt;""),$M$3,""),G3639,IF(AND(E3639&amp;F3639&amp;G3639&lt;&gt;"",H3639&lt;&gt;""),$M$3,""),H3639)</f>
        <v>dwieście dwadzieścia osiem</v>
      </c>
      <c r="K3639" s="160"/>
    </row>
    <row r="3640" spans="1:11">
      <c r="A3640" s="159">
        <f t="shared" si="454"/>
        <v>228</v>
      </c>
      <c r="B3640" s="156">
        <f t="shared" si="455"/>
        <v>0</v>
      </c>
      <c r="C3640" s="156">
        <v>100000</v>
      </c>
      <c r="D3640" s="156"/>
      <c r="E3640" s="157"/>
      <c r="K3640" s="160"/>
    </row>
    <row r="3641" spans="1:11">
      <c r="A3641" s="159">
        <f t="shared" si="454"/>
        <v>228</v>
      </c>
      <c r="B3641" s="156">
        <f t="shared" si="455"/>
        <v>0</v>
      </c>
      <c r="C3641" s="156">
        <v>1000000</v>
      </c>
      <c r="D3641" s="156">
        <f>(A3641-A3638)/1000</f>
        <v>0</v>
      </c>
      <c r="E3641" s="157">
        <f>D3641-MOD(D3641,100)</f>
        <v>0</v>
      </c>
      <c r="F3641" s="149">
        <f>MOD(D3641,100)</f>
        <v>0</v>
      </c>
      <c r="G3641" s="149">
        <f>F3641-MOD(F3641,10)</f>
        <v>0</v>
      </c>
      <c r="H3641" s="149">
        <f>MOD(F3641,10)</f>
        <v>0</v>
      </c>
      <c r="K3641" s="160"/>
    </row>
    <row r="3642" spans="1:11">
      <c r="A3642" s="159">
        <f t="shared" si="454"/>
        <v>228</v>
      </c>
      <c r="B3642" s="156">
        <f t="shared" si="455"/>
        <v>0</v>
      </c>
      <c r="C3642" s="156">
        <v>10000000</v>
      </c>
      <c r="D3642" s="156"/>
      <c r="E3642" s="157" t="str">
        <f>_xlfn.IFNA(VLOOKUP(E3641,$O$3:$P$38,2,0),"")</f>
        <v/>
      </c>
      <c r="F3642" s="149" t="str">
        <f>IF(AND(F3641&gt;10,F3641&lt;20), VLOOKUP(F3641,$O$3:$P$38,2,0),"")</f>
        <v/>
      </c>
      <c r="G3642" s="149" t="str">
        <f>IF(AND(F3641&gt;10,F3641&lt;20),"", IF(G3641&gt;9, VLOOKUP(G3641,$O$3:$P$38,2,0),""))</f>
        <v/>
      </c>
      <c r="H3642" s="149" t="str">
        <f>IF(AND(F3641&gt;10,F3641&lt;20),"", IF(H3641&gt;0, VLOOKUP(H3641,$O$3:$P$38,2,0),""))</f>
        <v/>
      </c>
      <c r="I3642" s="149" t="str">
        <f>IF(D3641=0,"",IF(D3641=1,$Q$3,IF(AND(F3641&gt;10,F3641&lt;19),$Q$5,IF(AND(H3641&gt;1,H3641&lt;5),$Q$4,$Q$5))))</f>
        <v/>
      </c>
      <c r="J3642" s="149" t="str">
        <f>CONCATENATE(E3642,IF(AND(E3642&lt;&gt;"",F3642&lt;&gt;""),$M$3,""),F3642,IF(AND(E3642&amp;F3642&lt;&gt;"",G3642&lt;&gt;""),$M$3,""),G3642,IF(AND(E3642&amp;F3642&amp;G3642&lt;&gt;"",H3642&lt;&gt;""),$M$3,""),H3642,IF(E3642&amp;F3642&amp;G3642&amp;H3642&lt;&gt;"",$M$3,""),I3642)</f>
        <v/>
      </c>
      <c r="K3642" s="160"/>
    </row>
    <row r="3643" spans="1:11">
      <c r="A3643" s="159">
        <f t="shared" si="454"/>
        <v>228</v>
      </c>
      <c r="B3643" s="156">
        <f t="shared" si="455"/>
        <v>0</v>
      </c>
      <c r="C3643" s="156">
        <v>100000000</v>
      </c>
      <c r="D3643" s="156"/>
      <c r="E3643" s="157"/>
      <c r="K3643" s="160"/>
    </row>
    <row r="3644" spans="1:11">
      <c r="A3644" s="159">
        <f t="shared" si="454"/>
        <v>228</v>
      </c>
      <c r="B3644" s="155">
        <f t="shared" si="455"/>
        <v>0</v>
      </c>
      <c r="C3644" s="155">
        <v>1000000000</v>
      </c>
      <c r="D3644" s="156">
        <f>(A3644-A3641)/1000000</f>
        <v>0</v>
      </c>
      <c r="E3644" s="157">
        <f>D3644-MOD(D3644,100)</f>
        <v>0</v>
      </c>
      <c r="F3644" s="149">
        <f>MOD(D3644,100)</f>
        <v>0</v>
      </c>
      <c r="G3644" s="149">
        <f>F3644-MOD(F3644,10)</f>
        <v>0</v>
      </c>
      <c r="H3644" s="149">
        <f>MOD(F3644,10)</f>
        <v>0</v>
      </c>
      <c r="K3644" s="160"/>
    </row>
    <row r="3645" spans="1:11">
      <c r="A3645" s="159">
        <f t="shared" si="454"/>
        <v>228</v>
      </c>
      <c r="B3645" s="155">
        <f t="shared" si="455"/>
        <v>0</v>
      </c>
      <c r="C3645" s="155">
        <v>10000000000</v>
      </c>
      <c r="E3645" s="161" t="str">
        <f>_xlfn.IFNA(VLOOKUP(E3644,$O$3:$P$38,2,0),"")</f>
        <v/>
      </c>
      <c r="F3645" s="149" t="str">
        <f>IF(AND(F3644&gt;10,F3644&lt;20), VLOOKUP(F3644,$O$3:$P$38,2,0),"")</f>
        <v/>
      </c>
      <c r="G3645" s="149" t="str">
        <f>IF(AND(F3644&gt;10,F3644&lt;20),"", IF(G3644&gt;9, VLOOKUP(G3644,$O$3:$P$38,2,0),""))</f>
        <v/>
      </c>
      <c r="H3645" s="149" t="str">
        <f>IF(AND(F3644&gt;10,F3644&lt;20),"", IF(H3644&gt;0, VLOOKUP(H3644,$O$3:$P$38,2,0),""))</f>
        <v/>
      </c>
      <c r="I3645" s="149" t="str">
        <f>IF(D3644=0,"",IF(D3644=1,$R$3,IF(AND(F3644&gt;10,F3644&lt;19),$R$5,IF(AND(H3644&gt;1,H3644&lt;5),$R$4,$R$5))))</f>
        <v/>
      </c>
      <c r="J3645" s="149" t="str">
        <f>CONCATENATE(E3645,IF(AND(E3645&lt;&gt;"",F3645&lt;&gt;""),$M$3,""),F3645,IF(AND(E3645&amp;F3645&lt;&gt;"",G3645&lt;&gt;""),$M$3,""),G3645,IF(AND(E3645&amp;F3645&amp;G3645&lt;&gt;"",H3645&lt;&gt;""),$M$3,""),H3645,IF(E3645&amp;F3645&amp;G3645&amp;H3645&lt;&gt;"",$M$3,""),I3645)</f>
        <v/>
      </c>
      <c r="K3645" s="160"/>
    </row>
    <row r="3646" spans="1:11">
      <c r="A3646" s="159">
        <f t="shared" si="454"/>
        <v>228</v>
      </c>
      <c r="B3646" s="156">
        <f t="shared" si="455"/>
        <v>0</v>
      </c>
      <c r="C3646" s="156">
        <v>100000000000</v>
      </c>
      <c r="D3646" s="156"/>
      <c r="E3646" s="157"/>
      <c r="K3646" s="160"/>
    </row>
    <row r="3647" spans="1:11">
      <c r="A3647" s="159">
        <f t="shared" si="454"/>
        <v>228</v>
      </c>
      <c r="B3647" s="155">
        <f>A3647-A3644</f>
        <v>0</v>
      </c>
      <c r="C3647" s="155">
        <v>1000000000000</v>
      </c>
      <c r="D3647" s="156">
        <f>(A3647-A3644)/1000000000</f>
        <v>0</v>
      </c>
      <c r="E3647" s="157">
        <f>D3647-MOD(D3647,100)</f>
        <v>0</v>
      </c>
      <c r="F3647" s="149">
        <f>MOD(D3647,100)</f>
        <v>0</v>
      </c>
      <c r="G3647" s="149">
        <f>F3647-MOD(F3647,10)</f>
        <v>0</v>
      </c>
      <c r="H3647" s="149">
        <f>MOD(F3647,10)</f>
        <v>0</v>
      </c>
      <c r="K3647" s="160"/>
    </row>
    <row r="3648" spans="1:11" ht="15.75" thickBot="1">
      <c r="A3648" s="162"/>
      <c r="B3648" s="163"/>
      <c r="C3648" s="163"/>
      <c r="D3648" s="163"/>
      <c r="E3648" s="164" t="str">
        <f>_xlfn.IFNA(VLOOKUP(E3647,$O$3:$P$38,2,0),"")</f>
        <v/>
      </c>
      <c r="F3648" s="163" t="str">
        <f>IF(AND(F3647&gt;10,F3647&lt;20), VLOOKUP(F3647,$O$3:$P$38,2,0),"")</f>
        <v/>
      </c>
      <c r="G3648" s="163" t="str">
        <f>IF(AND(F3647&gt;10,F3647&lt;20),"", IF(G3647&gt;9, VLOOKUP(G3647,$O$3:$P$38,2,0),""))</f>
        <v/>
      </c>
      <c r="H3648" s="163" t="str">
        <f>IF(AND(F3647&gt;10,F3647&lt;20),"", IF(H3647&gt;0, VLOOKUP(H3647,$O$3:$P$38,2,0),""))</f>
        <v/>
      </c>
      <c r="I3648" s="163" t="str">
        <f>IF(D3647=0,"",IF(D3647=1,$S$3,IF(AND(F3647&gt;10,F3647&lt;19),$S$5,IF(AND(H3647&gt;1,H3647&lt;5),$S$4,$S$5))))</f>
        <v/>
      </c>
      <c r="J3648" s="163" t="str">
        <f>CONCATENATE(E3648,IF(AND(E3648&lt;&gt;"",F3648&lt;&gt;""),$M$3,""),F3648,IF(AND(E3648&amp;F3648&lt;&gt;"",G3648&lt;&gt;""),$M$3,""),G3648,IF(AND(E3648&amp;F3648&amp;G3648&lt;&gt;"",H3648&lt;&gt;""),$M$3,""),H3648,IF(E3648&amp;F3648&amp;G3648&amp;H3648&lt;&gt;"",$M$3,""),I3648)</f>
        <v/>
      </c>
      <c r="K3648" s="165"/>
    </row>
    <row r="3649" spans="1:11" ht="15.75" thickBot="1">
      <c r="A3649" s="150"/>
      <c r="B3649" s="150"/>
      <c r="C3649" s="150"/>
      <c r="D3649" s="150"/>
      <c r="E3649" s="166"/>
      <c r="F3649" s="150"/>
      <c r="G3649" s="150"/>
      <c r="H3649" s="150"/>
      <c r="I3649" s="150"/>
      <c r="J3649" s="150"/>
      <c r="K3649" s="150"/>
    </row>
    <row r="3650" spans="1:11" ht="15.75" thickBot="1">
      <c r="A3650" s="151">
        <v>229</v>
      </c>
      <c r="B3650" s="145" t="s">
        <v>152</v>
      </c>
      <c r="C3650" s="145" t="s">
        <v>153</v>
      </c>
      <c r="D3650" s="148"/>
      <c r="E3650" s="152" t="str">
        <f>CONCATENATE(J3664,IF(AND(D3663&lt;&gt;0,D3660&lt;&gt;0),$M$3,""),J3661,IF(AND(D3660&lt;&gt;0,D3657&lt;&gt;0),$M$3,""),J3658,IF(AND(D3657&lt;&gt;0,D3654&lt;&gt;0),$M$3,""),J3655,$N$3,$M$3,E3651,IF(D3651&lt;&gt;0,$M$3,""),$N$4)</f>
        <v>dwieście dwadzieścia dziewięć, 00/100</v>
      </c>
      <c r="F3650" s="148"/>
      <c r="G3650" s="148"/>
      <c r="H3650" s="148"/>
      <c r="I3650" s="148"/>
      <c r="J3650" s="148"/>
      <c r="K3650" s="153"/>
    </row>
    <row r="3651" spans="1:11" ht="15.75" thickBot="1">
      <c r="A3651" s="154">
        <f>TRUNC(A3650)</f>
        <v>229</v>
      </c>
      <c r="B3651" s="155">
        <f>A3650-A3651</f>
        <v>0</v>
      </c>
      <c r="C3651" s="155">
        <v>1</v>
      </c>
      <c r="D3651" s="156">
        <f>B3651</f>
        <v>0</v>
      </c>
      <c r="E3651" s="157" t="str">
        <f>CONCATENATE(TEXT(D3651*100,"## 00"),"/100")</f>
        <v>00/100</v>
      </c>
      <c r="K3651" s="158"/>
    </row>
    <row r="3652" spans="1:11">
      <c r="A3652" s="159">
        <f t="shared" ref="A3652:A3663" si="456">MOD($A$3651,$C3652)</f>
        <v>9</v>
      </c>
      <c r="B3652" s="156">
        <f>A3652</f>
        <v>9</v>
      </c>
      <c r="C3652" s="156">
        <v>10</v>
      </c>
      <c r="D3652" s="156"/>
      <c r="E3652" s="157"/>
      <c r="K3652" s="160"/>
    </row>
    <row r="3653" spans="1:11">
      <c r="A3653" s="159">
        <f t="shared" si="456"/>
        <v>29</v>
      </c>
      <c r="B3653" s="156">
        <f t="shared" ref="B3653:B3662" si="457">A3653-A3652</f>
        <v>20</v>
      </c>
      <c r="C3653" s="156">
        <v>100</v>
      </c>
      <c r="D3653" s="156"/>
      <c r="E3653" s="157"/>
      <c r="K3653" s="160"/>
    </row>
    <row r="3654" spans="1:11">
      <c r="A3654" s="159">
        <f t="shared" si="456"/>
        <v>229</v>
      </c>
      <c r="B3654" s="156">
        <f t="shared" si="457"/>
        <v>200</v>
      </c>
      <c r="C3654" s="156">
        <v>1000</v>
      </c>
      <c r="D3654" s="156">
        <f>A3654</f>
        <v>229</v>
      </c>
      <c r="E3654" s="157">
        <f>D3654-MOD(D3654,100)</f>
        <v>200</v>
      </c>
      <c r="F3654" s="149">
        <f>MOD(D3654,100)</f>
        <v>29</v>
      </c>
      <c r="G3654" s="149">
        <f>F3654-MOD(F3654,10)</f>
        <v>20</v>
      </c>
      <c r="H3654" s="149">
        <f>MOD(F3654,10)</f>
        <v>9</v>
      </c>
      <c r="K3654" s="160"/>
    </row>
    <row r="3655" spans="1:11">
      <c r="A3655" s="159">
        <f t="shared" si="456"/>
        <v>229</v>
      </c>
      <c r="B3655" s="156">
        <f t="shared" si="457"/>
        <v>0</v>
      </c>
      <c r="C3655" s="156">
        <v>10000</v>
      </c>
      <c r="D3655" s="156"/>
      <c r="E3655" s="157" t="str">
        <f>_xlfn.IFNA(VLOOKUP(E3654,$O$3:$P$38,2,0),"")</f>
        <v>dwieście</v>
      </c>
      <c r="F3655" s="149" t="str">
        <f>IF(AND(F3654&gt;10,F3654&lt;20), VLOOKUP(F3654,$O$3:$P$38,2,0),"")</f>
        <v/>
      </c>
      <c r="G3655" s="149" t="str">
        <f>IF(AND(F3654&gt;10,F3654&lt;20),"", IF(G3654&gt;9, VLOOKUP(G3654,$O$3:$P$38,2,0),""))</f>
        <v>dwadzieścia</v>
      </c>
      <c r="H3655" s="149" t="str">
        <f>IF(AND(F3654&gt;10,F3654&lt;20),"",IF(H3654&gt;0,VLOOKUP(H3654,$O$3:$P$39,2,0),IF(AND(H3654=0,A3651=0),"zero","")))</f>
        <v>dziewięć</v>
      </c>
      <c r="J3655" s="149" t="str">
        <f>CONCATENATE(E3655,IF(AND(E3655&lt;&gt;"",F3655&lt;&gt;""),$M$3,""),F3655,IF(AND(E3655&amp;F3655&lt;&gt;"",G3655&lt;&gt;""),$M$3,""),G3655,IF(AND(E3655&amp;F3655&amp;G3655&lt;&gt;"",H3655&lt;&gt;""),$M$3,""),H3655)</f>
        <v>dwieście dwadzieścia dziewięć</v>
      </c>
      <c r="K3655" s="160"/>
    </row>
    <row r="3656" spans="1:11">
      <c r="A3656" s="159">
        <f t="shared" si="456"/>
        <v>229</v>
      </c>
      <c r="B3656" s="156">
        <f t="shared" si="457"/>
        <v>0</v>
      </c>
      <c r="C3656" s="156">
        <v>100000</v>
      </c>
      <c r="D3656" s="156"/>
      <c r="E3656" s="157"/>
      <c r="K3656" s="160"/>
    </row>
    <row r="3657" spans="1:11">
      <c r="A3657" s="159">
        <f t="shared" si="456"/>
        <v>229</v>
      </c>
      <c r="B3657" s="156">
        <f t="shared" si="457"/>
        <v>0</v>
      </c>
      <c r="C3657" s="156">
        <v>1000000</v>
      </c>
      <c r="D3657" s="156">
        <f>(A3657-A3654)/1000</f>
        <v>0</v>
      </c>
      <c r="E3657" s="157">
        <f>D3657-MOD(D3657,100)</f>
        <v>0</v>
      </c>
      <c r="F3657" s="149">
        <f>MOD(D3657,100)</f>
        <v>0</v>
      </c>
      <c r="G3657" s="149">
        <f>F3657-MOD(F3657,10)</f>
        <v>0</v>
      </c>
      <c r="H3657" s="149">
        <f>MOD(F3657,10)</f>
        <v>0</v>
      </c>
      <c r="K3657" s="160"/>
    </row>
    <row r="3658" spans="1:11">
      <c r="A3658" s="159">
        <f t="shared" si="456"/>
        <v>229</v>
      </c>
      <c r="B3658" s="156">
        <f t="shared" si="457"/>
        <v>0</v>
      </c>
      <c r="C3658" s="156">
        <v>10000000</v>
      </c>
      <c r="D3658" s="156"/>
      <c r="E3658" s="157" t="str">
        <f>_xlfn.IFNA(VLOOKUP(E3657,$O$3:$P$38,2,0),"")</f>
        <v/>
      </c>
      <c r="F3658" s="149" t="str">
        <f>IF(AND(F3657&gt;10,F3657&lt;20), VLOOKUP(F3657,$O$3:$P$38,2,0),"")</f>
        <v/>
      </c>
      <c r="G3658" s="149" t="str">
        <f>IF(AND(F3657&gt;10,F3657&lt;20),"", IF(G3657&gt;9, VLOOKUP(G3657,$O$3:$P$38,2,0),""))</f>
        <v/>
      </c>
      <c r="H3658" s="149" t="str">
        <f>IF(AND(F3657&gt;10,F3657&lt;20),"", IF(H3657&gt;0, VLOOKUP(H3657,$O$3:$P$38,2,0),""))</f>
        <v/>
      </c>
      <c r="I3658" s="149" t="str">
        <f>IF(D3657=0,"",IF(D3657=1,$Q$3,IF(AND(F3657&gt;10,F3657&lt;19),$Q$5,IF(AND(H3657&gt;1,H3657&lt;5),$Q$4,$Q$5))))</f>
        <v/>
      </c>
      <c r="J3658" s="149" t="str">
        <f>CONCATENATE(E3658,IF(AND(E3658&lt;&gt;"",F3658&lt;&gt;""),$M$3,""),F3658,IF(AND(E3658&amp;F3658&lt;&gt;"",G3658&lt;&gt;""),$M$3,""),G3658,IF(AND(E3658&amp;F3658&amp;G3658&lt;&gt;"",H3658&lt;&gt;""),$M$3,""),H3658,IF(E3658&amp;F3658&amp;G3658&amp;H3658&lt;&gt;"",$M$3,""),I3658)</f>
        <v/>
      </c>
      <c r="K3658" s="160"/>
    </row>
    <row r="3659" spans="1:11">
      <c r="A3659" s="159">
        <f t="shared" si="456"/>
        <v>229</v>
      </c>
      <c r="B3659" s="156">
        <f t="shared" si="457"/>
        <v>0</v>
      </c>
      <c r="C3659" s="156">
        <v>100000000</v>
      </c>
      <c r="D3659" s="156"/>
      <c r="E3659" s="157"/>
      <c r="K3659" s="160"/>
    </row>
    <row r="3660" spans="1:11">
      <c r="A3660" s="159">
        <f t="shared" si="456"/>
        <v>229</v>
      </c>
      <c r="B3660" s="155">
        <f t="shared" si="457"/>
        <v>0</v>
      </c>
      <c r="C3660" s="155">
        <v>1000000000</v>
      </c>
      <c r="D3660" s="156">
        <f>(A3660-A3657)/1000000</f>
        <v>0</v>
      </c>
      <c r="E3660" s="157">
        <f>D3660-MOD(D3660,100)</f>
        <v>0</v>
      </c>
      <c r="F3660" s="149">
        <f>MOD(D3660,100)</f>
        <v>0</v>
      </c>
      <c r="G3660" s="149">
        <f>F3660-MOD(F3660,10)</f>
        <v>0</v>
      </c>
      <c r="H3660" s="149">
        <f>MOD(F3660,10)</f>
        <v>0</v>
      </c>
      <c r="K3660" s="160"/>
    </row>
    <row r="3661" spans="1:11">
      <c r="A3661" s="159">
        <f t="shared" si="456"/>
        <v>229</v>
      </c>
      <c r="B3661" s="155">
        <f t="shared" si="457"/>
        <v>0</v>
      </c>
      <c r="C3661" s="155">
        <v>10000000000</v>
      </c>
      <c r="E3661" s="161" t="str">
        <f>_xlfn.IFNA(VLOOKUP(E3660,$O$3:$P$38,2,0),"")</f>
        <v/>
      </c>
      <c r="F3661" s="149" t="str">
        <f>IF(AND(F3660&gt;10,F3660&lt;20), VLOOKUP(F3660,$O$3:$P$38,2,0),"")</f>
        <v/>
      </c>
      <c r="G3661" s="149" t="str">
        <f>IF(AND(F3660&gt;10,F3660&lt;20),"", IF(G3660&gt;9, VLOOKUP(G3660,$O$3:$P$38,2,0),""))</f>
        <v/>
      </c>
      <c r="H3661" s="149" t="str">
        <f>IF(AND(F3660&gt;10,F3660&lt;20),"", IF(H3660&gt;0, VLOOKUP(H3660,$O$3:$P$38,2,0),""))</f>
        <v/>
      </c>
      <c r="I3661" s="149" t="str">
        <f>IF(D3660=0,"",IF(D3660=1,$R$3,IF(AND(F3660&gt;10,F3660&lt;19),$R$5,IF(AND(H3660&gt;1,H3660&lt;5),$R$4,$R$5))))</f>
        <v/>
      </c>
      <c r="J3661" s="149" t="str">
        <f>CONCATENATE(E3661,IF(AND(E3661&lt;&gt;"",F3661&lt;&gt;""),$M$3,""),F3661,IF(AND(E3661&amp;F3661&lt;&gt;"",G3661&lt;&gt;""),$M$3,""),G3661,IF(AND(E3661&amp;F3661&amp;G3661&lt;&gt;"",H3661&lt;&gt;""),$M$3,""),H3661,IF(E3661&amp;F3661&amp;G3661&amp;H3661&lt;&gt;"",$M$3,""),I3661)</f>
        <v/>
      </c>
      <c r="K3661" s="160"/>
    </row>
    <row r="3662" spans="1:11">
      <c r="A3662" s="159">
        <f t="shared" si="456"/>
        <v>229</v>
      </c>
      <c r="B3662" s="156">
        <f t="shared" si="457"/>
        <v>0</v>
      </c>
      <c r="C3662" s="156">
        <v>100000000000</v>
      </c>
      <c r="D3662" s="156"/>
      <c r="E3662" s="157"/>
      <c r="K3662" s="160"/>
    </row>
    <row r="3663" spans="1:11">
      <c r="A3663" s="159">
        <f t="shared" si="456"/>
        <v>229</v>
      </c>
      <c r="B3663" s="155">
        <f>A3663-A3660</f>
        <v>0</v>
      </c>
      <c r="C3663" s="155">
        <v>1000000000000</v>
      </c>
      <c r="D3663" s="156">
        <f>(A3663-A3660)/1000000000</f>
        <v>0</v>
      </c>
      <c r="E3663" s="157">
        <f>D3663-MOD(D3663,100)</f>
        <v>0</v>
      </c>
      <c r="F3663" s="149">
        <f>MOD(D3663,100)</f>
        <v>0</v>
      </c>
      <c r="G3663" s="149">
        <f>F3663-MOD(F3663,10)</f>
        <v>0</v>
      </c>
      <c r="H3663" s="149">
        <f>MOD(F3663,10)</f>
        <v>0</v>
      </c>
      <c r="K3663" s="160"/>
    </row>
    <row r="3664" spans="1:11" ht="15.75" thickBot="1">
      <c r="A3664" s="162"/>
      <c r="B3664" s="163"/>
      <c r="C3664" s="163"/>
      <c r="D3664" s="163"/>
      <c r="E3664" s="164" t="str">
        <f>_xlfn.IFNA(VLOOKUP(E3663,$O$3:$P$38,2,0),"")</f>
        <v/>
      </c>
      <c r="F3664" s="163" t="str">
        <f>IF(AND(F3663&gt;10,F3663&lt;20), VLOOKUP(F3663,$O$3:$P$38,2,0),"")</f>
        <v/>
      </c>
      <c r="G3664" s="163" t="str">
        <f>IF(AND(F3663&gt;10,F3663&lt;20),"", IF(G3663&gt;9, VLOOKUP(G3663,$O$3:$P$38,2,0),""))</f>
        <v/>
      </c>
      <c r="H3664" s="163" t="str">
        <f>IF(AND(F3663&gt;10,F3663&lt;20),"", IF(H3663&gt;0, VLOOKUP(H3663,$O$3:$P$38,2,0),""))</f>
        <v/>
      </c>
      <c r="I3664" s="163" t="str">
        <f>IF(D3663=0,"",IF(D3663=1,$S$3,IF(AND(F3663&gt;10,F3663&lt;19),$S$5,IF(AND(H3663&gt;1,H3663&lt;5),$S$4,$S$5))))</f>
        <v/>
      </c>
      <c r="J3664" s="163" t="str">
        <f>CONCATENATE(E3664,IF(AND(E3664&lt;&gt;"",F3664&lt;&gt;""),$M$3,""),F3664,IF(AND(E3664&amp;F3664&lt;&gt;"",G3664&lt;&gt;""),$M$3,""),G3664,IF(AND(E3664&amp;F3664&amp;G3664&lt;&gt;"",H3664&lt;&gt;""),$M$3,""),H3664,IF(E3664&amp;F3664&amp;G3664&amp;H3664&lt;&gt;"",$M$3,""),I3664)</f>
        <v/>
      </c>
      <c r="K3664" s="165"/>
    </row>
    <row r="3665" spans="1:11" ht="15.75" thickBot="1">
      <c r="A3665" s="150"/>
      <c r="B3665" s="150"/>
      <c r="C3665" s="150"/>
      <c r="D3665" s="150"/>
      <c r="E3665" s="166"/>
      <c r="F3665" s="150"/>
      <c r="G3665" s="150"/>
      <c r="H3665" s="150"/>
      <c r="I3665" s="150"/>
      <c r="J3665" s="150"/>
      <c r="K3665" s="150"/>
    </row>
    <row r="3666" spans="1:11" ht="15.75" thickBot="1">
      <c r="A3666" s="151">
        <v>230</v>
      </c>
      <c r="B3666" s="145" t="s">
        <v>152</v>
      </c>
      <c r="C3666" s="145" t="s">
        <v>153</v>
      </c>
      <c r="D3666" s="148"/>
      <c r="E3666" s="152" t="str">
        <f>CONCATENATE(J3680,IF(AND(D3679&lt;&gt;0,D3676&lt;&gt;0),$M$3,""),J3677,IF(AND(D3676&lt;&gt;0,D3673&lt;&gt;0),$M$3,""),J3674,IF(AND(D3673&lt;&gt;0,D3670&lt;&gt;0),$M$3,""),J3671,$N$3,$M$3,E3667,IF(D3667&lt;&gt;0,$M$3,""),$N$4)</f>
        <v>dwieście trzydzieści, 00/100</v>
      </c>
      <c r="F3666" s="148"/>
      <c r="G3666" s="148"/>
      <c r="H3666" s="148"/>
      <c r="I3666" s="148"/>
      <c r="J3666" s="148"/>
      <c r="K3666" s="153"/>
    </row>
    <row r="3667" spans="1:11" ht="15.75" thickBot="1">
      <c r="A3667" s="154">
        <f>TRUNC(A3666)</f>
        <v>230</v>
      </c>
      <c r="B3667" s="155">
        <f>A3666-A3667</f>
        <v>0</v>
      </c>
      <c r="C3667" s="155">
        <v>1</v>
      </c>
      <c r="D3667" s="156">
        <f>B3667</f>
        <v>0</v>
      </c>
      <c r="E3667" s="157" t="str">
        <f>CONCATENATE(TEXT(D3667*100,"## 00"),"/100")</f>
        <v>00/100</v>
      </c>
      <c r="K3667" s="158"/>
    </row>
    <row r="3668" spans="1:11">
      <c r="A3668" s="159">
        <f t="shared" ref="A3668:A3679" si="458">MOD($A$3667,$C3668)</f>
        <v>0</v>
      </c>
      <c r="B3668" s="156">
        <f>A3668</f>
        <v>0</v>
      </c>
      <c r="C3668" s="156">
        <v>10</v>
      </c>
      <c r="D3668" s="156"/>
      <c r="E3668" s="157"/>
      <c r="K3668" s="160"/>
    </row>
    <row r="3669" spans="1:11">
      <c r="A3669" s="159">
        <f t="shared" si="458"/>
        <v>30</v>
      </c>
      <c r="B3669" s="156">
        <f t="shared" ref="B3669:B3678" si="459">A3669-A3668</f>
        <v>30</v>
      </c>
      <c r="C3669" s="156">
        <v>100</v>
      </c>
      <c r="D3669" s="156"/>
      <c r="E3669" s="157"/>
      <c r="K3669" s="160"/>
    </row>
    <row r="3670" spans="1:11">
      <c r="A3670" s="159">
        <f t="shared" si="458"/>
        <v>230</v>
      </c>
      <c r="B3670" s="156">
        <f t="shared" si="459"/>
        <v>200</v>
      </c>
      <c r="C3670" s="156">
        <v>1000</v>
      </c>
      <c r="D3670" s="156">
        <f>A3670</f>
        <v>230</v>
      </c>
      <c r="E3670" s="157">
        <f>D3670-MOD(D3670,100)</f>
        <v>200</v>
      </c>
      <c r="F3670" s="149">
        <f>MOD(D3670,100)</f>
        <v>30</v>
      </c>
      <c r="G3670" s="149">
        <f>F3670-MOD(F3670,10)</f>
        <v>30</v>
      </c>
      <c r="H3670" s="149">
        <f>MOD(F3670,10)</f>
        <v>0</v>
      </c>
      <c r="K3670" s="160"/>
    </row>
    <row r="3671" spans="1:11">
      <c r="A3671" s="159">
        <f t="shared" si="458"/>
        <v>230</v>
      </c>
      <c r="B3671" s="156">
        <f t="shared" si="459"/>
        <v>0</v>
      </c>
      <c r="C3671" s="156">
        <v>10000</v>
      </c>
      <c r="D3671" s="156"/>
      <c r="E3671" s="157" t="str">
        <f>_xlfn.IFNA(VLOOKUP(E3670,$O$3:$P$38,2,0),"")</f>
        <v>dwieście</v>
      </c>
      <c r="F3671" s="149" t="str">
        <f>IF(AND(F3670&gt;10,F3670&lt;20), VLOOKUP(F3670,$O$3:$P$38,2,0),"")</f>
        <v/>
      </c>
      <c r="G3671" s="149" t="str">
        <f>IF(AND(F3670&gt;10,F3670&lt;20),"", IF(G3670&gt;9, VLOOKUP(G3670,$O$3:$P$38,2,0),""))</f>
        <v>trzydzieści</v>
      </c>
      <c r="H3671" s="149" t="str">
        <f>IF(AND(F3670&gt;10,F3670&lt;20),"",IF(H3670&gt;0,VLOOKUP(H3670,$O$3:$P$39,2,0),IF(AND(H3670=0,A3667=0),"zero","")))</f>
        <v/>
      </c>
      <c r="J3671" s="149" t="str">
        <f>CONCATENATE(E3671,IF(AND(E3671&lt;&gt;"",F3671&lt;&gt;""),$M$3,""),F3671,IF(AND(E3671&amp;F3671&lt;&gt;"",G3671&lt;&gt;""),$M$3,""),G3671,IF(AND(E3671&amp;F3671&amp;G3671&lt;&gt;"",H3671&lt;&gt;""),$M$3,""),H3671)</f>
        <v>dwieście trzydzieści</v>
      </c>
      <c r="K3671" s="160"/>
    </row>
    <row r="3672" spans="1:11">
      <c r="A3672" s="159">
        <f t="shared" si="458"/>
        <v>230</v>
      </c>
      <c r="B3672" s="156">
        <f t="shared" si="459"/>
        <v>0</v>
      </c>
      <c r="C3672" s="156">
        <v>100000</v>
      </c>
      <c r="D3672" s="156"/>
      <c r="E3672" s="157"/>
      <c r="K3672" s="160"/>
    </row>
    <row r="3673" spans="1:11">
      <c r="A3673" s="159">
        <f t="shared" si="458"/>
        <v>230</v>
      </c>
      <c r="B3673" s="156">
        <f t="shared" si="459"/>
        <v>0</v>
      </c>
      <c r="C3673" s="156">
        <v>1000000</v>
      </c>
      <c r="D3673" s="156">
        <f>(A3673-A3670)/1000</f>
        <v>0</v>
      </c>
      <c r="E3673" s="157">
        <f>D3673-MOD(D3673,100)</f>
        <v>0</v>
      </c>
      <c r="F3673" s="149">
        <f>MOD(D3673,100)</f>
        <v>0</v>
      </c>
      <c r="G3673" s="149">
        <f>F3673-MOD(F3673,10)</f>
        <v>0</v>
      </c>
      <c r="H3673" s="149">
        <f>MOD(F3673,10)</f>
        <v>0</v>
      </c>
      <c r="K3673" s="160"/>
    </row>
    <row r="3674" spans="1:11">
      <c r="A3674" s="159">
        <f t="shared" si="458"/>
        <v>230</v>
      </c>
      <c r="B3674" s="156">
        <f t="shared" si="459"/>
        <v>0</v>
      </c>
      <c r="C3674" s="156">
        <v>10000000</v>
      </c>
      <c r="D3674" s="156"/>
      <c r="E3674" s="157" t="str">
        <f>_xlfn.IFNA(VLOOKUP(E3673,$O$3:$P$38,2,0),"")</f>
        <v/>
      </c>
      <c r="F3674" s="149" t="str">
        <f>IF(AND(F3673&gt;10,F3673&lt;20), VLOOKUP(F3673,$O$3:$P$38,2,0),"")</f>
        <v/>
      </c>
      <c r="G3674" s="149" t="str">
        <f>IF(AND(F3673&gt;10,F3673&lt;20),"", IF(G3673&gt;9, VLOOKUP(G3673,$O$3:$P$38,2,0),""))</f>
        <v/>
      </c>
      <c r="H3674" s="149" t="str">
        <f>IF(AND(F3673&gt;10,F3673&lt;20),"", IF(H3673&gt;0, VLOOKUP(H3673,$O$3:$P$38,2,0),""))</f>
        <v/>
      </c>
      <c r="I3674" s="149" t="str">
        <f>IF(D3673=0,"",IF(D3673=1,$Q$3,IF(AND(F3673&gt;10,F3673&lt;19),$Q$5,IF(AND(H3673&gt;1,H3673&lt;5),$Q$4,$Q$5))))</f>
        <v/>
      </c>
      <c r="J3674" s="149" t="str">
        <f>CONCATENATE(E3674,IF(AND(E3674&lt;&gt;"",F3674&lt;&gt;""),$M$3,""),F3674,IF(AND(E3674&amp;F3674&lt;&gt;"",G3674&lt;&gt;""),$M$3,""),G3674,IF(AND(E3674&amp;F3674&amp;G3674&lt;&gt;"",H3674&lt;&gt;""),$M$3,""),H3674,IF(E3674&amp;F3674&amp;G3674&amp;H3674&lt;&gt;"",$M$3,""),I3674)</f>
        <v/>
      </c>
      <c r="K3674" s="160"/>
    </row>
    <row r="3675" spans="1:11">
      <c r="A3675" s="159">
        <f t="shared" si="458"/>
        <v>230</v>
      </c>
      <c r="B3675" s="156">
        <f t="shared" si="459"/>
        <v>0</v>
      </c>
      <c r="C3675" s="156">
        <v>100000000</v>
      </c>
      <c r="D3675" s="156"/>
      <c r="E3675" s="157"/>
      <c r="K3675" s="160"/>
    </row>
    <row r="3676" spans="1:11">
      <c r="A3676" s="159">
        <f t="shared" si="458"/>
        <v>230</v>
      </c>
      <c r="B3676" s="155">
        <f t="shared" si="459"/>
        <v>0</v>
      </c>
      <c r="C3676" s="155">
        <v>1000000000</v>
      </c>
      <c r="D3676" s="156">
        <f>(A3676-A3673)/1000000</f>
        <v>0</v>
      </c>
      <c r="E3676" s="157">
        <f>D3676-MOD(D3676,100)</f>
        <v>0</v>
      </c>
      <c r="F3676" s="149">
        <f>MOD(D3676,100)</f>
        <v>0</v>
      </c>
      <c r="G3676" s="149">
        <f>F3676-MOD(F3676,10)</f>
        <v>0</v>
      </c>
      <c r="H3676" s="149">
        <f>MOD(F3676,10)</f>
        <v>0</v>
      </c>
      <c r="K3676" s="160"/>
    </row>
    <row r="3677" spans="1:11">
      <c r="A3677" s="159">
        <f t="shared" si="458"/>
        <v>230</v>
      </c>
      <c r="B3677" s="155">
        <f t="shared" si="459"/>
        <v>0</v>
      </c>
      <c r="C3677" s="155">
        <v>10000000000</v>
      </c>
      <c r="E3677" s="161" t="str">
        <f>_xlfn.IFNA(VLOOKUP(E3676,$O$3:$P$38,2,0),"")</f>
        <v/>
      </c>
      <c r="F3677" s="149" t="str">
        <f>IF(AND(F3676&gt;10,F3676&lt;20), VLOOKUP(F3676,$O$3:$P$38,2,0),"")</f>
        <v/>
      </c>
      <c r="G3677" s="149" t="str">
        <f>IF(AND(F3676&gt;10,F3676&lt;20),"", IF(G3676&gt;9, VLOOKUP(G3676,$O$3:$P$38,2,0),""))</f>
        <v/>
      </c>
      <c r="H3677" s="149" t="str">
        <f>IF(AND(F3676&gt;10,F3676&lt;20),"", IF(H3676&gt;0, VLOOKUP(H3676,$O$3:$P$38,2,0),""))</f>
        <v/>
      </c>
      <c r="I3677" s="149" t="str">
        <f>IF(D3676=0,"",IF(D3676=1,$R$3,IF(AND(F3676&gt;10,F3676&lt;19),$R$5,IF(AND(H3676&gt;1,H3676&lt;5),$R$4,$R$5))))</f>
        <v/>
      </c>
      <c r="J3677" s="149" t="str">
        <f>CONCATENATE(E3677,IF(AND(E3677&lt;&gt;"",F3677&lt;&gt;""),$M$3,""),F3677,IF(AND(E3677&amp;F3677&lt;&gt;"",G3677&lt;&gt;""),$M$3,""),G3677,IF(AND(E3677&amp;F3677&amp;G3677&lt;&gt;"",H3677&lt;&gt;""),$M$3,""),H3677,IF(E3677&amp;F3677&amp;G3677&amp;H3677&lt;&gt;"",$M$3,""),I3677)</f>
        <v/>
      </c>
      <c r="K3677" s="160"/>
    </row>
    <row r="3678" spans="1:11">
      <c r="A3678" s="159">
        <f t="shared" si="458"/>
        <v>230</v>
      </c>
      <c r="B3678" s="156">
        <f t="shared" si="459"/>
        <v>0</v>
      </c>
      <c r="C3678" s="156">
        <v>100000000000</v>
      </c>
      <c r="D3678" s="156"/>
      <c r="E3678" s="157"/>
      <c r="K3678" s="160"/>
    </row>
    <row r="3679" spans="1:11">
      <c r="A3679" s="159">
        <f t="shared" si="458"/>
        <v>230</v>
      </c>
      <c r="B3679" s="155">
        <f>A3679-A3676</f>
        <v>0</v>
      </c>
      <c r="C3679" s="155">
        <v>1000000000000</v>
      </c>
      <c r="D3679" s="156">
        <f>(A3679-A3676)/1000000000</f>
        <v>0</v>
      </c>
      <c r="E3679" s="157">
        <f>D3679-MOD(D3679,100)</f>
        <v>0</v>
      </c>
      <c r="F3679" s="149">
        <f>MOD(D3679,100)</f>
        <v>0</v>
      </c>
      <c r="G3679" s="149">
        <f>F3679-MOD(F3679,10)</f>
        <v>0</v>
      </c>
      <c r="H3679" s="149">
        <f>MOD(F3679,10)</f>
        <v>0</v>
      </c>
      <c r="K3679" s="160"/>
    </row>
    <row r="3680" spans="1:11" ht="15.75" thickBot="1">
      <c r="A3680" s="162"/>
      <c r="B3680" s="163"/>
      <c r="C3680" s="163"/>
      <c r="D3680" s="163"/>
      <c r="E3680" s="164" t="str">
        <f>_xlfn.IFNA(VLOOKUP(E3679,$O$3:$P$38,2,0),"")</f>
        <v/>
      </c>
      <c r="F3680" s="163" t="str">
        <f>IF(AND(F3679&gt;10,F3679&lt;20), VLOOKUP(F3679,$O$3:$P$38,2,0),"")</f>
        <v/>
      </c>
      <c r="G3680" s="163" t="str">
        <f>IF(AND(F3679&gt;10,F3679&lt;20),"", IF(G3679&gt;9, VLOOKUP(G3679,$O$3:$P$38,2,0),""))</f>
        <v/>
      </c>
      <c r="H3680" s="163" t="str">
        <f>IF(AND(F3679&gt;10,F3679&lt;20),"", IF(H3679&gt;0, VLOOKUP(H3679,$O$3:$P$38,2,0),""))</f>
        <v/>
      </c>
      <c r="I3680" s="163" t="str">
        <f>IF(D3679=0,"",IF(D3679=1,$S$3,IF(AND(F3679&gt;10,F3679&lt;19),$S$5,IF(AND(H3679&gt;1,H3679&lt;5),$S$4,$S$5))))</f>
        <v/>
      </c>
      <c r="J3680" s="163" t="str">
        <f>CONCATENATE(E3680,IF(AND(E3680&lt;&gt;"",F3680&lt;&gt;""),$M$3,""),F3680,IF(AND(E3680&amp;F3680&lt;&gt;"",G3680&lt;&gt;""),$M$3,""),G3680,IF(AND(E3680&amp;F3680&amp;G3680&lt;&gt;"",H3680&lt;&gt;""),$M$3,""),H3680,IF(E3680&amp;F3680&amp;G3680&amp;H3680&lt;&gt;"",$M$3,""),I3680)</f>
        <v/>
      </c>
      <c r="K3680" s="165"/>
    </row>
    <row r="3681" spans="1:11" ht="15.75" thickBot="1">
      <c r="A3681" s="150"/>
      <c r="B3681" s="150"/>
      <c r="C3681" s="150"/>
      <c r="D3681" s="150"/>
      <c r="E3681" s="166"/>
      <c r="F3681" s="150"/>
      <c r="G3681" s="150"/>
      <c r="H3681" s="150"/>
      <c r="I3681" s="150"/>
      <c r="J3681" s="150"/>
      <c r="K3681" s="150"/>
    </row>
    <row r="3682" spans="1:11" ht="15.75" thickBot="1">
      <c r="A3682" s="151">
        <v>231</v>
      </c>
      <c r="B3682" s="145" t="s">
        <v>152</v>
      </c>
      <c r="C3682" s="145" t="s">
        <v>153</v>
      </c>
      <c r="D3682" s="148"/>
      <c r="E3682" s="152" t="str">
        <f>CONCATENATE(J3696,IF(AND(D3695&lt;&gt;0,D3692&lt;&gt;0),$M$3,""),J3693,IF(AND(D3692&lt;&gt;0,D3689&lt;&gt;0),$M$3,""),J3690,IF(AND(D3689&lt;&gt;0,D3686&lt;&gt;0),$M$3,""),J3687,$N$3,$M$3,E3683,IF(D3683&lt;&gt;0,$M$3,""),$N$4)</f>
        <v>dwieście trzydzieści jeden, 00/100</v>
      </c>
      <c r="F3682" s="148"/>
      <c r="G3682" s="148"/>
      <c r="H3682" s="148"/>
      <c r="I3682" s="148"/>
      <c r="J3682" s="148"/>
      <c r="K3682" s="153"/>
    </row>
    <row r="3683" spans="1:11" ht="15.75" thickBot="1">
      <c r="A3683" s="154">
        <f>TRUNC(A3682)</f>
        <v>231</v>
      </c>
      <c r="B3683" s="155">
        <f>A3682-A3683</f>
        <v>0</v>
      </c>
      <c r="C3683" s="155">
        <v>1</v>
      </c>
      <c r="D3683" s="156">
        <f>B3683</f>
        <v>0</v>
      </c>
      <c r="E3683" s="157" t="str">
        <f>CONCATENATE(TEXT(D3683*100,"## 00"),"/100")</f>
        <v>00/100</v>
      </c>
      <c r="K3683" s="158"/>
    </row>
    <row r="3684" spans="1:11">
      <c r="A3684" s="159">
        <f t="shared" ref="A3684:A3695" si="460">MOD($A$3683,$C3684)</f>
        <v>1</v>
      </c>
      <c r="B3684" s="156">
        <f>A3684</f>
        <v>1</v>
      </c>
      <c r="C3684" s="156">
        <v>10</v>
      </c>
      <c r="D3684" s="156"/>
      <c r="E3684" s="157"/>
      <c r="K3684" s="160"/>
    </row>
    <row r="3685" spans="1:11">
      <c r="A3685" s="159">
        <f t="shared" si="460"/>
        <v>31</v>
      </c>
      <c r="B3685" s="156">
        <f t="shared" ref="B3685:B3694" si="461">A3685-A3684</f>
        <v>30</v>
      </c>
      <c r="C3685" s="156">
        <v>100</v>
      </c>
      <c r="D3685" s="156"/>
      <c r="E3685" s="157"/>
      <c r="K3685" s="160"/>
    </row>
    <row r="3686" spans="1:11">
      <c r="A3686" s="159">
        <f t="shared" si="460"/>
        <v>231</v>
      </c>
      <c r="B3686" s="156">
        <f t="shared" si="461"/>
        <v>200</v>
      </c>
      <c r="C3686" s="156">
        <v>1000</v>
      </c>
      <c r="D3686" s="156">
        <f>A3686</f>
        <v>231</v>
      </c>
      <c r="E3686" s="157">
        <f>D3686-MOD(D3686,100)</f>
        <v>200</v>
      </c>
      <c r="F3686" s="149">
        <f>MOD(D3686,100)</f>
        <v>31</v>
      </c>
      <c r="G3686" s="149">
        <f>F3686-MOD(F3686,10)</f>
        <v>30</v>
      </c>
      <c r="H3686" s="149">
        <f>MOD(F3686,10)</f>
        <v>1</v>
      </c>
      <c r="K3686" s="160"/>
    </row>
    <row r="3687" spans="1:11">
      <c r="A3687" s="159">
        <f t="shared" si="460"/>
        <v>231</v>
      </c>
      <c r="B3687" s="156">
        <f t="shared" si="461"/>
        <v>0</v>
      </c>
      <c r="C3687" s="156">
        <v>10000</v>
      </c>
      <c r="D3687" s="156"/>
      <c r="E3687" s="157" t="str">
        <f>_xlfn.IFNA(VLOOKUP(E3686,$O$3:$P$38,2,0),"")</f>
        <v>dwieście</v>
      </c>
      <c r="F3687" s="149" t="str">
        <f>IF(AND(F3686&gt;10,F3686&lt;20), VLOOKUP(F3686,$O$3:$P$38,2,0),"")</f>
        <v/>
      </c>
      <c r="G3687" s="149" t="str">
        <f>IF(AND(F3686&gt;10,F3686&lt;20),"", IF(G3686&gt;9, VLOOKUP(G3686,$O$3:$P$38,2,0),""))</f>
        <v>trzydzieści</v>
      </c>
      <c r="H3687" s="149" t="str">
        <f>IF(AND(F3686&gt;10,F3686&lt;20),"",IF(H3686&gt;0,VLOOKUP(H3686,$O$3:$P$39,2,0),IF(AND(H3686=0,A3683=0),"zero","")))</f>
        <v>jeden</v>
      </c>
      <c r="J3687" s="149" t="str">
        <f>CONCATENATE(E3687,IF(AND(E3687&lt;&gt;"",F3687&lt;&gt;""),$M$3,""),F3687,IF(AND(E3687&amp;F3687&lt;&gt;"",G3687&lt;&gt;""),$M$3,""),G3687,IF(AND(E3687&amp;F3687&amp;G3687&lt;&gt;"",H3687&lt;&gt;""),$M$3,""),H3687)</f>
        <v>dwieście trzydzieści jeden</v>
      </c>
      <c r="K3687" s="160"/>
    </row>
    <row r="3688" spans="1:11">
      <c r="A3688" s="159">
        <f t="shared" si="460"/>
        <v>231</v>
      </c>
      <c r="B3688" s="156">
        <f t="shared" si="461"/>
        <v>0</v>
      </c>
      <c r="C3688" s="156">
        <v>100000</v>
      </c>
      <c r="D3688" s="156"/>
      <c r="E3688" s="157"/>
      <c r="K3688" s="160"/>
    </row>
    <row r="3689" spans="1:11">
      <c r="A3689" s="159">
        <f t="shared" si="460"/>
        <v>231</v>
      </c>
      <c r="B3689" s="156">
        <f t="shared" si="461"/>
        <v>0</v>
      </c>
      <c r="C3689" s="156">
        <v>1000000</v>
      </c>
      <c r="D3689" s="156">
        <f>(A3689-A3686)/1000</f>
        <v>0</v>
      </c>
      <c r="E3689" s="157">
        <f>D3689-MOD(D3689,100)</f>
        <v>0</v>
      </c>
      <c r="F3689" s="149">
        <f>MOD(D3689,100)</f>
        <v>0</v>
      </c>
      <c r="G3689" s="149">
        <f>F3689-MOD(F3689,10)</f>
        <v>0</v>
      </c>
      <c r="H3689" s="149">
        <f>MOD(F3689,10)</f>
        <v>0</v>
      </c>
      <c r="K3689" s="160"/>
    </row>
    <row r="3690" spans="1:11">
      <c r="A3690" s="159">
        <f t="shared" si="460"/>
        <v>231</v>
      </c>
      <c r="B3690" s="156">
        <f t="shared" si="461"/>
        <v>0</v>
      </c>
      <c r="C3690" s="156">
        <v>10000000</v>
      </c>
      <c r="D3690" s="156"/>
      <c r="E3690" s="157" t="str">
        <f>_xlfn.IFNA(VLOOKUP(E3689,$O$3:$P$38,2,0),"")</f>
        <v/>
      </c>
      <c r="F3690" s="149" t="str">
        <f>IF(AND(F3689&gt;10,F3689&lt;20), VLOOKUP(F3689,$O$3:$P$38,2,0),"")</f>
        <v/>
      </c>
      <c r="G3690" s="149" t="str">
        <f>IF(AND(F3689&gt;10,F3689&lt;20),"", IF(G3689&gt;9, VLOOKUP(G3689,$O$3:$P$38,2,0),""))</f>
        <v/>
      </c>
      <c r="H3690" s="149" t="str">
        <f>IF(AND(F3689&gt;10,F3689&lt;20),"", IF(H3689&gt;0, VLOOKUP(H3689,$O$3:$P$38,2,0),""))</f>
        <v/>
      </c>
      <c r="I3690" s="149" t="str">
        <f>IF(D3689=0,"",IF(D3689=1,$Q$3,IF(AND(F3689&gt;10,F3689&lt;19),$Q$5,IF(AND(H3689&gt;1,H3689&lt;5),$Q$4,$Q$5))))</f>
        <v/>
      </c>
      <c r="J3690" s="149" t="str">
        <f>CONCATENATE(E3690,IF(AND(E3690&lt;&gt;"",F3690&lt;&gt;""),$M$3,""),F3690,IF(AND(E3690&amp;F3690&lt;&gt;"",G3690&lt;&gt;""),$M$3,""),G3690,IF(AND(E3690&amp;F3690&amp;G3690&lt;&gt;"",H3690&lt;&gt;""),$M$3,""),H3690,IF(E3690&amp;F3690&amp;G3690&amp;H3690&lt;&gt;"",$M$3,""),I3690)</f>
        <v/>
      </c>
      <c r="K3690" s="160"/>
    </row>
    <row r="3691" spans="1:11">
      <c r="A3691" s="159">
        <f t="shared" si="460"/>
        <v>231</v>
      </c>
      <c r="B3691" s="156">
        <f t="shared" si="461"/>
        <v>0</v>
      </c>
      <c r="C3691" s="156">
        <v>100000000</v>
      </c>
      <c r="D3691" s="156"/>
      <c r="E3691" s="157"/>
      <c r="K3691" s="160"/>
    </row>
    <row r="3692" spans="1:11">
      <c r="A3692" s="159">
        <f t="shared" si="460"/>
        <v>231</v>
      </c>
      <c r="B3692" s="155">
        <f t="shared" si="461"/>
        <v>0</v>
      </c>
      <c r="C3692" s="155">
        <v>1000000000</v>
      </c>
      <c r="D3692" s="156">
        <f>(A3692-A3689)/1000000</f>
        <v>0</v>
      </c>
      <c r="E3692" s="157">
        <f>D3692-MOD(D3692,100)</f>
        <v>0</v>
      </c>
      <c r="F3692" s="149">
        <f>MOD(D3692,100)</f>
        <v>0</v>
      </c>
      <c r="G3692" s="149">
        <f>F3692-MOD(F3692,10)</f>
        <v>0</v>
      </c>
      <c r="H3692" s="149">
        <f>MOD(F3692,10)</f>
        <v>0</v>
      </c>
      <c r="K3692" s="160"/>
    </row>
    <row r="3693" spans="1:11">
      <c r="A3693" s="159">
        <f t="shared" si="460"/>
        <v>231</v>
      </c>
      <c r="B3693" s="155">
        <f t="shared" si="461"/>
        <v>0</v>
      </c>
      <c r="C3693" s="155">
        <v>10000000000</v>
      </c>
      <c r="E3693" s="161" t="str">
        <f>_xlfn.IFNA(VLOOKUP(E3692,$O$3:$P$38,2,0),"")</f>
        <v/>
      </c>
      <c r="F3693" s="149" t="str">
        <f>IF(AND(F3692&gt;10,F3692&lt;20), VLOOKUP(F3692,$O$3:$P$38,2,0),"")</f>
        <v/>
      </c>
      <c r="G3693" s="149" t="str">
        <f>IF(AND(F3692&gt;10,F3692&lt;20),"", IF(G3692&gt;9, VLOOKUP(G3692,$O$3:$P$38,2,0),""))</f>
        <v/>
      </c>
      <c r="H3693" s="149" t="str">
        <f>IF(AND(F3692&gt;10,F3692&lt;20),"", IF(H3692&gt;0, VLOOKUP(H3692,$O$3:$P$38,2,0),""))</f>
        <v/>
      </c>
      <c r="I3693" s="149" t="str">
        <f>IF(D3692=0,"",IF(D3692=1,$R$3,IF(AND(F3692&gt;10,F3692&lt;19),$R$5,IF(AND(H3692&gt;1,H3692&lt;5),$R$4,$R$5))))</f>
        <v/>
      </c>
      <c r="J3693" s="149" t="str">
        <f>CONCATENATE(E3693,IF(AND(E3693&lt;&gt;"",F3693&lt;&gt;""),$M$3,""),F3693,IF(AND(E3693&amp;F3693&lt;&gt;"",G3693&lt;&gt;""),$M$3,""),G3693,IF(AND(E3693&amp;F3693&amp;G3693&lt;&gt;"",H3693&lt;&gt;""),$M$3,""),H3693,IF(E3693&amp;F3693&amp;G3693&amp;H3693&lt;&gt;"",$M$3,""),I3693)</f>
        <v/>
      </c>
      <c r="K3693" s="160"/>
    </row>
    <row r="3694" spans="1:11">
      <c r="A3694" s="159">
        <f t="shared" si="460"/>
        <v>231</v>
      </c>
      <c r="B3694" s="156">
        <f t="shared" si="461"/>
        <v>0</v>
      </c>
      <c r="C3694" s="156">
        <v>100000000000</v>
      </c>
      <c r="D3694" s="156"/>
      <c r="E3694" s="157"/>
      <c r="K3694" s="160"/>
    </row>
    <row r="3695" spans="1:11">
      <c r="A3695" s="159">
        <f t="shared" si="460"/>
        <v>231</v>
      </c>
      <c r="B3695" s="155">
        <f>A3695-A3692</f>
        <v>0</v>
      </c>
      <c r="C3695" s="155">
        <v>1000000000000</v>
      </c>
      <c r="D3695" s="156">
        <f>(A3695-A3692)/1000000000</f>
        <v>0</v>
      </c>
      <c r="E3695" s="157">
        <f>D3695-MOD(D3695,100)</f>
        <v>0</v>
      </c>
      <c r="F3695" s="149">
        <f>MOD(D3695,100)</f>
        <v>0</v>
      </c>
      <c r="G3695" s="149">
        <f>F3695-MOD(F3695,10)</f>
        <v>0</v>
      </c>
      <c r="H3695" s="149">
        <f>MOD(F3695,10)</f>
        <v>0</v>
      </c>
      <c r="K3695" s="160"/>
    </row>
    <row r="3696" spans="1:11" ht="15.75" thickBot="1">
      <c r="A3696" s="162"/>
      <c r="B3696" s="163"/>
      <c r="C3696" s="163"/>
      <c r="D3696" s="163"/>
      <c r="E3696" s="164" t="str">
        <f>_xlfn.IFNA(VLOOKUP(E3695,$O$3:$P$38,2,0),"")</f>
        <v/>
      </c>
      <c r="F3696" s="163" t="str">
        <f>IF(AND(F3695&gt;10,F3695&lt;20), VLOOKUP(F3695,$O$3:$P$38,2,0),"")</f>
        <v/>
      </c>
      <c r="G3696" s="163" t="str">
        <f>IF(AND(F3695&gt;10,F3695&lt;20),"", IF(G3695&gt;9, VLOOKUP(G3695,$O$3:$P$38,2,0),""))</f>
        <v/>
      </c>
      <c r="H3696" s="163" t="str">
        <f>IF(AND(F3695&gt;10,F3695&lt;20),"", IF(H3695&gt;0, VLOOKUP(H3695,$O$3:$P$38,2,0),""))</f>
        <v/>
      </c>
      <c r="I3696" s="163" t="str">
        <f>IF(D3695=0,"",IF(D3695=1,$S$3,IF(AND(F3695&gt;10,F3695&lt;19),$S$5,IF(AND(H3695&gt;1,H3695&lt;5),$S$4,$S$5))))</f>
        <v/>
      </c>
      <c r="J3696" s="163" t="str">
        <f>CONCATENATE(E3696,IF(AND(E3696&lt;&gt;"",F3696&lt;&gt;""),$M$3,""),F3696,IF(AND(E3696&amp;F3696&lt;&gt;"",G3696&lt;&gt;""),$M$3,""),G3696,IF(AND(E3696&amp;F3696&amp;G3696&lt;&gt;"",H3696&lt;&gt;""),$M$3,""),H3696,IF(E3696&amp;F3696&amp;G3696&amp;H3696&lt;&gt;"",$M$3,""),I3696)</f>
        <v/>
      </c>
      <c r="K3696" s="165"/>
    </row>
    <row r="3697" spans="1:11" ht="15.75" thickBot="1">
      <c r="A3697" s="150"/>
      <c r="B3697" s="150"/>
      <c r="C3697" s="150"/>
      <c r="D3697" s="150"/>
      <c r="E3697" s="166"/>
      <c r="F3697" s="150"/>
      <c r="G3697" s="150"/>
      <c r="H3697" s="150"/>
      <c r="I3697" s="150"/>
      <c r="J3697" s="150"/>
      <c r="K3697" s="150"/>
    </row>
    <row r="3698" spans="1:11" ht="15.75" thickBot="1">
      <c r="A3698" s="151">
        <v>232</v>
      </c>
      <c r="B3698" s="145" t="s">
        <v>152</v>
      </c>
      <c r="C3698" s="145" t="s">
        <v>153</v>
      </c>
      <c r="D3698" s="148"/>
      <c r="E3698" s="152" t="str">
        <f>CONCATENATE(J3712,IF(AND(D3711&lt;&gt;0,D3708&lt;&gt;0),$M$3,""),J3709,IF(AND(D3708&lt;&gt;0,D3705&lt;&gt;0),$M$3,""),J3706,IF(AND(D3705&lt;&gt;0,D3702&lt;&gt;0),$M$3,""),J3703,$N$3,$M$3,E3699,IF(D3699&lt;&gt;0,$M$3,""),$N$4)</f>
        <v>dwieście trzydzieści dwa, 00/100</v>
      </c>
      <c r="F3698" s="148"/>
      <c r="G3698" s="148"/>
      <c r="H3698" s="148"/>
      <c r="I3698" s="148"/>
      <c r="J3698" s="148"/>
      <c r="K3698" s="153"/>
    </row>
    <row r="3699" spans="1:11" ht="15.75" thickBot="1">
      <c r="A3699" s="154">
        <f>TRUNC(A3698)</f>
        <v>232</v>
      </c>
      <c r="B3699" s="155">
        <f>A3698-A3699</f>
        <v>0</v>
      </c>
      <c r="C3699" s="155">
        <v>1</v>
      </c>
      <c r="D3699" s="156">
        <f>B3699</f>
        <v>0</v>
      </c>
      <c r="E3699" s="157" t="str">
        <f>CONCATENATE(TEXT(D3699*100,"## 00"),"/100")</f>
        <v>00/100</v>
      </c>
      <c r="K3699" s="158"/>
    </row>
    <row r="3700" spans="1:11">
      <c r="A3700" s="159">
        <f t="shared" ref="A3700:A3711" si="462">MOD($A$3699,$C3700)</f>
        <v>2</v>
      </c>
      <c r="B3700" s="156">
        <f>A3700</f>
        <v>2</v>
      </c>
      <c r="C3700" s="156">
        <v>10</v>
      </c>
      <c r="D3700" s="156"/>
      <c r="E3700" s="157"/>
      <c r="K3700" s="160"/>
    </row>
    <row r="3701" spans="1:11">
      <c r="A3701" s="159">
        <f t="shared" si="462"/>
        <v>32</v>
      </c>
      <c r="B3701" s="156">
        <f t="shared" ref="B3701:B3710" si="463">A3701-A3700</f>
        <v>30</v>
      </c>
      <c r="C3701" s="156">
        <v>100</v>
      </c>
      <c r="D3701" s="156"/>
      <c r="E3701" s="157"/>
      <c r="K3701" s="160"/>
    </row>
    <row r="3702" spans="1:11">
      <c r="A3702" s="159">
        <f t="shared" si="462"/>
        <v>232</v>
      </c>
      <c r="B3702" s="156">
        <f t="shared" si="463"/>
        <v>200</v>
      </c>
      <c r="C3702" s="156">
        <v>1000</v>
      </c>
      <c r="D3702" s="156">
        <f>A3702</f>
        <v>232</v>
      </c>
      <c r="E3702" s="157">
        <f>D3702-MOD(D3702,100)</f>
        <v>200</v>
      </c>
      <c r="F3702" s="149">
        <f>MOD(D3702,100)</f>
        <v>32</v>
      </c>
      <c r="G3702" s="149">
        <f>F3702-MOD(F3702,10)</f>
        <v>30</v>
      </c>
      <c r="H3702" s="149">
        <f>MOD(F3702,10)</f>
        <v>2</v>
      </c>
      <c r="K3702" s="160"/>
    </row>
    <row r="3703" spans="1:11">
      <c r="A3703" s="159">
        <f t="shared" si="462"/>
        <v>232</v>
      </c>
      <c r="B3703" s="156">
        <f t="shared" si="463"/>
        <v>0</v>
      </c>
      <c r="C3703" s="156">
        <v>10000</v>
      </c>
      <c r="D3703" s="156"/>
      <c r="E3703" s="157" t="str">
        <f>_xlfn.IFNA(VLOOKUP(E3702,$O$3:$P$38,2,0),"")</f>
        <v>dwieście</v>
      </c>
      <c r="F3703" s="149" t="str">
        <f>IF(AND(F3702&gt;10,F3702&lt;20), VLOOKUP(F3702,$O$3:$P$38,2,0),"")</f>
        <v/>
      </c>
      <c r="G3703" s="149" t="str">
        <f>IF(AND(F3702&gt;10,F3702&lt;20),"", IF(G3702&gt;9, VLOOKUP(G3702,$O$3:$P$38,2,0),""))</f>
        <v>trzydzieści</v>
      </c>
      <c r="H3703" s="149" t="str">
        <f>IF(AND(F3702&gt;10,F3702&lt;20),"",IF(H3702&gt;0,VLOOKUP(H3702,$O$3:$P$39,2,0),IF(AND(H3702=0,A3699=0),"zero","")))</f>
        <v>dwa</v>
      </c>
      <c r="J3703" s="149" t="str">
        <f>CONCATENATE(E3703,IF(AND(E3703&lt;&gt;"",F3703&lt;&gt;""),$M$3,""),F3703,IF(AND(E3703&amp;F3703&lt;&gt;"",G3703&lt;&gt;""),$M$3,""),G3703,IF(AND(E3703&amp;F3703&amp;G3703&lt;&gt;"",H3703&lt;&gt;""),$M$3,""),H3703)</f>
        <v>dwieście trzydzieści dwa</v>
      </c>
      <c r="K3703" s="160"/>
    </row>
    <row r="3704" spans="1:11">
      <c r="A3704" s="159">
        <f t="shared" si="462"/>
        <v>232</v>
      </c>
      <c r="B3704" s="156">
        <f t="shared" si="463"/>
        <v>0</v>
      </c>
      <c r="C3704" s="156">
        <v>100000</v>
      </c>
      <c r="D3704" s="156"/>
      <c r="E3704" s="157"/>
      <c r="K3704" s="160"/>
    </row>
    <row r="3705" spans="1:11">
      <c r="A3705" s="159">
        <f t="shared" si="462"/>
        <v>232</v>
      </c>
      <c r="B3705" s="156">
        <f t="shared" si="463"/>
        <v>0</v>
      </c>
      <c r="C3705" s="156">
        <v>1000000</v>
      </c>
      <c r="D3705" s="156">
        <f>(A3705-A3702)/1000</f>
        <v>0</v>
      </c>
      <c r="E3705" s="157">
        <f>D3705-MOD(D3705,100)</f>
        <v>0</v>
      </c>
      <c r="F3705" s="149">
        <f>MOD(D3705,100)</f>
        <v>0</v>
      </c>
      <c r="G3705" s="149">
        <f>F3705-MOD(F3705,10)</f>
        <v>0</v>
      </c>
      <c r="H3705" s="149">
        <f>MOD(F3705,10)</f>
        <v>0</v>
      </c>
      <c r="K3705" s="160"/>
    </row>
    <row r="3706" spans="1:11">
      <c r="A3706" s="159">
        <f t="shared" si="462"/>
        <v>232</v>
      </c>
      <c r="B3706" s="156">
        <f t="shared" si="463"/>
        <v>0</v>
      </c>
      <c r="C3706" s="156">
        <v>10000000</v>
      </c>
      <c r="D3706" s="156"/>
      <c r="E3706" s="157" t="str">
        <f>_xlfn.IFNA(VLOOKUP(E3705,$O$3:$P$38,2,0),"")</f>
        <v/>
      </c>
      <c r="F3706" s="149" t="str">
        <f>IF(AND(F3705&gt;10,F3705&lt;20), VLOOKUP(F3705,$O$3:$P$38,2,0),"")</f>
        <v/>
      </c>
      <c r="G3706" s="149" t="str">
        <f>IF(AND(F3705&gt;10,F3705&lt;20),"", IF(G3705&gt;9, VLOOKUP(G3705,$O$3:$P$38,2,0),""))</f>
        <v/>
      </c>
      <c r="H3706" s="149" t="str">
        <f>IF(AND(F3705&gt;10,F3705&lt;20),"", IF(H3705&gt;0, VLOOKUP(H3705,$O$3:$P$38,2,0),""))</f>
        <v/>
      </c>
      <c r="I3706" s="149" t="str">
        <f>IF(D3705=0,"",IF(D3705=1,$Q$3,IF(AND(F3705&gt;10,F3705&lt;19),$Q$5,IF(AND(H3705&gt;1,H3705&lt;5),$Q$4,$Q$5))))</f>
        <v/>
      </c>
      <c r="J3706" s="149" t="str">
        <f>CONCATENATE(E3706,IF(AND(E3706&lt;&gt;"",F3706&lt;&gt;""),$M$3,""),F3706,IF(AND(E3706&amp;F3706&lt;&gt;"",G3706&lt;&gt;""),$M$3,""),G3706,IF(AND(E3706&amp;F3706&amp;G3706&lt;&gt;"",H3706&lt;&gt;""),$M$3,""),H3706,IF(E3706&amp;F3706&amp;G3706&amp;H3706&lt;&gt;"",$M$3,""),I3706)</f>
        <v/>
      </c>
      <c r="K3706" s="160"/>
    </row>
    <row r="3707" spans="1:11">
      <c r="A3707" s="159">
        <f t="shared" si="462"/>
        <v>232</v>
      </c>
      <c r="B3707" s="156">
        <f t="shared" si="463"/>
        <v>0</v>
      </c>
      <c r="C3707" s="156">
        <v>100000000</v>
      </c>
      <c r="D3707" s="156"/>
      <c r="E3707" s="157"/>
      <c r="K3707" s="160"/>
    </row>
    <row r="3708" spans="1:11">
      <c r="A3708" s="159">
        <f t="shared" si="462"/>
        <v>232</v>
      </c>
      <c r="B3708" s="155">
        <f t="shared" si="463"/>
        <v>0</v>
      </c>
      <c r="C3708" s="155">
        <v>1000000000</v>
      </c>
      <c r="D3708" s="156">
        <f>(A3708-A3705)/1000000</f>
        <v>0</v>
      </c>
      <c r="E3708" s="157">
        <f>D3708-MOD(D3708,100)</f>
        <v>0</v>
      </c>
      <c r="F3708" s="149">
        <f>MOD(D3708,100)</f>
        <v>0</v>
      </c>
      <c r="G3708" s="149">
        <f>F3708-MOD(F3708,10)</f>
        <v>0</v>
      </c>
      <c r="H3708" s="149">
        <f>MOD(F3708,10)</f>
        <v>0</v>
      </c>
      <c r="K3708" s="160"/>
    </row>
    <row r="3709" spans="1:11">
      <c r="A3709" s="159">
        <f t="shared" si="462"/>
        <v>232</v>
      </c>
      <c r="B3709" s="155">
        <f t="shared" si="463"/>
        <v>0</v>
      </c>
      <c r="C3709" s="155">
        <v>10000000000</v>
      </c>
      <c r="E3709" s="161" t="str">
        <f>_xlfn.IFNA(VLOOKUP(E3708,$O$3:$P$38,2,0),"")</f>
        <v/>
      </c>
      <c r="F3709" s="149" t="str">
        <f>IF(AND(F3708&gt;10,F3708&lt;20), VLOOKUP(F3708,$O$3:$P$38,2,0),"")</f>
        <v/>
      </c>
      <c r="G3709" s="149" t="str">
        <f>IF(AND(F3708&gt;10,F3708&lt;20),"", IF(G3708&gt;9, VLOOKUP(G3708,$O$3:$P$38,2,0),""))</f>
        <v/>
      </c>
      <c r="H3709" s="149" t="str">
        <f>IF(AND(F3708&gt;10,F3708&lt;20),"", IF(H3708&gt;0, VLOOKUP(H3708,$O$3:$P$38,2,0),""))</f>
        <v/>
      </c>
      <c r="I3709" s="149" t="str">
        <f>IF(D3708=0,"",IF(D3708=1,$R$3,IF(AND(F3708&gt;10,F3708&lt;19),$R$5,IF(AND(H3708&gt;1,H3708&lt;5),$R$4,$R$5))))</f>
        <v/>
      </c>
      <c r="J3709" s="149" t="str">
        <f>CONCATENATE(E3709,IF(AND(E3709&lt;&gt;"",F3709&lt;&gt;""),$M$3,""),F3709,IF(AND(E3709&amp;F3709&lt;&gt;"",G3709&lt;&gt;""),$M$3,""),G3709,IF(AND(E3709&amp;F3709&amp;G3709&lt;&gt;"",H3709&lt;&gt;""),$M$3,""),H3709,IF(E3709&amp;F3709&amp;G3709&amp;H3709&lt;&gt;"",$M$3,""),I3709)</f>
        <v/>
      </c>
      <c r="K3709" s="160"/>
    </row>
    <row r="3710" spans="1:11">
      <c r="A3710" s="159">
        <f t="shared" si="462"/>
        <v>232</v>
      </c>
      <c r="B3710" s="156">
        <f t="shared" si="463"/>
        <v>0</v>
      </c>
      <c r="C3710" s="156">
        <v>100000000000</v>
      </c>
      <c r="D3710" s="156"/>
      <c r="E3710" s="157"/>
      <c r="K3710" s="160"/>
    </row>
    <row r="3711" spans="1:11">
      <c r="A3711" s="159">
        <f t="shared" si="462"/>
        <v>232</v>
      </c>
      <c r="B3711" s="155">
        <f>A3711-A3708</f>
        <v>0</v>
      </c>
      <c r="C3711" s="155">
        <v>1000000000000</v>
      </c>
      <c r="D3711" s="156">
        <f>(A3711-A3708)/1000000000</f>
        <v>0</v>
      </c>
      <c r="E3711" s="157">
        <f>D3711-MOD(D3711,100)</f>
        <v>0</v>
      </c>
      <c r="F3711" s="149">
        <f>MOD(D3711,100)</f>
        <v>0</v>
      </c>
      <c r="G3711" s="149">
        <f>F3711-MOD(F3711,10)</f>
        <v>0</v>
      </c>
      <c r="H3711" s="149">
        <f>MOD(F3711,10)</f>
        <v>0</v>
      </c>
      <c r="K3711" s="160"/>
    </row>
    <row r="3712" spans="1:11" ht="15.75" thickBot="1">
      <c r="A3712" s="162"/>
      <c r="B3712" s="163"/>
      <c r="C3712" s="163"/>
      <c r="D3712" s="163"/>
      <c r="E3712" s="164" t="str">
        <f>_xlfn.IFNA(VLOOKUP(E3711,$O$3:$P$38,2,0),"")</f>
        <v/>
      </c>
      <c r="F3712" s="163" t="str">
        <f>IF(AND(F3711&gt;10,F3711&lt;20), VLOOKUP(F3711,$O$3:$P$38,2,0),"")</f>
        <v/>
      </c>
      <c r="G3712" s="163" t="str">
        <f>IF(AND(F3711&gt;10,F3711&lt;20),"", IF(G3711&gt;9, VLOOKUP(G3711,$O$3:$P$38,2,0),""))</f>
        <v/>
      </c>
      <c r="H3712" s="163" t="str">
        <f>IF(AND(F3711&gt;10,F3711&lt;20),"", IF(H3711&gt;0, VLOOKUP(H3711,$O$3:$P$38,2,0),""))</f>
        <v/>
      </c>
      <c r="I3712" s="163" t="str">
        <f>IF(D3711=0,"",IF(D3711=1,$S$3,IF(AND(F3711&gt;10,F3711&lt;19),$S$5,IF(AND(H3711&gt;1,H3711&lt;5),$S$4,$S$5))))</f>
        <v/>
      </c>
      <c r="J3712" s="163" t="str">
        <f>CONCATENATE(E3712,IF(AND(E3712&lt;&gt;"",F3712&lt;&gt;""),$M$3,""),F3712,IF(AND(E3712&amp;F3712&lt;&gt;"",G3712&lt;&gt;""),$M$3,""),G3712,IF(AND(E3712&amp;F3712&amp;G3712&lt;&gt;"",H3712&lt;&gt;""),$M$3,""),H3712,IF(E3712&amp;F3712&amp;G3712&amp;H3712&lt;&gt;"",$M$3,""),I3712)</f>
        <v/>
      </c>
      <c r="K3712" s="165"/>
    </row>
    <row r="3713" spans="1:11" ht="15.75" thickBot="1">
      <c r="A3713" s="150"/>
      <c r="B3713" s="150"/>
      <c r="C3713" s="150"/>
      <c r="D3713" s="150"/>
      <c r="E3713" s="166"/>
      <c r="F3713" s="150"/>
      <c r="G3713" s="150"/>
      <c r="H3713" s="150"/>
      <c r="I3713" s="150"/>
      <c r="J3713" s="150"/>
      <c r="K3713" s="150"/>
    </row>
    <row r="3714" spans="1:11" ht="15.75" thickBot="1">
      <c r="A3714" s="151">
        <v>233</v>
      </c>
      <c r="B3714" s="145" t="s">
        <v>152</v>
      </c>
      <c r="C3714" s="145" t="s">
        <v>153</v>
      </c>
      <c r="D3714" s="148"/>
      <c r="E3714" s="152" t="str">
        <f>CONCATENATE(J3728,IF(AND(D3727&lt;&gt;0,D3724&lt;&gt;0),$M$3,""),J3725,IF(AND(D3724&lt;&gt;0,D3721&lt;&gt;0),$M$3,""),J3722,IF(AND(D3721&lt;&gt;0,D3718&lt;&gt;0),$M$3,""),J3719,$N$3,$M$3,E3715,IF(D3715&lt;&gt;0,$M$3,""),$N$4)</f>
        <v>dwieście trzydzieści trzy, 00/100</v>
      </c>
      <c r="F3714" s="148"/>
      <c r="G3714" s="148"/>
      <c r="H3714" s="148"/>
      <c r="I3714" s="148"/>
      <c r="J3714" s="148"/>
      <c r="K3714" s="153"/>
    </row>
    <row r="3715" spans="1:11" ht="15.75" thickBot="1">
      <c r="A3715" s="154">
        <f>TRUNC(A3714)</f>
        <v>233</v>
      </c>
      <c r="B3715" s="155">
        <f>A3714-A3715</f>
        <v>0</v>
      </c>
      <c r="C3715" s="155">
        <v>1</v>
      </c>
      <c r="D3715" s="156">
        <f>B3715</f>
        <v>0</v>
      </c>
      <c r="E3715" s="157" t="str">
        <f>CONCATENATE(TEXT(D3715*100,"## 00"),"/100")</f>
        <v>00/100</v>
      </c>
      <c r="K3715" s="158"/>
    </row>
    <row r="3716" spans="1:11">
      <c r="A3716" s="159">
        <f t="shared" ref="A3716:A3727" si="464">MOD($A$3715,$C3716)</f>
        <v>3</v>
      </c>
      <c r="B3716" s="156">
        <f>A3716</f>
        <v>3</v>
      </c>
      <c r="C3716" s="156">
        <v>10</v>
      </c>
      <c r="D3716" s="156"/>
      <c r="E3716" s="157"/>
      <c r="K3716" s="160"/>
    </row>
    <row r="3717" spans="1:11">
      <c r="A3717" s="159">
        <f t="shared" si="464"/>
        <v>33</v>
      </c>
      <c r="B3717" s="156">
        <f t="shared" ref="B3717:B3726" si="465">A3717-A3716</f>
        <v>30</v>
      </c>
      <c r="C3717" s="156">
        <v>100</v>
      </c>
      <c r="D3717" s="156"/>
      <c r="E3717" s="157"/>
      <c r="K3717" s="160"/>
    </row>
    <row r="3718" spans="1:11">
      <c r="A3718" s="159">
        <f t="shared" si="464"/>
        <v>233</v>
      </c>
      <c r="B3718" s="156">
        <f t="shared" si="465"/>
        <v>200</v>
      </c>
      <c r="C3718" s="156">
        <v>1000</v>
      </c>
      <c r="D3718" s="156">
        <f>A3718</f>
        <v>233</v>
      </c>
      <c r="E3718" s="157">
        <f>D3718-MOD(D3718,100)</f>
        <v>200</v>
      </c>
      <c r="F3718" s="149">
        <f>MOD(D3718,100)</f>
        <v>33</v>
      </c>
      <c r="G3718" s="149">
        <f>F3718-MOD(F3718,10)</f>
        <v>30</v>
      </c>
      <c r="H3718" s="149">
        <f>MOD(F3718,10)</f>
        <v>3</v>
      </c>
      <c r="K3718" s="160"/>
    </row>
    <row r="3719" spans="1:11">
      <c r="A3719" s="159">
        <f t="shared" si="464"/>
        <v>233</v>
      </c>
      <c r="B3719" s="156">
        <f t="shared" si="465"/>
        <v>0</v>
      </c>
      <c r="C3719" s="156">
        <v>10000</v>
      </c>
      <c r="D3719" s="156"/>
      <c r="E3719" s="157" t="str">
        <f>_xlfn.IFNA(VLOOKUP(E3718,$O$3:$P$38,2,0),"")</f>
        <v>dwieście</v>
      </c>
      <c r="F3719" s="149" t="str">
        <f>IF(AND(F3718&gt;10,F3718&lt;20), VLOOKUP(F3718,$O$3:$P$38,2,0),"")</f>
        <v/>
      </c>
      <c r="G3719" s="149" t="str">
        <f>IF(AND(F3718&gt;10,F3718&lt;20),"", IF(G3718&gt;9, VLOOKUP(G3718,$O$3:$P$38,2,0),""))</f>
        <v>trzydzieści</v>
      </c>
      <c r="H3719" s="149" t="str">
        <f>IF(AND(F3718&gt;10,F3718&lt;20),"",IF(H3718&gt;0,VLOOKUP(H3718,$O$3:$P$39,2,0),IF(AND(H3718=0,A3715=0),"zero","")))</f>
        <v>trzy</v>
      </c>
      <c r="J3719" s="149" t="str">
        <f>CONCATENATE(E3719,IF(AND(E3719&lt;&gt;"",F3719&lt;&gt;""),$M$3,""),F3719,IF(AND(E3719&amp;F3719&lt;&gt;"",G3719&lt;&gt;""),$M$3,""),G3719,IF(AND(E3719&amp;F3719&amp;G3719&lt;&gt;"",H3719&lt;&gt;""),$M$3,""),H3719)</f>
        <v>dwieście trzydzieści trzy</v>
      </c>
      <c r="K3719" s="160"/>
    </row>
    <row r="3720" spans="1:11">
      <c r="A3720" s="159">
        <f t="shared" si="464"/>
        <v>233</v>
      </c>
      <c r="B3720" s="156">
        <f t="shared" si="465"/>
        <v>0</v>
      </c>
      <c r="C3720" s="156">
        <v>100000</v>
      </c>
      <c r="D3720" s="156"/>
      <c r="E3720" s="157"/>
      <c r="K3720" s="160"/>
    </row>
    <row r="3721" spans="1:11">
      <c r="A3721" s="159">
        <f t="shared" si="464"/>
        <v>233</v>
      </c>
      <c r="B3721" s="156">
        <f t="shared" si="465"/>
        <v>0</v>
      </c>
      <c r="C3721" s="156">
        <v>1000000</v>
      </c>
      <c r="D3721" s="156">
        <f>(A3721-A3718)/1000</f>
        <v>0</v>
      </c>
      <c r="E3721" s="157">
        <f>D3721-MOD(D3721,100)</f>
        <v>0</v>
      </c>
      <c r="F3721" s="149">
        <f>MOD(D3721,100)</f>
        <v>0</v>
      </c>
      <c r="G3721" s="149">
        <f>F3721-MOD(F3721,10)</f>
        <v>0</v>
      </c>
      <c r="H3721" s="149">
        <f>MOD(F3721,10)</f>
        <v>0</v>
      </c>
      <c r="K3721" s="160"/>
    </row>
    <row r="3722" spans="1:11">
      <c r="A3722" s="159">
        <f t="shared" si="464"/>
        <v>233</v>
      </c>
      <c r="B3722" s="156">
        <f t="shared" si="465"/>
        <v>0</v>
      </c>
      <c r="C3722" s="156">
        <v>10000000</v>
      </c>
      <c r="D3722" s="156"/>
      <c r="E3722" s="157" t="str">
        <f>_xlfn.IFNA(VLOOKUP(E3721,$O$3:$P$38,2,0),"")</f>
        <v/>
      </c>
      <c r="F3722" s="149" t="str">
        <f>IF(AND(F3721&gt;10,F3721&lt;20), VLOOKUP(F3721,$O$3:$P$38,2,0),"")</f>
        <v/>
      </c>
      <c r="G3722" s="149" t="str">
        <f>IF(AND(F3721&gt;10,F3721&lt;20),"", IF(G3721&gt;9, VLOOKUP(G3721,$O$3:$P$38,2,0),""))</f>
        <v/>
      </c>
      <c r="H3722" s="149" t="str">
        <f>IF(AND(F3721&gt;10,F3721&lt;20),"", IF(H3721&gt;0, VLOOKUP(H3721,$O$3:$P$38,2,0),""))</f>
        <v/>
      </c>
      <c r="I3722" s="149" t="str">
        <f>IF(D3721=0,"",IF(D3721=1,$Q$3,IF(AND(F3721&gt;10,F3721&lt;19),$Q$5,IF(AND(H3721&gt;1,H3721&lt;5),$Q$4,$Q$5))))</f>
        <v/>
      </c>
      <c r="J3722" s="149" t="str">
        <f>CONCATENATE(E3722,IF(AND(E3722&lt;&gt;"",F3722&lt;&gt;""),$M$3,""),F3722,IF(AND(E3722&amp;F3722&lt;&gt;"",G3722&lt;&gt;""),$M$3,""),G3722,IF(AND(E3722&amp;F3722&amp;G3722&lt;&gt;"",H3722&lt;&gt;""),$M$3,""),H3722,IF(E3722&amp;F3722&amp;G3722&amp;H3722&lt;&gt;"",$M$3,""),I3722)</f>
        <v/>
      </c>
      <c r="K3722" s="160"/>
    </row>
    <row r="3723" spans="1:11">
      <c r="A3723" s="159">
        <f t="shared" si="464"/>
        <v>233</v>
      </c>
      <c r="B3723" s="156">
        <f t="shared" si="465"/>
        <v>0</v>
      </c>
      <c r="C3723" s="156">
        <v>100000000</v>
      </c>
      <c r="D3723" s="156"/>
      <c r="E3723" s="157"/>
      <c r="K3723" s="160"/>
    </row>
    <row r="3724" spans="1:11">
      <c r="A3724" s="159">
        <f t="shared" si="464"/>
        <v>233</v>
      </c>
      <c r="B3724" s="155">
        <f t="shared" si="465"/>
        <v>0</v>
      </c>
      <c r="C3724" s="155">
        <v>1000000000</v>
      </c>
      <c r="D3724" s="156">
        <f>(A3724-A3721)/1000000</f>
        <v>0</v>
      </c>
      <c r="E3724" s="157">
        <f>D3724-MOD(D3724,100)</f>
        <v>0</v>
      </c>
      <c r="F3724" s="149">
        <f>MOD(D3724,100)</f>
        <v>0</v>
      </c>
      <c r="G3724" s="149">
        <f>F3724-MOD(F3724,10)</f>
        <v>0</v>
      </c>
      <c r="H3724" s="149">
        <f>MOD(F3724,10)</f>
        <v>0</v>
      </c>
      <c r="K3724" s="160"/>
    </row>
    <row r="3725" spans="1:11">
      <c r="A3725" s="159">
        <f t="shared" si="464"/>
        <v>233</v>
      </c>
      <c r="B3725" s="155">
        <f t="shared" si="465"/>
        <v>0</v>
      </c>
      <c r="C3725" s="155">
        <v>10000000000</v>
      </c>
      <c r="E3725" s="161" t="str">
        <f>_xlfn.IFNA(VLOOKUP(E3724,$O$3:$P$38,2,0),"")</f>
        <v/>
      </c>
      <c r="F3725" s="149" t="str">
        <f>IF(AND(F3724&gt;10,F3724&lt;20), VLOOKUP(F3724,$O$3:$P$38,2,0),"")</f>
        <v/>
      </c>
      <c r="G3725" s="149" t="str">
        <f>IF(AND(F3724&gt;10,F3724&lt;20),"", IF(G3724&gt;9, VLOOKUP(G3724,$O$3:$P$38,2,0),""))</f>
        <v/>
      </c>
      <c r="H3725" s="149" t="str">
        <f>IF(AND(F3724&gt;10,F3724&lt;20),"", IF(H3724&gt;0, VLOOKUP(H3724,$O$3:$P$38,2,0),""))</f>
        <v/>
      </c>
      <c r="I3725" s="149" t="str">
        <f>IF(D3724=0,"",IF(D3724=1,$R$3,IF(AND(F3724&gt;10,F3724&lt;19),$R$5,IF(AND(H3724&gt;1,H3724&lt;5),$R$4,$R$5))))</f>
        <v/>
      </c>
      <c r="J3725" s="149" t="str">
        <f>CONCATENATE(E3725,IF(AND(E3725&lt;&gt;"",F3725&lt;&gt;""),$M$3,""),F3725,IF(AND(E3725&amp;F3725&lt;&gt;"",G3725&lt;&gt;""),$M$3,""),G3725,IF(AND(E3725&amp;F3725&amp;G3725&lt;&gt;"",H3725&lt;&gt;""),$M$3,""),H3725,IF(E3725&amp;F3725&amp;G3725&amp;H3725&lt;&gt;"",$M$3,""),I3725)</f>
        <v/>
      </c>
      <c r="K3725" s="160"/>
    </row>
    <row r="3726" spans="1:11">
      <c r="A3726" s="159">
        <f t="shared" si="464"/>
        <v>233</v>
      </c>
      <c r="B3726" s="156">
        <f t="shared" si="465"/>
        <v>0</v>
      </c>
      <c r="C3726" s="156">
        <v>100000000000</v>
      </c>
      <c r="D3726" s="156"/>
      <c r="E3726" s="157"/>
      <c r="K3726" s="160"/>
    </row>
    <row r="3727" spans="1:11">
      <c r="A3727" s="159">
        <f t="shared" si="464"/>
        <v>233</v>
      </c>
      <c r="B3727" s="155">
        <f>A3727-A3724</f>
        <v>0</v>
      </c>
      <c r="C3727" s="155">
        <v>1000000000000</v>
      </c>
      <c r="D3727" s="156">
        <f>(A3727-A3724)/1000000000</f>
        <v>0</v>
      </c>
      <c r="E3727" s="157">
        <f>D3727-MOD(D3727,100)</f>
        <v>0</v>
      </c>
      <c r="F3727" s="149">
        <f>MOD(D3727,100)</f>
        <v>0</v>
      </c>
      <c r="G3727" s="149">
        <f>F3727-MOD(F3727,10)</f>
        <v>0</v>
      </c>
      <c r="H3727" s="149">
        <f>MOD(F3727,10)</f>
        <v>0</v>
      </c>
      <c r="K3727" s="160"/>
    </row>
    <row r="3728" spans="1:11" ht="15.75" thickBot="1">
      <c r="A3728" s="162"/>
      <c r="B3728" s="163"/>
      <c r="C3728" s="163"/>
      <c r="D3728" s="163"/>
      <c r="E3728" s="164" t="str">
        <f>_xlfn.IFNA(VLOOKUP(E3727,$O$3:$P$38,2,0),"")</f>
        <v/>
      </c>
      <c r="F3728" s="163" t="str">
        <f>IF(AND(F3727&gt;10,F3727&lt;20), VLOOKUP(F3727,$O$3:$P$38,2,0),"")</f>
        <v/>
      </c>
      <c r="G3728" s="163" t="str">
        <f>IF(AND(F3727&gt;10,F3727&lt;20),"", IF(G3727&gt;9, VLOOKUP(G3727,$O$3:$P$38,2,0),""))</f>
        <v/>
      </c>
      <c r="H3728" s="163" t="str">
        <f>IF(AND(F3727&gt;10,F3727&lt;20),"", IF(H3727&gt;0, VLOOKUP(H3727,$O$3:$P$38,2,0),""))</f>
        <v/>
      </c>
      <c r="I3728" s="163" t="str">
        <f>IF(D3727=0,"",IF(D3727=1,$S$3,IF(AND(F3727&gt;10,F3727&lt;19),$S$5,IF(AND(H3727&gt;1,H3727&lt;5),$S$4,$S$5))))</f>
        <v/>
      </c>
      <c r="J3728" s="163" t="str">
        <f>CONCATENATE(E3728,IF(AND(E3728&lt;&gt;"",F3728&lt;&gt;""),$M$3,""),F3728,IF(AND(E3728&amp;F3728&lt;&gt;"",G3728&lt;&gt;""),$M$3,""),G3728,IF(AND(E3728&amp;F3728&amp;G3728&lt;&gt;"",H3728&lt;&gt;""),$M$3,""),H3728,IF(E3728&amp;F3728&amp;G3728&amp;H3728&lt;&gt;"",$M$3,""),I3728)</f>
        <v/>
      </c>
      <c r="K3728" s="165"/>
    </row>
    <row r="3729" spans="1:11" ht="15.75" thickBot="1">
      <c r="A3729" s="150"/>
      <c r="B3729" s="150"/>
      <c r="C3729" s="150"/>
      <c r="D3729" s="150"/>
      <c r="E3729" s="166"/>
      <c r="F3729" s="150"/>
      <c r="G3729" s="150"/>
      <c r="H3729" s="150"/>
      <c r="I3729" s="150"/>
      <c r="J3729" s="150"/>
      <c r="K3729" s="150"/>
    </row>
    <row r="3730" spans="1:11" ht="15.75" thickBot="1">
      <c r="A3730" s="151">
        <v>234</v>
      </c>
      <c r="B3730" s="145" t="s">
        <v>152</v>
      </c>
      <c r="C3730" s="145" t="s">
        <v>153</v>
      </c>
      <c r="D3730" s="148"/>
      <c r="E3730" s="152" t="str">
        <f>CONCATENATE(J3744,IF(AND(D3743&lt;&gt;0,D3740&lt;&gt;0),$M$3,""),J3741,IF(AND(D3740&lt;&gt;0,D3737&lt;&gt;0),$M$3,""),J3738,IF(AND(D3737&lt;&gt;0,D3734&lt;&gt;0),$M$3,""),J3735,$N$3,$M$3,E3731,IF(D3731&lt;&gt;0,$M$3,""),$N$4)</f>
        <v>dwieście trzydzieści cztery, 00/100</v>
      </c>
      <c r="F3730" s="148"/>
      <c r="G3730" s="148"/>
      <c r="H3730" s="148"/>
      <c r="I3730" s="148"/>
      <c r="J3730" s="148"/>
      <c r="K3730" s="153"/>
    </row>
    <row r="3731" spans="1:11" ht="15.75" thickBot="1">
      <c r="A3731" s="154">
        <f>TRUNC(A3730)</f>
        <v>234</v>
      </c>
      <c r="B3731" s="155">
        <f>A3730-A3731</f>
        <v>0</v>
      </c>
      <c r="C3731" s="155">
        <v>1</v>
      </c>
      <c r="D3731" s="156">
        <f>B3731</f>
        <v>0</v>
      </c>
      <c r="E3731" s="157" t="str">
        <f>CONCATENATE(TEXT(D3731*100,"## 00"),"/100")</f>
        <v>00/100</v>
      </c>
      <c r="K3731" s="158"/>
    </row>
    <row r="3732" spans="1:11">
      <c r="A3732" s="159">
        <f t="shared" ref="A3732:A3743" si="466">MOD($A$3731,$C3732)</f>
        <v>4</v>
      </c>
      <c r="B3732" s="156">
        <f>A3732</f>
        <v>4</v>
      </c>
      <c r="C3732" s="156">
        <v>10</v>
      </c>
      <c r="D3732" s="156"/>
      <c r="E3732" s="157"/>
      <c r="K3732" s="160"/>
    </row>
    <row r="3733" spans="1:11">
      <c r="A3733" s="159">
        <f t="shared" si="466"/>
        <v>34</v>
      </c>
      <c r="B3733" s="156">
        <f t="shared" ref="B3733:B3742" si="467">A3733-A3732</f>
        <v>30</v>
      </c>
      <c r="C3733" s="156">
        <v>100</v>
      </c>
      <c r="D3733" s="156"/>
      <c r="E3733" s="157"/>
      <c r="K3733" s="160"/>
    </row>
    <row r="3734" spans="1:11">
      <c r="A3734" s="159">
        <f t="shared" si="466"/>
        <v>234</v>
      </c>
      <c r="B3734" s="156">
        <f t="shared" si="467"/>
        <v>200</v>
      </c>
      <c r="C3734" s="156">
        <v>1000</v>
      </c>
      <c r="D3734" s="156">
        <f>A3734</f>
        <v>234</v>
      </c>
      <c r="E3734" s="157">
        <f>D3734-MOD(D3734,100)</f>
        <v>200</v>
      </c>
      <c r="F3734" s="149">
        <f>MOD(D3734,100)</f>
        <v>34</v>
      </c>
      <c r="G3734" s="149">
        <f>F3734-MOD(F3734,10)</f>
        <v>30</v>
      </c>
      <c r="H3734" s="149">
        <f>MOD(F3734,10)</f>
        <v>4</v>
      </c>
      <c r="K3734" s="160"/>
    </row>
    <row r="3735" spans="1:11">
      <c r="A3735" s="159">
        <f t="shared" si="466"/>
        <v>234</v>
      </c>
      <c r="B3735" s="156">
        <f t="shared" si="467"/>
        <v>0</v>
      </c>
      <c r="C3735" s="156">
        <v>10000</v>
      </c>
      <c r="D3735" s="156"/>
      <c r="E3735" s="157" t="str">
        <f>_xlfn.IFNA(VLOOKUP(E3734,$O$3:$P$38,2,0),"")</f>
        <v>dwieście</v>
      </c>
      <c r="F3735" s="149" t="str">
        <f>IF(AND(F3734&gt;10,F3734&lt;20), VLOOKUP(F3734,$O$3:$P$38,2,0),"")</f>
        <v/>
      </c>
      <c r="G3735" s="149" t="str">
        <f>IF(AND(F3734&gt;10,F3734&lt;20),"", IF(G3734&gt;9, VLOOKUP(G3734,$O$3:$P$38,2,0),""))</f>
        <v>trzydzieści</v>
      </c>
      <c r="H3735" s="149" t="str">
        <f>IF(AND(F3734&gt;10,F3734&lt;20),"",IF(H3734&gt;0,VLOOKUP(H3734,$O$3:$P$39,2,0),IF(AND(H3734=0,A3731=0),"zero","")))</f>
        <v>cztery</v>
      </c>
      <c r="J3735" s="149" t="str">
        <f>CONCATENATE(E3735,IF(AND(E3735&lt;&gt;"",F3735&lt;&gt;""),$M$3,""),F3735,IF(AND(E3735&amp;F3735&lt;&gt;"",G3735&lt;&gt;""),$M$3,""),G3735,IF(AND(E3735&amp;F3735&amp;G3735&lt;&gt;"",H3735&lt;&gt;""),$M$3,""),H3735)</f>
        <v>dwieście trzydzieści cztery</v>
      </c>
      <c r="K3735" s="160"/>
    </row>
    <row r="3736" spans="1:11">
      <c r="A3736" s="159">
        <f t="shared" si="466"/>
        <v>234</v>
      </c>
      <c r="B3736" s="156">
        <f t="shared" si="467"/>
        <v>0</v>
      </c>
      <c r="C3736" s="156">
        <v>100000</v>
      </c>
      <c r="D3736" s="156"/>
      <c r="E3736" s="157"/>
      <c r="K3736" s="160"/>
    </row>
    <row r="3737" spans="1:11">
      <c r="A3737" s="159">
        <f t="shared" si="466"/>
        <v>234</v>
      </c>
      <c r="B3737" s="156">
        <f t="shared" si="467"/>
        <v>0</v>
      </c>
      <c r="C3737" s="156">
        <v>1000000</v>
      </c>
      <c r="D3737" s="156">
        <f>(A3737-A3734)/1000</f>
        <v>0</v>
      </c>
      <c r="E3737" s="157">
        <f>D3737-MOD(D3737,100)</f>
        <v>0</v>
      </c>
      <c r="F3737" s="149">
        <f>MOD(D3737,100)</f>
        <v>0</v>
      </c>
      <c r="G3737" s="149">
        <f>F3737-MOD(F3737,10)</f>
        <v>0</v>
      </c>
      <c r="H3737" s="149">
        <f>MOD(F3737,10)</f>
        <v>0</v>
      </c>
      <c r="K3737" s="160"/>
    </row>
    <row r="3738" spans="1:11">
      <c r="A3738" s="159">
        <f t="shared" si="466"/>
        <v>234</v>
      </c>
      <c r="B3738" s="156">
        <f t="shared" si="467"/>
        <v>0</v>
      </c>
      <c r="C3738" s="156">
        <v>10000000</v>
      </c>
      <c r="D3738" s="156"/>
      <c r="E3738" s="157" t="str">
        <f>_xlfn.IFNA(VLOOKUP(E3737,$O$3:$P$38,2,0),"")</f>
        <v/>
      </c>
      <c r="F3738" s="149" t="str">
        <f>IF(AND(F3737&gt;10,F3737&lt;20), VLOOKUP(F3737,$O$3:$P$38,2,0),"")</f>
        <v/>
      </c>
      <c r="G3738" s="149" t="str">
        <f>IF(AND(F3737&gt;10,F3737&lt;20),"", IF(G3737&gt;9, VLOOKUP(G3737,$O$3:$P$38,2,0),""))</f>
        <v/>
      </c>
      <c r="H3738" s="149" t="str">
        <f>IF(AND(F3737&gt;10,F3737&lt;20),"", IF(H3737&gt;0, VLOOKUP(H3737,$O$3:$P$38,2,0),""))</f>
        <v/>
      </c>
      <c r="I3738" s="149" t="str">
        <f>IF(D3737=0,"",IF(D3737=1,$Q$3,IF(AND(F3737&gt;10,F3737&lt;19),$Q$5,IF(AND(H3737&gt;1,H3737&lt;5),$Q$4,$Q$5))))</f>
        <v/>
      </c>
      <c r="J3738" s="149" t="str">
        <f>CONCATENATE(E3738,IF(AND(E3738&lt;&gt;"",F3738&lt;&gt;""),$M$3,""),F3738,IF(AND(E3738&amp;F3738&lt;&gt;"",G3738&lt;&gt;""),$M$3,""),G3738,IF(AND(E3738&amp;F3738&amp;G3738&lt;&gt;"",H3738&lt;&gt;""),$M$3,""),H3738,IF(E3738&amp;F3738&amp;G3738&amp;H3738&lt;&gt;"",$M$3,""),I3738)</f>
        <v/>
      </c>
      <c r="K3738" s="160"/>
    </row>
    <row r="3739" spans="1:11">
      <c r="A3739" s="159">
        <f t="shared" si="466"/>
        <v>234</v>
      </c>
      <c r="B3739" s="156">
        <f t="shared" si="467"/>
        <v>0</v>
      </c>
      <c r="C3739" s="156">
        <v>100000000</v>
      </c>
      <c r="D3739" s="156"/>
      <c r="E3739" s="157"/>
      <c r="K3739" s="160"/>
    </row>
    <row r="3740" spans="1:11">
      <c r="A3740" s="159">
        <f t="shared" si="466"/>
        <v>234</v>
      </c>
      <c r="B3740" s="155">
        <f t="shared" si="467"/>
        <v>0</v>
      </c>
      <c r="C3740" s="155">
        <v>1000000000</v>
      </c>
      <c r="D3740" s="156">
        <f>(A3740-A3737)/1000000</f>
        <v>0</v>
      </c>
      <c r="E3740" s="157">
        <f>D3740-MOD(D3740,100)</f>
        <v>0</v>
      </c>
      <c r="F3740" s="149">
        <f>MOD(D3740,100)</f>
        <v>0</v>
      </c>
      <c r="G3740" s="149">
        <f>F3740-MOD(F3740,10)</f>
        <v>0</v>
      </c>
      <c r="H3740" s="149">
        <f>MOD(F3740,10)</f>
        <v>0</v>
      </c>
      <c r="K3740" s="160"/>
    </row>
    <row r="3741" spans="1:11">
      <c r="A3741" s="159">
        <f t="shared" si="466"/>
        <v>234</v>
      </c>
      <c r="B3741" s="155">
        <f t="shared" si="467"/>
        <v>0</v>
      </c>
      <c r="C3741" s="155">
        <v>10000000000</v>
      </c>
      <c r="E3741" s="161" t="str">
        <f>_xlfn.IFNA(VLOOKUP(E3740,$O$3:$P$38,2,0),"")</f>
        <v/>
      </c>
      <c r="F3741" s="149" t="str">
        <f>IF(AND(F3740&gt;10,F3740&lt;20), VLOOKUP(F3740,$O$3:$P$38,2,0),"")</f>
        <v/>
      </c>
      <c r="G3741" s="149" t="str">
        <f>IF(AND(F3740&gt;10,F3740&lt;20),"", IF(G3740&gt;9, VLOOKUP(G3740,$O$3:$P$38,2,0),""))</f>
        <v/>
      </c>
      <c r="H3741" s="149" t="str">
        <f>IF(AND(F3740&gt;10,F3740&lt;20),"", IF(H3740&gt;0, VLOOKUP(H3740,$O$3:$P$38,2,0),""))</f>
        <v/>
      </c>
      <c r="I3741" s="149" t="str">
        <f>IF(D3740=0,"",IF(D3740=1,$R$3,IF(AND(F3740&gt;10,F3740&lt;19),$R$5,IF(AND(H3740&gt;1,H3740&lt;5),$R$4,$R$5))))</f>
        <v/>
      </c>
      <c r="J3741" s="149" t="str">
        <f>CONCATENATE(E3741,IF(AND(E3741&lt;&gt;"",F3741&lt;&gt;""),$M$3,""),F3741,IF(AND(E3741&amp;F3741&lt;&gt;"",G3741&lt;&gt;""),$M$3,""),G3741,IF(AND(E3741&amp;F3741&amp;G3741&lt;&gt;"",H3741&lt;&gt;""),$M$3,""),H3741,IF(E3741&amp;F3741&amp;G3741&amp;H3741&lt;&gt;"",$M$3,""),I3741)</f>
        <v/>
      </c>
      <c r="K3741" s="160"/>
    </row>
    <row r="3742" spans="1:11">
      <c r="A3742" s="159">
        <f t="shared" si="466"/>
        <v>234</v>
      </c>
      <c r="B3742" s="156">
        <f t="shared" si="467"/>
        <v>0</v>
      </c>
      <c r="C3742" s="156">
        <v>100000000000</v>
      </c>
      <c r="D3742" s="156"/>
      <c r="E3742" s="157"/>
      <c r="K3742" s="160"/>
    </row>
    <row r="3743" spans="1:11">
      <c r="A3743" s="159">
        <f t="shared" si="466"/>
        <v>234</v>
      </c>
      <c r="B3743" s="155">
        <f>A3743-A3740</f>
        <v>0</v>
      </c>
      <c r="C3743" s="155">
        <v>1000000000000</v>
      </c>
      <c r="D3743" s="156">
        <f>(A3743-A3740)/1000000000</f>
        <v>0</v>
      </c>
      <c r="E3743" s="157">
        <f>D3743-MOD(D3743,100)</f>
        <v>0</v>
      </c>
      <c r="F3743" s="149">
        <f>MOD(D3743,100)</f>
        <v>0</v>
      </c>
      <c r="G3743" s="149">
        <f>F3743-MOD(F3743,10)</f>
        <v>0</v>
      </c>
      <c r="H3743" s="149">
        <f>MOD(F3743,10)</f>
        <v>0</v>
      </c>
      <c r="K3743" s="160"/>
    </row>
    <row r="3744" spans="1:11" ht="15.75" thickBot="1">
      <c r="A3744" s="162"/>
      <c r="B3744" s="163"/>
      <c r="C3744" s="163"/>
      <c r="D3744" s="163"/>
      <c r="E3744" s="164" t="str">
        <f>_xlfn.IFNA(VLOOKUP(E3743,$O$3:$P$38,2,0),"")</f>
        <v/>
      </c>
      <c r="F3744" s="163" t="str">
        <f>IF(AND(F3743&gt;10,F3743&lt;20), VLOOKUP(F3743,$O$3:$P$38,2,0),"")</f>
        <v/>
      </c>
      <c r="G3744" s="163" t="str">
        <f>IF(AND(F3743&gt;10,F3743&lt;20),"", IF(G3743&gt;9, VLOOKUP(G3743,$O$3:$P$38,2,0),""))</f>
        <v/>
      </c>
      <c r="H3744" s="163" t="str">
        <f>IF(AND(F3743&gt;10,F3743&lt;20),"", IF(H3743&gt;0, VLOOKUP(H3743,$O$3:$P$38,2,0),""))</f>
        <v/>
      </c>
      <c r="I3744" s="163" t="str">
        <f>IF(D3743=0,"",IF(D3743=1,$S$3,IF(AND(F3743&gt;10,F3743&lt;19),$S$5,IF(AND(H3743&gt;1,H3743&lt;5),$S$4,$S$5))))</f>
        <v/>
      </c>
      <c r="J3744" s="163" t="str">
        <f>CONCATENATE(E3744,IF(AND(E3744&lt;&gt;"",F3744&lt;&gt;""),$M$3,""),F3744,IF(AND(E3744&amp;F3744&lt;&gt;"",G3744&lt;&gt;""),$M$3,""),G3744,IF(AND(E3744&amp;F3744&amp;G3744&lt;&gt;"",H3744&lt;&gt;""),$M$3,""),H3744,IF(E3744&amp;F3744&amp;G3744&amp;H3744&lt;&gt;"",$M$3,""),I3744)</f>
        <v/>
      </c>
      <c r="K3744" s="165"/>
    </row>
    <row r="3745" spans="1:11" ht="15.75" thickBot="1">
      <c r="A3745" s="150"/>
      <c r="B3745" s="150"/>
      <c r="C3745" s="150"/>
      <c r="D3745" s="150"/>
      <c r="E3745" s="166"/>
      <c r="F3745" s="150"/>
      <c r="G3745" s="150"/>
      <c r="H3745" s="150"/>
      <c r="I3745" s="150"/>
      <c r="J3745" s="150"/>
      <c r="K3745" s="150"/>
    </row>
    <row r="3746" spans="1:11" ht="15.75" thickBot="1">
      <c r="A3746" s="151">
        <v>235</v>
      </c>
      <c r="B3746" s="145" t="s">
        <v>152</v>
      </c>
      <c r="C3746" s="145" t="s">
        <v>153</v>
      </c>
      <c r="D3746" s="148"/>
      <c r="E3746" s="152" t="str">
        <f>CONCATENATE(J3760,IF(AND(D3759&lt;&gt;0,D3756&lt;&gt;0),$M$3,""),J3757,IF(AND(D3756&lt;&gt;0,D3753&lt;&gt;0),$M$3,""),J3754,IF(AND(D3753&lt;&gt;0,D3750&lt;&gt;0),$M$3,""),J3751,$N$3,$M$3,E3747,IF(D3747&lt;&gt;0,$M$3,""),$N$4)</f>
        <v>dwieście trzydzieści pięć, 00/100</v>
      </c>
      <c r="F3746" s="148"/>
      <c r="G3746" s="148"/>
      <c r="H3746" s="148"/>
      <c r="I3746" s="148"/>
      <c r="J3746" s="148"/>
      <c r="K3746" s="153"/>
    </row>
    <row r="3747" spans="1:11" ht="15.75" thickBot="1">
      <c r="A3747" s="154">
        <f>TRUNC(A3746)</f>
        <v>235</v>
      </c>
      <c r="B3747" s="155">
        <f>A3746-A3747</f>
        <v>0</v>
      </c>
      <c r="C3747" s="155">
        <v>1</v>
      </c>
      <c r="D3747" s="156">
        <f>B3747</f>
        <v>0</v>
      </c>
      <c r="E3747" s="157" t="str">
        <f>CONCATENATE(TEXT(D3747*100,"## 00"),"/100")</f>
        <v>00/100</v>
      </c>
      <c r="K3747" s="158"/>
    </row>
    <row r="3748" spans="1:11">
      <c r="A3748" s="159">
        <f t="shared" ref="A3748:A3759" si="468">MOD($A$3747,$C3748)</f>
        <v>5</v>
      </c>
      <c r="B3748" s="156">
        <f>A3748</f>
        <v>5</v>
      </c>
      <c r="C3748" s="156">
        <v>10</v>
      </c>
      <c r="D3748" s="156"/>
      <c r="E3748" s="157"/>
      <c r="K3748" s="160"/>
    </row>
    <row r="3749" spans="1:11">
      <c r="A3749" s="159">
        <f t="shared" si="468"/>
        <v>35</v>
      </c>
      <c r="B3749" s="156">
        <f t="shared" ref="B3749:B3758" si="469">A3749-A3748</f>
        <v>30</v>
      </c>
      <c r="C3749" s="156">
        <v>100</v>
      </c>
      <c r="D3749" s="156"/>
      <c r="E3749" s="157"/>
      <c r="K3749" s="160"/>
    </row>
    <row r="3750" spans="1:11">
      <c r="A3750" s="159">
        <f t="shared" si="468"/>
        <v>235</v>
      </c>
      <c r="B3750" s="156">
        <f t="shared" si="469"/>
        <v>200</v>
      </c>
      <c r="C3750" s="156">
        <v>1000</v>
      </c>
      <c r="D3750" s="156">
        <f>A3750</f>
        <v>235</v>
      </c>
      <c r="E3750" s="157">
        <f>D3750-MOD(D3750,100)</f>
        <v>200</v>
      </c>
      <c r="F3750" s="149">
        <f>MOD(D3750,100)</f>
        <v>35</v>
      </c>
      <c r="G3750" s="149">
        <f>F3750-MOD(F3750,10)</f>
        <v>30</v>
      </c>
      <c r="H3750" s="149">
        <f>MOD(F3750,10)</f>
        <v>5</v>
      </c>
      <c r="K3750" s="160"/>
    </row>
    <row r="3751" spans="1:11">
      <c r="A3751" s="159">
        <f t="shared" si="468"/>
        <v>235</v>
      </c>
      <c r="B3751" s="156">
        <f t="shared" si="469"/>
        <v>0</v>
      </c>
      <c r="C3751" s="156">
        <v>10000</v>
      </c>
      <c r="D3751" s="156"/>
      <c r="E3751" s="157" t="str">
        <f>_xlfn.IFNA(VLOOKUP(E3750,$O$3:$P$38,2,0),"")</f>
        <v>dwieście</v>
      </c>
      <c r="F3751" s="149" t="str">
        <f>IF(AND(F3750&gt;10,F3750&lt;20), VLOOKUP(F3750,$O$3:$P$38,2,0),"")</f>
        <v/>
      </c>
      <c r="G3751" s="149" t="str">
        <f>IF(AND(F3750&gt;10,F3750&lt;20),"", IF(G3750&gt;9, VLOOKUP(G3750,$O$3:$P$38,2,0),""))</f>
        <v>trzydzieści</v>
      </c>
      <c r="H3751" s="149" t="str">
        <f>IF(AND(F3750&gt;10,F3750&lt;20),"",IF(H3750&gt;0,VLOOKUP(H3750,$O$3:$P$39,2,0),IF(AND(H3750=0,A3747=0),"zero","")))</f>
        <v>pięć</v>
      </c>
      <c r="J3751" s="149" t="str">
        <f>CONCATENATE(E3751,IF(AND(E3751&lt;&gt;"",F3751&lt;&gt;""),$M$3,""),F3751,IF(AND(E3751&amp;F3751&lt;&gt;"",G3751&lt;&gt;""),$M$3,""),G3751,IF(AND(E3751&amp;F3751&amp;G3751&lt;&gt;"",H3751&lt;&gt;""),$M$3,""),H3751)</f>
        <v>dwieście trzydzieści pięć</v>
      </c>
      <c r="K3751" s="160"/>
    </row>
    <row r="3752" spans="1:11">
      <c r="A3752" s="159">
        <f t="shared" si="468"/>
        <v>235</v>
      </c>
      <c r="B3752" s="156">
        <f t="shared" si="469"/>
        <v>0</v>
      </c>
      <c r="C3752" s="156">
        <v>100000</v>
      </c>
      <c r="D3752" s="156"/>
      <c r="E3752" s="157"/>
      <c r="K3752" s="160"/>
    </row>
    <row r="3753" spans="1:11">
      <c r="A3753" s="159">
        <f t="shared" si="468"/>
        <v>235</v>
      </c>
      <c r="B3753" s="156">
        <f t="shared" si="469"/>
        <v>0</v>
      </c>
      <c r="C3753" s="156">
        <v>1000000</v>
      </c>
      <c r="D3753" s="156">
        <f>(A3753-A3750)/1000</f>
        <v>0</v>
      </c>
      <c r="E3753" s="157">
        <f>D3753-MOD(D3753,100)</f>
        <v>0</v>
      </c>
      <c r="F3753" s="149">
        <f>MOD(D3753,100)</f>
        <v>0</v>
      </c>
      <c r="G3753" s="149">
        <f>F3753-MOD(F3753,10)</f>
        <v>0</v>
      </c>
      <c r="H3753" s="149">
        <f>MOD(F3753,10)</f>
        <v>0</v>
      </c>
      <c r="K3753" s="160"/>
    </row>
    <row r="3754" spans="1:11">
      <c r="A3754" s="159">
        <f t="shared" si="468"/>
        <v>235</v>
      </c>
      <c r="B3754" s="156">
        <f t="shared" si="469"/>
        <v>0</v>
      </c>
      <c r="C3754" s="156">
        <v>10000000</v>
      </c>
      <c r="D3754" s="156"/>
      <c r="E3754" s="157" t="str">
        <f>_xlfn.IFNA(VLOOKUP(E3753,$O$3:$P$38,2,0),"")</f>
        <v/>
      </c>
      <c r="F3754" s="149" t="str">
        <f>IF(AND(F3753&gt;10,F3753&lt;20), VLOOKUP(F3753,$O$3:$P$38,2,0),"")</f>
        <v/>
      </c>
      <c r="G3754" s="149" t="str">
        <f>IF(AND(F3753&gt;10,F3753&lt;20),"", IF(G3753&gt;9, VLOOKUP(G3753,$O$3:$P$38,2,0),""))</f>
        <v/>
      </c>
      <c r="H3754" s="149" t="str">
        <f>IF(AND(F3753&gt;10,F3753&lt;20),"", IF(H3753&gt;0, VLOOKUP(H3753,$O$3:$P$38,2,0),""))</f>
        <v/>
      </c>
      <c r="I3754" s="149" t="str">
        <f>IF(D3753=0,"",IF(D3753=1,$Q$3,IF(AND(F3753&gt;10,F3753&lt;19),$Q$5,IF(AND(H3753&gt;1,H3753&lt;5),$Q$4,$Q$5))))</f>
        <v/>
      </c>
      <c r="J3754" s="149" t="str">
        <f>CONCATENATE(E3754,IF(AND(E3754&lt;&gt;"",F3754&lt;&gt;""),$M$3,""),F3754,IF(AND(E3754&amp;F3754&lt;&gt;"",G3754&lt;&gt;""),$M$3,""),G3754,IF(AND(E3754&amp;F3754&amp;G3754&lt;&gt;"",H3754&lt;&gt;""),$M$3,""),H3754,IF(E3754&amp;F3754&amp;G3754&amp;H3754&lt;&gt;"",$M$3,""),I3754)</f>
        <v/>
      </c>
      <c r="K3754" s="160"/>
    </row>
    <row r="3755" spans="1:11">
      <c r="A3755" s="159">
        <f t="shared" si="468"/>
        <v>235</v>
      </c>
      <c r="B3755" s="156">
        <f t="shared" si="469"/>
        <v>0</v>
      </c>
      <c r="C3755" s="156">
        <v>100000000</v>
      </c>
      <c r="D3755" s="156"/>
      <c r="E3755" s="157"/>
      <c r="K3755" s="160"/>
    </row>
    <row r="3756" spans="1:11">
      <c r="A3756" s="159">
        <f t="shared" si="468"/>
        <v>235</v>
      </c>
      <c r="B3756" s="155">
        <f t="shared" si="469"/>
        <v>0</v>
      </c>
      <c r="C3756" s="155">
        <v>1000000000</v>
      </c>
      <c r="D3756" s="156">
        <f>(A3756-A3753)/1000000</f>
        <v>0</v>
      </c>
      <c r="E3756" s="157">
        <f>D3756-MOD(D3756,100)</f>
        <v>0</v>
      </c>
      <c r="F3756" s="149">
        <f>MOD(D3756,100)</f>
        <v>0</v>
      </c>
      <c r="G3756" s="149">
        <f>F3756-MOD(F3756,10)</f>
        <v>0</v>
      </c>
      <c r="H3756" s="149">
        <f>MOD(F3756,10)</f>
        <v>0</v>
      </c>
      <c r="K3756" s="160"/>
    </row>
    <row r="3757" spans="1:11">
      <c r="A3757" s="159">
        <f t="shared" si="468"/>
        <v>235</v>
      </c>
      <c r="B3757" s="155">
        <f t="shared" si="469"/>
        <v>0</v>
      </c>
      <c r="C3757" s="155">
        <v>10000000000</v>
      </c>
      <c r="E3757" s="161" t="str">
        <f>_xlfn.IFNA(VLOOKUP(E3756,$O$3:$P$38,2,0),"")</f>
        <v/>
      </c>
      <c r="F3757" s="149" t="str">
        <f>IF(AND(F3756&gt;10,F3756&lt;20), VLOOKUP(F3756,$O$3:$P$38,2,0),"")</f>
        <v/>
      </c>
      <c r="G3757" s="149" t="str">
        <f>IF(AND(F3756&gt;10,F3756&lt;20),"", IF(G3756&gt;9, VLOOKUP(G3756,$O$3:$P$38,2,0),""))</f>
        <v/>
      </c>
      <c r="H3757" s="149" t="str">
        <f>IF(AND(F3756&gt;10,F3756&lt;20),"", IF(H3756&gt;0, VLOOKUP(H3756,$O$3:$P$38,2,0),""))</f>
        <v/>
      </c>
      <c r="I3757" s="149" t="str">
        <f>IF(D3756=0,"",IF(D3756=1,$R$3,IF(AND(F3756&gt;10,F3756&lt;19),$R$5,IF(AND(H3756&gt;1,H3756&lt;5),$R$4,$R$5))))</f>
        <v/>
      </c>
      <c r="J3757" s="149" t="str">
        <f>CONCATENATE(E3757,IF(AND(E3757&lt;&gt;"",F3757&lt;&gt;""),$M$3,""),F3757,IF(AND(E3757&amp;F3757&lt;&gt;"",G3757&lt;&gt;""),$M$3,""),G3757,IF(AND(E3757&amp;F3757&amp;G3757&lt;&gt;"",H3757&lt;&gt;""),$M$3,""),H3757,IF(E3757&amp;F3757&amp;G3757&amp;H3757&lt;&gt;"",$M$3,""),I3757)</f>
        <v/>
      </c>
      <c r="K3757" s="160"/>
    </row>
    <row r="3758" spans="1:11">
      <c r="A3758" s="159">
        <f t="shared" si="468"/>
        <v>235</v>
      </c>
      <c r="B3758" s="156">
        <f t="shared" si="469"/>
        <v>0</v>
      </c>
      <c r="C3758" s="156">
        <v>100000000000</v>
      </c>
      <c r="D3758" s="156"/>
      <c r="E3758" s="157"/>
      <c r="K3758" s="160"/>
    </row>
    <row r="3759" spans="1:11">
      <c r="A3759" s="159">
        <f t="shared" si="468"/>
        <v>235</v>
      </c>
      <c r="B3759" s="155">
        <f>A3759-A3756</f>
        <v>0</v>
      </c>
      <c r="C3759" s="155">
        <v>1000000000000</v>
      </c>
      <c r="D3759" s="156">
        <f>(A3759-A3756)/1000000000</f>
        <v>0</v>
      </c>
      <c r="E3759" s="157">
        <f>D3759-MOD(D3759,100)</f>
        <v>0</v>
      </c>
      <c r="F3759" s="149">
        <f>MOD(D3759,100)</f>
        <v>0</v>
      </c>
      <c r="G3759" s="149">
        <f>F3759-MOD(F3759,10)</f>
        <v>0</v>
      </c>
      <c r="H3759" s="149">
        <f>MOD(F3759,10)</f>
        <v>0</v>
      </c>
      <c r="K3759" s="160"/>
    </row>
    <row r="3760" spans="1:11" ht="15.75" thickBot="1">
      <c r="A3760" s="162"/>
      <c r="B3760" s="163"/>
      <c r="C3760" s="163"/>
      <c r="D3760" s="163"/>
      <c r="E3760" s="164" t="str">
        <f>_xlfn.IFNA(VLOOKUP(E3759,$O$3:$P$38,2,0),"")</f>
        <v/>
      </c>
      <c r="F3760" s="163" t="str">
        <f>IF(AND(F3759&gt;10,F3759&lt;20), VLOOKUP(F3759,$O$3:$P$38,2,0),"")</f>
        <v/>
      </c>
      <c r="G3760" s="163" t="str">
        <f>IF(AND(F3759&gt;10,F3759&lt;20),"", IF(G3759&gt;9, VLOOKUP(G3759,$O$3:$P$38,2,0),""))</f>
        <v/>
      </c>
      <c r="H3760" s="163" t="str">
        <f>IF(AND(F3759&gt;10,F3759&lt;20),"", IF(H3759&gt;0, VLOOKUP(H3759,$O$3:$P$38,2,0),""))</f>
        <v/>
      </c>
      <c r="I3760" s="163" t="str">
        <f>IF(D3759=0,"",IF(D3759=1,$S$3,IF(AND(F3759&gt;10,F3759&lt;19),$S$5,IF(AND(H3759&gt;1,H3759&lt;5),$S$4,$S$5))))</f>
        <v/>
      </c>
      <c r="J3760" s="163" t="str">
        <f>CONCATENATE(E3760,IF(AND(E3760&lt;&gt;"",F3760&lt;&gt;""),$M$3,""),F3760,IF(AND(E3760&amp;F3760&lt;&gt;"",G3760&lt;&gt;""),$M$3,""),G3760,IF(AND(E3760&amp;F3760&amp;G3760&lt;&gt;"",H3760&lt;&gt;""),$M$3,""),H3760,IF(E3760&amp;F3760&amp;G3760&amp;H3760&lt;&gt;"",$M$3,""),I3760)</f>
        <v/>
      </c>
      <c r="K3760" s="165"/>
    </row>
    <row r="3761" spans="1:11" ht="15.75" thickBot="1">
      <c r="A3761" s="150"/>
      <c r="B3761" s="150"/>
      <c r="C3761" s="150"/>
      <c r="D3761" s="150"/>
      <c r="E3761" s="166"/>
      <c r="F3761" s="150"/>
      <c r="G3761" s="150"/>
      <c r="H3761" s="150"/>
      <c r="I3761" s="150"/>
      <c r="J3761" s="150"/>
      <c r="K3761" s="150"/>
    </row>
    <row r="3762" spans="1:11" ht="15.75" thickBot="1">
      <c r="A3762" s="151">
        <v>236</v>
      </c>
      <c r="B3762" s="145" t="s">
        <v>152</v>
      </c>
      <c r="C3762" s="145" t="s">
        <v>153</v>
      </c>
      <c r="D3762" s="148"/>
      <c r="E3762" s="152" t="str">
        <f>CONCATENATE(J3776,IF(AND(D3775&lt;&gt;0,D3772&lt;&gt;0),$M$3,""),J3773,IF(AND(D3772&lt;&gt;0,D3769&lt;&gt;0),$M$3,""),J3770,IF(AND(D3769&lt;&gt;0,D3766&lt;&gt;0),$M$3,""),J3767,$N$3,$M$3,E3763,IF(D3763&lt;&gt;0,$M$3,""),$N$4)</f>
        <v>dwieście trzydzieści sześć, 00/100</v>
      </c>
      <c r="F3762" s="148"/>
      <c r="G3762" s="148"/>
      <c r="H3762" s="148"/>
      <c r="I3762" s="148"/>
      <c r="J3762" s="148"/>
      <c r="K3762" s="153"/>
    </row>
    <row r="3763" spans="1:11" ht="15.75" thickBot="1">
      <c r="A3763" s="154">
        <f>TRUNC(A3762)</f>
        <v>236</v>
      </c>
      <c r="B3763" s="155">
        <f>A3762-A3763</f>
        <v>0</v>
      </c>
      <c r="C3763" s="155">
        <v>1</v>
      </c>
      <c r="D3763" s="156">
        <f>B3763</f>
        <v>0</v>
      </c>
      <c r="E3763" s="157" t="str">
        <f>CONCATENATE(TEXT(D3763*100,"## 00"),"/100")</f>
        <v>00/100</v>
      </c>
      <c r="K3763" s="158"/>
    </row>
    <row r="3764" spans="1:11">
      <c r="A3764" s="159">
        <f t="shared" ref="A3764:A3775" si="470">MOD($A$3763,$C3764)</f>
        <v>6</v>
      </c>
      <c r="B3764" s="156">
        <f>A3764</f>
        <v>6</v>
      </c>
      <c r="C3764" s="156">
        <v>10</v>
      </c>
      <c r="D3764" s="156"/>
      <c r="E3764" s="157"/>
      <c r="K3764" s="160"/>
    </row>
    <row r="3765" spans="1:11">
      <c r="A3765" s="159">
        <f t="shared" si="470"/>
        <v>36</v>
      </c>
      <c r="B3765" s="156">
        <f t="shared" ref="B3765:B3774" si="471">A3765-A3764</f>
        <v>30</v>
      </c>
      <c r="C3765" s="156">
        <v>100</v>
      </c>
      <c r="D3765" s="156"/>
      <c r="E3765" s="157"/>
      <c r="K3765" s="160"/>
    </row>
    <row r="3766" spans="1:11">
      <c r="A3766" s="159">
        <f t="shared" si="470"/>
        <v>236</v>
      </c>
      <c r="B3766" s="156">
        <f t="shared" si="471"/>
        <v>200</v>
      </c>
      <c r="C3766" s="156">
        <v>1000</v>
      </c>
      <c r="D3766" s="156">
        <f>A3766</f>
        <v>236</v>
      </c>
      <c r="E3766" s="157">
        <f>D3766-MOD(D3766,100)</f>
        <v>200</v>
      </c>
      <c r="F3766" s="149">
        <f>MOD(D3766,100)</f>
        <v>36</v>
      </c>
      <c r="G3766" s="149">
        <f>F3766-MOD(F3766,10)</f>
        <v>30</v>
      </c>
      <c r="H3766" s="149">
        <f>MOD(F3766,10)</f>
        <v>6</v>
      </c>
      <c r="K3766" s="160"/>
    </row>
    <row r="3767" spans="1:11">
      <c r="A3767" s="159">
        <f t="shared" si="470"/>
        <v>236</v>
      </c>
      <c r="B3767" s="156">
        <f t="shared" si="471"/>
        <v>0</v>
      </c>
      <c r="C3767" s="156">
        <v>10000</v>
      </c>
      <c r="D3767" s="156"/>
      <c r="E3767" s="157" t="str">
        <f>_xlfn.IFNA(VLOOKUP(E3766,$O$3:$P$38,2,0),"")</f>
        <v>dwieście</v>
      </c>
      <c r="F3767" s="149" t="str">
        <f>IF(AND(F3766&gt;10,F3766&lt;20), VLOOKUP(F3766,$O$3:$P$38,2,0),"")</f>
        <v/>
      </c>
      <c r="G3767" s="149" t="str">
        <f>IF(AND(F3766&gt;10,F3766&lt;20),"", IF(G3766&gt;9, VLOOKUP(G3766,$O$3:$P$38,2,0),""))</f>
        <v>trzydzieści</v>
      </c>
      <c r="H3767" s="149" t="str">
        <f>IF(AND(F3766&gt;10,F3766&lt;20),"",IF(H3766&gt;0,VLOOKUP(H3766,$O$3:$P$39,2,0),IF(AND(H3766=0,A3763=0),"zero","")))</f>
        <v>sześć</v>
      </c>
      <c r="J3767" s="149" t="str">
        <f>CONCATENATE(E3767,IF(AND(E3767&lt;&gt;"",F3767&lt;&gt;""),$M$3,""),F3767,IF(AND(E3767&amp;F3767&lt;&gt;"",G3767&lt;&gt;""),$M$3,""),G3767,IF(AND(E3767&amp;F3767&amp;G3767&lt;&gt;"",H3767&lt;&gt;""),$M$3,""),H3767)</f>
        <v>dwieście trzydzieści sześć</v>
      </c>
      <c r="K3767" s="160"/>
    </row>
    <row r="3768" spans="1:11">
      <c r="A3768" s="159">
        <f t="shared" si="470"/>
        <v>236</v>
      </c>
      <c r="B3768" s="156">
        <f t="shared" si="471"/>
        <v>0</v>
      </c>
      <c r="C3768" s="156">
        <v>100000</v>
      </c>
      <c r="D3768" s="156"/>
      <c r="E3768" s="157"/>
      <c r="K3768" s="160"/>
    </row>
    <row r="3769" spans="1:11">
      <c r="A3769" s="159">
        <f t="shared" si="470"/>
        <v>236</v>
      </c>
      <c r="B3769" s="156">
        <f t="shared" si="471"/>
        <v>0</v>
      </c>
      <c r="C3769" s="156">
        <v>1000000</v>
      </c>
      <c r="D3769" s="156">
        <f>(A3769-A3766)/1000</f>
        <v>0</v>
      </c>
      <c r="E3769" s="157">
        <f>D3769-MOD(D3769,100)</f>
        <v>0</v>
      </c>
      <c r="F3769" s="149">
        <f>MOD(D3769,100)</f>
        <v>0</v>
      </c>
      <c r="G3769" s="149">
        <f>F3769-MOD(F3769,10)</f>
        <v>0</v>
      </c>
      <c r="H3769" s="149">
        <f>MOD(F3769,10)</f>
        <v>0</v>
      </c>
      <c r="K3769" s="160"/>
    </row>
    <row r="3770" spans="1:11">
      <c r="A3770" s="159">
        <f t="shared" si="470"/>
        <v>236</v>
      </c>
      <c r="B3770" s="156">
        <f t="shared" si="471"/>
        <v>0</v>
      </c>
      <c r="C3770" s="156">
        <v>10000000</v>
      </c>
      <c r="D3770" s="156"/>
      <c r="E3770" s="157" t="str">
        <f>_xlfn.IFNA(VLOOKUP(E3769,$O$3:$P$38,2,0),"")</f>
        <v/>
      </c>
      <c r="F3770" s="149" t="str">
        <f>IF(AND(F3769&gt;10,F3769&lt;20), VLOOKUP(F3769,$O$3:$P$38,2,0),"")</f>
        <v/>
      </c>
      <c r="G3770" s="149" t="str">
        <f>IF(AND(F3769&gt;10,F3769&lt;20),"", IF(G3769&gt;9, VLOOKUP(G3769,$O$3:$P$38,2,0),""))</f>
        <v/>
      </c>
      <c r="H3770" s="149" t="str">
        <f>IF(AND(F3769&gt;10,F3769&lt;20),"", IF(H3769&gt;0, VLOOKUP(H3769,$O$3:$P$38,2,0),""))</f>
        <v/>
      </c>
      <c r="I3770" s="149" t="str">
        <f>IF(D3769=0,"",IF(D3769=1,$Q$3,IF(AND(F3769&gt;10,F3769&lt;19),$Q$5,IF(AND(H3769&gt;1,H3769&lt;5),$Q$4,$Q$5))))</f>
        <v/>
      </c>
      <c r="J3770" s="149" t="str">
        <f>CONCATENATE(E3770,IF(AND(E3770&lt;&gt;"",F3770&lt;&gt;""),$M$3,""),F3770,IF(AND(E3770&amp;F3770&lt;&gt;"",G3770&lt;&gt;""),$M$3,""),G3770,IF(AND(E3770&amp;F3770&amp;G3770&lt;&gt;"",H3770&lt;&gt;""),$M$3,""),H3770,IF(E3770&amp;F3770&amp;G3770&amp;H3770&lt;&gt;"",$M$3,""),I3770)</f>
        <v/>
      </c>
      <c r="K3770" s="160"/>
    </row>
    <row r="3771" spans="1:11">
      <c r="A3771" s="159">
        <f t="shared" si="470"/>
        <v>236</v>
      </c>
      <c r="B3771" s="156">
        <f t="shared" si="471"/>
        <v>0</v>
      </c>
      <c r="C3771" s="156">
        <v>100000000</v>
      </c>
      <c r="D3771" s="156"/>
      <c r="E3771" s="157"/>
      <c r="K3771" s="160"/>
    </row>
    <row r="3772" spans="1:11">
      <c r="A3772" s="159">
        <f t="shared" si="470"/>
        <v>236</v>
      </c>
      <c r="B3772" s="155">
        <f t="shared" si="471"/>
        <v>0</v>
      </c>
      <c r="C3772" s="155">
        <v>1000000000</v>
      </c>
      <c r="D3772" s="156">
        <f>(A3772-A3769)/1000000</f>
        <v>0</v>
      </c>
      <c r="E3772" s="157">
        <f>D3772-MOD(D3772,100)</f>
        <v>0</v>
      </c>
      <c r="F3772" s="149">
        <f>MOD(D3772,100)</f>
        <v>0</v>
      </c>
      <c r="G3772" s="149">
        <f>F3772-MOD(F3772,10)</f>
        <v>0</v>
      </c>
      <c r="H3772" s="149">
        <f>MOD(F3772,10)</f>
        <v>0</v>
      </c>
      <c r="K3772" s="160"/>
    </row>
    <row r="3773" spans="1:11">
      <c r="A3773" s="159">
        <f t="shared" si="470"/>
        <v>236</v>
      </c>
      <c r="B3773" s="155">
        <f t="shared" si="471"/>
        <v>0</v>
      </c>
      <c r="C3773" s="155">
        <v>10000000000</v>
      </c>
      <c r="E3773" s="161" t="str">
        <f>_xlfn.IFNA(VLOOKUP(E3772,$O$3:$P$38,2,0),"")</f>
        <v/>
      </c>
      <c r="F3773" s="149" t="str">
        <f>IF(AND(F3772&gt;10,F3772&lt;20), VLOOKUP(F3772,$O$3:$P$38,2,0),"")</f>
        <v/>
      </c>
      <c r="G3773" s="149" t="str">
        <f>IF(AND(F3772&gt;10,F3772&lt;20),"", IF(G3772&gt;9, VLOOKUP(G3772,$O$3:$P$38,2,0),""))</f>
        <v/>
      </c>
      <c r="H3773" s="149" t="str">
        <f>IF(AND(F3772&gt;10,F3772&lt;20),"", IF(H3772&gt;0, VLOOKUP(H3772,$O$3:$P$38,2,0),""))</f>
        <v/>
      </c>
      <c r="I3773" s="149" t="str">
        <f>IF(D3772=0,"",IF(D3772=1,$R$3,IF(AND(F3772&gt;10,F3772&lt;19),$R$5,IF(AND(H3772&gt;1,H3772&lt;5),$R$4,$R$5))))</f>
        <v/>
      </c>
      <c r="J3773" s="149" t="str">
        <f>CONCATENATE(E3773,IF(AND(E3773&lt;&gt;"",F3773&lt;&gt;""),$M$3,""),F3773,IF(AND(E3773&amp;F3773&lt;&gt;"",G3773&lt;&gt;""),$M$3,""),G3773,IF(AND(E3773&amp;F3773&amp;G3773&lt;&gt;"",H3773&lt;&gt;""),$M$3,""),H3773,IF(E3773&amp;F3773&amp;G3773&amp;H3773&lt;&gt;"",$M$3,""),I3773)</f>
        <v/>
      </c>
      <c r="K3773" s="160"/>
    </row>
    <row r="3774" spans="1:11">
      <c r="A3774" s="159">
        <f t="shared" si="470"/>
        <v>236</v>
      </c>
      <c r="B3774" s="156">
        <f t="shared" si="471"/>
        <v>0</v>
      </c>
      <c r="C3774" s="156">
        <v>100000000000</v>
      </c>
      <c r="D3774" s="156"/>
      <c r="E3774" s="157"/>
      <c r="K3774" s="160"/>
    </row>
    <row r="3775" spans="1:11">
      <c r="A3775" s="159">
        <f t="shared" si="470"/>
        <v>236</v>
      </c>
      <c r="B3775" s="155">
        <f>A3775-A3772</f>
        <v>0</v>
      </c>
      <c r="C3775" s="155">
        <v>1000000000000</v>
      </c>
      <c r="D3775" s="156">
        <f>(A3775-A3772)/1000000000</f>
        <v>0</v>
      </c>
      <c r="E3775" s="157">
        <f>D3775-MOD(D3775,100)</f>
        <v>0</v>
      </c>
      <c r="F3775" s="149">
        <f>MOD(D3775,100)</f>
        <v>0</v>
      </c>
      <c r="G3775" s="149">
        <f>F3775-MOD(F3775,10)</f>
        <v>0</v>
      </c>
      <c r="H3775" s="149">
        <f>MOD(F3775,10)</f>
        <v>0</v>
      </c>
      <c r="K3775" s="160"/>
    </row>
    <row r="3776" spans="1:11" ht="15.75" thickBot="1">
      <c r="A3776" s="162"/>
      <c r="B3776" s="163"/>
      <c r="C3776" s="163"/>
      <c r="D3776" s="163"/>
      <c r="E3776" s="164" t="str">
        <f>_xlfn.IFNA(VLOOKUP(E3775,$O$3:$P$38,2,0),"")</f>
        <v/>
      </c>
      <c r="F3776" s="163" t="str">
        <f>IF(AND(F3775&gt;10,F3775&lt;20), VLOOKUP(F3775,$O$3:$P$38,2,0),"")</f>
        <v/>
      </c>
      <c r="G3776" s="163" t="str">
        <f>IF(AND(F3775&gt;10,F3775&lt;20),"", IF(G3775&gt;9, VLOOKUP(G3775,$O$3:$P$38,2,0),""))</f>
        <v/>
      </c>
      <c r="H3776" s="163" t="str">
        <f>IF(AND(F3775&gt;10,F3775&lt;20),"", IF(H3775&gt;0, VLOOKUP(H3775,$O$3:$P$38,2,0),""))</f>
        <v/>
      </c>
      <c r="I3776" s="163" t="str">
        <f>IF(D3775=0,"",IF(D3775=1,$S$3,IF(AND(F3775&gt;10,F3775&lt;19),$S$5,IF(AND(H3775&gt;1,H3775&lt;5),$S$4,$S$5))))</f>
        <v/>
      </c>
      <c r="J3776" s="163" t="str">
        <f>CONCATENATE(E3776,IF(AND(E3776&lt;&gt;"",F3776&lt;&gt;""),$M$3,""),F3776,IF(AND(E3776&amp;F3776&lt;&gt;"",G3776&lt;&gt;""),$M$3,""),G3776,IF(AND(E3776&amp;F3776&amp;G3776&lt;&gt;"",H3776&lt;&gt;""),$M$3,""),H3776,IF(E3776&amp;F3776&amp;G3776&amp;H3776&lt;&gt;"",$M$3,""),I3776)</f>
        <v/>
      </c>
      <c r="K3776" s="165"/>
    </row>
    <row r="3777" spans="1:11" ht="15.75" thickBot="1">
      <c r="A3777" s="150"/>
      <c r="B3777" s="150"/>
      <c r="C3777" s="150"/>
      <c r="D3777" s="150"/>
      <c r="E3777" s="166"/>
      <c r="F3777" s="150"/>
      <c r="G3777" s="150"/>
      <c r="H3777" s="150"/>
      <c r="I3777" s="150"/>
      <c r="J3777" s="150"/>
      <c r="K3777" s="150"/>
    </row>
    <row r="3778" spans="1:11" ht="15.75" thickBot="1">
      <c r="A3778" s="151">
        <v>237</v>
      </c>
      <c r="B3778" s="145" t="s">
        <v>152</v>
      </c>
      <c r="C3778" s="145" t="s">
        <v>153</v>
      </c>
      <c r="D3778" s="148"/>
      <c r="E3778" s="152" t="str">
        <f>CONCATENATE(J3792,IF(AND(D3791&lt;&gt;0,D3788&lt;&gt;0),$M$3,""),J3789,IF(AND(D3788&lt;&gt;0,D3785&lt;&gt;0),$M$3,""),J3786,IF(AND(D3785&lt;&gt;0,D3782&lt;&gt;0),$M$3,""),J3783,$N$3,$M$3,E3779,IF(D3779&lt;&gt;0,$M$3,""),$N$4)</f>
        <v>dwieście trzydzieści siedem, 00/100</v>
      </c>
      <c r="F3778" s="148"/>
      <c r="G3778" s="148"/>
      <c r="H3778" s="148"/>
      <c r="I3778" s="148"/>
      <c r="J3778" s="148"/>
      <c r="K3778" s="153"/>
    </row>
    <row r="3779" spans="1:11" ht="15.75" thickBot="1">
      <c r="A3779" s="154">
        <f>TRUNC(A3778)</f>
        <v>237</v>
      </c>
      <c r="B3779" s="155">
        <f>A3778-A3779</f>
        <v>0</v>
      </c>
      <c r="C3779" s="155">
        <v>1</v>
      </c>
      <c r="D3779" s="156">
        <f>B3779</f>
        <v>0</v>
      </c>
      <c r="E3779" s="157" t="str">
        <f>CONCATENATE(TEXT(D3779*100,"## 00"),"/100")</f>
        <v>00/100</v>
      </c>
      <c r="K3779" s="158"/>
    </row>
    <row r="3780" spans="1:11">
      <c r="A3780" s="159">
        <f t="shared" ref="A3780:A3791" si="472">MOD($A$3779,$C3780)</f>
        <v>7</v>
      </c>
      <c r="B3780" s="156">
        <f>A3780</f>
        <v>7</v>
      </c>
      <c r="C3780" s="156">
        <v>10</v>
      </c>
      <c r="D3780" s="156"/>
      <c r="E3780" s="157"/>
      <c r="K3780" s="160"/>
    </row>
    <row r="3781" spans="1:11">
      <c r="A3781" s="159">
        <f t="shared" si="472"/>
        <v>37</v>
      </c>
      <c r="B3781" s="156">
        <f t="shared" ref="B3781:B3790" si="473">A3781-A3780</f>
        <v>30</v>
      </c>
      <c r="C3781" s="156">
        <v>100</v>
      </c>
      <c r="D3781" s="156"/>
      <c r="E3781" s="157"/>
      <c r="K3781" s="160"/>
    </row>
    <row r="3782" spans="1:11">
      <c r="A3782" s="159">
        <f t="shared" si="472"/>
        <v>237</v>
      </c>
      <c r="B3782" s="156">
        <f t="shared" si="473"/>
        <v>200</v>
      </c>
      <c r="C3782" s="156">
        <v>1000</v>
      </c>
      <c r="D3782" s="156">
        <f>A3782</f>
        <v>237</v>
      </c>
      <c r="E3782" s="157">
        <f>D3782-MOD(D3782,100)</f>
        <v>200</v>
      </c>
      <c r="F3782" s="149">
        <f>MOD(D3782,100)</f>
        <v>37</v>
      </c>
      <c r="G3782" s="149">
        <f>F3782-MOD(F3782,10)</f>
        <v>30</v>
      </c>
      <c r="H3782" s="149">
        <f>MOD(F3782,10)</f>
        <v>7</v>
      </c>
      <c r="K3782" s="160"/>
    </row>
    <row r="3783" spans="1:11">
      <c r="A3783" s="159">
        <f t="shared" si="472"/>
        <v>237</v>
      </c>
      <c r="B3783" s="156">
        <f t="shared" si="473"/>
        <v>0</v>
      </c>
      <c r="C3783" s="156">
        <v>10000</v>
      </c>
      <c r="D3783" s="156"/>
      <c r="E3783" s="157" t="str">
        <f>_xlfn.IFNA(VLOOKUP(E3782,$O$3:$P$38,2,0),"")</f>
        <v>dwieście</v>
      </c>
      <c r="F3783" s="149" t="str">
        <f>IF(AND(F3782&gt;10,F3782&lt;20), VLOOKUP(F3782,$O$3:$P$38,2,0),"")</f>
        <v/>
      </c>
      <c r="G3783" s="149" t="str">
        <f>IF(AND(F3782&gt;10,F3782&lt;20),"", IF(G3782&gt;9, VLOOKUP(G3782,$O$3:$P$38,2,0),""))</f>
        <v>trzydzieści</v>
      </c>
      <c r="H3783" s="149" t="str">
        <f>IF(AND(F3782&gt;10,F3782&lt;20),"",IF(H3782&gt;0,VLOOKUP(H3782,$O$3:$P$39,2,0),IF(AND(H3782=0,A3779=0),"zero","")))</f>
        <v>siedem</v>
      </c>
      <c r="J3783" s="149" t="str">
        <f>CONCATENATE(E3783,IF(AND(E3783&lt;&gt;"",F3783&lt;&gt;""),$M$3,""),F3783,IF(AND(E3783&amp;F3783&lt;&gt;"",G3783&lt;&gt;""),$M$3,""),G3783,IF(AND(E3783&amp;F3783&amp;G3783&lt;&gt;"",H3783&lt;&gt;""),$M$3,""),H3783)</f>
        <v>dwieście trzydzieści siedem</v>
      </c>
      <c r="K3783" s="160"/>
    </row>
    <row r="3784" spans="1:11">
      <c r="A3784" s="159">
        <f t="shared" si="472"/>
        <v>237</v>
      </c>
      <c r="B3784" s="156">
        <f t="shared" si="473"/>
        <v>0</v>
      </c>
      <c r="C3784" s="156">
        <v>100000</v>
      </c>
      <c r="D3784" s="156"/>
      <c r="E3784" s="157"/>
      <c r="K3784" s="160"/>
    </row>
    <row r="3785" spans="1:11">
      <c r="A3785" s="159">
        <f t="shared" si="472"/>
        <v>237</v>
      </c>
      <c r="B3785" s="156">
        <f t="shared" si="473"/>
        <v>0</v>
      </c>
      <c r="C3785" s="156">
        <v>1000000</v>
      </c>
      <c r="D3785" s="156">
        <f>(A3785-A3782)/1000</f>
        <v>0</v>
      </c>
      <c r="E3785" s="157">
        <f>D3785-MOD(D3785,100)</f>
        <v>0</v>
      </c>
      <c r="F3785" s="149">
        <f>MOD(D3785,100)</f>
        <v>0</v>
      </c>
      <c r="G3785" s="149">
        <f>F3785-MOD(F3785,10)</f>
        <v>0</v>
      </c>
      <c r="H3785" s="149">
        <f>MOD(F3785,10)</f>
        <v>0</v>
      </c>
      <c r="K3785" s="160"/>
    </row>
    <row r="3786" spans="1:11">
      <c r="A3786" s="159">
        <f t="shared" si="472"/>
        <v>237</v>
      </c>
      <c r="B3786" s="156">
        <f t="shared" si="473"/>
        <v>0</v>
      </c>
      <c r="C3786" s="156">
        <v>10000000</v>
      </c>
      <c r="D3786" s="156"/>
      <c r="E3786" s="157" t="str">
        <f>_xlfn.IFNA(VLOOKUP(E3785,$O$3:$P$38,2,0),"")</f>
        <v/>
      </c>
      <c r="F3786" s="149" t="str">
        <f>IF(AND(F3785&gt;10,F3785&lt;20), VLOOKUP(F3785,$O$3:$P$38,2,0),"")</f>
        <v/>
      </c>
      <c r="G3786" s="149" t="str">
        <f>IF(AND(F3785&gt;10,F3785&lt;20),"", IF(G3785&gt;9, VLOOKUP(G3785,$O$3:$P$38,2,0),""))</f>
        <v/>
      </c>
      <c r="H3786" s="149" t="str">
        <f>IF(AND(F3785&gt;10,F3785&lt;20),"", IF(H3785&gt;0, VLOOKUP(H3785,$O$3:$P$38,2,0),""))</f>
        <v/>
      </c>
      <c r="I3786" s="149" t="str">
        <f>IF(D3785=0,"",IF(D3785=1,$Q$3,IF(AND(F3785&gt;10,F3785&lt;19),$Q$5,IF(AND(H3785&gt;1,H3785&lt;5),$Q$4,$Q$5))))</f>
        <v/>
      </c>
      <c r="J3786" s="149" t="str">
        <f>CONCATENATE(E3786,IF(AND(E3786&lt;&gt;"",F3786&lt;&gt;""),$M$3,""),F3786,IF(AND(E3786&amp;F3786&lt;&gt;"",G3786&lt;&gt;""),$M$3,""),G3786,IF(AND(E3786&amp;F3786&amp;G3786&lt;&gt;"",H3786&lt;&gt;""),$M$3,""),H3786,IF(E3786&amp;F3786&amp;G3786&amp;H3786&lt;&gt;"",$M$3,""),I3786)</f>
        <v/>
      </c>
      <c r="K3786" s="160"/>
    </row>
    <row r="3787" spans="1:11">
      <c r="A3787" s="159">
        <f t="shared" si="472"/>
        <v>237</v>
      </c>
      <c r="B3787" s="156">
        <f t="shared" si="473"/>
        <v>0</v>
      </c>
      <c r="C3787" s="156">
        <v>100000000</v>
      </c>
      <c r="D3787" s="156"/>
      <c r="E3787" s="157"/>
      <c r="K3787" s="160"/>
    </row>
    <row r="3788" spans="1:11">
      <c r="A3788" s="159">
        <f t="shared" si="472"/>
        <v>237</v>
      </c>
      <c r="B3788" s="155">
        <f t="shared" si="473"/>
        <v>0</v>
      </c>
      <c r="C3788" s="155">
        <v>1000000000</v>
      </c>
      <c r="D3788" s="156">
        <f>(A3788-A3785)/1000000</f>
        <v>0</v>
      </c>
      <c r="E3788" s="157">
        <f>D3788-MOD(D3788,100)</f>
        <v>0</v>
      </c>
      <c r="F3788" s="149">
        <f>MOD(D3788,100)</f>
        <v>0</v>
      </c>
      <c r="G3788" s="149">
        <f>F3788-MOD(F3788,10)</f>
        <v>0</v>
      </c>
      <c r="H3788" s="149">
        <f>MOD(F3788,10)</f>
        <v>0</v>
      </c>
      <c r="K3788" s="160"/>
    </row>
    <row r="3789" spans="1:11">
      <c r="A3789" s="159">
        <f t="shared" si="472"/>
        <v>237</v>
      </c>
      <c r="B3789" s="155">
        <f t="shared" si="473"/>
        <v>0</v>
      </c>
      <c r="C3789" s="155">
        <v>10000000000</v>
      </c>
      <c r="E3789" s="161" t="str">
        <f>_xlfn.IFNA(VLOOKUP(E3788,$O$3:$P$38,2,0),"")</f>
        <v/>
      </c>
      <c r="F3789" s="149" t="str">
        <f>IF(AND(F3788&gt;10,F3788&lt;20), VLOOKUP(F3788,$O$3:$P$38,2,0),"")</f>
        <v/>
      </c>
      <c r="G3789" s="149" t="str">
        <f>IF(AND(F3788&gt;10,F3788&lt;20),"", IF(G3788&gt;9, VLOOKUP(G3788,$O$3:$P$38,2,0),""))</f>
        <v/>
      </c>
      <c r="H3789" s="149" t="str">
        <f>IF(AND(F3788&gt;10,F3788&lt;20),"", IF(H3788&gt;0, VLOOKUP(H3788,$O$3:$P$38,2,0),""))</f>
        <v/>
      </c>
      <c r="I3789" s="149" t="str">
        <f>IF(D3788=0,"",IF(D3788=1,$R$3,IF(AND(F3788&gt;10,F3788&lt;19),$R$5,IF(AND(H3788&gt;1,H3788&lt;5),$R$4,$R$5))))</f>
        <v/>
      </c>
      <c r="J3789" s="149" t="str">
        <f>CONCATENATE(E3789,IF(AND(E3789&lt;&gt;"",F3789&lt;&gt;""),$M$3,""),F3789,IF(AND(E3789&amp;F3789&lt;&gt;"",G3789&lt;&gt;""),$M$3,""),G3789,IF(AND(E3789&amp;F3789&amp;G3789&lt;&gt;"",H3789&lt;&gt;""),$M$3,""),H3789,IF(E3789&amp;F3789&amp;G3789&amp;H3789&lt;&gt;"",$M$3,""),I3789)</f>
        <v/>
      </c>
      <c r="K3789" s="160"/>
    </row>
    <row r="3790" spans="1:11">
      <c r="A3790" s="159">
        <f t="shared" si="472"/>
        <v>237</v>
      </c>
      <c r="B3790" s="156">
        <f t="shared" si="473"/>
        <v>0</v>
      </c>
      <c r="C3790" s="156">
        <v>100000000000</v>
      </c>
      <c r="D3790" s="156"/>
      <c r="E3790" s="157"/>
      <c r="K3790" s="160"/>
    </row>
    <row r="3791" spans="1:11">
      <c r="A3791" s="159">
        <f t="shared" si="472"/>
        <v>237</v>
      </c>
      <c r="B3791" s="155">
        <f>A3791-A3788</f>
        <v>0</v>
      </c>
      <c r="C3791" s="155">
        <v>1000000000000</v>
      </c>
      <c r="D3791" s="156">
        <f>(A3791-A3788)/1000000000</f>
        <v>0</v>
      </c>
      <c r="E3791" s="157">
        <f>D3791-MOD(D3791,100)</f>
        <v>0</v>
      </c>
      <c r="F3791" s="149">
        <f>MOD(D3791,100)</f>
        <v>0</v>
      </c>
      <c r="G3791" s="149">
        <f>F3791-MOD(F3791,10)</f>
        <v>0</v>
      </c>
      <c r="H3791" s="149">
        <f>MOD(F3791,10)</f>
        <v>0</v>
      </c>
      <c r="K3791" s="160"/>
    </row>
    <row r="3792" spans="1:11" ht="15.75" thickBot="1">
      <c r="A3792" s="162"/>
      <c r="B3792" s="163"/>
      <c r="C3792" s="163"/>
      <c r="D3792" s="163"/>
      <c r="E3792" s="164" t="str">
        <f>_xlfn.IFNA(VLOOKUP(E3791,$O$3:$P$38,2,0),"")</f>
        <v/>
      </c>
      <c r="F3792" s="163" t="str">
        <f>IF(AND(F3791&gt;10,F3791&lt;20), VLOOKUP(F3791,$O$3:$P$38,2,0),"")</f>
        <v/>
      </c>
      <c r="G3792" s="163" t="str">
        <f>IF(AND(F3791&gt;10,F3791&lt;20),"", IF(G3791&gt;9, VLOOKUP(G3791,$O$3:$P$38,2,0),""))</f>
        <v/>
      </c>
      <c r="H3792" s="163" t="str">
        <f>IF(AND(F3791&gt;10,F3791&lt;20),"", IF(H3791&gt;0, VLOOKUP(H3791,$O$3:$P$38,2,0),""))</f>
        <v/>
      </c>
      <c r="I3792" s="163" t="str">
        <f>IF(D3791=0,"",IF(D3791=1,$S$3,IF(AND(F3791&gt;10,F3791&lt;19),$S$5,IF(AND(H3791&gt;1,H3791&lt;5),$S$4,$S$5))))</f>
        <v/>
      </c>
      <c r="J3792" s="163" t="str">
        <f>CONCATENATE(E3792,IF(AND(E3792&lt;&gt;"",F3792&lt;&gt;""),$M$3,""),F3792,IF(AND(E3792&amp;F3792&lt;&gt;"",G3792&lt;&gt;""),$M$3,""),G3792,IF(AND(E3792&amp;F3792&amp;G3792&lt;&gt;"",H3792&lt;&gt;""),$M$3,""),H3792,IF(E3792&amp;F3792&amp;G3792&amp;H3792&lt;&gt;"",$M$3,""),I3792)</f>
        <v/>
      </c>
      <c r="K3792" s="165"/>
    </row>
    <row r="3793" spans="1:11" ht="15.75" thickBot="1">
      <c r="A3793" s="150"/>
      <c r="B3793" s="150"/>
      <c r="C3793" s="150"/>
      <c r="D3793" s="150"/>
      <c r="E3793" s="166"/>
      <c r="F3793" s="150"/>
      <c r="G3793" s="150"/>
      <c r="H3793" s="150"/>
      <c r="I3793" s="150"/>
      <c r="J3793" s="150"/>
      <c r="K3793" s="150"/>
    </row>
    <row r="3794" spans="1:11" ht="15.75" thickBot="1">
      <c r="A3794" s="151">
        <v>238</v>
      </c>
      <c r="B3794" s="145" t="s">
        <v>152</v>
      </c>
      <c r="C3794" s="145" t="s">
        <v>153</v>
      </c>
      <c r="D3794" s="148"/>
      <c r="E3794" s="152" t="str">
        <f>CONCATENATE(J3808,IF(AND(D3807&lt;&gt;0,D3804&lt;&gt;0),$M$3,""),J3805,IF(AND(D3804&lt;&gt;0,D3801&lt;&gt;0),$M$3,""),J3802,IF(AND(D3801&lt;&gt;0,D3798&lt;&gt;0),$M$3,""),J3799,$N$3,$M$3,E3795,IF(D3795&lt;&gt;0,$M$3,""),$N$4)</f>
        <v>dwieście trzydzieści osiem, 00/100</v>
      </c>
      <c r="F3794" s="148"/>
      <c r="G3794" s="148"/>
      <c r="H3794" s="148"/>
      <c r="I3794" s="148"/>
      <c r="J3794" s="148"/>
      <c r="K3794" s="153"/>
    </row>
    <row r="3795" spans="1:11" ht="15.75" thickBot="1">
      <c r="A3795" s="154">
        <f>TRUNC(A3794)</f>
        <v>238</v>
      </c>
      <c r="B3795" s="155">
        <f>A3794-A3795</f>
        <v>0</v>
      </c>
      <c r="C3795" s="155">
        <v>1</v>
      </c>
      <c r="D3795" s="156">
        <f>B3795</f>
        <v>0</v>
      </c>
      <c r="E3795" s="157" t="str">
        <f>CONCATENATE(TEXT(D3795*100,"## 00"),"/100")</f>
        <v>00/100</v>
      </c>
      <c r="K3795" s="158"/>
    </row>
    <row r="3796" spans="1:11">
      <c r="A3796" s="159">
        <f t="shared" ref="A3796:A3807" si="474">MOD($A$3795,$C3796)</f>
        <v>8</v>
      </c>
      <c r="B3796" s="156">
        <f>A3796</f>
        <v>8</v>
      </c>
      <c r="C3796" s="156">
        <v>10</v>
      </c>
      <c r="D3796" s="156"/>
      <c r="E3796" s="157"/>
      <c r="K3796" s="160"/>
    </row>
    <row r="3797" spans="1:11">
      <c r="A3797" s="159">
        <f t="shared" si="474"/>
        <v>38</v>
      </c>
      <c r="B3797" s="156">
        <f t="shared" ref="B3797:B3806" si="475">A3797-A3796</f>
        <v>30</v>
      </c>
      <c r="C3797" s="156">
        <v>100</v>
      </c>
      <c r="D3797" s="156"/>
      <c r="E3797" s="157"/>
      <c r="K3797" s="160"/>
    </row>
    <row r="3798" spans="1:11">
      <c r="A3798" s="159">
        <f t="shared" si="474"/>
        <v>238</v>
      </c>
      <c r="B3798" s="156">
        <f t="shared" si="475"/>
        <v>200</v>
      </c>
      <c r="C3798" s="156">
        <v>1000</v>
      </c>
      <c r="D3798" s="156">
        <f>A3798</f>
        <v>238</v>
      </c>
      <c r="E3798" s="157">
        <f>D3798-MOD(D3798,100)</f>
        <v>200</v>
      </c>
      <c r="F3798" s="149">
        <f>MOD(D3798,100)</f>
        <v>38</v>
      </c>
      <c r="G3798" s="149">
        <f>F3798-MOD(F3798,10)</f>
        <v>30</v>
      </c>
      <c r="H3798" s="149">
        <f>MOD(F3798,10)</f>
        <v>8</v>
      </c>
      <c r="K3798" s="160"/>
    </row>
    <row r="3799" spans="1:11">
      <c r="A3799" s="159">
        <f t="shared" si="474"/>
        <v>238</v>
      </c>
      <c r="B3799" s="156">
        <f t="shared" si="475"/>
        <v>0</v>
      </c>
      <c r="C3799" s="156">
        <v>10000</v>
      </c>
      <c r="D3799" s="156"/>
      <c r="E3799" s="157" t="str">
        <f>_xlfn.IFNA(VLOOKUP(E3798,$O$3:$P$38,2,0),"")</f>
        <v>dwieście</v>
      </c>
      <c r="F3799" s="149" t="str">
        <f>IF(AND(F3798&gt;10,F3798&lt;20), VLOOKUP(F3798,$O$3:$P$38,2,0),"")</f>
        <v/>
      </c>
      <c r="G3799" s="149" t="str">
        <f>IF(AND(F3798&gt;10,F3798&lt;20),"", IF(G3798&gt;9, VLOOKUP(G3798,$O$3:$P$38,2,0),""))</f>
        <v>trzydzieści</v>
      </c>
      <c r="H3799" s="149" t="str">
        <f>IF(AND(F3798&gt;10,F3798&lt;20),"",IF(H3798&gt;0,VLOOKUP(H3798,$O$3:$P$39,2,0),IF(AND(H3798=0,A3795=0),"zero","")))</f>
        <v>osiem</v>
      </c>
      <c r="J3799" s="149" t="str">
        <f>CONCATENATE(E3799,IF(AND(E3799&lt;&gt;"",F3799&lt;&gt;""),$M$3,""),F3799,IF(AND(E3799&amp;F3799&lt;&gt;"",G3799&lt;&gt;""),$M$3,""),G3799,IF(AND(E3799&amp;F3799&amp;G3799&lt;&gt;"",H3799&lt;&gt;""),$M$3,""),H3799)</f>
        <v>dwieście trzydzieści osiem</v>
      </c>
      <c r="K3799" s="160"/>
    </row>
    <row r="3800" spans="1:11">
      <c r="A3800" s="159">
        <f t="shared" si="474"/>
        <v>238</v>
      </c>
      <c r="B3800" s="156">
        <f t="shared" si="475"/>
        <v>0</v>
      </c>
      <c r="C3800" s="156">
        <v>100000</v>
      </c>
      <c r="D3800" s="156"/>
      <c r="E3800" s="157"/>
      <c r="K3800" s="160"/>
    </row>
    <row r="3801" spans="1:11">
      <c r="A3801" s="159">
        <f t="shared" si="474"/>
        <v>238</v>
      </c>
      <c r="B3801" s="156">
        <f t="shared" si="475"/>
        <v>0</v>
      </c>
      <c r="C3801" s="156">
        <v>1000000</v>
      </c>
      <c r="D3801" s="156">
        <f>(A3801-A3798)/1000</f>
        <v>0</v>
      </c>
      <c r="E3801" s="157">
        <f>D3801-MOD(D3801,100)</f>
        <v>0</v>
      </c>
      <c r="F3801" s="149">
        <f>MOD(D3801,100)</f>
        <v>0</v>
      </c>
      <c r="G3801" s="149">
        <f>F3801-MOD(F3801,10)</f>
        <v>0</v>
      </c>
      <c r="H3801" s="149">
        <f>MOD(F3801,10)</f>
        <v>0</v>
      </c>
      <c r="K3801" s="160"/>
    </row>
    <row r="3802" spans="1:11">
      <c r="A3802" s="159">
        <f t="shared" si="474"/>
        <v>238</v>
      </c>
      <c r="B3802" s="156">
        <f t="shared" si="475"/>
        <v>0</v>
      </c>
      <c r="C3802" s="156">
        <v>10000000</v>
      </c>
      <c r="D3802" s="156"/>
      <c r="E3802" s="157" t="str">
        <f>_xlfn.IFNA(VLOOKUP(E3801,$O$3:$P$38,2,0),"")</f>
        <v/>
      </c>
      <c r="F3802" s="149" t="str">
        <f>IF(AND(F3801&gt;10,F3801&lt;20), VLOOKUP(F3801,$O$3:$P$38,2,0),"")</f>
        <v/>
      </c>
      <c r="G3802" s="149" t="str">
        <f>IF(AND(F3801&gt;10,F3801&lt;20),"", IF(G3801&gt;9, VLOOKUP(G3801,$O$3:$P$38,2,0),""))</f>
        <v/>
      </c>
      <c r="H3802" s="149" t="str">
        <f>IF(AND(F3801&gt;10,F3801&lt;20),"", IF(H3801&gt;0, VLOOKUP(H3801,$O$3:$P$38,2,0),""))</f>
        <v/>
      </c>
      <c r="I3802" s="149" t="str">
        <f>IF(D3801=0,"",IF(D3801=1,$Q$3,IF(AND(F3801&gt;10,F3801&lt;19),$Q$5,IF(AND(H3801&gt;1,H3801&lt;5),$Q$4,$Q$5))))</f>
        <v/>
      </c>
      <c r="J3802" s="149" t="str">
        <f>CONCATENATE(E3802,IF(AND(E3802&lt;&gt;"",F3802&lt;&gt;""),$M$3,""),F3802,IF(AND(E3802&amp;F3802&lt;&gt;"",G3802&lt;&gt;""),$M$3,""),G3802,IF(AND(E3802&amp;F3802&amp;G3802&lt;&gt;"",H3802&lt;&gt;""),$M$3,""),H3802,IF(E3802&amp;F3802&amp;G3802&amp;H3802&lt;&gt;"",$M$3,""),I3802)</f>
        <v/>
      </c>
      <c r="K3802" s="160"/>
    </row>
    <row r="3803" spans="1:11">
      <c r="A3803" s="159">
        <f t="shared" si="474"/>
        <v>238</v>
      </c>
      <c r="B3803" s="156">
        <f t="shared" si="475"/>
        <v>0</v>
      </c>
      <c r="C3803" s="156">
        <v>100000000</v>
      </c>
      <c r="D3803" s="156"/>
      <c r="E3803" s="157"/>
      <c r="K3803" s="160"/>
    </row>
    <row r="3804" spans="1:11">
      <c r="A3804" s="159">
        <f t="shared" si="474"/>
        <v>238</v>
      </c>
      <c r="B3804" s="155">
        <f t="shared" si="475"/>
        <v>0</v>
      </c>
      <c r="C3804" s="155">
        <v>1000000000</v>
      </c>
      <c r="D3804" s="156">
        <f>(A3804-A3801)/1000000</f>
        <v>0</v>
      </c>
      <c r="E3804" s="157">
        <f>D3804-MOD(D3804,100)</f>
        <v>0</v>
      </c>
      <c r="F3804" s="149">
        <f>MOD(D3804,100)</f>
        <v>0</v>
      </c>
      <c r="G3804" s="149">
        <f>F3804-MOD(F3804,10)</f>
        <v>0</v>
      </c>
      <c r="H3804" s="149">
        <f>MOD(F3804,10)</f>
        <v>0</v>
      </c>
      <c r="K3804" s="160"/>
    </row>
    <row r="3805" spans="1:11">
      <c r="A3805" s="159">
        <f t="shared" si="474"/>
        <v>238</v>
      </c>
      <c r="B3805" s="155">
        <f t="shared" si="475"/>
        <v>0</v>
      </c>
      <c r="C3805" s="155">
        <v>10000000000</v>
      </c>
      <c r="E3805" s="161" t="str">
        <f>_xlfn.IFNA(VLOOKUP(E3804,$O$3:$P$38,2,0),"")</f>
        <v/>
      </c>
      <c r="F3805" s="149" t="str">
        <f>IF(AND(F3804&gt;10,F3804&lt;20), VLOOKUP(F3804,$O$3:$P$38,2,0),"")</f>
        <v/>
      </c>
      <c r="G3805" s="149" t="str">
        <f>IF(AND(F3804&gt;10,F3804&lt;20),"", IF(G3804&gt;9, VLOOKUP(G3804,$O$3:$P$38,2,0),""))</f>
        <v/>
      </c>
      <c r="H3805" s="149" t="str">
        <f>IF(AND(F3804&gt;10,F3804&lt;20),"", IF(H3804&gt;0, VLOOKUP(H3804,$O$3:$P$38,2,0),""))</f>
        <v/>
      </c>
      <c r="I3805" s="149" t="str">
        <f>IF(D3804=0,"",IF(D3804=1,$R$3,IF(AND(F3804&gt;10,F3804&lt;19),$R$5,IF(AND(H3804&gt;1,H3804&lt;5),$R$4,$R$5))))</f>
        <v/>
      </c>
      <c r="J3805" s="149" t="str">
        <f>CONCATENATE(E3805,IF(AND(E3805&lt;&gt;"",F3805&lt;&gt;""),$M$3,""),F3805,IF(AND(E3805&amp;F3805&lt;&gt;"",G3805&lt;&gt;""),$M$3,""),G3805,IF(AND(E3805&amp;F3805&amp;G3805&lt;&gt;"",H3805&lt;&gt;""),$M$3,""),H3805,IF(E3805&amp;F3805&amp;G3805&amp;H3805&lt;&gt;"",$M$3,""),I3805)</f>
        <v/>
      </c>
      <c r="K3805" s="160"/>
    </row>
    <row r="3806" spans="1:11">
      <c r="A3806" s="159">
        <f t="shared" si="474"/>
        <v>238</v>
      </c>
      <c r="B3806" s="156">
        <f t="shared" si="475"/>
        <v>0</v>
      </c>
      <c r="C3806" s="156">
        <v>100000000000</v>
      </c>
      <c r="D3806" s="156"/>
      <c r="E3806" s="157"/>
      <c r="K3806" s="160"/>
    </row>
    <row r="3807" spans="1:11">
      <c r="A3807" s="159">
        <f t="shared" si="474"/>
        <v>238</v>
      </c>
      <c r="B3807" s="155">
        <f>A3807-A3804</f>
        <v>0</v>
      </c>
      <c r="C3807" s="155">
        <v>1000000000000</v>
      </c>
      <c r="D3807" s="156">
        <f>(A3807-A3804)/1000000000</f>
        <v>0</v>
      </c>
      <c r="E3807" s="157">
        <f>D3807-MOD(D3807,100)</f>
        <v>0</v>
      </c>
      <c r="F3807" s="149">
        <f>MOD(D3807,100)</f>
        <v>0</v>
      </c>
      <c r="G3807" s="149">
        <f>F3807-MOD(F3807,10)</f>
        <v>0</v>
      </c>
      <c r="H3807" s="149">
        <f>MOD(F3807,10)</f>
        <v>0</v>
      </c>
      <c r="K3807" s="160"/>
    </row>
    <row r="3808" spans="1:11" ht="15.75" thickBot="1">
      <c r="A3808" s="162"/>
      <c r="B3808" s="163"/>
      <c r="C3808" s="163"/>
      <c r="D3808" s="163"/>
      <c r="E3808" s="164" t="str">
        <f>_xlfn.IFNA(VLOOKUP(E3807,$O$3:$P$38,2,0),"")</f>
        <v/>
      </c>
      <c r="F3808" s="163" t="str">
        <f>IF(AND(F3807&gt;10,F3807&lt;20), VLOOKUP(F3807,$O$3:$P$38,2,0),"")</f>
        <v/>
      </c>
      <c r="G3808" s="163" t="str">
        <f>IF(AND(F3807&gt;10,F3807&lt;20),"", IF(G3807&gt;9, VLOOKUP(G3807,$O$3:$P$38,2,0),""))</f>
        <v/>
      </c>
      <c r="H3808" s="163" t="str">
        <f>IF(AND(F3807&gt;10,F3807&lt;20),"", IF(H3807&gt;0, VLOOKUP(H3807,$O$3:$P$38,2,0),""))</f>
        <v/>
      </c>
      <c r="I3808" s="163" t="str">
        <f>IF(D3807=0,"",IF(D3807=1,$S$3,IF(AND(F3807&gt;10,F3807&lt;19),$S$5,IF(AND(H3807&gt;1,H3807&lt;5),$S$4,$S$5))))</f>
        <v/>
      </c>
      <c r="J3808" s="163" t="str">
        <f>CONCATENATE(E3808,IF(AND(E3808&lt;&gt;"",F3808&lt;&gt;""),$M$3,""),F3808,IF(AND(E3808&amp;F3808&lt;&gt;"",G3808&lt;&gt;""),$M$3,""),G3808,IF(AND(E3808&amp;F3808&amp;G3808&lt;&gt;"",H3808&lt;&gt;""),$M$3,""),H3808,IF(E3808&amp;F3808&amp;G3808&amp;H3808&lt;&gt;"",$M$3,""),I3808)</f>
        <v/>
      </c>
      <c r="K3808" s="165"/>
    </row>
    <row r="3809" spans="1:11" ht="15.75" thickBot="1">
      <c r="A3809" s="150"/>
      <c r="B3809" s="150"/>
      <c r="C3809" s="150"/>
      <c r="D3809" s="150"/>
      <c r="E3809" s="166"/>
      <c r="F3809" s="150"/>
      <c r="G3809" s="150"/>
      <c r="H3809" s="150"/>
      <c r="I3809" s="150"/>
      <c r="J3809" s="150"/>
      <c r="K3809" s="150"/>
    </row>
    <row r="3810" spans="1:11" ht="15.75" thickBot="1">
      <c r="A3810" s="151">
        <v>239</v>
      </c>
      <c r="B3810" s="145" t="s">
        <v>152</v>
      </c>
      <c r="C3810" s="145" t="s">
        <v>153</v>
      </c>
      <c r="D3810" s="148"/>
      <c r="E3810" s="152" t="str">
        <f>CONCATENATE(J3824,IF(AND(D3823&lt;&gt;0,D3820&lt;&gt;0),$M$3,""),J3821,IF(AND(D3820&lt;&gt;0,D3817&lt;&gt;0),$M$3,""),J3818,IF(AND(D3817&lt;&gt;0,D3814&lt;&gt;0),$M$3,""),J3815,$N$3,$M$3,E3811,IF(D3811&lt;&gt;0,$M$3,""),$N$4)</f>
        <v>dwieście trzydzieści dziewięć, 00/100</v>
      </c>
      <c r="F3810" s="148"/>
      <c r="G3810" s="148"/>
      <c r="H3810" s="148"/>
      <c r="I3810" s="148"/>
      <c r="J3810" s="148"/>
      <c r="K3810" s="153"/>
    </row>
    <row r="3811" spans="1:11" ht="15.75" thickBot="1">
      <c r="A3811" s="154">
        <f>TRUNC(A3810)</f>
        <v>239</v>
      </c>
      <c r="B3811" s="155">
        <f>A3810-A3811</f>
        <v>0</v>
      </c>
      <c r="C3811" s="155">
        <v>1</v>
      </c>
      <c r="D3811" s="156">
        <f>B3811</f>
        <v>0</v>
      </c>
      <c r="E3811" s="157" t="str">
        <f>CONCATENATE(TEXT(D3811*100,"## 00"),"/100")</f>
        <v>00/100</v>
      </c>
      <c r="K3811" s="158"/>
    </row>
    <row r="3812" spans="1:11">
      <c r="A3812" s="159">
        <f t="shared" ref="A3812:A3823" si="476">MOD($A$3811,$C3812)</f>
        <v>9</v>
      </c>
      <c r="B3812" s="156">
        <f>A3812</f>
        <v>9</v>
      </c>
      <c r="C3812" s="156">
        <v>10</v>
      </c>
      <c r="D3812" s="156"/>
      <c r="E3812" s="157"/>
      <c r="K3812" s="160"/>
    </row>
    <row r="3813" spans="1:11">
      <c r="A3813" s="159">
        <f t="shared" si="476"/>
        <v>39</v>
      </c>
      <c r="B3813" s="156">
        <f t="shared" ref="B3813:B3822" si="477">A3813-A3812</f>
        <v>30</v>
      </c>
      <c r="C3813" s="156">
        <v>100</v>
      </c>
      <c r="D3813" s="156"/>
      <c r="E3813" s="157"/>
      <c r="K3813" s="160"/>
    </row>
    <row r="3814" spans="1:11">
      <c r="A3814" s="159">
        <f t="shared" si="476"/>
        <v>239</v>
      </c>
      <c r="B3814" s="156">
        <f t="shared" si="477"/>
        <v>200</v>
      </c>
      <c r="C3814" s="156">
        <v>1000</v>
      </c>
      <c r="D3814" s="156">
        <f>A3814</f>
        <v>239</v>
      </c>
      <c r="E3814" s="157">
        <f>D3814-MOD(D3814,100)</f>
        <v>200</v>
      </c>
      <c r="F3814" s="149">
        <f>MOD(D3814,100)</f>
        <v>39</v>
      </c>
      <c r="G3814" s="149">
        <f>F3814-MOD(F3814,10)</f>
        <v>30</v>
      </c>
      <c r="H3814" s="149">
        <f>MOD(F3814,10)</f>
        <v>9</v>
      </c>
      <c r="K3814" s="160"/>
    </row>
    <row r="3815" spans="1:11">
      <c r="A3815" s="159">
        <f t="shared" si="476"/>
        <v>239</v>
      </c>
      <c r="B3815" s="156">
        <f t="shared" si="477"/>
        <v>0</v>
      </c>
      <c r="C3815" s="156">
        <v>10000</v>
      </c>
      <c r="D3815" s="156"/>
      <c r="E3815" s="157" t="str">
        <f>_xlfn.IFNA(VLOOKUP(E3814,$O$3:$P$38,2,0),"")</f>
        <v>dwieście</v>
      </c>
      <c r="F3815" s="149" t="str">
        <f>IF(AND(F3814&gt;10,F3814&lt;20), VLOOKUP(F3814,$O$3:$P$38,2,0),"")</f>
        <v/>
      </c>
      <c r="G3815" s="149" t="str">
        <f>IF(AND(F3814&gt;10,F3814&lt;20),"", IF(G3814&gt;9, VLOOKUP(G3814,$O$3:$P$38,2,0),""))</f>
        <v>trzydzieści</v>
      </c>
      <c r="H3815" s="149" t="str">
        <f>IF(AND(F3814&gt;10,F3814&lt;20),"",IF(H3814&gt;0,VLOOKUP(H3814,$O$3:$P$39,2,0),IF(AND(H3814=0,A3811=0),"zero","")))</f>
        <v>dziewięć</v>
      </c>
      <c r="J3815" s="149" t="str">
        <f>CONCATENATE(E3815,IF(AND(E3815&lt;&gt;"",F3815&lt;&gt;""),$M$3,""),F3815,IF(AND(E3815&amp;F3815&lt;&gt;"",G3815&lt;&gt;""),$M$3,""),G3815,IF(AND(E3815&amp;F3815&amp;G3815&lt;&gt;"",H3815&lt;&gt;""),$M$3,""),H3815)</f>
        <v>dwieście trzydzieści dziewięć</v>
      </c>
      <c r="K3815" s="160"/>
    </row>
    <row r="3816" spans="1:11">
      <c r="A3816" s="159">
        <f t="shared" si="476"/>
        <v>239</v>
      </c>
      <c r="B3816" s="156">
        <f t="shared" si="477"/>
        <v>0</v>
      </c>
      <c r="C3816" s="156">
        <v>100000</v>
      </c>
      <c r="D3816" s="156"/>
      <c r="E3816" s="157"/>
      <c r="K3816" s="160"/>
    </row>
    <row r="3817" spans="1:11">
      <c r="A3817" s="159">
        <f t="shared" si="476"/>
        <v>239</v>
      </c>
      <c r="B3817" s="156">
        <f t="shared" si="477"/>
        <v>0</v>
      </c>
      <c r="C3817" s="156">
        <v>1000000</v>
      </c>
      <c r="D3817" s="156">
        <f>(A3817-A3814)/1000</f>
        <v>0</v>
      </c>
      <c r="E3817" s="157">
        <f>D3817-MOD(D3817,100)</f>
        <v>0</v>
      </c>
      <c r="F3817" s="149">
        <f>MOD(D3817,100)</f>
        <v>0</v>
      </c>
      <c r="G3817" s="149">
        <f>F3817-MOD(F3817,10)</f>
        <v>0</v>
      </c>
      <c r="H3817" s="149">
        <f>MOD(F3817,10)</f>
        <v>0</v>
      </c>
      <c r="K3817" s="160"/>
    </row>
    <row r="3818" spans="1:11">
      <c r="A3818" s="159">
        <f t="shared" si="476"/>
        <v>239</v>
      </c>
      <c r="B3818" s="156">
        <f t="shared" si="477"/>
        <v>0</v>
      </c>
      <c r="C3818" s="156">
        <v>10000000</v>
      </c>
      <c r="D3818" s="156"/>
      <c r="E3818" s="157" t="str">
        <f>_xlfn.IFNA(VLOOKUP(E3817,$O$3:$P$38,2,0),"")</f>
        <v/>
      </c>
      <c r="F3818" s="149" t="str">
        <f>IF(AND(F3817&gt;10,F3817&lt;20), VLOOKUP(F3817,$O$3:$P$38,2,0),"")</f>
        <v/>
      </c>
      <c r="G3818" s="149" t="str">
        <f>IF(AND(F3817&gt;10,F3817&lt;20),"", IF(G3817&gt;9, VLOOKUP(G3817,$O$3:$P$38,2,0),""))</f>
        <v/>
      </c>
      <c r="H3818" s="149" t="str">
        <f>IF(AND(F3817&gt;10,F3817&lt;20),"", IF(H3817&gt;0, VLOOKUP(H3817,$O$3:$P$38,2,0),""))</f>
        <v/>
      </c>
      <c r="I3818" s="149" t="str">
        <f>IF(D3817=0,"",IF(D3817=1,$Q$3,IF(AND(F3817&gt;10,F3817&lt;19),$Q$5,IF(AND(H3817&gt;1,H3817&lt;5),$Q$4,$Q$5))))</f>
        <v/>
      </c>
      <c r="J3818" s="149" t="str">
        <f>CONCATENATE(E3818,IF(AND(E3818&lt;&gt;"",F3818&lt;&gt;""),$M$3,""),F3818,IF(AND(E3818&amp;F3818&lt;&gt;"",G3818&lt;&gt;""),$M$3,""),G3818,IF(AND(E3818&amp;F3818&amp;G3818&lt;&gt;"",H3818&lt;&gt;""),$M$3,""),H3818,IF(E3818&amp;F3818&amp;G3818&amp;H3818&lt;&gt;"",$M$3,""),I3818)</f>
        <v/>
      </c>
      <c r="K3818" s="160"/>
    </row>
    <row r="3819" spans="1:11">
      <c r="A3819" s="159">
        <f t="shared" si="476"/>
        <v>239</v>
      </c>
      <c r="B3819" s="156">
        <f t="shared" si="477"/>
        <v>0</v>
      </c>
      <c r="C3819" s="156">
        <v>100000000</v>
      </c>
      <c r="D3819" s="156"/>
      <c r="E3819" s="157"/>
      <c r="K3819" s="160"/>
    </row>
    <row r="3820" spans="1:11">
      <c r="A3820" s="159">
        <f t="shared" si="476"/>
        <v>239</v>
      </c>
      <c r="B3820" s="155">
        <f t="shared" si="477"/>
        <v>0</v>
      </c>
      <c r="C3820" s="155">
        <v>1000000000</v>
      </c>
      <c r="D3820" s="156">
        <f>(A3820-A3817)/1000000</f>
        <v>0</v>
      </c>
      <c r="E3820" s="157">
        <f>D3820-MOD(D3820,100)</f>
        <v>0</v>
      </c>
      <c r="F3820" s="149">
        <f>MOD(D3820,100)</f>
        <v>0</v>
      </c>
      <c r="G3820" s="149">
        <f>F3820-MOD(F3820,10)</f>
        <v>0</v>
      </c>
      <c r="H3820" s="149">
        <f>MOD(F3820,10)</f>
        <v>0</v>
      </c>
      <c r="K3820" s="160"/>
    </row>
    <row r="3821" spans="1:11">
      <c r="A3821" s="159">
        <f t="shared" si="476"/>
        <v>239</v>
      </c>
      <c r="B3821" s="155">
        <f t="shared" si="477"/>
        <v>0</v>
      </c>
      <c r="C3821" s="155">
        <v>10000000000</v>
      </c>
      <c r="E3821" s="161" t="str">
        <f>_xlfn.IFNA(VLOOKUP(E3820,$O$3:$P$38,2,0),"")</f>
        <v/>
      </c>
      <c r="F3821" s="149" t="str">
        <f>IF(AND(F3820&gt;10,F3820&lt;20), VLOOKUP(F3820,$O$3:$P$38,2,0),"")</f>
        <v/>
      </c>
      <c r="G3821" s="149" t="str">
        <f>IF(AND(F3820&gt;10,F3820&lt;20),"", IF(G3820&gt;9, VLOOKUP(G3820,$O$3:$P$38,2,0),""))</f>
        <v/>
      </c>
      <c r="H3821" s="149" t="str">
        <f>IF(AND(F3820&gt;10,F3820&lt;20),"", IF(H3820&gt;0, VLOOKUP(H3820,$O$3:$P$38,2,0),""))</f>
        <v/>
      </c>
      <c r="I3821" s="149" t="str">
        <f>IF(D3820=0,"",IF(D3820=1,$R$3,IF(AND(F3820&gt;10,F3820&lt;19),$R$5,IF(AND(H3820&gt;1,H3820&lt;5),$R$4,$R$5))))</f>
        <v/>
      </c>
      <c r="J3821" s="149" t="str">
        <f>CONCATENATE(E3821,IF(AND(E3821&lt;&gt;"",F3821&lt;&gt;""),$M$3,""),F3821,IF(AND(E3821&amp;F3821&lt;&gt;"",G3821&lt;&gt;""),$M$3,""),G3821,IF(AND(E3821&amp;F3821&amp;G3821&lt;&gt;"",H3821&lt;&gt;""),$M$3,""),H3821,IF(E3821&amp;F3821&amp;G3821&amp;H3821&lt;&gt;"",$M$3,""),I3821)</f>
        <v/>
      </c>
      <c r="K3821" s="160"/>
    </row>
    <row r="3822" spans="1:11">
      <c r="A3822" s="159">
        <f t="shared" si="476"/>
        <v>239</v>
      </c>
      <c r="B3822" s="156">
        <f t="shared" si="477"/>
        <v>0</v>
      </c>
      <c r="C3822" s="156">
        <v>100000000000</v>
      </c>
      <c r="D3822" s="156"/>
      <c r="E3822" s="157"/>
      <c r="K3822" s="160"/>
    </row>
    <row r="3823" spans="1:11">
      <c r="A3823" s="159">
        <f t="shared" si="476"/>
        <v>239</v>
      </c>
      <c r="B3823" s="155">
        <f>A3823-A3820</f>
        <v>0</v>
      </c>
      <c r="C3823" s="155">
        <v>1000000000000</v>
      </c>
      <c r="D3823" s="156">
        <f>(A3823-A3820)/1000000000</f>
        <v>0</v>
      </c>
      <c r="E3823" s="157">
        <f>D3823-MOD(D3823,100)</f>
        <v>0</v>
      </c>
      <c r="F3823" s="149">
        <f>MOD(D3823,100)</f>
        <v>0</v>
      </c>
      <c r="G3823" s="149">
        <f>F3823-MOD(F3823,10)</f>
        <v>0</v>
      </c>
      <c r="H3823" s="149">
        <f>MOD(F3823,10)</f>
        <v>0</v>
      </c>
      <c r="K3823" s="160"/>
    </row>
    <row r="3824" spans="1:11" ht="15.75" thickBot="1">
      <c r="A3824" s="162"/>
      <c r="B3824" s="163"/>
      <c r="C3824" s="163"/>
      <c r="D3824" s="163"/>
      <c r="E3824" s="164" t="str">
        <f>_xlfn.IFNA(VLOOKUP(E3823,$O$3:$P$38,2,0),"")</f>
        <v/>
      </c>
      <c r="F3824" s="163" t="str">
        <f>IF(AND(F3823&gt;10,F3823&lt;20), VLOOKUP(F3823,$O$3:$P$38,2,0),"")</f>
        <v/>
      </c>
      <c r="G3824" s="163" t="str">
        <f>IF(AND(F3823&gt;10,F3823&lt;20),"", IF(G3823&gt;9, VLOOKUP(G3823,$O$3:$P$38,2,0),""))</f>
        <v/>
      </c>
      <c r="H3824" s="163" t="str">
        <f>IF(AND(F3823&gt;10,F3823&lt;20),"", IF(H3823&gt;0, VLOOKUP(H3823,$O$3:$P$38,2,0),""))</f>
        <v/>
      </c>
      <c r="I3824" s="163" t="str">
        <f>IF(D3823=0,"",IF(D3823=1,$S$3,IF(AND(F3823&gt;10,F3823&lt;19),$S$5,IF(AND(H3823&gt;1,H3823&lt;5),$S$4,$S$5))))</f>
        <v/>
      </c>
      <c r="J3824" s="163" t="str">
        <f>CONCATENATE(E3824,IF(AND(E3824&lt;&gt;"",F3824&lt;&gt;""),$M$3,""),F3824,IF(AND(E3824&amp;F3824&lt;&gt;"",G3824&lt;&gt;""),$M$3,""),G3824,IF(AND(E3824&amp;F3824&amp;G3824&lt;&gt;"",H3824&lt;&gt;""),$M$3,""),H3824,IF(E3824&amp;F3824&amp;G3824&amp;H3824&lt;&gt;"",$M$3,""),I3824)</f>
        <v/>
      </c>
      <c r="K3824" s="165"/>
    </row>
    <row r="3825" spans="1:11" ht="15.75" thickBot="1">
      <c r="A3825" s="150"/>
      <c r="B3825" s="150"/>
      <c r="C3825" s="150"/>
      <c r="D3825" s="150"/>
      <c r="E3825" s="166"/>
      <c r="F3825" s="150"/>
      <c r="G3825" s="150"/>
      <c r="H3825" s="150"/>
      <c r="I3825" s="150"/>
      <c r="J3825" s="150"/>
      <c r="K3825" s="150"/>
    </row>
    <row r="3826" spans="1:11" ht="15.75" thickBot="1">
      <c r="A3826" s="151">
        <v>240</v>
      </c>
      <c r="B3826" s="145" t="s">
        <v>152</v>
      </c>
      <c r="C3826" s="145" t="s">
        <v>153</v>
      </c>
      <c r="D3826" s="148"/>
      <c r="E3826" s="152" t="str">
        <f>CONCATENATE(J3840,IF(AND(D3839&lt;&gt;0,D3836&lt;&gt;0),$M$3,""),J3837,IF(AND(D3836&lt;&gt;0,D3833&lt;&gt;0),$M$3,""),J3834,IF(AND(D3833&lt;&gt;0,D3830&lt;&gt;0),$M$3,""),J3831,$N$3,$M$3,E3827,IF(D3827&lt;&gt;0,$M$3,""),$N$4)</f>
        <v>dwieście czterdzieści, 00/100</v>
      </c>
      <c r="F3826" s="148"/>
      <c r="G3826" s="148"/>
      <c r="H3826" s="148"/>
      <c r="I3826" s="148"/>
      <c r="J3826" s="148"/>
      <c r="K3826" s="153"/>
    </row>
    <row r="3827" spans="1:11" ht="15.75" thickBot="1">
      <c r="A3827" s="154">
        <f>TRUNC(A3826)</f>
        <v>240</v>
      </c>
      <c r="B3827" s="155">
        <f>A3826-A3827</f>
        <v>0</v>
      </c>
      <c r="C3827" s="155">
        <v>1</v>
      </c>
      <c r="D3827" s="156">
        <f>B3827</f>
        <v>0</v>
      </c>
      <c r="E3827" s="157" t="str">
        <f>CONCATENATE(TEXT(D3827*100,"## 00"),"/100")</f>
        <v>00/100</v>
      </c>
      <c r="K3827" s="158"/>
    </row>
    <row r="3828" spans="1:11">
      <c r="A3828" s="159">
        <f t="shared" ref="A3828:A3839" si="478">MOD($A$3827,$C3828)</f>
        <v>0</v>
      </c>
      <c r="B3828" s="156">
        <f>A3828</f>
        <v>0</v>
      </c>
      <c r="C3828" s="156">
        <v>10</v>
      </c>
      <c r="D3828" s="156"/>
      <c r="E3828" s="157"/>
      <c r="K3828" s="160"/>
    </row>
    <row r="3829" spans="1:11">
      <c r="A3829" s="159">
        <f t="shared" si="478"/>
        <v>40</v>
      </c>
      <c r="B3829" s="156">
        <f t="shared" ref="B3829:B3838" si="479">A3829-A3828</f>
        <v>40</v>
      </c>
      <c r="C3829" s="156">
        <v>100</v>
      </c>
      <c r="D3829" s="156"/>
      <c r="E3829" s="157"/>
      <c r="K3829" s="160"/>
    </row>
    <row r="3830" spans="1:11">
      <c r="A3830" s="159">
        <f t="shared" si="478"/>
        <v>240</v>
      </c>
      <c r="B3830" s="156">
        <f t="shared" si="479"/>
        <v>200</v>
      </c>
      <c r="C3830" s="156">
        <v>1000</v>
      </c>
      <c r="D3830" s="156">
        <f>A3830</f>
        <v>240</v>
      </c>
      <c r="E3830" s="157">
        <f>D3830-MOD(D3830,100)</f>
        <v>200</v>
      </c>
      <c r="F3830" s="149">
        <f>MOD(D3830,100)</f>
        <v>40</v>
      </c>
      <c r="G3830" s="149">
        <f>F3830-MOD(F3830,10)</f>
        <v>40</v>
      </c>
      <c r="H3830" s="149">
        <f>MOD(F3830,10)</f>
        <v>0</v>
      </c>
      <c r="K3830" s="160"/>
    </row>
    <row r="3831" spans="1:11">
      <c r="A3831" s="159">
        <f t="shared" si="478"/>
        <v>240</v>
      </c>
      <c r="B3831" s="156">
        <f t="shared" si="479"/>
        <v>0</v>
      </c>
      <c r="C3831" s="156">
        <v>10000</v>
      </c>
      <c r="D3831" s="156"/>
      <c r="E3831" s="157" t="str">
        <f>_xlfn.IFNA(VLOOKUP(E3830,$O$3:$P$38,2,0),"")</f>
        <v>dwieście</v>
      </c>
      <c r="F3831" s="149" t="str">
        <f>IF(AND(F3830&gt;10,F3830&lt;20), VLOOKUP(F3830,$O$3:$P$38,2,0),"")</f>
        <v/>
      </c>
      <c r="G3831" s="149" t="str">
        <f>IF(AND(F3830&gt;10,F3830&lt;20),"", IF(G3830&gt;9, VLOOKUP(G3830,$O$3:$P$38,2,0),""))</f>
        <v>czterdzieści</v>
      </c>
      <c r="H3831" s="149" t="str">
        <f>IF(AND(F3830&gt;10,F3830&lt;20),"",IF(H3830&gt;0,VLOOKUP(H3830,$O$3:$P$39,2,0),IF(AND(H3830=0,A3827=0),"zero","")))</f>
        <v/>
      </c>
      <c r="J3831" s="149" t="str">
        <f>CONCATENATE(E3831,IF(AND(E3831&lt;&gt;"",F3831&lt;&gt;""),$M$3,""),F3831,IF(AND(E3831&amp;F3831&lt;&gt;"",G3831&lt;&gt;""),$M$3,""),G3831,IF(AND(E3831&amp;F3831&amp;G3831&lt;&gt;"",H3831&lt;&gt;""),$M$3,""),H3831)</f>
        <v>dwieście czterdzieści</v>
      </c>
      <c r="K3831" s="160"/>
    </row>
    <row r="3832" spans="1:11">
      <c r="A3832" s="159">
        <f t="shared" si="478"/>
        <v>240</v>
      </c>
      <c r="B3832" s="156">
        <f t="shared" si="479"/>
        <v>0</v>
      </c>
      <c r="C3832" s="156">
        <v>100000</v>
      </c>
      <c r="D3832" s="156"/>
      <c r="E3832" s="157"/>
      <c r="K3832" s="160"/>
    </row>
    <row r="3833" spans="1:11">
      <c r="A3833" s="159">
        <f t="shared" si="478"/>
        <v>240</v>
      </c>
      <c r="B3833" s="156">
        <f t="shared" si="479"/>
        <v>0</v>
      </c>
      <c r="C3833" s="156">
        <v>1000000</v>
      </c>
      <c r="D3833" s="156">
        <f>(A3833-A3830)/1000</f>
        <v>0</v>
      </c>
      <c r="E3833" s="157">
        <f>D3833-MOD(D3833,100)</f>
        <v>0</v>
      </c>
      <c r="F3833" s="149">
        <f>MOD(D3833,100)</f>
        <v>0</v>
      </c>
      <c r="G3833" s="149">
        <f>F3833-MOD(F3833,10)</f>
        <v>0</v>
      </c>
      <c r="H3833" s="149">
        <f>MOD(F3833,10)</f>
        <v>0</v>
      </c>
      <c r="K3833" s="160"/>
    </row>
    <row r="3834" spans="1:11">
      <c r="A3834" s="159">
        <f t="shared" si="478"/>
        <v>240</v>
      </c>
      <c r="B3834" s="156">
        <f t="shared" si="479"/>
        <v>0</v>
      </c>
      <c r="C3834" s="156">
        <v>10000000</v>
      </c>
      <c r="D3834" s="156"/>
      <c r="E3834" s="157" t="str">
        <f>_xlfn.IFNA(VLOOKUP(E3833,$O$3:$P$38,2,0),"")</f>
        <v/>
      </c>
      <c r="F3834" s="149" t="str">
        <f>IF(AND(F3833&gt;10,F3833&lt;20), VLOOKUP(F3833,$O$3:$P$38,2,0),"")</f>
        <v/>
      </c>
      <c r="G3834" s="149" t="str">
        <f>IF(AND(F3833&gt;10,F3833&lt;20),"", IF(G3833&gt;9, VLOOKUP(G3833,$O$3:$P$38,2,0),""))</f>
        <v/>
      </c>
      <c r="H3834" s="149" t="str">
        <f>IF(AND(F3833&gt;10,F3833&lt;20),"", IF(H3833&gt;0, VLOOKUP(H3833,$O$3:$P$38,2,0),""))</f>
        <v/>
      </c>
      <c r="I3834" s="149" t="str">
        <f>IF(D3833=0,"",IF(D3833=1,$Q$3,IF(AND(F3833&gt;10,F3833&lt;19),$Q$5,IF(AND(H3833&gt;1,H3833&lt;5),$Q$4,$Q$5))))</f>
        <v/>
      </c>
      <c r="J3834" s="149" t="str">
        <f>CONCATENATE(E3834,IF(AND(E3834&lt;&gt;"",F3834&lt;&gt;""),$M$3,""),F3834,IF(AND(E3834&amp;F3834&lt;&gt;"",G3834&lt;&gt;""),$M$3,""),G3834,IF(AND(E3834&amp;F3834&amp;G3834&lt;&gt;"",H3834&lt;&gt;""),$M$3,""),H3834,IF(E3834&amp;F3834&amp;G3834&amp;H3834&lt;&gt;"",$M$3,""),I3834)</f>
        <v/>
      </c>
      <c r="K3834" s="160"/>
    </row>
    <row r="3835" spans="1:11">
      <c r="A3835" s="159">
        <f t="shared" si="478"/>
        <v>240</v>
      </c>
      <c r="B3835" s="156">
        <f t="shared" si="479"/>
        <v>0</v>
      </c>
      <c r="C3835" s="156">
        <v>100000000</v>
      </c>
      <c r="D3835" s="156"/>
      <c r="E3835" s="157"/>
      <c r="K3835" s="160"/>
    </row>
    <row r="3836" spans="1:11">
      <c r="A3836" s="159">
        <f t="shared" si="478"/>
        <v>240</v>
      </c>
      <c r="B3836" s="155">
        <f t="shared" si="479"/>
        <v>0</v>
      </c>
      <c r="C3836" s="155">
        <v>1000000000</v>
      </c>
      <c r="D3836" s="156">
        <f>(A3836-A3833)/1000000</f>
        <v>0</v>
      </c>
      <c r="E3836" s="157">
        <f>D3836-MOD(D3836,100)</f>
        <v>0</v>
      </c>
      <c r="F3836" s="149">
        <f>MOD(D3836,100)</f>
        <v>0</v>
      </c>
      <c r="G3836" s="149">
        <f>F3836-MOD(F3836,10)</f>
        <v>0</v>
      </c>
      <c r="H3836" s="149">
        <f>MOD(F3836,10)</f>
        <v>0</v>
      </c>
      <c r="K3836" s="160"/>
    </row>
    <row r="3837" spans="1:11">
      <c r="A3837" s="159">
        <f t="shared" si="478"/>
        <v>240</v>
      </c>
      <c r="B3837" s="155">
        <f t="shared" si="479"/>
        <v>0</v>
      </c>
      <c r="C3837" s="155">
        <v>10000000000</v>
      </c>
      <c r="E3837" s="161" t="str">
        <f>_xlfn.IFNA(VLOOKUP(E3836,$O$3:$P$38,2,0),"")</f>
        <v/>
      </c>
      <c r="F3837" s="149" t="str">
        <f>IF(AND(F3836&gt;10,F3836&lt;20), VLOOKUP(F3836,$O$3:$P$38,2,0),"")</f>
        <v/>
      </c>
      <c r="G3837" s="149" t="str">
        <f>IF(AND(F3836&gt;10,F3836&lt;20),"", IF(G3836&gt;9, VLOOKUP(G3836,$O$3:$P$38,2,0),""))</f>
        <v/>
      </c>
      <c r="H3837" s="149" t="str">
        <f>IF(AND(F3836&gt;10,F3836&lt;20),"", IF(H3836&gt;0, VLOOKUP(H3836,$O$3:$P$38,2,0),""))</f>
        <v/>
      </c>
      <c r="I3837" s="149" t="str">
        <f>IF(D3836=0,"",IF(D3836=1,$R$3,IF(AND(F3836&gt;10,F3836&lt;19),$R$5,IF(AND(H3836&gt;1,H3836&lt;5),$R$4,$R$5))))</f>
        <v/>
      </c>
      <c r="J3837" s="149" t="str">
        <f>CONCATENATE(E3837,IF(AND(E3837&lt;&gt;"",F3837&lt;&gt;""),$M$3,""),F3837,IF(AND(E3837&amp;F3837&lt;&gt;"",G3837&lt;&gt;""),$M$3,""),G3837,IF(AND(E3837&amp;F3837&amp;G3837&lt;&gt;"",H3837&lt;&gt;""),$M$3,""),H3837,IF(E3837&amp;F3837&amp;G3837&amp;H3837&lt;&gt;"",$M$3,""),I3837)</f>
        <v/>
      </c>
      <c r="K3837" s="160"/>
    </row>
    <row r="3838" spans="1:11">
      <c r="A3838" s="159">
        <f t="shared" si="478"/>
        <v>240</v>
      </c>
      <c r="B3838" s="156">
        <f t="shared" si="479"/>
        <v>0</v>
      </c>
      <c r="C3838" s="156">
        <v>100000000000</v>
      </c>
      <c r="D3838" s="156"/>
      <c r="E3838" s="157"/>
      <c r="K3838" s="160"/>
    </row>
    <row r="3839" spans="1:11">
      <c r="A3839" s="159">
        <f t="shared" si="478"/>
        <v>240</v>
      </c>
      <c r="B3839" s="155">
        <f>A3839-A3836</f>
        <v>0</v>
      </c>
      <c r="C3839" s="155">
        <v>1000000000000</v>
      </c>
      <c r="D3839" s="156">
        <f>(A3839-A3836)/1000000000</f>
        <v>0</v>
      </c>
      <c r="E3839" s="157">
        <f>D3839-MOD(D3839,100)</f>
        <v>0</v>
      </c>
      <c r="F3839" s="149">
        <f>MOD(D3839,100)</f>
        <v>0</v>
      </c>
      <c r="G3839" s="149">
        <f>F3839-MOD(F3839,10)</f>
        <v>0</v>
      </c>
      <c r="H3839" s="149">
        <f>MOD(F3839,10)</f>
        <v>0</v>
      </c>
      <c r="K3839" s="160"/>
    </row>
    <row r="3840" spans="1:11" ht="15.75" thickBot="1">
      <c r="A3840" s="162"/>
      <c r="B3840" s="163"/>
      <c r="C3840" s="163"/>
      <c r="D3840" s="163"/>
      <c r="E3840" s="164" t="str">
        <f>_xlfn.IFNA(VLOOKUP(E3839,$O$3:$P$38,2,0),"")</f>
        <v/>
      </c>
      <c r="F3840" s="163" t="str">
        <f>IF(AND(F3839&gt;10,F3839&lt;20), VLOOKUP(F3839,$O$3:$P$38,2,0),"")</f>
        <v/>
      </c>
      <c r="G3840" s="163" t="str">
        <f>IF(AND(F3839&gt;10,F3839&lt;20),"", IF(G3839&gt;9, VLOOKUP(G3839,$O$3:$P$38,2,0),""))</f>
        <v/>
      </c>
      <c r="H3840" s="163" t="str">
        <f>IF(AND(F3839&gt;10,F3839&lt;20),"", IF(H3839&gt;0, VLOOKUP(H3839,$O$3:$P$38,2,0),""))</f>
        <v/>
      </c>
      <c r="I3840" s="163" t="str">
        <f>IF(D3839=0,"",IF(D3839=1,$S$3,IF(AND(F3839&gt;10,F3839&lt;19),$S$5,IF(AND(H3839&gt;1,H3839&lt;5),$S$4,$S$5))))</f>
        <v/>
      </c>
      <c r="J3840" s="163" t="str">
        <f>CONCATENATE(E3840,IF(AND(E3840&lt;&gt;"",F3840&lt;&gt;""),$M$3,""),F3840,IF(AND(E3840&amp;F3840&lt;&gt;"",G3840&lt;&gt;""),$M$3,""),G3840,IF(AND(E3840&amp;F3840&amp;G3840&lt;&gt;"",H3840&lt;&gt;""),$M$3,""),H3840,IF(E3840&amp;F3840&amp;G3840&amp;H3840&lt;&gt;"",$M$3,""),I3840)</f>
        <v/>
      </c>
      <c r="K3840" s="165"/>
    </row>
    <row r="3841" spans="1:11" ht="15.75" thickBot="1">
      <c r="A3841" s="150"/>
      <c r="B3841" s="150"/>
      <c r="C3841" s="150"/>
      <c r="D3841" s="150"/>
      <c r="E3841" s="166"/>
      <c r="F3841" s="150"/>
      <c r="G3841" s="150"/>
      <c r="H3841" s="150"/>
      <c r="I3841" s="150"/>
      <c r="J3841" s="150"/>
      <c r="K3841" s="150"/>
    </row>
    <row r="3842" spans="1:11" ht="15.75" thickBot="1">
      <c r="A3842" s="151">
        <v>241</v>
      </c>
      <c r="B3842" s="145" t="s">
        <v>152</v>
      </c>
      <c r="C3842" s="145" t="s">
        <v>153</v>
      </c>
      <c r="D3842" s="148"/>
      <c r="E3842" s="152" t="str">
        <f>CONCATENATE(J3856,IF(AND(D3855&lt;&gt;0,D3852&lt;&gt;0),$M$3,""),J3853,IF(AND(D3852&lt;&gt;0,D3849&lt;&gt;0),$M$3,""),J3850,IF(AND(D3849&lt;&gt;0,D3846&lt;&gt;0),$M$3,""),J3847,$N$3,$M$3,E3843,IF(D3843&lt;&gt;0,$M$3,""),$N$4)</f>
        <v>dwieście czterdzieści jeden, 00/100</v>
      </c>
      <c r="F3842" s="148"/>
      <c r="G3842" s="148"/>
      <c r="H3842" s="148"/>
      <c r="I3842" s="148"/>
      <c r="J3842" s="148"/>
      <c r="K3842" s="153"/>
    </row>
    <row r="3843" spans="1:11" ht="15.75" thickBot="1">
      <c r="A3843" s="154">
        <f>TRUNC(A3842)</f>
        <v>241</v>
      </c>
      <c r="B3843" s="155">
        <f>A3842-A3843</f>
        <v>0</v>
      </c>
      <c r="C3843" s="155">
        <v>1</v>
      </c>
      <c r="D3843" s="156">
        <f>B3843</f>
        <v>0</v>
      </c>
      <c r="E3843" s="157" t="str">
        <f>CONCATENATE(TEXT(D3843*100,"## 00"),"/100")</f>
        <v>00/100</v>
      </c>
      <c r="K3843" s="158"/>
    </row>
    <row r="3844" spans="1:11">
      <c r="A3844" s="159">
        <f t="shared" ref="A3844:A3855" si="480">MOD($A$3843,$C3844)</f>
        <v>1</v>
      </c>
      <c r="B3844" s="156">
        <f>A3844</f>
        <v>1</v>
      </c>
      <c r="C3844" s="156">
        <v>10</v>
      </c>
      <c r="D3844" s="156"/>
      <c r="E3844" s="157"/>
      <c r="K3844" s="160"/>
    </row>
    <row r="3845" spans="1:11">
      <c r="A3845" s="159">
        <f t="shared" si="480"/>
        <v>41</v>
      </c>
      <c r="B3845" s="156">
        <f t="shared" ref="B3845:B3854" si="481">A3845-A3844</f>
        <v>40</v>
      </c>
      <c r="C3845" s="156">
        <v>100</v>
      </c>
      <c r="D3845" s="156"/>
      <c r="E3845" s="157"/>
      <c r="K3845" s="160"/>
    </row>
    <row r="3846" spans="1:11">
      <c r="A3846" s="159">
        <f t="shared" si="480"/>
        <v>241</v>
      </c>
      <c r="B3846" s="156">
        <f t="shared" si="481"/>
        <v>200</v>
      </c>
      <c r="C3846" s="156">
        <v>1000</v>
      </c>
      <c r="D3846" s="156">
        <f>A3846</f>
        <v>241</v>
      </c>
      <c r="E3846" s="157">
        <f>D3846-MOD(D3846,100)</f>
        <v>200</v>
      </c>
      <c r="F3846" s="149">
        <f>MOD(D3846,100)</f>
        <v>41</v>
      </c>
      <c r="G3846" s="149">
        <f>F3846-MOD(F3846,10)</f>
        <v>40</v>
      </c>
      <c r="H3846" s="149">
        <f>MOD(F3846,10)</f>
        <v>1</v>
      </c>
      <c r="K3846" s="160"/>
    </row>
    <row r="3847" spans="1:11">
      <c r="A3847" s="159">
        <f t="shared" si="480"/>
        <v>241</v>
      </c>
      <c r="B3847" s="156">
        <f t="shared" si="481"/>
        <v>0</v>
      </c>
      <c r="C3847" s="156">
        <v>10000</v>
      </c>
      <c r="D3847" s="156"/>
      <c r="E3847" s="157" t="str">
        <f>_xlfn.IFNA(VLOOKUP(E3846,$O$3:$P$38,2,0),"")</f>
        <v>dwieście</v>
      </c>
      <c r="F3847" s="149" t="str">
        <f>IF(AND(F3846&gt;10,F3846&lt;20), VLOOKUP(F3846,$O$3:$P$38,2,0),"")</f>
        <v/>
      </c>
      <c r="G3847" s="149" t="str">
        <f>IF(AND(F3846&gt;10,F3846&lt;20),"", IF(G3846&gt;9, VLOOKUP(G3846,$O$3:$P$38,2,0),""))</f>
        <v>czterdzieści</v>
      </c>
      <c r="H3847" s="149" t="str">
        <f>IF(AND(F3846&gt;10,F3846&lt;20),"",IF(H3846&gt;0,VLOOKUP(H3846,$O$3:$P$39,2,0),IF(AND(H3846=0,A3843=0),"zero","")))</f>
        <v>jeden</v>
      </c>
      <c r="J3847" s="149" t="str">
        <f>CONCATENATE(E3847,IF(AND(E3847&lt;&gt;"",F3847&lt;&gt;""),$M$3,""),F3847,IF(AND(E3847&amp;F3847&lt;&gt;"",G3847&lt;&gt;""),$M$3,""),G3847,IF(AND(E3847&amp;F3847&amp;G3847&lt;&gt;"",H3847&lt;&gt;""),$M$3,""),H3847)</f>
        <v>dwieście czterdzieści jeden</v>
      </c>
      <c r="K3847" s="160"/>
    </row>
    <row r="3848" spans="1:11">
      <c r="A3848" s="159">
        <f t="shared" si="480"/>
        <v>241</v>
      </c>
      <c r="B3848" s="156">
        <f t="shared" si="481"/>
        <v>0</v>
      </c>
      <c r="C3848" s="156">
        <v>100000</v>
      </c>
      <c r="D3848" s="156"/>
      <c r="E3848" s="157"/>
      <c r="K3848" s="160"/>
    </row>
    <row r="3849" spans="1:11">
      <c r="A3849" s="159">
        <f t="shared" si="480"/>
        <v>241</v>
      </c>
      <c r="B3849" s="156">
        <f t="shared" si="481"/>
        <v>0</v>
      </c>
      <c r="C3849" s="156">
        <v>1000000</v>
      </c>
      <c r="D3849" s="156">
        <f>(A3849-A3846)/1000</f>
        <v>0</v>
      </c>
      <c r="E3849" s="157">
        <f>D3849-MOD(D3849,100)</f>
        <v>0</v>
      </c>
      <c r="F3849" s="149">
        <f>MOD(D3849,100)</f>
        <v>0</v>
      </c>
      <c r="G3849" s="149">
        <f>F3849-MOD(F3849,10)</f>
        <v>0</v>
      </c>
      <c r="H3849" s="149">
        <f>MOD(F3849,10)</f>
        <v>0</v>
      </c>
      <c r="K3849" s="160"/>
    </row>
    <row r="3850" spans="1:11">
      <c r="A3850" s="159">
        <f t="shared" si="480"/>
        <v>241</v>
      </c>
      <c r="B3850" s="156">
        <f t="shared" si="481"/>
        <v>0</v>
      </c>
      <c r="C3850" s="156">
        <v>10000000</v>
      </c>
      <c r="D3850" s="156"/>
      <c r="E3850" s="157" t="str">
        <f>_xlfn.IFNA(VLOOKUP(E3849,$O$3:$P$38,2,0),"")</f>
        <v/>
      </c>
      <c r="F3850" s="149" t="str">
        <f>IF(AND(F3849&gt;10,F3849&lt;20), VLOOKUP(F3849,$O$3:$P$38,2,0),"")</f>
        <v/>
      </c>
      <c r="G3850" s="149" t="str">
        <f>IF(AND(F3849&gt;10,F3849&lt;20),"", IF(G3849&gt;9, VLOOKUP(G3849,$O$3:$P$38,2,0),""))</f>
        <v/>
      </c>
      <c r="H3850" s="149" t="str">
        <f>IF(AND(F3849&gt;10,F3849&lt;20),"", IF(H3849&gt;0, VLOOKUP(H3849,$O$3:$P$38,2,0),""))</f>
        <v/>
      </c>
      <c r="I3850" s="149" t="str">
        <f>IF(D3849=0,"",IF(D3849=1,$Q$3,IF(AND(F3849&gt;10,F3849&lt;19),$Q$5,IF(AND(H3849&gt;1,H3849&lt;5),$Q$4,$Q$5))))</f>
        <v/>
      </c>
      <c r="J3850" s="149" t="str">
        <f>CONCATENATE(E3850,IF(AND(E3850&lt;&gt;"",F3850&lt;&gt;""),$M$3,""),F3850,IF(AND(E3850&amp;F3850&lt;&gt;"",G3850&lt;&gt;""),$M$3,""),G3850,IF(AND(E3850&amp;F3850&amp;G3850&lt;&gt;"",H3850&lt;&gt;""),$M$3,""),H3850,IF(E3850&amp;F3850&amp;G3850&amp;H3850&lt;&gt;"",$M$3,""),I3850)</f>
        <v/>
      </c>
      <c r="K3850" s="160"/>
    </row>
    <row r="3851" spans="1:11">
      <c r="A3851" s="159">
        <f t="shared" si="480"/>
        <v>241</v>
      </c>
      <c r="B3851" s="156">
        <f t="shared" si="481"/>
        <v>0</v>
      </c>
      <c r="C3851" s="156">
        <v>100000000</v>
      </c>
      <c r="D3851" s="156"/>
      <c r="E3851" s="157"/>
      <c r="K3851" s="160"/>
    </row>
    <row r="3852" spans="1:11">
      <c r="A3852" s="159">
        <f t="shared" si="480"/>
        <v>241</v>
      </c>
      <c r="B3852" s="155">
        <f t="shared" si="481"/>
        <v>0</v>
      </c>
      <c r="C3852" s="155">
        <v>1000000000</v>
      </c>
      <c r="D3852" s="156">
        <f>(A3852-A3849)/1000000</f>
        <v>0</v>
      </c>
      <c r="E3852" s="157">
        <f>D3852-MOD(D3852,100)</f>
        <v>0</v>
      </c>
      <c r="F3852" s="149">
        <f>MOD(D3852,100)</f>
        <v>0</v>
      </c>
      <c r="G3852" s="149">
        <f>F3852-MOD(F3852,10)</f>
        <v>0</v>
      </c>
      <c r="H3852" s="149">
        <f>MOD(F3852,10)</f>
        <v>0</v>
      </c>
      <c r="K3852" s="160"/>
    </row>
    <row r="3853" spans="1:11">
      <c r="A3853" s="159">
        <f t="shared" si="480"/>
        <v>241</v>
      </c>
      <c r="B3853" s="155">
        <f t="shared" si="481"/>
        <v>0</v>
      </c>
      <c r="C3853" s="155">
        <v>10000000000</v>
      </c>
      <c r="E3853" s="161" t="str">
        <f>_xlfn.IFNA(VLOOKUP(E3852,$O$3:$P$38,2,0),"")</f>
        <v/>
      </c>
      <c r="F3853" s="149" t="str">
        <f>IF(AND(F3852&gt;10,F3852&lt;20), VLOOKUP(F3852,$O$3:$P$38,2,0),"")</f>
        <v/>
      </c>
      <c r="G3853" s="149" t="str">
        <f>IF(AND(F3852&gt;10,F3852&lt;20),"", IF(G3852&gt;9, VLOOKUP(G3852,$O$3:$P$38,2,0),""))</f>
        <v/>
      </c>
      <c r="H3853" s="149" t="str">
        <f>IF(AND(F3852&gt;10,F3852&lt;20),"", IF(H3852&gt;0, VLOOKUP(H3852,$O$3:$P$38,2,0),""))</f>
        <v/>
      </c>
      <c r="I3853" s="149" t="str">
        <f>IF(D3852=0,"",IF(D3852=1,$R$3,IF(AND(F3852&gt;10,F3852&lt;19),$R$5,IF(AND(H3852&gt;1,H3852&lt;5),$R$4,$R$5))))</f>
        <v/>
      </c>
      <c r="J3853" s="149" t="str">
        <f>CONCATENATE(E3853,IF(AND(E3853&lt;&gt;"",F3853&lt;&gt;""),$M$3,""),F3853,IF(AND(E3853&amp;F3853&lt;&gt;"",G3853&lt;&gt;""),$M$3,""),G3853,IF(AND(E3853&amp;F3853&amp;G3853&lt;&gt;"",H3853&lt;&gt;""),$M$3,""),H3853,IF(E3853&amp;F3853&amp;G3853&amp;H3853&lt;&gt;"",$M$3,""),I3853)</f>
        <v/>
      </c>
      <c r="K3853" s="160"/>
    </row>
    <row r="3854" spans="1:11">
      <c r="A3854" s="159">
        <f t="shared" si="480"/>
        <v>241</v>
      </c>
      <c r="B3854" s="156">
        <f t="shared" si="481"/>
        <v>0</v>
      </c>
      <c r="C3854" s="156">
        <v>100000000000</v>
      </c>
      <c r="D3854" s="156"/>
      <c r="E3854" s="157"/>
      <c r="K3854" s="160"/>
    </row>
    <row r="3855" spans="1:11">
      <c r="A3855" s="159">
        <f t="shared" si="480"/>
        <v>241</v>
      </c>
      <c r="B3855" s="155">
        <f>A3855-A3852</f>
        <v>0</v>
      </c>
      <c r="C3855" s="155">
        <v>1000000000000</v>
      </c>
      <c r="D3855" s="156">
        <f>(A3855-A3852)/1000000000</f>
        <v>0</v>
      </c>
      <c r="E3855" s="157">
        <f>D3855-MOD(D3855,100)</f>
        <v>0</v>
      </c>
      <c r="F3855" s="149">
        <f>MOD(D3855,100)</f>
        <v>0</v>
      </c>
      <c r="G3855" s="149">
        <f>F3855-MOD(F3855,10)</f>
        <v>0</v>
      </c>
      <c r="H3855" s="149">
        <f>MOD(F3855,10)</f>
        <v>0</v>
      </c>
      <c r="K3855" s="160"/>
    </row>
    <row r="3856" spans="1:11" ht="15.75" thickBot="1">
      <c r="A3856" s="162"/>
      <c r="B3856" s="163"/>
      <c r="C3856" s="163"/>
      <c r="D3856" s="163"/>
      <c r="E3856" s="164" t="str">
        <f>_xlfn.IFNA(VLOOKUP(E3855,$O$3:$P$38,2,0),"")</f>
        <v/>
      </c>
      <c r="F3856" s="163" t="str">
        <f>IF(AND(F3855&gt;10,F3855&lt;20), VLOOKUP(F3855,$O$3:$P$38,2,0),"")</f>
        <v/>
      </c>
      <c r="G3856" s="163" t="str">
        <f>IF(AND(F3855&gt;10,F3855&lt;20),"", IF(G3855&gt;9, VLOOKUP(G3855,$O$3:$P$38,2,0),""))</f>
        <v/>
      </c>
      <c r="H3856" s="163" t="str">
        <f>IF(AND(F3855&gt;10,F3855&lt;20),"", IF(H3855&gt;0, VLOOKUP(H3855,$O$3:$P$38,2,0),""))</f>
        <v/>
      </c>
      <c r="I3856" s="163" t="str">
        <f>IF(D3855=0,"",IF(D3855=1,$S$3,IF(AND(F3855&gt;10,F3855&lt;19),$S$5,IF(AND(H3855&gt;1,H3855&lt;5),$S$4,$S$5))))</f>
        <v/>
      </c>
      <c r="J3856" s="163" t="str">
        <f>CONCATENATE(E3856,IF(AND(E3856&lt;&gt;"",F3856&lt;&gt;""),$M$3,""),F3856,IF(AND(E3856&amp;F3856&lt;&gt;"",G3856&lt;&gt;""),$M$3,""),G3856,IF(AND(E3856&amp;F3856&amp;G3856&lt;&gt;"",H3856&lt;&gt;""),$M$3,""),H3856,IF(E3856&amp;F3856&amp;G3856&amp;H3856&lt;&gt;"",$M$3,""),I3856)</f>
        <v/>
      </c>
      <c r="K3856" s="165"/>
    </row>
    <row r="3857" spans="1:11" ht="15.75" thickBot="1">
      <c r="A3857" s="150"/>
      <c r="B3857" s="150"/>
      <c r="C3857" s="150"/>
      <c r="D3857" s="150"/>
      <c r="E3857" s="166"/>
      <c r="F3857" s="150"/>
      <c r="G3857" s="150"/>
      <c r="H3857" s="150"/>
      <c r="I3857" s="150"/>
      <c r="J3857" s="150"/>
      <c r="K3857" s="150"/>
    </row>
    <row r="3858" spans="1:11" ht="15.75" thickBot="1">
      <c r="A3858" s="151">
        <v>242</v>
      </c>
      <c r="B3858" s="145" t="s">
        <v>152</v>
      </c>
      <c r="C3858" s="145" t="s">
        <v>153</v>
      </c>
      <c r="D3858" s="148"/>
      <c r="E3858" s="152" t="str">
        <f>CONCATENATE(J3872,IF(AND(D3871&lt;&gt;0,D3868&lt;&gt;0),$M$3,""),J3869,IF(AND(D3868&lt;&gt;0,D3865&lt;&gt;0),$M$3,""),J3866,IF(AND(D3865&lt;&gt;0,D3862&lt;&gt;0),$M$3,""),J3863,$N$3,$M$3,E3859,IF(D3859&lt;&gt;0,$M$3,""),$N$4)</f>
        <v>dwieście czterdzieści dwa, 00/100</v>
      </c>
      <c r="F3858" s="148"/>
      <c r="G3858" s="148"/>
      <c r="H3858" s="148"/>
      <c r="I3858" s="148"/>
      <c r="J3858" s="148"/>
      <c r="K3858" s="153"/>
    </row>
    <row r="3859" spans="1:11" ht="15.75" thickBot="1">
      <c r="A3859" s="154">
        <f>TRUNC(A3858)</f>
        <v>242</v>
      </c>
      <c r="B3859" s="155">
        <f>A3858-A3859</f>
        <v>0</v>
      </c>
      <c r="C3859" s="155">
        <v>1</v>
      </c>
      <c r="D3859" s="156">
        <f>B3859</f>
        <v>0</v>
      </c>
      <c r="E3859" s="157" t="str">
        <f>CONCATENATE(TEXT(D3859*100,"## 00"),"/100")</f>
        <v>00/100</v>
      </c>
      <c r="K3859" s="158"/>
    </row>
    <row r="3860" spans="1:11">
      <c r="A3860" s="159">
        <f t="shared" ref="A3860:A3871" si="482">MOD($A$3859,$C3860)</f>
        <v>2</v>
      </c>
      <c r="B3860" s="156">
        <f>A3860</f>
        <v>2</v>
      </c>
      <c r="C3860" s="156">
        <v>10</v>
      </c>
      <c r="D3860" s="156"/>
      <c r="E3860" s="157"/>
      <c r="K3860" s="160"/>
    </row>
    <row r="3861" spans="1:11">
      <c r="A3861" s="159">
        <f t="shared" si="482"/>
        <v>42</v>
      </c>
      <c r="B3861" s="156">
        <f t="shared" ref="B3861:B3870" si="483">A3861-A3860</f>
        <v>40</v>
      </c>
      <c r="C3861" s="156">
        <v>100</v>
      </c>
      <c r="D3861" s="156"/>
      <c r="E3861" s="157"/>
      <c r="K3861" s="160"/>
    </row>
    <row r="3862" spans="1:11">
      <c r="A3862" s="159">
        <f t="shared" si="482"/>
        <v>242</v>
      </c>
      <c r="B3862" s="156">
        <f t="shared" si="483"/>
        <v>200</v>
      </c>
      <c r="C3862" s="156">
        <v>1000</v>
      </c>
      <c r="D3862" s="156">
        <f>A3862</f>
        <v>242</v>
      </c>
      <c r="E3862" s="157">
        <f>D3862-MOD(D3862,100)</f>
        <v>200</v>
      </c>
      <c r="F3862" s="149">
        <f>MOD(D3862,100)</f>
        <v>42</v>
      </c>
      <c r="G3862" s="149">
        <f>F3862-MOD(F3862,10)</f>
        <v>40</v>
      </c>
      <c r="H3862" s="149">
        <f>MOD(F3862,10)</f>
        <v>2</v>
      </c>
      <c r="K3862" s="160"/>
    </row>
    <row r="3863" spans="1:11">
      <c r="A3863" s="159">
        <f t="shared" si="482"/>
        <v>242</v>
      </c>
      <c r="B3863" s="156">
        <f t="shared" si="483"/>
        <v>0</v>
      </c>
      <c r="C3863" s="156">
        <v>10000</v>
      </c>
      <c r="D3863" s="156"/>
      <c r="E3863" s="157" t="str">
        <f>_xlfn.IFNA(VLOOKUP(E3862,$O$3:$P$38,2,0),"")</f>
        <v>dwieście</v>
      </c>
      <c r="F3863" s="149" t="str">
        <f>IF(AND(F3862&gt;10,F3862&lt;20), VLOOKUP(F3862,$O$3:$P$38,2,0),"")</f>
        <v/>
      </c>
      <c r="G3863" s="149" t="str">
        <f>IF(AND(F3862&gt;10,F3862&lt;20),"", IF(G3862&gt;9, VLOOKUP(G3862,$O$3:$P$38,2,0),""))</f>
        <v>czterdzieści</v>
      </c>
      <c r="H3863" s="149" t="str">
        <f>IF(AND(F3862&gt;10,F3862&lt;20),"",IF(H3862&gt;0,VLOOKUP(H3862,$O$3:$P$39,2,0),IF(AND(H3862=0,A3859=0),"zero","")))</f>
        <v>dwa</v>
      </c>
      <c r="J3863" s="149" t="str">
        <f>CONCATENATE(E3863,IF(AND(E3863&lt;&gt;"",F3863&lt;&gt;""),$M$3,""),F3863,IF(AND(E3863&amp;F3863&lt;&gt;"",G3863&lt;&gt;""),$M$3,""),G3863,IF(AND(E3863&amp;F3863&amp;G3863&lt;&gt;"",H3863&lt;&gt;""),$M$3,""),H3863)</f>
        <v>dwieście czterdzieści dwa</v>
      </c>
      <c r="K3863" s="160"/>
    </row>
    <row r="3864" spans="1:11">
      <c r="A3864" s="159">
        <f t="shared" si="482"/>
        <v>242</v>
      </c>
      <c r="B3864" s="156">
        <f t="shared" si="483"/>
        <v>0</v>
      </c>
      <c r="C3864" s="156">
        <v>100000</v>
      </c>
      <c r="D3864" s="156"/>
      <c r="E3864" s="157"/>
      <c r="K3864" s="160"/>
    </row>
    <row r="3865" spans="1:11">
      <c r="A3865" s="159">
        <f t="shared" si="482"/>
        <v>242</v>
      </c>
      <c r="B3865" s="156">
        <f t="shared" si="483"/>
        <v>0</v>
      </c>
      <c r="C3865" s="156">
        <v>1000000</v>
      </c>
      <c r="D3865" s="156">
        <f>(A3865-A3862)/1000</f>
        <v>0</v>
      </c>
      <c r="E3865" s="157">
        <f>D3865-MOD(D3865,100)</f>
        <v>0</v>
      </c>
      <c r="F3865" s="149">
        <f>MOD(D3865,100)</f>
        <v>0</v>
      </c>
      <c r="G3865" s="149">
        <f>F3865-MOD(F3865,10)</f>
        <v>0</v>
      </c>
      <c r="H3865" s="149">
        <f>MOD(F3865,10)</f>
        <v>0</v>
      </c>
      <c r="K3865" s="160"/>
    </row>
    <row r="3866" spans="1:11">
      <c r="A3866" s="159">
        <f t="shared" si="482"/>
        <v>242</v>
      </c>
      <c r="B3866" s="156">
        <f t="shared" si="483"/>
        <v>0</v>
      </c>
      <c r="C3866" s="156">
        <v>10000000</v>
      </c>
      <c r="D3866" s="156"/>
      <c r="E3866" s="157" t="str">
        <f>_xlfn.IFNA(VLOOKUP(E3865,$O$3:$P$38,2,0),"")</f>
        <v/>
      </c>
      <c r="F3866" s="149" t="str">
        <f>IF(AND(F3865&gt;10,F3865&lt;20), VLOOKUP(F3865,$O$3:$P$38,2,0),"")</f>
        <v/>
      </c>
      <c r="G3866" s="149" t="str">
        <f>IF(AND(F3865&gt;10,F3865&lt;20),"", IF(G3865&gt;9, VLOOKUP(G3865,$O$3:$P$38,2,0),""))</f>
        <v/>
      </c>
      <c r="H3866" s="149" t="str">
        <f>IF(AND(F3865&gt;10,F3865&lt;20),"", IF(H3865&gt;0, VLOOKUP(H3865,$O$3:$P$38,2,0),""))</f>
        <v/>
      </c>
      <c r="I3866" s="149" t="str">
        <f>IF(D3865=0,"",IF(D3865=1,$Q$3,IF(AND(F3865&gt;10,F3865&lt;19),$Q$5,IF(AND(H3865&gt;1,H3865&lt;5),$Q$4,$Q$5))))</f>
        <v/>
      </c>
      <c r="J3866" s="149" t="str">
        <f>CONCATENATE(E3866,IF(AND(E3866&lt;&gt;"",F3866&lt;&gt;""),$M$3,""),F3866,IF(AND(E3866&amp;F3866&lt;&gt;"",G3866&lt;&gt;""),$M$3,""),G3866,IF(AND(E3866&amp;F3866&amp;G3866&lt;&gt;"",H3866&lt;&gt;""),$M$3,""),H3866,IF(E3866&amp;F3866&amp;G3866&amp;H3866&lt;&gt;"",$M$3,""),I3866)</f>
        <v/>
      </c>
      <c r="K3866" s="160"/>
    </row>
    <row r="3867" spans="1:11">
      <c r="A3867" s="159">
        <f t="shared" si="482"/>
        <v>242</v>
      </c>
      <c r="B3867" s="156">
        <f t="shared" si="483"/>
        <v>0</v>
      </c>
      <c r="C3867" s="156">
        <v>100000000</v>
      </c>
      <c r="D3867" s="156"/>
      <c r="E3867" s="157"/>
      <c r="K3867" s="160"/>
    </row>
    <row r="3868" spans="1:11">
      <c r="A3868" s="159">
        <f t="shared" si="482"/>
        <v>242</v>
      </c>
      <c r="B3868" s="155">
        <f t="shared" si="483"/>
        <v>0</v>
      </c>
      <c r="C3868" s="155">
        <v>1000000000</v>
      </c>
      <c r="D3868" s="156">
        <f>(A3868-A3865)/1000000</f>
        <v>0</v>
      </c>
      <c r="E3868" s="157">
        <f>D3868-MOD(D3868,100)</f>
        <v>0</v>
      </c>
      <c r="F3868" s="149">
        <f>MOD(D3868,100)</f>
        <v>0</v>
      </c>
      <c r="G3868" s="149">
        <f>F3868-MOD(F3868,10)</f>
        <v>0</v>
      </c>
      <c r="H3868" s="149">
        <f>MOD(F3868,10)</f>
        <v>0</v>
      </c>
      <c r="K3868" s="160"/>
    </row>
    <row r="3869" spans="1:11">
      <c r="A3869" s="159">
        <f t="shared" si="482"/>
        <v>242</v>
      </c>
      <c r="B3869" s="155">
        <f t="shared" si="483"/>
        <v>0</v>
      </c>
      <c r="C3869" s="155">
        <v>10000000000</v>
      </c>
      <c r="E3869" s="161" t="str">
        <f>_xlfn.IFNA(VLOOKUP(E3868,$O$3:$P$38,2,0),"")</f>
        <v/>
      </c>
      <c r="F3869" s="149" t="str">
        <f>IF(AND(F3868&gt;10,F3868&lt;20), VLOOKUP(F3868,$O$3:$P$38,2,0),"")</f>
        <v/>
      </c>
      <c r="G3869" s="149" t="str">
        <f>IF(AND(F3868&gt;10,F3868&lt;20),"", IF(G3868&gt;9, VLOOKUP(G3868,$O$3:$P$38,2,0),""))</f>
        <v/>
      </c>
      <c r="H3869" s="149" t="str">
        <f>IF(AND(F3868&gt;10,F3868&lt;20),"", IF(H3868&gt;0, VLOOKUP(H3868,$O$3:$P$38,2,0),""))</f>
        <v/>
      </c>
      <c r="I3869" s="149" t="str">
        <f>IF(D3868=0,"",IF(D3868=1,$R$3,IF(AND(F3868&gt;10,F3868&lt;19),$R$5,IF(AND(H3868&gt;1,H3868&lt;5),$R$4,$R$5))))</f>
        <v/>
      </c>
      <c r="J3869" s="149" t="str">
        <f>CONCATENATE(E3869,IF(AND(E3869&lt;&gt;"",F3869&lt;&gt;""),$M$3,""),F3869,IF(AND(E3869&amp;F3869&lt;&gt;"",G3869&lt;&gt;""),$M$3,""),G3869,IF(AND(E3869&amp;F3869&amp;G3869&lt;&gt;"",H3869&lt;&gt;""),$M$3,""),H3869,IF(E3869&amp;F3869&amp;G3869&amp;H3869&lt;&gt;"",$M$3,""),I3869)</f>
        <v/>
      </c>
      <c r="K3869" s="160"/>
    </row>
    <row r="3870" spans="1:11">
      <c r="A3870" s="159">
        <f t="shared" si="482"/>
        <v>242</v>
      </c>
      <c r="B3870" s="156">
        <f t="shared" si="483"/>
        <v>0</v>
      </c>
      <c r="C3870" s="156">
        <v>100000000000</v>
      </c>
      <c r="D3870" s="156"/>
      <c r="E3870" s="157"/>
      <c r="K3870" s="160"/>
    </row>
    <row r="3871" spans="1:11">
      <c r="A3871" s="159">
        <f t="shared" si="482"/>
        <v>242</v>
      </c>
      <c r="B3871" s="155">
        <f>A3871-A3868</f>
        <v>0</v>
      </c>
      <c r="C3871" s="155">
        <v>1000000000000</v>
      </c>
      <c r="D3871" s="156">
        <f>(A3871-A3868)/1000000000</f>
        <v>0</v>
      </c>
      <c r="E3871" s="157">
        <f>D3871-MOD(D3871,100)</f>
        <v>0</v>
      </c>
      <c r="F3871" s="149">
        <f>MOD(D3871,100)</f>
        <v>0</v>
      </c>
      <c r="G3871" s="149">
        <f>F3871-MOD(F3871,10)</f>
        <v>0</v>
      </c>
      <c r="H3871" s="149">
        <f>MOD(F3871,10)</f>
        <v>0</v>
      </c>
      <c r="K3871" s="160"/>
    </row>
    <row r="3872" spans="1:11" ht="15.75" thickBot="1">
      <c r="A3872" s="162"/>
      <c r="B3872" s="163"/>
      <c r="C3872" s="163"/>
      <c r="D3872" s="163"/>
      <c r="E3872" s="164" t="str">
        <f>_xlfn.IFNA(VLOOKUP(E3871,$O$3:$P$38,2,0),"")</f>
        <v/>
      </c>
      <c r="F3872" s="163" t="str">
        <f>IF(AND(F3871&gt;10,F3871&lt;20), VLOOKUP(F3871,$O$3:$P$38,2,0),"")</f>
        <v/>
      </c>
      <c r="G3872" s="163" t="str">
        <f>IF(AND(F3871&gt;10,F3871&lt;20),"", IF(G3871&gt;9, VLOOKUP(G3871,$O$3:$P$38,2,0),""))</f>
        <v/>
      </c>
      <c r="H3872" s="163" t="str">
        <f>IF(AND(F3871&gt;10,F3871&lt;20),"", IF(H3871&gt;0, VLOOKUP(H3871,$O$3:$P$38,2,0),""))</f>
        <v/>
      </c>
      <c r="I3872" s="163" t="str">
        <f>IF(D3871=0,"",IF(D3871=1,$S$3,IF(AND(F3871&gt;10,F3871&lt;19),$S$5,IF(AND(H3871&gt;1,H3871&lt;5),$S$4,$S$5))))</f>
        <v/>
      </c>
      <c r="J3872" s="163" t="str">
        <f>CONCATENATE(E3872,IF(AND(E3872&lt;&gt;"",F3872&lt;&gt;""),$M$3,""),F3872,IF(AND(E3872&amp;F3872&lt;&gt;"",G3872&lt;&gt;""),$M$3,""),G3872,IF(AND(E3872&amp;F3872&amp;G3872&lt;&gt;"",H3872&lt;&gt;""),$M$3,""),H3872,IF(E3872&amp;F3872&amp;G3872&amp;H3872&lt;&gt;"",$M$3,""),I3872)</f>
        <v/>
      </c>
      <c r="K3872" s="165"/>
    </row>
    <row r="3873" spans="1:11" ht="15.75" thickBot="1">
      <c r="A3873" s="150"/>
      <c r="B3873" s="150"/>
      <c r="C3873" s="150"/>
      <c r="D3873" s="150"/>
      <c r="E3873" s="166"/>
      <c r="F3873" s="150"/>
      <c r="G3873" s="150"/>
      <c r="H3873" s="150"/>
      <c r="I3873" s="150"/>
      <c r="J3873" s="150"/>
      <c r="K3873" s="150"/>
    </row>
    <row r="3874" spans="1:11" ht="15.75" thickBot="1">
      <c r="A3874" s="151">
        <v>243</v>
      </c>
      <c r="B3874" s="145" t="s">
        <v>152</v>
      </c>
      <c r="C3874" s="145" t="s">
        <v>153</v>
      </c>
      <c r="D3874" s="148"/>
      <c r="E3874" s="152" t="str">
        <f>CONCATENATE(J3888,IF(AND(D3887&lt;&gt;0,D3884&lt;&gt;0),$M$3,""),J3885,IF(AND(D3884&lt;&gt;0,D3881&lt;&gt;0),$M$3,""),J3882,IF(AND(D3881&lt;&gt;0,D3878&lt;&gt;0),$M$3,""),J3879,$N$3,$M$3,E3875,IF(D3875&lt;&gt;0,$M$3,""),$N$4)</f>
        <v>dwieście czterdzieści trzy, 00/100</v>
      </c>
      <c r="F3874" s="148"/>
      <c r="G3874" s="148"/>
      <c r="H3874" s="148"/>
      <c r="I3874" s="148"/>
      <c r="J3874" s="148"/>
      <c r="K3874" s="153"/>
    </row>
    <row r="3875" spans="1:11" ht="15.75" thickBot="1">
      <c r="A3875" s="154">
        <f>TRUNC(A3874)</f>
        <v>243</v>
      </c>
      <c r="B3875" s="155">
        <f>A3874-A3875</f>
        <v>0</v>
      </c>
      <c r="C3875" s="155">
        <v>1</v>
      </c>
      <c r="D3875" s="156">
        <f>B3875</f>
        <v>0</v>
      </c>
      <c r="E3875" s="157" t="str">
        <f>CONCATENATE(TEXT(D3875*100,"## 00"),"/100")</f>
        <v>00/100</v>
      </c>
      <c r="K3875" s="158"/>
    </row>
    <row r="3876" spans="1:11">
      <c r="A3876" s="159">
        <f t="shared" ref="A3876:A3887" si="484">MOD($A$3875,$C3876)</f>
        <v>3</v>
      </c>
      <c r="B3876" s="156">
        <f>A3876</f>
        <v>3</v>
      </c>
      <c r="C3876" s="156">
        <v>10</v>
      </c>
      <c r="D3876" s="156"/>
      <c r="E3876" s="157"/>
      <c r="K3876" s="160"/>
    </row>
    <row r="3877" spans="1:11">
      <c r="A3877" s="159">
        <f t="shared" si="484"/>
        <v>43</v>
      </c>
      <c r="B3877" s="156">
        <f t="shared" ref="B3877:B3886" si="485">A3877-A3876</f>
        <v>40</v>
      </c>
      <c r="C3877" s="156">
        <v>100</v>
      </c>
      <c r="D3877" s="156"/>
      <c r="E3877" s="157"/>
      <c r="K3877" s="160"/>
    </row>
    <row r="3878" spans="1:11">
      <c r="A3878" s="159">
        <f t="shared" si="484"/>
        <v>243</v>
      </c>
      <c r="B3878" s="156">
        <f t="shared" si="485"/>
        <v>200</v>
      </c>
      <c r="C3878" s="156">
        <v>1000</v>
      </c>
      <c r="D3878" s="156">
        <f>A3878</f>
        <v>243</v>
      </c>
      <c r="E3878" s="157">
        <f>D3878-MOD(D3878,100)</f>
        <v>200</v>
      </c>
      <c r="F3878" s="149">
        <f>MOD(D3878,100)</f>
        <v>43</v>
      </c>
      <c r="G3878" s="149">
        <f>F3878-MOD(F3878,10)</f>
        <v>40</v>
      </c>
      <c r="H3878" s="149">
        <f>MOD(F3878,10)</f>
        <v>3</v>
      </c>
      <c r="K3878" s="160"/>
    </row>
    <row r="3879" spans="1:11">
      <c r="A3879" s="159">
        <f t="shared" si="484"/>
        <v>243</v>
      </c>
      <c r="B3879" s="156">
        <f t="shared" si="485"/>
        <v>0</v>
      </c>
      <c r="C3879" s="156">
        <v>10000</v>
      </c>
      <c r="D3879" s="156"/>
      <c r="E3879" s="157" t="str">
        <f>_xlfn.IFNA(VLOOKUP(E3878,$O$3:$P$38,2,0),"")</f>
        <v>dwieście</v>
      </c>
      <c r="F3879" s="149" t="str">
        <f>IF(AND(F3878&gt;10,F3878&lt;20), VLOOKUP(F3878,$O$3:$P$38,2,0),"")</f>
        <v/>
      </c>
      <c r="G3879" s="149" t="str">
        <f>IF(AND(F3878&gt;10,F3878&lt;20),"", IF(G3878&gt;9, VLOOKUP(G3878,$O$3:$P$38,2,0),""))</f>
        <v>czterdzieści</v>
      </c>
      <c r="H3879" s="149" t="str">
        <f>IF(AND(F3878&gt;10,F3878&lt;20),"",IF(H3878&gt;0,VLOOKUP(H3878,$O$3:$P$39,2,0),IF(AND(H3878=0,A3875=0),"zero","")))</f>
        <v>trzy</v>
      </c>
      <c r="J3879" s="149" t="str">
        <f>CONCATENATE(E3879,IF(AND(E3879&lt;&gt;"",F3879&lt;&gt;""),$M$3,""),F3879,IF(AND(E3879&amp;F3879&lt;&gt;"",G3879&lt;&gt;""),$M$3,""),G3879,IF(AND(E3879&amp;F3879&amp;G3879&lt;&gt;"",H3879&lt;&gt;""),$M$3,""),H3879)</f>
        <v>dwieście czterdzieści trzy</v>
      </c>
      <c r="K3879" s="160"/>
    </row>
    <row r="3880" spans="1:11">
      <c r="A3880" s="159">
        <f t="shared" si="484"/>
        <v>243</v>
      </c>
      <c r="B3880" s="156">
        <f t="shared" si="485"/>
        <v>0</v>
      </c>
      <c r="C3880" s="156">
        <v>100000</v>
      </c>
      <c r="D3880" s="156"/>
      <c r="E3880" s="157"/>
      <c r="K3880" s="160"/>
    </row>
    <row r="3881" spans="1:11">
      <c r="A3881" s="159">
        <f t="shared" si="484"/>
        <v>243</v>
      </c>
      <c r="B3881" s="156">
        <f t="shared" si="485"/>
        <v>0</v>
      </c>
      <c r="C3881" s="156">
        <v>1000000</v>
      </c>
      <c r="D3881" s="156">
        <f>(A3881-A3878)/1000</f>
        <v>0</v>
      </c>
      <c r="E3881" s="157">
        <f>D3881-MOD(D3881,100)</f>
        <v>0</v>
      </c>
      <c r="F3881" s="149">
        <f>MOD(D3881,100)</f>
        <v>0</v>
      </c>
      <c r="G3881" s="149">
        <f>F3881-MOD(F3881,10)</f>
        <v>0</v>
      </c>
      <c r="H3881" s="149">
        <f>MOD(F3881,10)</f>
        <v>0</v>
      </c>
      <c r="K3881" s="160"/>
    </row>
    <row r="3882" spans="1:11">
      <c r="A3882" s="159">
        <f t="shared" si="484"/>
        <v>243</v>
      </c>
      <c r="B3882" s="156">
        <f t="shared" si="485"/>
        <v>0</v>
      </c>
      <c r="C3882" s="156">
        <v>10000000</v>
      </c>
      <c r="D3882" s="156"/>
      <c r="E3882" s="157" t="str">
        <f>_xlfn.IFNA(VLOOKUP(E3881,$O$3:$P$38,2,0),"")</f>
        <v/>
      </c>
      <c r="F3882" s="149" t="str">
        <f>IF(AND(F3881&gt;10,F3881&lt;20), VLOOKUP(F3881,$O$3:$P$38,2,0),"")</f>
        <v/>
      </c>
      <c r="G3882" s="149" t="str">
        <f>IF(AND(F3881&gt;10,F3881&lt;20),"", IF(G3881&gt;9, VLOOKUP(G3881,$O$3:$P$38,2,0),""))</f>
        <v/>
      </c>
      <c r="H3882" s="149" t="str">
        <f>IF(AND(F3881&gt;10,F3881&lt;20),"", IF(H3881&gt;0, VLOOKUP(H3881,$O$3:$P$38,2,0),""))</f>
        <v/>
      </c>
      <c r="I3882" s="149" t="str">
        <f>IF(D3881=0,"",IF(D3881=1,$Q$3,IF(AND(F3881&gt;10,F3881&lt;19),$Q$5,IF(AND(H3881&gt;1,H3881&lt;5),$Q$4,$Q$5))))</f>
        <v/>
      </c>
      <c r="J3882" s="149" t="str">
        <f>CONCATENATE(E3882,IF(AND(E3882&lt;&gt;"",F3882&lt;&gt;""),$M$3,""),F3882,IF(AND(E3882&amp;F3882&lt;&gt;"",G3882&lt;&gt;""),$M$3,""),G3882,IF(AND(E3882&amp;F3882&amp;G3882&lt;&gt;"",H3882&lt;&gt;""),$M$3,""),H3882,IF(E3882&amp;F3882&amp;G3882&amp;H3882&lt;&gt;"",$M$3,""),I3882)</f>
        <v/>
      </c>
      <c r="K3882" s="160"/>
    </row>
    <row r="3883" spans="1:11">
      <c r="A3883" s="159">
        <f t="shared" si="484"/>
        <v>243</v>
      </c>
      <c r="B3883" s="156">
        <f t="shared" si="485"/>
        <v>0</v>
      </c>
      <c r="C3883" s="156">
        <v>100000000</v>
      </c>
      <c r="D3883" s="156"/>
      <c r="E3883" s="157"/>
      <c r="K3883" s="160"/>
    </row>
    <row r="3884" spans="1:11">
      <c r="A3884" s="159">
        <f t="shared" si="484"/>
        <v>243</v>
      </c>
      <c r="B3884" s="155">
        <f t="shared" si="485"/>
        <v>0</v>
      </c>
      <c r="C3884" s="155">
        <v>1000000000</v>
      </c>
      <c r="D3884" s="156">
        <f>(A3884-A3881)/1000000</f>
        <v>0</v>
      </c>
      <c r="E3884" s="157">
        <f>D3884-MOD(D3884,100)</f>
        <v>0</v>
      </c>
      <c r="F3884" s="149">
        <f>MOD(D3884,100)</f>
        <v>0</v>
      </c>
      <c r="G3884" s="149">
        <f>F3884-MOD(F3884,10)</f>
        <v>0</v>
      </c>
      <c r="H3884" s="149">
        <f>MOD(F3884,10)</f>
        <v>0</v>
      </c>
      <c r="K3884" s="160"/>
    </row>
    <row r="3885" spans="1:11">
      <c r="A3885" s="159">
        <f t="shared" si="484"/>
        <v>243</v>
      </c>
      <c r="B3885" s="155">
        <f t="shared" si="485"/>
        <v>0</v>
      </c>
      <c r="C3885" s="155">
        <v>10000000000</v>
      </c>
      <c r="E3885" s="161" t="str">
        <f>_xlfn.IFNA(VLOOKUP(E3884,$O$3:$P$38,2,0),"")</f>
        <v/>
      </c>
      <c r="F3885" s="149" t="str">
        <f>IF(AND(F3884&gt;10,F3884&lt;20), VLOOKUP(F3884,$O$3:$P$38,2,0),"")</f>
        <v/>
      </c>
      <c r="G3885" s="149" t="str">
        <f>IF(AND(F3884&gt;10,F3884&lt;20),"", IF(G3884&gt;9, VLOOKUP(G3884,$O$3:$P$38,2,0),""))</f>
        <v/>
      </c>
      <c r="H3885" s="149" t="str">
        <f>IF(AND(F3884&gt;10,F3884&lt;20),"", IF(H3884&gt;0, VLOOKUP(H3884,$O$3:$P$38,2,0),""))</f>
        <v/>
      </c>
      <c r="I3885" s="149" t="str">
        <f>IF(D3884=0,"",IF(D3884=1,$R$3,IF(AND(F3884&gt;10,F3884&lt;19),$R$5,IF(AND(H3884&gt;1,H3884&lt;5),$R$4,$R$5))))</f>
        <v/>
      </c>
      <c r="J3885" s="149" t="str">
        <f>CONCATENATE(E3885,IF(AND(E3885&lt;&gt;"",F3885&lt;&gt;""),$M$3,""),F3885,IF(AND(E3885&amp;F3885&lt;&gt;"",G3885&lt;&gt;""),$M$3,""),G3885,IF(AND(E3885&amp;F3885&amp;G3885&lt;&gt;"",H3885&lt;&gt;""),$M$3,""),H3885,IF(E3885&amp;F3885&amp;G3885&amp;H3885&lt;&gt;"",$M$3,""),I3885)</f>
        <v/>
      </c>
      <c r="K3885" s="160"/>
    </row>
    <row r="3886" spans="1:11">
      <c r="A3886" s="159">
        <f t="shared" si="484"/>
        <v>243</v>
      </c>
      <c r="B3886" s="156">
        <f t="shared" si="485"/>
        <v>0</v>
      </c>
      <c r="C3886" s="156">
        <v>100000000000</v>
      </c>
      <c r="D3886" s="156"/>
      <c r="E3886" s="157"/>
      <c r="K3886" s="160"/>
    </row>
    <row r="3887" spans="1:11">
      <c r="A3887" s="159">
        <f t="shared" si="484"/>
        <v>243</v>
      </c>
      <c r="B3887" s="155">
        <f>A3887-A3884</f>
        <v>0</v>
      </c>
      <c r="C3887" s="155">
        <v>1000000000000</v>
      </c>
      <c r="D3887" s="156">
        <f>(A3887-A3884)/1000000000</f>
        <v>0</v>
      </c>
      <c r="E3887" s="157">
        <f>D3887-MOD(D3887,100)</f>
        <v>0</v>
      </c>
      <c r="F3887" s="149">
        <f>MOD(D3887,100)</f>
        <v>0</v>
      </c>
      <c r="G3887" s="149">
        <f>F3887-MOD(F3887,10)</f>
        <v>0</v>
      </c>
      <c r="H3887" s="149">
        <f>MOD(F3887,10)</f>
        <v>0</v>
      </c>
      <c r="K3887" s="160"/>
    </row>
    <row r="3888" spans="1:11" ht="15.75" thickBot="1">
      <c r="A3888" s="162"/>
      <c r="B3888" s="163"/>
      <c r="C3888" s="163"/>
      <c r="D3888" s="163"/>
      <c r="E3888" s="164" t="str">
        <f>_xlfn.IFNA(VLOOKUP(E3887,$O$3:$P$38,2,0),"")</f>
        <v/>
      </c>
      <c r="F3888" s="163" t="str">
        <f>IF(AND(F3887&gt;10,F3887&lt;20), VLOOKUP(F3887,$O$3:$P$38,2,0),"")</f>
        <v/>
      </c>
      <c r="G3888" s="163" t="str">
        <f>IF(AND(F3887&gt;10,F3887&lt;20),"", IF(G3887&gt;9, VLOOKUP(G3887,$O$3:$P$38,2,0),""))</f>
        <v/>
      </c>
      <c r="H3888" s="163" t="str">
        <f>IF(AND(F3887&gt;10,F3887&lt;20),"", IF(H3887&gt;0, VLOOKUP(H3887,$O$3:$P$38,2,0),""))</f>
        <v/>
      </c>
      <c r="I3888" s="163" t="str">
        <f>IF(D3887=0,"",IF(D3887=1,$S$3,IF(AND(F3887&gt;10,F3887&lt;19),$S$5,IF(AND(H3887&gt;1,H3887&lt;5),$S$4,$S$5))))</f>
        <v/>
      </c>
      <c r="J3888" s="163" t="str">
        <f>CONCATENATE(E3888,IF(AND(E3888&lt;&gt;"",F3888&lt;&gt;""),$M$3,""),F3888,IF(AND(E3888&amp;F3888&lt;&gt;"",G3888&lt;&gt;""),$M$3,""),G3888,IF(AND(E3888&amp;F3888&amp;G3888&lt;&gt;"",H3888&lt;&gt;""),$M$3,""),H3888,IF(E3888&amp;F3888&amp;G3888&amp;H3888&lt;&gt;"",$M$3,""),I3888)</f>
        <v/>
      </c>
      <c r="K3888" s="165"/>
    </row>
    <row r="3889" spans="1:11" ht="15.75" thickBot="1">
      <c r="A3889" s="150"/>
      <c r="B3889" s="150"/>
      <c r="C3889" s="150"/>
      <c r="D3889" s="150"/>
      <c r="E3889" s="166"/>
      <c r="F3889" s="150"/>
      <c r="G3889" s="150"/>
      <c r="H3889" s="150"/>
      <c r="I3889" s="150"/>
      <c r="J3889" s="150"/>
      <c r="K3889" s="150"/>
    </row>
    <row r="3890" spans="1:11" ht="15.75" thickBot="1">
      <c r="A3890" s="151">
        <v>244</v>
      </c>
      <c r="B3890" s="145" t="s">
        <v>152</v>
      </c>
      <c r="C3890" s="145" t="s">
        <v>153</v>
      </c>
      <c r="D3890" s="148"/>
      <c r="E3890" s="152" t="str">
        <f>CONCATENATE(J3904,IF(AND(D3903&lt;&gt;0,D3900&lt;&gt;0),$M$3,""),J3901,IF(AND(D3900&lt;&gt;0,D3897&lt;&gt;0),$M$3,""),J3898,IF(AND(D3897&lt;&gt;0,D3894&lt;&gt;0),$M$3,""),J3895,$N$3,$M$3,E3891,IF(D3891&lt;&gt;0,$M$3,""),$N$4)</f>
        <v>dwieście czterdzieści cztery, 00/100</v>
      </c>
      <c r="F3890" s="148"/>
      <c r="G3890" s="148"/>
      <c r="H3890" s="148"/>
      <c r="I3890" s="148"/>
      <c r="J3890" s="148"/>
      <c r="K3890" s="153"/>
    </row>
    <row r="3891" spans="1:11" ht="15.75" thickBot="1">
      <c r="A3891" s="154">
        <f>TRUNC(A3890)</f>
        <v>244</v>
      </c>
      <c r="B3891" s="155">
        <f>A3890-A3891</f>
        <v>0</v>
      </c>
      <c r="C3891" s="155">
        <v>1</v>
      </c>
      <c r="D3891" s="156">
        <f>B3891</f>
        <v>0</v>
      </c>
      <c r="E3891" s="157" t="str">
        <f>CONCATENATE(TEXT(D3891*100,"## 00"),"/100")</f>
        <v>00/100</v>
      </c>
      <c r="K3891" s="158"/>
    </row>
    <row r="3892" spans="1:11">
      <c r="A3892" s="159">
        <f t="shared" ref="A3892:A3903" si="486">MOD($A$3891,$C3892)</f>
        <v>4</v>
      </c>
      <c r="B3892" s="156">
        <f>A3892</f>
        <v>4</v>
      </c>
      <c r="C3892" s="156">
        <v>10</v>
      </c>
      <c r="D3892" s="156"/>
      <c r="E3892" s="157"/>
      <c r="K3892" s="160"/>
    </row>
    <row r="3893" spans="1:11">
      <c r="A3893" s="159">
        <f t="shared" si="486"/>
        <v>44</v>
      </c>
      <c r="B3893" s="156">
        <f t="shared" ref="B3893:B3902" si="487">A3893-A3892</f>
        <v>40</v>
      </c>
      <c r="C3893" s="156">
        <v>100</v>
      </c>
      <c r="D3893" s="156"/>
      <c r="E3893" s="157"/>
      <c r="K3893" s="160"/>
    </row>
    <row r="3894" spans="1:11">
      <c r="A3894" s="159">
        <f t="shared" si="486"/>
        <v>244</v>
      </c>
      <c r="B3894" s="156">
        <f t="shared" si="487"/>
        <v>200</v>
      </c>
      <c r="C3894" s="156">
        <v>1000</v>
      </c>
      <c r="D3894" s="156">
        <f>A3894</f>
        <v>244</v>
      </c>
      <c r="E3894" s="157">
        <f>D3894-MOD(D3894,100)</f>
        <v>200</v>
      </c>
      <c r="F3894" s="149">
        <f>MOD(D3894,100)</f>
        <v>44</v>
      </c>
      <c r="G3894" s="149">
        <f>F3894-MOD(F3894,10)</f>
        <v>40</v>
      </c>
      <c r="H3894" s="149">
        <f>MOD(F3894,10)</f>
        <v>4</v>
      </c>
      <c r="K3894" s="160"/>
    </row>
    <row r="3895" spans="1:11">
      <c r="A3895" s="159">
        <f t="shared" si="486"/>
        <v>244</v>
      </c>
      <c r="B3895" s="156">
        <f t="shared" si="487"/>
        <v>0</v>
      </c>
      <c r="C3895" s="156">
        <v>10000</v>
      </c>
      <c r="D3895" s="156"/>
      <c r="E3895" s="157" t="str">
        <f>_xlfn.IFNA(VLOOKUP(E3894,$O$3:$P$38,2,0),"")</f>
        <v>dwieście</v>
      </c>
      <c r="F3895" s="149" t="str">
        <f>IF(AND(F3894&gt;10,F3894&lt;20), VLOOKUP(F3894,$O$3:$P$38,2,0),"")</f>
        <v/>
      </c>
      <c r="G3895" s="149" t="str">
        <f>IF(AND(F3894&gt;10,F3894&lt;20),"", IF(G3894&gt;9, VLOOKUP(G3894,$O$3:$P$38,2,0),""))</f>
        <v>czterdzieści</v>
      </c>
      <c r="H3895" s="149" t="str">
        <f>IF(AND(F3894&gt;10,F3894&lt;20),"",IF(H3894&gt;0,VLOOKUP(H3894,$O$3:$P$39,2,0),IF(AND(H3894=0,A3891=0),"zero","")))</f>
        <v>cztery</v>
      </c>
      <c r="J3895" s="149" t="str">
        <f>CONCATENATE(E3895,IF(AND(E3895&lt;&gt;"",F3895&lt;&gt;""),$M$3,""),F3895,IF(AND(E3895&amp;F3895&lt;&gt;"",G3895&lt;&gt;""),$M$3,""),G3895,IF(AND(E3895&amp;F3895&amp;G3895&lt;&gt;"",H3895&lt;&gt;""),$M$3,""),H3895)</f>
        <v>dwieście czterdzieści cztery</v>
      </c>
      <c r="K3895" s="160"/>
    </row>
    <row r="3896" spans="1:11">
      <c r="A3896" s="159">
        <f t="shared" si="486"/>
        <v>244</v>
      </c>
      <c r="B3896" s="156">
        <f t="shared" si="487"/>
        <v>0</v>
      </c>
      <c r="C3896" s="156">
        <v>100000</v>
      </c>
      <c r="D3896" s="156"/>
      <c r="E3896" s="157"/>
      <c r="K3896" s="160"/>
    </row>
    <row r="3897" spans="1:11">
      <c r="A3897" s="159">
        <f t="shared" si="486"/>
        <v>244</v>
      </c>
      <c r="B3897" s="156">
        <f t="shared" si="487"/>
        <v>0</v>
      </c>
      <c r="C3897" s="156">
        <v>1000000</v>
      </c>
      <c r="D3897" s="156">
        <f>(A3897-A3894)/1000</f>
        <v>0</v>
      </c>
      <c r="E3897" s="157">
        <f>D3897-MOD(D3897,100)</f>
        <v>0</v>
      </c>
      <c r="F3897" s="149">
        <f>MOD(D3897,100)</f>
        <v>0</v>
      </c>
      <c r="G3897" s="149">
        <f>F3897-MOD(F3897,10)</f>
        <v>0</v>
      </c>
      <c r="H3897" s="149">
        <f>MOD(F3897,10)</f>
        <v>0</v>
      </c>
      <c r="K3897" s="160"/>
    </row>
    <row r="3898" spans="1:11">
      <c r="A3898" s="159">
        <f t="shared" si="486"/>
        <v>244</v>
      </c>
      <c r="B3898" s="156">
        <f t="shared" si="487"/>
        <v>0</v>
      </c>
      <c r="C3898" s="156">
        <v>10000000</v>
      </c>
      <c r="D3898" s="156"/>
      <c r="E3898" s="157" t="str">
        <f>_xlfn.IFNA(VLOOKUP(E3897,$O$3:$P$38,2,0),"")</f>
        <v/>
      </c>
      <c r="F3898" s="149" t="str">
        <f>IF(AND(F3897&gt;10,F3897&lt;20), VLOOKUP(F3897,$O$3:$P$38,2,0),"")</f>
        <v/>
      </c>
      <c r="G3898" s="149" t="str">
        <f>IF(AND(F3897&gt;10,F3897&lt;20),"", IF(G3897&gt;9, VLOOKUP(G3897,$O$3:$P$38,2,0),""))</f>
        <v/>
      </c>
      <c r="H3898" s="149" t="str">
        <f>IF(AND(F3897&gt;10,F3897&lt;20),"", IF(H3897&gt;0, VLOOKUP(H3897,$O$3:$P$38,2,0),""))</f>
        <v/>
      </c>
      <c r="I3898" s="149" t="str">
        <f>IF(D3897=0,"",IF(D3897=1,$Q$3,IF(AND(F3897&gt;10,F3897&lt;19),$Q$5,IF(AND(H3897&gt;1,H3897&lt;5),$Q$4,$Q$5))))</f>
        <v/>
      </c>
      <c r="J3898" s="149" t="str">
        <f>CONCATENATE(E3898,IF(AND(E3898&lt;&gt;"",F3898&lt;&gt;""),$M$3,""),F3898,IF(AND(E3898&amp;F3898&lt;&gt;"",G3898&lt;&gt;""),$M$3,""),G3898,IF(AND(E3898&amp;F3898&amp;G3898&lt;&gt;"",H3898&lt;&gt;""),$M$3,""),H3898,IF(E3898&amp;F3898&amp;G3898&amp;H3898&lt;&gt;"",$M$3,""),I3898)</f>
        <v/>
      </c>
      <c r="K3898" s="160"/>
    </row>
    <row r="3899" spans="1:11">
      <c r="A3899" s="159">
        <f t="shared" si="486"/>
        <v>244</v>
      </c>
      <c r="B3899" s="156">
        <f t="shared" si="487"/>
        <v>0</v>
      </c>
      <c r="C3899" s="156">
        <v>100000000</v>
      </c>
      <c r="D3899" s="156"/>
      <c r="E3899" s="157"/>
      <c r="K3899" s="160"/>
    </row>
    <row r="3900" spans="1:11">
      <c r="A3900" s="159">
        <f t="shared" si="486"/>
        <v>244</v>
      </c>
      <c r="B3900" s="155">
        <f t="shared" si="487"/>
        <v>0</v>
      </c>
      <c r="C3900" s="155">
        <v>1000000000</v>
      </c>
      <c r="D3900" s="156">
        <f>(A3900-A3897)/1000000</f>
        <v>0</v>
      </c>
      <c r="E3900" s="157">
        <f>D3900-MOD(D3900,100)</f>
        <v>0</v>
      </c>
      <c r="F3900" s="149">
        <f>MOD(D3900,100)</f>
        <v>0</v>
      </c>
      <c r="G3900" s="149">
        <f>F3900-MOD(F3900,10)</f>
        <v>0</v>
      </c>
      <c r="H3900" s="149">
        <f>MOD(F3900,10)</f>
        <v>0</v>
      </c>
      <c r="K3900" s="160"/>
    </row>
    <row r="3901" spans="1:11">
      <c r="A3901" s="159">
        <f t="shared" si="486"/>
        <v>244</v>
      </c>
      <c r="B3901" s="155">
        <f t="shared" si="487"/>
        <v>0</v>
      </c>
      <c r="C3901" s="155">
        <v>10000000000</v>
      </c>
      <c r="E3901" s="161" t="str">
        <f>_xlfn.IFNA(VLOOKUP(E3900,$O$3:$P$38,2,0),"")</f>
        <v/>
      </c>
      <c r="F3901" s="149" t="str">
        <f>IF(AND(F3900&gt;10,F3900&lt;20), VLOOKUP(F3900,$O$3:$P$38,2,0),"")</f>
        <v/>
      </c>
      <c r="G3901" s="149" t="str">
        <f>IF(AND(F3900&gt;10,F3900&lt;20),"", IF(G3900&gt;9, VLOOKUP(G3900,$O$3:$P$38,2,0),""))</f>
        <v/>
      </c>
      <c r="H3901" s="149" t="str">
        <f>IF(AND(F3900&gt;10,F3900&lt;20),"", IF(H3900&gt;0, VLOOKUP(H3900,$O$3:$P$38,2,0),""))</f>
        <v/>
      </c>
      <c r="I3901" s="149" t="str">
        <f>IF(D3900=0,"",IF(D3900=1,$R$3,IF(AND(F3900&gt;10,F3900&lt;19),$R$5,IF(AND(H3900&gt;1,H3900&lt;5),$R$4,$R$5))))</f>
        <v/>
      </c>
      <c r="J3901" s="149" t="str">
        <f>CONCATENATE(E3901,IF(AND(E3901&lt;&gt;"",F3901&lt;&gt;""),$M$3,""),F3901,IF(AND(E3901&amp;F3901&lt;&gt;"",G3901&lt;&gt;""),$M$3,""),G3901,IF(AND(E3901&amp;F3901&amp;G3901&lt;&gt;"",H3901&lt;&gt;""),$M$3,""),H3901,IF(E3901&amp;F3901&amp;G3901&amp;H3901&lt;&gt;"",$M$3,""),I3901)</f>
        <v/>
      </c>
      <c r="K3901" s="160"/>
    </row>
    <row r="3902" spans="1:11">
      <c r="A3902" s="159">
        <f t="shared" si="486"/>
        <v>244</v>
      </c>
      <c r="B3902" s="156">
        <f t="shared" si="487"/>
        <v>0</v>
      </c>
      <c r="C3902" s="156">
        <v>100000000000</v>
      </c>
      <c r="D3902" s="156"/>
      <c r="E3902" s="157"/>
      <c r="K3902" s="160"/>
    </row>
    <row r="3903" spans="1:11">
      <c r="A3903" s="159">
        <f t="shared" si="486"/>
        <v>244</v>
      </c>
      <c r="B3903" s="155">
        <f>A3903-A3900</f>
        <v>0</v>
      </c>
      <c r="C3903" s="155">
        <v>1000000000000</v>
      </c>
      <c r="D3903" s="156">
        <f>(A3903-A3900)/1000000000</f>
        <v>0</v>
      </c>
      <c r="E3903" s="157">
        <f>D3903-MOD(D3903,100)</f>
        <v>0</v>
      </c>
      <c r="F3903" s="149">
        <f>MOD(D3903,100)</f>
        <v>0</v>
      </c>
      <c r="G3903" s="149">
        <f>F3903-MOD(F3903,10)</f>
        <v>0</v>
      </c>
      <c r="H3903" s="149">
        <f>MOD(F3903,10)</f>
        <v>0</v>
      </c>
      <c r="K3903" s="160"/>
    </row>
    <row r="3904" spans="1:11" ht="15.75" thickBot="1">
      <c r="A3904" s="162"/>
      <c r="B3904" s="163"/>
      <c r="C3904" s="163"/>
      <c r="D3904" s="163"/>
      <c r="E3904" s="164" t="str">
        <f>_xlfn.IFNA(VLOOKUP(E3903,$O$3:$P$38,2,0),"")</f>
        <v/>
      </c>
      <c r="F3904" s="163" t="str">
        <f>IF(AND(F3903&gt;10,F3903&lt;20), VLOOKUP(F3903,$O$3:$P$38,2,0),"")</f>
        <v/>
      </c>
      <c r="G3904" s="163" t="str">
        <f>IF(AND(F3903&gt;10,F3903&lt;20),"", IF(G3903&gt;9, VLOOKUP(G3903,$O$3:$P$38,2,0),""))</f>
        <v/>
      </c>
      <c r="H3904" s="163" t="str">
        <f>IF(AND(F3903&gt;10,F3903&lt;20),"", IF(H3903&gt;0, VLOOKUP(H3903,$O$3:$P$38,2,0),""))</f>
        <v/>
      </c>
      <c r="I3904" s="163" t="str">
        <f>IF(D3903=0,"",IF(D3903=1,$S$3,IF(AND(F3903&gt;10,F3903&lt;19),$S$5,IF(AND(H3903&gt;1,H3903&lt;5),$S$4,$S$5))))</f>
        <v/>
      </c>
      <c r="J3904" s="163" t="str">
        <f>CONCATENATE(E3904,IF(AND(E3904&lt;&gt;"",F3904&lt;&gt;""),$M$3,""),F3904,IF(AND(E3904&amp;F3904&lt;&gt;"",G3904&lt;&gt;""),$M$3,""),G3904,IF(AND(E3904&amp;F3904&amp;G3904&lt;&gt;"",H3904&lt;&gt;""),$M$3,""),H3904,IF(E3904&amp;F3904&amp;G3904&amp;H3904&lt;&gt;"",$M$3,""),I3904)</f>
        <v/>
      </c>
      <c r="K3904" s="165"/>
    </row>
    <row r="3905" spans="1:11" ht="15.75" thickBot="1">
      <c r="A3905" s="150"/>
      <c r="B3905" s="150"/>
      <c r="C3905" s="150"/>
      <c r="D3905" s="150"/>
      <c r="E3905" s="166"/>
      <c r="F3905" s="150"/>
      <c r="G3905" s="150"/>
      <c r="H3905" s="150"/>
      <c r="I3905" s="150"/>
      <c r="J3905" s="150"/>
      <c r="K3905" s="150"/>
    </row>
    <row r="3906" spans="1:11" ht="15.75" thickBot="1">
      <c r="A3906" s="151">
        <v>245</v>
      </c>
      <c r="B3906" s="145" t="s">
        <v>152</v>
      </c>
      <c r="C3906" s="145" t="s">
        <v>153</v>
      </c>
      <c r="D3906" s="148"/>
      <c r="E3906" s="152" t="str">
        <f>CONCATENATE(J3920,IF(AND(D3919&lt;&gt;0,D3916&lt;&gt;0),$M$3,""),J3917,IF(AND(D3916&lt;&gt;0,D3913&lt;&gt;0),$M$3,""),J3914,IF(AND(D3913&lt;&gt;0,D3910&lt;&gt;0),$M$3,""),J3911,$N$3,$M$3,E3907,IF(D3907&lt;&gt;0,$M$3,""),$N$4)</f>
        <v>dwieście czterdzieści pięć, 00/100</v>
      </c>
      <c r="F3906" s="148"/>
      <c r="G3906" s="148"/>
      <c r="H3906" s="148"/>
      <c r="I3906" s="148"/>
      <c r="J3906" s="148"/>
      <c r="K3906" s="153"/>
    </row>
    <row r="3907" spans="1:11" ht="15.75" thickBot="1">
      <c r="A3907" s="154">
        <f>TRUNC(A3906)</f>
        <v>245</v>
      </c>
      <c r="B3907" s="155">
        <f>A3906-A3907</f>
        <v>0</v>
      </c>
      <c r="C3907" s="155">
        <v>1</v>
      </c>
      <c r="D3907" s="156">
        <f>B3907</f>
        <v>0</v>
      </c>
      <c r="E3907" s="157" t="str">
        <f>CONCATENATE(TEXT(D3907*100,"## 00"),"/100")</f>
        <v>00/100</v>
      </c>
      <c r="K3907" s="158"/>
    </row>
    <row r="3908" spans="1:11">
      <c r="A3908" s="159">
        <f t="shared" ref="A3908:A3919" si="488">MOD($A$3907,$C3908)</f>
        <v>5</v>
      </c>
      <c r="B3908" s="156">
        <f>A3908</f>
        <v>5</v>
      </c>
      <c r="C3908" s="156">
        <v>10</v>
      </c>
      <c r="D3908" s="156"/>
      <c r="E3908" s="157"/>
      <c r="K3908" s="160"/>
    </row>
    <row r="3909" spans="1:11">
      <c r="A3909" s="159">
        <f t="shared" si="488"/>
        <v>45</v>
      </c>
      <c r="B3909" s="156">
        <f t="shared" ref="B3909:B3918" si="489">A3909-A3908</f>
        <v>40</v>
      </c>
      <c r="C3909" s="156">
        <v>100</v>
      </c>
      <c r="D3909" s="156"/>
      <c r="E3909" s="157"/>
      <c r="K3909" s="160"/>
    </row>
    <row r="3910" spans="1:11">
      <c r="A3910" s="159">
        <f t="shared" si="488"/>
        <v>245</v>
      </c>
      <c r="B3910" s="156">
        <f t="shared" si="489"/>
        <v>200</v>
      </c>
      <c r="C3910" s="156">
        <v>1000</v>
      </c>
      <c r="D3910" s="156">
        <f>A3910</f>
        <v>245</v>
      </c>
      <c r="E3910" s="157">
        <f>D3910-MOD(D3910,100)</f>
        <v>200</v>
      </c>
      <c r="F3910" s="149">
        <f>MOD(D3910,100)</f>
        <v>45</v>
      </c>
      <c r="G3910" s="149">
        <f>F3910-MOD(F3910,10)</f>
        <v>40</v>
      </c>
      <c r="H3910" s="149">
        <f>MOD(F3910,10)</f>
        <v>5</v>
      </c>
      <c r="K3910" s="160"/>
    </row>
    <row r="3911" spans="1:11">
      <c r="A3911" s="159">
        <f t="shared" si="488"/>
        <v>245</v>
      </c>
      <c r="B3911" s="156">
        <f t="shared" si="489"/>
        <v>0</v>
      </c>
      <c r="C3911" s="156">
        <v>10000</v>
      </c>
      <c r="D3911" s="156"/>
      <c r="E3911" s="157" t="str">
        <f>_xlfn.IFNA(VLOOKUP(E3910,$O$3:$P$38,2,0),"")</f>
        <v>dwieście</v>
      </c>
      <c r="F3911" s="149" t="str">
        <f>IF(AND(F3910&gt;10,F3910&lt;20), VLOOKUP(F3910,$O$3:$P$38,2,0),"")</f>
        <v/>
      </c>
      <c r="G3911" s="149" t="str">
        <f>IF(AND(F3910&gt;10,F3910&lt;20),"", IF(G3910&gt;9, VLOOKUP(G3910,$O$3:$P$38,2,0),""))</f>
        <v>czterdzieści</v>
      </c>
      <c r="H3911" s="149" t="str">
        <f>IF(AND(F3910&gt;10,F3910&lt;20),"",IF(H3910&gt;0,VLOOKUP(H3910,$O$3:$P$39,2,0),IF(AND(H3910=0,A3907=0),"zero","")))</f>
        <v>pięć</v>
      </c>
      <c r="J3911" s="149" t="str">
        <f>CONCATENATE(E3911,IF(AND(E3911&lt;&gt;"",F3911&lt;&gt;""),$M$3,""),F3911,IF(AND(E3911&amp;F3911&lt;&gt;"",G3911&lt;&gt;""),$M$3,""),G3911,IF(AND(E3911&amp;F3911&amp;G3911&lt;&gt;"",H3911&lt;&gt;""),$M$3,""),H3911)</f>
        <v>dwieście czterdzieści pięć</v>
      </c>
      <c r="K3911" s="160"/>
    </row>
    <row r="3912" spans="1:11">
      <c r="A3912" s="159">
        <f t="shared" si="488"/>
        <v>245</v>
      </c>
      <c r="B3912" s="156">
        <f t="shared" si="489"/>
        <v>0</v>
      </c>
      <c r="C3912" s="156">
        <v>100000</v>
      </c>
      <c r="D3912" s="156"/>
      <c r="E3912" s="157"/>
      <c r="K3912" s="160"/>
    </row>
    <row r="3913" spans="1:11">
      <c r="A3913" s="159">
        <f t="shared" si="488"/>
        <v>245</v>
      </c>
      <c r="B3913" s="156">
        <f t="shared" si="489"/>
        <v>0</v>
      </c>
      <c r="C3913" s="156">
        <v>1000000</v>
      </c>
      <c r="D3913" s="156">
        <f>(A3913-A3910)/1000</f>
        <v>0</v>
      </c>
      <c r="E3913" s="157">
        <f>D3913-MOD(D3913,100)</f>
        <v>0</v>
      </c>
      <c r="F3913" s="149">
        <f>MOD(D3913,100)</f>
        <v>0</v>
      </c>
      <c r="G3913" s="149">
        <f>F3913-MOD(F3913,10)</f>
        <v>0</v>
      </c>
      <c r="H3913" s="149">
        <f>MOD(F3913,10)</f>
        <v>0</v>
      </c>
      <c r="K3913" s="160"/>
    </row>
    <row r="3914" spans="1:11">
      <c r="A3914" s="159">
        <f t="shared" si="488"/>
        <v>245</v>
      </c>
      <c r="B3914" s="156">
        <f t="shared" si="489"/>
        <v>0</v>
      </c>
      <c r="C3914" s="156">
        <v>10000000</v>
      </c>
      <c r="D3914" s="156"/>
      <c r="E3914" s="157" t="str">
        <f>_xlfn.IFNA(VLOOKUP(E3913,$O$3:$P$38,2,0),"")</f>
        <v/>
      </c>
      <c r="F3914" s="149" t="str">
        <f>IF(AND(F3913&gt;10,F3913&lt;20), VLOOKUP(F3913,$O$3:$P$38,2,0),"")</f>
        <v/>
      </c>
      <c r="G3914" s="149" t="str">
        <f>IF(AND(F3913&gt;10,F3913&lt;20),"", IF(G3913&gt;9, VLOOKUP(G3913,$O$3:$P$38,2,0),""))</f>
        <v/>
      </c>
      <c r="H3914" s="149" t="str">
        <f>IF(AND(F3913&gt;10,F3913&lt;20),"", IF(H3913&gt;0, VLOOKUP(H3913,$O$3:$P$38,2,0),""))</f>
        <v/>
      </c>
      <c r="I3914" s="149" t="str">
        <f>IF(D3913=0,"",IF(D3913=1,$Q$3,IF(AND(F3913&gt;10,F3913&lt;19),$Q$5,IF(AND(H3913&gt;1,H3913&lt;5),$Q$4,$Q$5))))</f>
        <v/>
      </c>
      <c r="J3914" s="149" t="str">
        <f>CONCATENATE(E3914,IF(AND(E3914&lt;&gt;"",F3914&lt;&gt;""),$M$3,""),F3914,IF(AND(E3914&amp;F3914&lt;&gt;"",G3914&lt;&gt;""),$M$3,""),G3914,IF(AND(E3914&amp;F3914&amp;G3914&lt;&gt;"",H3914&lt;&gt;""),$M$3,""),H3914,IF(E3914&amp;F3914&amp;G3914&amp;H3914&lt;&gt;"",$M$3,""),I3914)</f>
        <v/>
      </c>
      <c r="K3914" s="160"/>
    </row>
    <row r="3915" spans="1:11">
      <c r="A3915" s="159">
        <f t="shared" si="488"/>
        <v>245</v>
      </c>
      <c r="B3915" s="156">
        <f t="shared" si="489"/>
        <v>0</v>
      </c>
      <c r="C3915" s="156">
        <v>100000000</v>
      </c>
      <c r="D3915" s="156"/>
      <c r="E3915" s="157"/>
      <c r="K3915" s="160"/>
    </row>
    <row r="3916" spans="1:11">
      <c r="A3916" s="159">
        <f t="shared" si="488"/>
        <v>245</v>
      </c>
      <c r="B3916" s="155">
        <f t="shared" si="489"/>
        <v>0</v>
      </c>
      <c r="C3916" s="155">
        <v>1000000000</v>
      </c>
      <c r="D3916" s="156">
        <f>(A3916-A3913)/1000000</f>
        <v>0</v>
      </c>
      <c r="E3916" s="157">
        <f>D3916-MOD(D3916,100)</f>
        <v>0</v>
      </c>
      <c r="F3916" s="149">
        <f>MOD(D3916,100)</f>
        <v>0</v>
      </c>
      <c r="G3916" s="149">
        <f>F3916-MOD(F3916,10)</f>
        <v>0</v>
      </c>
      <c r="H3916" s="149">
        <f>MOD(F3916,10)</f>
        <v>0</v>
      </c>
      <c r="K3916" s="160"/>
    </row>
    <row r="3917" spans="1:11">
      <c r="A3917" s="159">
        <f t="shared" si="488"/>
        <v>245</v>
      </c>
      <c r="B3917" s="155">
        <f t="shared" si="489"/>
        <v>0</v>
      </c>
      <c r="C3917" s="155">
        <v>10000000000</v>
      </c>
      <c r="E3917" s="161" t="str">
        <f>_xlfn.IFNA(VLOOKUP(E3916,$O$3:$P$38,2,0),"")</f>
        <v/>
      </c>
      <c r="F3917" s="149" t="str">
        <f>IF(AND(F3916&gt;10,F3916&lt;20), VLOOKUP(F3916,$O$3:$P$38,2,0),"")</f>
        <v/>
      </c>
      <c r="G3917" s="149" t="str">
        <f>IF(AND(F3916&gt;10,F3916&lt;20),"", IF(G3916&gt;9, VLOOKUP(G3916,$O$3:$P$38,2,0),""))</f>
        <v/>
      </c>
      <c r="H3917" s="149" t="str">
        <f>IF(AND(F3916&gt;10,F3916&lt;20),"", IF(H3916&gt;0, VLOOKUP(H3916,$O$3:$P$38,2,0),""))</f>
        <v/>
      </c>
      <c r="I3917" s="149" t="str">
        <f>IF(D3916=0,"",IF(D3916=1,$R$3,IF(AND(F3916&gt;10,F3916&lt;19),$R$5,IF(AND(H3916&gt;1,H3916&lt;5),$R$4,$R$5))))</f>
        <v/>
      </c>
      <c r="J3917" s="149" t="str">
        <f>CONCATENATE(E3917,IF(AND(E3917&lt;&gt;"",F3917&lt;&gt;""),$M$3,""),F3917,IF(AND(E3917&amp;F3917&lt;&gt;"",G3917&lt;&gt;""),$M$3,""),G3917,IF(AND(E3917&amp;F3917&amp;G3917&lt;&gt;"",H3917&lt;&gt;""),$M$3,""),H3917,IF(E3917&amp;F3917&amp;G3917&amp;H3917&lt;&gt;"",$M$3,""),I3917)</f>
        <v/>
      </c>
      <c r="K3917" s="160"/>
    </row>
    <row r="3918" spans="1:11">
      <c r="A3918" s="159">
        <f t="shared" si="488"/>
        <v>245</v>
      </c>
      <c r="B3918" s="156">
        <f t="shared" si="489"/>
        <v>0</v>
      </c>
      <c r="C3918" s="156">
        <v>100000000000</v>
      </c>
      <c r="D3918" s="156"/>
      <c r="E3918" s="157"/>
      <c r="K3918" s="160"/>
    </row>
    <row r="3919" spans="1:11">
      <c r="A3919" s="159">
        <f t="shared" si="488"/>
        <v>245</v>
      </c>
      <c r="B3919" s="155">
        <f>A3919-A3916</f>
        <v>0</v>
      </c>
      <c r="C3919" s="155">
        <v>1000000000000</v>
      </c>
      <c r="D3919" s="156">
        <f>(A3919-A3916)/1000000000</f>
        <v>0</v>
      </c>
      <c r="E3919" s="157">
        <f>D3919-MOD(D3919,100)</f>
        <v>0</v>
      </c>
      <c r="F3919" s="149">
        <f>MOD(D3919,100)</f>
        <v>0</v>
      </c>
      <c r="G3919" s="149">
        <f>F3919-MOD(F3919,10)</f>
        <v>0</v>
      </c>
      <c r="H3919" s="149">
        <f>MOD(F3919,10)</f>
        <v>0</v>
      </c>
      <c r="K3919" s="160"/>
    </row>
    <row r="3920" spans="1:11" ht="15.75" thickBot="1">
      <c r="A3920" s="162"/>
      <c r="B3920" s="163"/>
      <c r="C3920" s="163"/>
      <c r="D3920" s="163"/>
      <c r="E3920" s="164" t="str">
        <f>_xlfn.IFNA(VLOOKUP(E3919,$O$3:$P$38,2,0),"")</f>
        <v/>
      </c>
      <c r="F3920" s="163" t="str">
        <f>IF(AND(F3919&gt;10,F3919&lt;20), VLOOKUP(F3919,$O$3:$P$38,2,0),"")</f>
        <v/>
      </c>
      <c r="G3920" s="163" t="str">
        <f>IF(AND(F3919&gt;10,F3919&lt;20),"", IF(G3919&gt;9, VLOOKUP(G3919,$O$3:$P$38,2,0),""))</f>
        <v/>
      </c>
      <c r="H3920" s="163" t="str">
        <f>IF(AND(F3919&gt;10,F3919&lt;20),"", IF(H3919&gt;0, VLOOKUP(H3919,$O$3:$P$38,2,0),""))</f>
        <v/>
      </c>
      <c r="I3920" s="163" t="str">
        <f>IF(D3919=0,"",IF(D3919=1,$S$3,IF(AND(F3919&gt;10,F3919&lt;19),$S$5,IF(AND(H3919&gt;1,H3919&lt;5),$S$4,$S$5))))</f>
        <v/>
      </c>
      <c r="J3920" s="163" t="str">
        <f>CONCATENATE(E3920,IF(AND(E3920&lt;&gt;"",F3920&lt;&gt;""),$M$3,""),F3920,IF(AND(E3920&amp;F3920&lt;&gt;"",G3920&lt;&gt;""),$M$3,""),G3920,IF(AND(E3920&amp;F3920&amp;G3920&lt;&gt;"",H3920&lt;&gt;""),$M$3,""),H3920,IF(E3920&amp;F3920&amp;G3920&amp;H3920&lt;&gt;"",$M$3,""),I3920)</f>
        <v/>
      </c>
      <c r="K3920" s="165"/>
    </row>
    <row r="3921" spans="1:11" ht="15.75" thickBot="1">
      <c r="A3921" s="150"/>
      <c r="B3921" s="150"/>
      <c r="C3921" s="150"/>
      <c r="D3921" s="150"/>
      <c r="E3921" s="166"/>
      <c r="F3921" s="150"/>
      <c r="G3921" s="150"/>
      <c r="H3921" s="150"/>
      <c r="I3921" s="150"/>
      <c r="J3921" s="150"/>
      <c r="K3921" s="150"/>
    </row>
    <row r="3922" spans="1:11" ht="15.75" thickBot="1">
      <c r="A3922" s="151">
        <v>246</v>
      </c>
      <c r="B3922" s="145" t="s">
        <v>152</v>
      </c>
      <c r="C3922" s="145" t="s">
        <v>153</v>
      </c>
      <c r="D3922" s="148"/>
      <c r="E3922" s="152" t="str">
        <f>CONCATENATE(J3936,IF(AND(D3935&lt;&gt;0,D3932&lt;&gt;0),$M$3,""),J3933,IF(AND(D3932&lt;&gt;0,D3929&lt;&gt;0),$M$3,""),J3930,IF(AND(D3929&lt;&gt;0,D3926&lt;&gt;0),$M$3,""),J3927,$N$3,$M$3,E3923,IF(D3923&lt;&gt;0,$M$3,""),$N$4)</f>
        <v>dwieście czterdzieści sześć, 00/100</v>
      </c>
      <c r="F3922" s="148"/>
      <c r="G3922" s="148"/>
      <c r="H3922" s="148"/>
      <c r="I3922" s="148"/>
      <c r="J3922" s="148"/>
      <c r="K3922" s="153"/>
    </row>
    <row r="3923" spans="1:11" ht="15.75" thickBot="1">
      <c r="A3923" s="154">
        <f>TRUNC(A3922)</f>
        <v>246</v>
      </c>
      <c r="B3923" s="155">
        <f>A3922-A3923</f>
        <v>0</v>
      </c>
      <c r="C3923" s="155">
        <v>1</v>
      </c>
      <c r="D3923" s="156">
        <f>B3923</f>
        <v>0</v>
      </c>
      <c r="E3923" s="157" t="str">
        <f>CONCATENATE(TEXT(D3923*100,"## 00"),"/100")</f>
        <v>00/100</v>
      </c>
      <c r="K3923" s="158"/>
    </row>
    <row r="3924" spans="1:11">
      <c r="A3924" s="159">
        <f t="shared" ref="A3924:A3935" si="490">MOD($A$3923,$C3924)</f>
        <v>6</v>
      </c>
      <c r="B3924" s="156">
        <f>A3924</f>
        <v>6</v>
      </c>
      <c r="C3924" s="156">
        <v>10</v>
      </c>
      <c r="D3924" s="156"/>
      <c r="E3924" s="157"/>
      <c r="K3924" s="160"/>
    </row>
    <row r="3925" spans="1:11">
      <c r="A3925" s="159">
        <f t="shared" si="490"/>
        <v>46</v>
      </c>
      <c r="B3925" s="156">
        <f t="shared" ref="B3925:B3934" si="491">A3925-A3924</f>
        <v>40</v>
      </c>
      <c r="C3925" s="156">
        <v>100</v>
      </c>
      <c r="D3925" s="156"/>
      <c r="E3925" s="157"/>
      <c r="K3925" s="160"/>
    </row>
    <row r="3926" spans="1:11">
      <c r="A3926" s="159">
        <f t="shared" si="490"/>
        <v>246</v>
      </c>
      <c r="B3926" s="156">
        <f t="shared" si="491"/>
        <v>200</v>
      </c>
      <c r="C3926" s="156">
        <v>1000</v>
      </c>
      <c r="D3926" s="156">
        <f>A3926</f>
        <v>246</v>
      </c>
      <c r="E3926" s="157">
        <f>D3926-MOD(D3926,100)</f>
        <v>200</v>
      </c>
      <c r="F3926" s="149">
        <f>MOD(D3926,100)</f>
        <v>46</v>
      </c>
      <c r="G3926" s="149">
        <f>F3926-MOD(F3926,10)</f>
        <v>40</v>
      </c>
      <c r="H3926" s="149">
        <f>MOD(F3926,10)</f>
        <v>6</v>
      </c>
      <c r="K3926" s="160"/>
    </row>
    <row r="3927" spans="1:11">
      <c r="A3927" s="159">
        <f t="shared" si="490"/>
        <v>246</v>
      </c>
      <c r="B3927" s="156">
        <f t="shared" si="491"/>
        <v>0</v>
      </c>
      <c r="C3927" s="156">
        <v>10000</v>
      </c>
      <c r="D3927" s="156"/>
      <c r="E3927" s="157" t="str">
        <f>_xlfn.IFNA(VLOOKUP(E3926,$O$3:$P$38,2,0),"")</f>
        <v>dwieście</v>
      </c>
      <c r="F3927" s="149" t="str">
        <f>IF(AND(F3926&gt;10,F3926&lt;20), VLOOKUP(F3926,$O$3:$P$38,2,0),"")</f>
        <v/>
      </c>
      <c r="G3927" s="149" t="str">
        <f>IF(AND(F3926&gt;10,F3926&lt;20),"", IF(G3926&gt;9, VLOOKUP(G3926,$O$3:$P$38,2,0),""))</f>
        <v>czterdzieści</v>
      </c>
      <c r="H3927" s="149" t="str">
        <f>IF(AND(F3926&gt;10,F3926&lt;20),"",IF(H3926&gt;0,VLOOKUP(H3926,$O$3:$P$39,2,0),IF(AND(H3926=0,A3923=0),"zero","")))</f>
        <v>sześć</v>
      </c>
      <c r="J3927" s="149" t="str">
        <f>CONCATENATE(E3927,IF(AND(E3927&lt;&gt;"",F3927&lt;&gt;""),$M$3,""),F3927,IF(AND(E3927&amp;F3927&lt;&gt;"",G3927&lt;&gt;""),$M$3,""),G3927,IF(AND(E3927&amp;F3927&amp;G3927&lt;&gt;"",H3927&lt;&gt;""),$M$3,""),H3927)</f>
        <v>dwieście czterdzieści sześć</v>
      </c>
      <c r="K3927" s="160"/>
    </row>
    <row r="3928" spans="1:11">
      <c r="A3928" s="159">
        <f t="shared" si="490"/>
        <v>246</v>
      </c>
      <c r="B3928" s="156">
        <f t="shared" si="491"/>
        <v>0</v>
      </c>
      <c r="C3928" s="156">
        <v>100000</v>
      </c>
      <c r="D3928" s="156"/>
      <c r="E3928" s="157"/>
      <c r="K3928" s="160"/>
    </row>
    <row r="3929" spans="1:11">
      <c r="A3929" s="159">
        <f t="shared" si="490"/>
        <v>246</v>
      </c>
      <c r="B3929" s="156">
        <f t="shared" si="491"/>
        <v>0</v>
      </c>
      <c r="C3929" s="156">
        <v>1000000</v>
      </c>
      <c r="D3929" s="156">
        <f>(A3929-A3926)/1000</f>
        <v>0</v>
      </c>
      <c r="E3929" s="157">
        <f>D3929-MOD(D3929,100)</f>
        <v>0</v>
      </c>
      <c r="F3929" s="149">
        <f>MOD(D3929,100)</f>
        <v>0</v>
      </c>
      <c r="G3929" s="149">
        <f>F3929-MOD(F3929,10)</f>
        <v>0</v>
      </c>
      <c r="H3929" s="149">
        <f>MOD(F3929,10)</f>
        <v>0</v>
      </c>
      <c r="K3929" s="160"/>
    </row>
    <row r="3930" spans="1:11">
      <c r="A3930" s="159">
        <f t="shared" si="490"/>
        <v>246</v>
      </c>
      <c r="B3930" s="156">
        <f t="shared" si="491"/>
        <v>0</v>
      </c>
      <c r="C3930" s="156">
        <v>10000000</v>
      </c>
      <c r="D3930" s="156"/>
      <c r="E3930" s="157" t="str">
        <f>_xlfn.IFNA(VLOOKUP(E3929,$O$3:$P$38,2,0),"")</f>
        <v/>
      </c>
      <c r="F3930" s="149" t="str">
        <f>IF(AND(F3929&gt;10,F3929&lt;20), VLOOKUP(F3929,$O$3:$P$38,2,0),"")</f>
        <v/>
      </c>
      <c r="G3930" s="149" t="str">
        <f>IF(AND(F3929&gt;10,F3929&lt;20),"", IF(G3929&gt;9, VLOOKUP(G3929,$O$3:$P$38,2,0),""))</f>
        <v/>
      </c>
      <c r="H3930" s="149" t="str">
        <f>IF(AND(F3929&gt;10,F3929&lt;20),"", IF(H3929&gt;0, VLOOKUP(H3929,$O$3:$P$38,2,0),""))</f>
        <v/>
      </c>
      <c r="I3930" s="149" t="str">
        <f>IF(D3929=0,"",IF(D3929=1,$Q$3,IF(AND(F3929&gt;10,F3929&lt;19),$Q$5,IF(AND(H3929&gt;1,H3929&lt;5),$Q$4,$Q$5))))</f>
        <v/>
      </c>
      <c r="J3930" s="149" t="str">
        <f>CONCATENATE(E3930,IF(AND(E3930&lt;&gt;"",F3930&lt;&gt;""),$M$3,""),F3930,IF(AND(E3930&amp;F3930&lt;&gt;"",G3930&lt;&gt;""),$M$3,""),G3930,IF(AND(E3930&amp;F3930&amp;G3930&lt;&gt;"",H3930&lt;&gt;""),$M$3,""),H3930,IF(E3930&amp;F3930&amp;G3930&amp;H3930&lt;&gt;"",$M$3,""),I3930)</f>
        <v/>
      </c>
      <c r="K3930" s="160"/>
    </row>
    <row r="3931" spans="1:11">
      <c r="A3931" s="159">
        <f t="shared" si="490"/>
        <v>246</v>
      </c>
      <c r="B3931" s="156">
        <f t="shared" si="491"/>
        <v>0</v>
      </c>
      <c r="C3931" s="156">
        <v>100000000</v>
      </c>
      <c r="D3931" s="156"/>
      <c r="E3931" s="157"/>
      <c r="K3931" s="160"/>
    </row>
    <row r="3932" spans="1:11">
      <c r="A3932" s="159">
        <f t="shared" si="490"/>
        <v>246</v>
      </c>
      <c r="B3932" s="155">
        <f t="shared" si="491"/>
        <v>0</v>
      </c>
      <c r="C3932" s="155">
        <v>1000000000</v>
      </c>
      <c r="D3932" s="156">
        <f>(A3932-A3929)/1000000</f>
        <v>0</v>
      </c>
      <c r="E3932" s="157">
        <f>D3932-MOD(D3932,100)</f>
        <v>0</v>
      </c>
      <c r="F3932" s="149">
        <f>MOD(D3932,100)</f>
        <v>0</v>
      </c>
      <c r="G3932" s="149">
        <f>F3932-MOD(F3932,10)</f>
        <v>0</v>
      </c>
      <c r="H3932" s="149">
        <f>MOD(F3932,10)</f>
        <v>0</v>
      </c>
      <c r="K3932" s="160"/>
    </row>
    <row r="3933" spans="1:11">
      <c r="A3933" s="159">
        <f t="shared" si="490"/>
        <v>246</v>
      </c>
      <c r="B3933" s="155">
        <f t="shared" si="491"/>
        <v>0</v>
      </c>
      <c r="C3933" s="155">
        <v>10000000000</v>
      </c>
      <c r="E3933" s="161" t="str">
        <f>_xlfn.IFNA(VLOOKUP(E3932,$O$3:$P$38,2,0),"")</f>
        <v/>
      </c>
      <c r="F3933" s="149" t="str">
        <f>IF(AND(F3932&gt;10,F3932&lt;20), VLOOKUP(F3932,$O$3:$P$38,2,0),"")</f>
        <v/>
      </c>
      <c r="G3933" s="149" t="str">
        <f>IF(AND(F3932&gt;10,F3932&lt;20),"", IF(G3932&gt;9, VLOOKUP(G3932,$O$3:$P$38,2,0),""))</f>
        <v/>
      </c>
      <c r="H3933" s="149" t="str">
        <f>IF(AND(F3932&gt;10,F3932&lt;20),"", IF(H3932&gt;0, VLOOKUP(H3932,$O$3:$P$38,2,0),""))</f>
        <v/>
      </c>
      <c r="I3933" s="149" t="str">
        <f>IF(D3932=0,"",IF(D3932=1,$R$3,IF(AND(F3932&gt;10,F3932&lt;19),$R$5,IF(AND(H3932&gt;1,H3932&lt;5),$R$4,$R$5))))</f>
        <v/>
      </c>
      <c r="J3933" s="149" t="str">
        <f>CONCATENATE(E3933,IF(AND(E3933&lt;&gt;"",F3933&lt;&gt;""),$M$3,""),F3933,IF(AND(E3933&amp;F3933&lt;&gt;"",G3933&lt;&gt;""),$M$3,""),G3933,IF(AND(E3933&amp;F3933&amp;G3933&lt;&gt;"",H3933&lt;&gt;""),$M$3,""),H3933,IF(E3933&amp;F3933&amp;G3933&amp;H3933&lt;&gt;"",$M$3,""),I3933)</f>
        <v/>
      </c>
      <c r="K3933" s="160"/>
    </row>
    <row r="3934" spans="1:11">
      <c r="A3934" s="159">
        <f t="shared" si="490"/>
        <v>246</v>
      </c>
      <c r="B3934" s="156">
        <f t="shared" si="491"/>
        <v>0</v>
      </c>
      <c r="C3934" s="156">
        <v>100000000000</v>
      </c>
      <c r="D3934" s="156"/>
      <c r="E3934" s="157"/>
      <c r="K3934" s="160"/>
    </row>
    <row r="3935" spans="1:11">
      <c r="A3935" s="159">
        <f t="shared" si="490"/>
        <v>246</v>
      </c>
      <c r="B3935" s="155">
        <f>A3935-A3932</f>
        <v>0</v>
      </c>
      <c r="C3935" s="155">
        <v>1000000000000</v>
      </c>
      <c r="D3935" s="156">
        <f>(A3935-A3932)/1000000000</f>
        <v>0</v>
      </c>
      <c r="E3935" s="157">
        <f>D3935-MOD(D3935,100)</f>
        <v>0</v>
      </c>
      <c r="F3935" s="149">
        <f>MOD(D3935,100)</f>
        <v>0</v>
      </c>
      <c r="G3935" s="149">
        <f>F3935-MOD(F3935,10)</f>
        <v>0</v>
      </c>
      <c r="H3935" s="149">
        <f>MOD(F3935,10)</f>
        <v>0</v>
      </c>
      <c r="K3935" s="160"/>
    </row>
    <row r="3936" spans="1:11" ht="15.75" thickBot="1">
      <c r="A3936" s="162"/>
      <c r="B3936" s="163"/>
      <c r="C3936" s="163"/>
      <c r="D3936" s="163"/>
      <c r="E3936" s="164" t="str">
        <f>_xlfn.IFNA(VLOOKUP(E3935,$O$3:$P$38,2,0),"")</f>
        <v/>
      </c>
      <c r="F3936" s="163" t="str">
        <f>IF(AND(F3935&gt;10,F3935&lt;20), VLOOKUP(F3935,$O$3:$P$38,2,0),"")</f>
        <v/>
      </c>
      <c r="G3936" s="163" t="str">
        <f>IF(AND(F3935&gt;10,F3935&lt;20),"", IF(G3935&gt;9, VLOOKUP(G3935,$O$3:$P$38,2,0),""))</f>
        <v/>
      </c>
      <c r="H3936" s="163" t="str">
        <f>IF(AND(F3935&gt;10,F3935&lt;20),"", IF(H3935&gt;0, VLOOKUP(H3935,$O$3:$P$38,2,0),""))</f>
        <v/>
      </c>
      <c r="I3936" s="163" t="str">
        <f>IF(D3935=0,"",IF(D3935=1,$S$3,IF(AND(F3935&gt;10,F3935&lt;19),$S$5,IF(AND(H3935&gt;1,H3935&lt;5),$S$4,$S$5))))</f>
        <v/>
      </c>
      <c r="J3936" s="163" t="str">
        <f>CONCATENATE(E3936,IF(AND(E3936&lt;&gt;"",F3936&lt;&gt;""),$M$3,""),F3936,IF(AND(E3936&amp;F3936&lt;&gt;"",G3936&lt;&gt;""),$M$3,""),G3936,IF(AND(E3936&amp;F3936&amp;G3936&lt;&gt;"",H3936&lt;&gt;""),$M$3,""),H3936,IF(E3936&amp;F3936&amp;G3936&amp;H3936&lt;&gt;"",$M$3,""),I3936)</f>
        <v/>
      </c>
      <c r="K3936" s="165"/>
    </row>
    <row r="3937" spans="1:11" ht="15.75" thickBot="1">
      <c r="A3937" s="150"/>
      <c r="B3937" s="150"/>
      <c r="C3937" s="150"/>
      <c r="D3937" s="150"/>
      <c r="E3937" s="166"/>
      <c r="F3937" s="150"/>
      <c r="G3937" s="150"/>
      <c r="H3937" s="150"/>
      <c r="I3937" s="150"/>
      <c r="J3937" s="150"/>
      <c r="K3937" s="150"/>
    </row>
    <row r="3938" spans="1:11" ht="15.75" thickBot="1">
      <c r="A3938" s="151">
        <v>247</v>
      </c>
      <c r="B3938" s="145" t="s">
        <v>152</v>
      </c>
      <c r="C3938" s="145" t="s">
        <v>153</v>
      </c>
      <c r="D3938" s="148"/>
      <c r="E3938" s="152" t="str">
        <f>CONCATENATE(J3952,IF(AND(D3951&lt;&gt;0,D3948&lt;&gt;0),$M$3,""),J3949,IF(AND(D3948&lt;&gt;0,D3945&lt;&gt;0),$M$3,""),J3946,IF(AND(D3945&lt;&gt;0,D3942&lt;&gt;0),$M$3,""),J3943,$N$3,$M$3,E3939,IF(D3939&lt;&gt;0,$M$3,""),$N$4)</f>
        <v>dwieście czterdzieści siedem, 00/100</v>
      </c>
      <c r="F3938" s="148"/>
      <c r="G3938" s="148"/>
      <c r="H3938" s="148"/>
      <c r="I3938" s="148"/>
      <c r="J3938" s="148"/>
      <c r="K3938" s="153"/>
    </row>
    <row r="3939" spans="1:11" ht="15.75" thickBot="1">
      <c r="A3939" s="154">
        <f>TRUNC(A3938)</f>
        <v>247</v>
      </c>
      <c r="B3939" s="155">
        <f>A3938-A3939</f>
        <v>0</v>
      </c>
      <c r="C3939" s="155">
        <v>1</v>
      </c>
      <c r="D3939" s="156">
        <f>B3939</f>
        <v>0</v>
      </c>
      <c r="E3939" s="157" t="str">
        <f>CONCATENATE(TEXT(D3939*100,"## 00"),"/100")</f>
        <v>00/100</v>
      </c>
      <c r="K3939" s="158"/>
    </row>
    <row r="3940" spans="1:11">
      <c r="A3940" s="159">
        <f t="shared" ref="A3940:A3951" si="492">MOD($A$3939,$C3940)</f>
        <v>7</v>
      </c>
      <c r="B3940" s="156">
        <f>A3940</f>
        <v>7</v>
      </c>
      <c r="C3940" s="156">
        <v>10</v>
      </c>
      <c r="D3940" s="156"/>
      <c r="E3940" s="157"/>
      <c r="K3940" s="160"/>
    </row>
    <row r="3941" spans="1:11">
      <c r="A3941" s="159">
        <f t="shared" si="492"/>
        <v>47</v>
      </c>
      <c r="B3941" s="156">
        <f t="shared" ref="B3941:B3950" si="493">A3941-A3940</f>
        <v>40</v>
      </c>
      <c r="C3941" s="156">
        <v>100</v>
      </c>
      <c r="D3941" s="156"/>
      <c r="E3941" s="157"/>
      <c r="K3941" s="160"/>
    </row>
    <row r="3942" spans="1:11">
      <c r="A3942" s="159">
        <f t="shared" si="492"/>
        <v>247</v>
      </c>
      <c r="B3942" s="156">
        <f t="shared" si="493"/>
        <v>200</v>
      </c>
      <c r="C3942" s="156">
        <v>1000</v>
      </c>
      <c r="D3942" s="156">
        <f>A3942</f>
        <v>247</v>
      </c>
      <c r="E3942" s="157">
        <f>D3942-MOD(D3942,100)</f>
        <v>200</v>
      </c>
      <c r="F3942" s="149">
        <f>MOD(D3942,100)</f>
        <v>47</v>
      </c>
      <c r="G3942" s="149">
        <f>F3942-MOD(F3942,10)</f>
        <v>40</v>
      </c>
      <c r="H3942" s="149">
        <f>MOD(F3942,10)</f>
        <v>7</v>
      </c>
      <c r="K3942" s="160"/>
    </row>
    <row r="3943" spans="1:11">
      <c r="A3943" s="159">
        <f t="shared" si="492"/>
        <v>247</v>
      </c>
      <c r="B3943" s="156">
        <f t="shared" si="493"/>
        <v>0</v>
      </c>
      <c r="C3943" s="156">
        <v>10000</v>
      </c>
      <c r="D3943" s="156"/>
      <c r="E3943" s="157" t="str">
        <f>_xlfn.IFNA(VLOOKUP(E3942,$O$3:$P$38,2,0),"")</f>
        <v>dwieście</v>
      </c>
      <c r="F3943" s="149" t="str">
        <f>IF(AND(F3942&gt;10,F3942&lt;20), VLOOKUP(F3942,$O$3:$P$38,2,0),"")</f>
        <v/>
      </c>
      <c r="G3943" s="149" t="str">
        <f>IF(AND(F3942&gt;10,F3942&lt;20),"", IF(G3942&gt;9, VLOOKUP(G3942,$O$3:$P$38,2,0),""))</f>
        <v>czterdzieści</v>
      </c>
      <c r="H3943" s="149" t="str">
        <f>IF(AND(F3942&gt;10,F3942&lt;20),"",IF(H3942&gt;0,VLOOKUP(H3942,$O$3:$P$39,2,0),IF(AND(H3942=0,A3939=0),"zero","")))</f>
        <v>siedem</v>
      </c>
      <c r="J3943" s="149" t="str">
        <f>CONCATENATE(E3943,IF(AND(E3943&lt;&gt;"",F3943&lt;&gt;""),$M$3,""),F3943,IF(AND(E3943&amp;F3943&lt;&gt;"",G3943&lt;&gt;""),$M$3,""),G3943,IF(AND(E3943&amp;F3943&amp;G3943&lt;&gt;"",H3943&lt;&gt;""),$M$3,""),H3943)</f>
        <v>dwieście czterdzieści siedem</v>
      </c>
      <c r="K3943" s="160"/>
    </row>
    <row r="3944" spans="1:11">
      <c r="A3944" s="159">
        <f t="shared" si="492"/>
        <v>247</v>
      </c>
      <c r="B3944" s="156">
        <f t="shared" si="493"/>
        <v>0</v>
      </c>
      <c r="C3944" s="156">
        <v>100000</v>
      </c>
      <c r="D3944" s="156"/>
      <c r="E3944" s="157"/>
      <c r="K3944" s="160"/>
    </row>
    <row r="3945" spans="1:11">
      <c r="A3945" s="159">
        <f t="shared" si="492"/>
        <v>247</v>
      </c>
      <c r="B3945" s="156">
        <f t="shared" si="493"/>
        <v>0</v>
      </c>
      <c r="C3945" s="156">
        <v>1000000</v>
      </c>
      <c r="D3945" s="156">
        <f>(A3945-A3942)/1000</f>
        <v>0</v>
      </c>
      <c r="E3945" s="157">
        <f>D3945-MOD(D3945,100)</f>
        <v>0</v>
      </c>
      <c r="F3945" s="149">
        <f>MOD(D3945,100)</f>
        <v>0</v>
      </c>
      <c r="G3945" s="149">
        <f>F3945-MOD(F3945,10)</f>
        <v>0</v>
      </c>
      <c r="H3945" s="149">
        <f>MOD(F3945,10)</f>
        <v>0</v>
      </c>
      <c r="K3945" s="160"/>
    </row>
    <row r="3946" spans="1:11">
      <c r="A3946" s="159">
        <f t="shared" si="492"/>
        <v>247</v>
      </c>
      <c r="B3946" s="156">
        <f t="shared" si="493"/>
        <v>0</v>
      </c>
      <c r="C3946" s="156">
        <v>10000000</v>
      </c>
      <c r="D3946" s="156"/>
      <c r="E3946" s="157" t="str">
        <f>_xlfn.IFNA(VLOOKUP(E3945,$O$3:$P$38,2,0),"")</f>
        <v/>
      </c>
      <c r="F3946" s="149" t="str">
        <f>IF(AND(F3945&gt;10,F3945&lt;20), VLOOKUP(F3945,$O$3:$P$38,2,0),"")</f>
        <v/>
      </c>
      <c r="G3946" s="149" t="str">
        <f>IF(AND(F3945&gt;10,F3945&lt;20),"", IF(G3945&gt;9, VLOOKUP(G3945,$O$3:$P$38,2,0),""))</f>
        <v/>
      </c>
      <c r="H3946" s="149" t="str">
        <f>IF(AND(F3945&gt;10,F3945&lt;20),"", IF(H3945&gt;0, VLOOKUP(H3945,$O$3:$P$38,2,0),""))</f>
        <v/>
      </c>
      <c r="I3946" s="149" t="str">
        <f>IF(D3945=0,"",IF(D3945=1,$Q$3,IF(AND(F3945&gt;10,F3945&lt;19),$Q$5,IF(AND(H3945&gt;1,H3945&lt;5),$Q$4,$Q$5))))</f>
        <v/>
      </c>
      <c r="J3946" s="149" t="str">
        <f>CONCATENATE(E3946,IF(AND(E3946&lt;&gt;"",F3946&lt;&gt;""),$M$3,""),F3946,IF(AND(E3946&amp;F3946&lt;&gt;"",G3946&lt;&gt;""),$M$3,""),G3946,IF(AND(E3946&amp;F3946&amp;G3946&lt;&gt;"",H3946&lt;&gt;""),$M$3,""),H3946,IF(E3946&amp;F3946&amp;G3946&amp;H3946&lt;&gt;"",$M$3,""),I3946)</f>
        <v/>
      </c>
      <c r="K3946" s="160"/>
    </row>
    <row r="3947" spans="1:11">
      <c r="A3947" s="159">
        <f t="shared" si="492"/>
        <v>247</v>
      </c>
      <c r="B3947" s="156">
        <f t="shared" si="493"/>
        <v>0</v>
      </c>
      <c r="C3947" s="156">
        <v>100000000</v>
      </c>
      <c r="D3947" s="156"/>
      <c r="E3947" s="157"/>
      <c r="K3947" s="160"/>
    </row>
    <row r="3948" spans="1:11">
      <c r="A3948" s="159">
        <f t="shared" si="492"/>
        <v>247</v>
      </c>
      <c r="B3948" s="155">
        <f t="shared" si="493"/>
        <v>0</v>
      </c>
      <c r="C3948" s="155">
        <v>1000000000</v>
      </c>
      <c r="D3948" s="156">
        <f>(A3948-A3945)/1000000</f>
        <v>0</v>
      </c>
      <c r="E3948" s="157">
        <f>D3948-MOD(D3948,100)</f>
        <v>0</v>
      </c>
      <c r="F3948" s="149">
        <f>MOD(D3948,100)</f>
        <v>0</v>
      </c>
      <c r="G3948" s="149">
        <f>F3948-MOD(F3948,10)</f>
        <v>0</v>
      </c>
      <c r="H3948" s="149">
        <f>MOD(F3948,10)</f>
        <v>0</v>
      </c>
      <c r="K3948" s="160"/>
    </row>
    <row r="3949" spans="1:11">
      <c r="A3949" s="159">
        <f t="shared" si="492"/>
        <v>247</v>
      </c>
      <c r="B3949" s="155">
        <f t="shared" si="493"/>
        <v>0</v>
      </c>
      <c r="C3949" s="155">
        <v>10000000000</v>
      </c>
      <c r="E3949" s="161" t="str">
        <f>_xlfn.IFNA(VLOOKUP(E3948,$O$3:$P$38,2,0),"")</f>
        <v/>
      </c>
      <c r="F3949" s="149" t="str">
        <f>IF(AND(F3948&gt;10,F3948&lt;20), VLOOKUP(F3948,$O$3:$P$38,2,0),"")</f>
        <v/>
      </c>
      <c r="G3949" s="149" t="str">
        <f>IF(AND(F3948&gt;10,F3948&lt;20),"", IF(G3948&gt;9, VLOOKUP(G3948,$O$3:$P$38,2,0),""))</f>
        <v/>
      </c>
      <c r="H3949" s="149" t="str">
        <f>IF(AND(F3948&gt;10,F3948&lt;20),"", IF(H3948&gt;0, VLOOKUP(H3948,$O$3:$P$38,2,0),""))</f>
        <v/>
      </c>
      <c r="I3949" s="149" t="str">
        <f>IF(D3948=0,"",IF(D3948=1,$R$3,IF(AND(F3948&gt;10,F3948&lt;19),$R$5,IF(AND(H3948&gt;1,H3948&lt;5),$R$4,$R$5))))</f>
        <v/>
      </c>
      <c r="J3949" s="149" t="str">
        <f>CONCATENATE(E3949,IF(AND(E3949&lt;&gt;"",F3949&lt;&gt;""),$M$3,""),F3949,IF(AND(E3949&amp;F3949&lt;&gt;"",G3949&lt;&gt;""),$M$3,""),G3949,IF(AND(E3949&amp;F3949&amp;G3949&lt;&gt;"",H3949&lt;&gt;""),$M$3,""),H3949,IF(E3949&amp;F3949&amp;G3949&amp;H3949&lt;&gt;"",$M$3,""),I3949)</f>
        <v/>
      </c>
      <c r="K3949" s="160"/>
    </row>
    <row r="3950" spans="1:11">
      <c r="A3950" s="159">
        <f t="shared" si="492"/>
        <v>247</v>
      </c>
      <c r="B3950" s="156">
        <f t="shared" si="493"/>
        <v>0</v>
      </c>
      <c r="C3950" s="156">
        <v>100000000000</v>
      </c>
      <c r="D3950" s="156"/>
      <c r="E3950" s="157"/>
      <c r="K3950" s="160"/>
    </row>
    <row r="3951" spans="1:11">
      <c r="A3951" s="159">
        <f t="shared" si="492"/>
        <v>247</v>
      </c>
      <c r="B3951" s="155">
        <f>A3951-A3948</f>
        <v>0</v>
      </c>
      <c r="C3951" s="155">
        <v>1000000000000</v>
      </c>
      <c r="D3951" s="156">
        <f>(A3951-A3948)/1000000000</f>
        <v>0</v>
      </c>
      <c r="E3951" s="157">
        <f>D3951-MOD(D3951,100)</f>
        <v>0</v>
      </c>
      <c r="F3951" s="149">
        <f>MOD(D3951,100)</f>
        <v>0</v>
      </c>
      <c r="G3951" s="149">
        <f>F3951-MOD(F3951,10)</f>
        <v>0</v>
      </c>
      <c r="H3951" s="149">
        <f>MOD(F3951,10)</f>
        <v>0</v>
      </c>
      <c r="K3951" s="160"/>
    </row>
    <row r="3952" spans="1:11" ht="15.75" thickBot="1">
      <c r="A3952" s="162"/>
      <c r="B3952" s="163"/>
      <c r="C3952" s="163"/>
      <c r="D3952" s="163"/>
      <c r="E3952" s="164" t="str">
        <f>_xlfn.IFNA(VLOOKUP(E3951,$O$3:$P$38,2,0),"")</f>
        <v/>
      </c>
      <c r="F3952" s="163" t="str">
        <f>IF(AND(F3951&gt;10,F3951&lt;20), VLOOKUP(F3951,$O$3:$P$38,2,0),"")</f>
        <v/>
      </c>
      <c r="G3952" s="163" t="str">
        <f>IF(AND(F3951&gt;10,F3951&lt;20),"", IF(G3951&gt;9, VLOOKUP(G3951,$O$3:$P$38,2,0),""))</f>
        <v/>
      </c>
      <c r="H3952" s="163" t="str">
        <f>IF(AND(F3951&gt;10,F3951&lt;20),"", IF(H3951&gt;0, VLOOKUP(H3951,$O$3:$P$38,2,0),""))</f>
        <v/>
      </c>
      <c r="I3952" s="163" t="str">
        <f>IF(D3951=0,"",IF(D3951=1,$S$3,IF(AND(F3951&gt;10,F3951&lt;19),$S$5,IF(AND(H3951&gt;1,H3951&lt;5),$S$4,$S$5))))</f>
        <v/>
      </c>
      <c r="J3952" s="163" t="str">
        <f>CONCATENATE(E3952,IF(AND(E3952&lt;&gt;"",F3952&lt;&gt;""),$M$3,""),F3952,IF(AND(E3952&amp;F3952&lt;&gt;"",G3952&lt;&gt;""),$M$3,""),G3952,IF(AND(E3952&amp;F3952&amp;G3952&lt;&gt;"",H3952&lt;&gt;""),$M$3,""),H3952,IF(E3952&amp;F3952&amp;G3952&amp;H3952&lt;&gt;"",$M$3,""),I3952)</f>
        <v/>
      </c>
      <c r="K3952" s="165"/>
    </row>
    <row r="3953" spans="1:11" ht="15.75" thickBot="1">
      <c r="A3953" s="150"/>
      <c r="B3953" s="150"/>
      <c r="C3953" s="150"/>
      <c r="D3953" s="150"/>
      <c r="E3953" s="166"/>
      <c r="F3953" s="150"/>
      <c r="G3953" s="150"/>
      <c r="H3953" s="150"/>
      <c r="I3953" s="150"/>
      <c r="J3953" s="150"/>
      <c r="K3953" s="150"/>
    </row>
    <row r="3954" spans="1:11" ht="15.75" thickBot="1">
      <c r="A3954" s="151">
        <v>248</v>
      </c>
      <c r="B3954" s="145" t="s">
        <v>152</v>
      </c>
      <c r="C3954" s="145" t="s">
        <v>153</v>
      </c>
      <c r="D3954" s="148"/>
      <c r="E3954" s="152" t="str">
        <f>CONCATENATE(J3968,IF(AND(D3967&lt;&gt;0,D3964&lt;&gt;0),$M$3,""),J3965,IF(AND(D3964&lt;&gt;0,D3961&lt;&gt;0),$M$3,""),J3962,IF(AND(D3961&lt;&gt;0,D3958&lt;&gt;0),$M$3,""),J3959,$N$3,$M$3,E3955,IF(D3955&lt;&gt;0,$M$3,""),$N$4)</f>
        <v>dwieście czterdzieści osiem, 00/100</v>
      </c>
      <c r="F3954" s="148"/>
      <c r="G3954" s="148"/>
      <c r="H3954" s="148"/>
      <c r="I3954" s="148"/>
      <c r="J3954" s="148"/>
      <c r="K3954" s="153"/>
    </row>
    <row r="3955" spans="1:11" ht="15.75" thickBot="1">
      <c r="A3955" s="154">
        <f>TRUNC(A3954)</f>
        <v>248</v>
      </c>
      <c r="B3955" s="155">
        <f>A3954-A3955</f>
        <v>0</v>
      </c>
      <c r="C3955" s="155">
        <v>1</v>
      </c>
      <c r="D3955" s="156">
        <f>B3955</f>
        <v>0</v>
      </c>
      <c r="E3955" s="157" t="str">
        <f>CONCATENATE(TEXT(D3955*100,"## 00"),"/100")</f>
        <v>00/100</v>
      </c>
      <c r="K3955" s="158"/>
    </row>
    <row r="3956" spans="1:11">
      <c r="A3956" s="159">
        <f t="shared" ref="A3956:A3967" si="494">MOD($A$3955,$C3956)</f>
        <v>8</v>
      </c>
      <c r="B3956" s="156">
        <f>A3956</f>
        <v>8</v>
      </c>
      <c r="C3956" s="156">
        <v>10</v>
      </c>
      <c r="D3956" s="156"/>
      <c r="E3956" s="157"/>
      <c r="K3956" s="160"/>
    </row>
    <row r="3957" spans="1:11">
      <c r="A3957" s="159">
        <f t="shared" si="494"/>
        <v>48</v>
      </c>
      <c r="B3957" s="156">
        <f t="shared" ref="B3957:B3966" si="495">A3957-A3956</f>
        <v>40</v>
      </c>
      <c r="C3957" s="156">
        <v>100</v>
      </c>
      <c r="D3957" s="156"/>
      <c r="E3957" s="157"/>
      <c r="K3957" s="160"/>
    </row>
    <row r="3958" spans="1:11">
      <c r="A3958" s="159">
        <f t="shared" si="494"/>
        <v>248</v>
      </c>
      <c r="B3958" s="156">
        <f t="shared" si="495"/>
        <v>200</v>
      </c>
      <c r="C3958" s="156">
        <v>1000</v>
      </c>
      <c r="D3958" s="156">
        <f>A3958</f>
        <v>248</v>
      </c>
      <c r="E3958" s="157">
        <f>D3958-MOD(D3958,100)</f>
        <v>200</v>
      </c>
      <c r="F3958" s="149">
        <f>MOD(D3958,100)</f>
        <v>48</v>
      </c>
      <c r="G3958" s="149">
        <f>F3958-MOD(F3958,10)</f>
        <v>40</v>
      </c>
      <c r="H3958" s="149">
        <f>MOD(F3958,10)</f>
        <v>8</v>
      </c>
      <c r="K3958" s="160"/>
    </row>
    <row r="3959" spans="1:11">
      <c r="A3959" s="159">
        <f t="shared" si="494"/>
        <v>248</v>
      </c>
      <c r="B3959" s="156">
        <f t="shared" si="495"/>
        <v>0</v>
      </c>
      <c r="C3959" s="156">
        <v>10000</v>
      </c>
      <c r="D3959" s="156"/>
      <c r="E3959" s="157" t="str">
        <f>_xlfn.IFNA(VLOOKUP(E3958,$O$3:$P$38,2,0),"")</f>
        <v>dwieście</v>
      </c>
      <c r="F3959" s="149" t="str">
        <f>IF(AND(F3958&gt;10,F3958&lt;20), VLOOKUP(F3958,$O$3:$P$38,2,0),"")</f>
        <v/>
      </c>
      <c r="G3959" s="149" t="str">
        <f>IF(AND(F3958&gt;10,F3958&lt;20),"", IF(G3958&gt;9, VLOOKUP(G3958,$O$3:$P$38,2,0),""))</f>
        <v>czterdzieści</v>
      </c>
      <c r="H3959" s="149" t="str">
        <f>IF(AND(F3958&gt;10,F3958&lt;20),"",IF(H3958&gt;0,VLOOKUP(H3958,$O$3:$P$39,2,0),IF(AND(H3958=0,A3955=0),"zero","")))</f>
        <v>osiem</v>
      </c>
      <c r="J3959" s="149" t="str">
        <f>CONCATENATE(E3959,IF(AND(E3959&lt;&gt;"",F3959&lt;&gt;""),$M$3,""),F3959,IF(AND(E3959&amp;F3959&lt;&gt;"",G3959&lt;&gt;""),$M$3,""),G3959,IF(AND(E3959&amp;F3959&amp;G3959&lt;&gt;"",H3959&lt;&gt;""),$M$3,""),H3959)</f>
        <v>dwieście czterdzieści osiem</v>
      </c>
      <c r="K3959" s="160"/>
    </row>
    <row r="3960" spans="1:11">
      <c r="A3960" s="159">
        <f t="shared" si="494"/>
        <v>248</v>
      </c>
      <c r="B3960" s="156">
        <f t="shared" si="495"/>
        <v>0</v>
      </c>
      <c r="C3960" s="156">
        <v>100000</v>
      </c>
      <c r="D3960" s="156"/>
      <c r="E3960" s="157"/>
      <c r="K3960" s="160"/>
    </row>
    <row r="3961" spans="1:11">
      <c r="A3961" s="159">
        <f t="shared" si="494"/>
        <v>248</v>
      </c>
      <c r="B3961" s="156">
        <f t="shared" si="495"/>
        <v>0</v>
      </c>
      <c r="C3961" s="156">
        <v>1000000</v>
      </c>
      <c r="D3961" s="156">
        <f>(A3961-A3958)/1000</f>
        <v>0</v>
      </c>
      <c r="E3961" s="157">
        <f>D3961-MOD(D3961,100)</f>
        <v>0</v>
      </c>
      <c r="F3961" s="149">
        <f>MOD(D3961,100)</f>
        <v>0</v>
      </c>
      <c r="G3961" s="149">
        <f>F3961-MOD(F3961,10)</f>
        <v>0</v>
      </c>
      <c r="H3961" s="149">
        <f>MOD(F3961,10)</f>
        <v>0</v>
      </c>
      <c r="K3961" s="160"/>
    </row>
    <row r="3962" spans="1:11">
      <c r="A3962" s="159">
        <f t="shared" si="494"/>
        <v>248</v>
      </c>
      <c r="B3962" s="156">
        <f t="shared" si="495"/>
        <v>0</v>
      </c>
      <c r="C3962" s="156">
        <v>10000000</v>
      </c>
      <c r="D3962" s="156"/>
      <c r="E3962" s="157" t="str">
        <f>_xlfn.IFNA(VLOOKUP(E3961,$O$3:$P$38,2,0),"")</f>
        <v/>
      </c>
      <c r="F3962" s="149" t="str">
        <f>IF(AND(F3961&gt;10,F3961&lt;20), VLOOKUP(F3961,$O$3:$P$38,2,0),"")</f>
        <v/>
      </c>
      <c r="G3962" s="149" t="str">
        <f>IF(AND(F3961&gt;10,F3961&lt;20),"", IF(G3961&gt;9, VLOOKUP(G3961,$O$3:$P$38,2,0),""))</f>
        <v/>
      </c>
      <c r="H3962" s="149" t="str">
        <f>IF(AND(F3961&gt;10,F3961&lt;20),"", IF(H3961&gt;0, VLOOKUP(H3961,$O$3:$P$38,2,0),""))</f>
        <v/>
      </c>
      <c r="I3962" s="149" t="str">
        <f>IF(D3961=0,"",IF(D3961=1,$Q$3,IF(AND(F3961&gt;10,F3961&lt;19),$Q$5,IF(AND(H3961&gt;1,H3961&lt;5),$Q$4,$Q$5))))</f>
        <v/>
      </c>
      <c r="J3962" s="149" t="str">
        <f>CONCATENATE(E3962,IF(AND(E3962&lt;&gt;"",F3962&lt;&gt;""),$M$3,""),F3962,IF(AND(E3962&amp;F3962&lt;&gt;"",G3962&lt;&gt;""),$M$3,""),G3962,IF(AND(E3962&amp;F3962&amp;G3962&lt;&gt;"",H3962&lt;&gt;""),$M$3,""),H3962,IF(E3962&amp;F3962&amp;G3962&amp;H3962&lt;&gt;"",$M$3,""),I3962)</f>
        <v/>
      </c>
      <c r="K3962" s="160"/>
    </row>
    <row r="3963" spans="1:11">
      <c r="A3963" s="159">
        <f t="shared" si="494"/>
        <v>248</v>
      </c>
      <c r="B3963" s="156">
        <f t="shared" si="495"/>
        <v>0</v>
      </c>
      <c r="C3963" s="156">
        <v>100000000</v>
      </c>
      <c r="D3963" s="156"/>
      <c r="E3963" s="157"/>
      <c r="K3963" s="160"/>
    </row>
    <row r="3964" spans="1:11">
      <c r="A3964" s="159">
        <f t="shared" si="494"/>
        <v>248</v>
      </c>
      <c r="B3964" s="155">
        <f t="shared" si="495"/>
        <v>0</v>
      </c>
      <c r="C3964" s="155">
        <v>1000000000</v>
      </c>
      <c r="D3964" s="156">
        <f>(A3964-A3961)/1000000</f>
        <v>0</v>
      </c>
      <c r="E3964" s="157">
        <f>D3964-MOD(D3964,100)</f>
        <v>0</v>
      </c>
      <c r="F3964" s="149">
        <f>MOD(D3964,100)</f>
        <v>0</v>
      </c>
      <c r="G3964" s="149">
        <f>F3964-MOD(F3964,10)</f>
        <v>0</v>
      </c>
      <c r="H3964" s="149">
        <f>MOD(F3964,10)</f>
        <v>0</v>
      </c>
      <c r="K3964" s="160"/>
    </row>
    <row r="3965" spans="1:11">
      <c r="A3965" s="159">
        <f t="shared" si="494"/>
        <v>248</v>
      </c>
      <c r="B3965" s="155">
        <f t="shared" si="495"/>
        <v>0</v>
      </c>
      <c r="C3965" s="155">
        <v>10000000000</v>
      </c>
      <c r="E3965" s="161" t="str">
        <f>_xlfn.IFNA(VLOOKUP(E3964,$O$3:$P$38,2,0),"")</f>
        <v/>
      </c>
      <c r="F3965" s="149" t="str">
        <f>IF(AND(F3964&gt;10,F3964&lt;20), VLOOKUP(F3964,$O$3:$P$38,2,0),"")</f>
        <v/>
      </c>
      <c r="G3965" s="149" t="str">
        <f>IF(AND(F3964&gt;10,F3964&lt;20),"", IF(G3964&gt;9, VLOOKUP(G3964,$O$3:$P$38,2,0),""))</f>
        <v/>
      </c>
      <c r="H3965" s="149" t="str">
        <f>IF(AND(F3964&gt;10,F3964&lt;20),"", IF(H3964&gt;0, VLOOKUP(H3964,$O$3:$P$38,2,0),""))</f>
        <v/>
      </c>
      <c r="I3965" s="149" t="str">
        <f>IF(D3964=0,"",IF(D3964=1,$R$3,IF(AND(F3964&gt;10,F3964&lt;19),$R$5,IF(AND(H3964&gt;1,H3964&lt;5),$R$4,$R$5))))</f>
        <v/>
      </c>
      <c r="J3965" s="149" t="str">
        <f>CONCATENATE(E3965,IF(AND(E3965&lt;&gt;"",F3965&lt;&gt;""),$M$3,""),F3965,IF(AND(E3965&amp;F3965&lt;&gt;"",G3965&lt;&gt;""),$M$3,""),G3965,IF(AND(E3965&amp;F3965&amp;G3965&lt;&gt;"",H3965&lt;&gt;""),$M$3,""),H3965,IF(E3965&amp;F3965&amp;G3965&amp;H3965&lt;&gt;"",$M$3,""),I3965)</f>
        <v/>
      </c>
      <c r="K3965" s="160"/>
    </row>
    <row r="3966" spans="1:11">
      <c r="A3966" s="159">
        <f t="shared" si="494"/>
        <v>248</v>
      </c>
      <c r="B3966" s="156">
        <f t="shared" si="495"/>
        <v>0</v>
      </c>
      <c r="C3966" s="156">
        <v>100000000000</v>
      </c>
      <c r="D3966" s="156"/>
      <c r="E3966" s="157"/>
      <c r="K3966" s="160"/>
    </row>
    <row r="3967" spans="1:11">
      <c r="A3967" s="159">
        <f t="shared" si="494"/>
        <v>248</v>
      </c>
      <c r="B3967" s="155">
        <f>A3967-A3964</f>
        <v>0</v>
      </c>
      <c r="C3967" s="155">
        <v>1000000000000</v>
      </c>
      <c r="D3967" s="156">
        <f>(A3967-A3964)/1000000000</f>
        <v>0</v>
      </c>
      <c r="E3967" s="157">
        <f>D3967-MOD(D3967,100)</f>
        <v>0</v>
      </c>
      <c r="F3967" s="149">
        <f>MOD(D3967,100)</f>
        <v>0</v>
      </c>
      <c r="G3967" s="149">
        <f>F3967-MOD(F3967,10)</f>
        <v>0</v>
      </c>
      <c r="H3967" s="149">
        <f>MOD(F3967,10)</f>
        <v>0</v>
      </c>
      <c r="K3967" s="160"/>
    </row>
    <row r="3968" spans="1:11" ht="15.75" thickBot="1">
      <c r="A3968" s="162"/>
      <c r="B3968" s="163"/>
      <c r="C3968" s="163"/>
      <c r="D3968" s="163"/>
      <c r="E3968" s="164" t="str">
        <f>_xlfn.IFNA(VLOOKUP(E3967,$O$3:$P$38,2,0),"")</f>
        <v/>
      </c>
      <c r="F3968" s="163" t="str">
        <f>IF(AND(F3967&gt;10,F3967&lt;20), VLOOKUP(F3967,$O$3:$P$38,2,0),"")</f>
        <v/>
      </c>
      <c r="G3968" s="163" t="str">
        <f>IF(AND(F3967&gt;10,F3967&lt;20),"", IF(G3967&gt;9, VLOOKUP(G3967,$O$3:$P$38,2,0),""))</f>
        <v/>
      </c>
      <c r="H3968" s="163" t="str">
        <f>IF(AND(F3967&gt;10,F3967&lt;20),"", IF(H3967&gt;0, VLOOKUP(H3967,$O$3:$P$38,2,0),""))</f>
        <v/>
      </c>
      <c r="I3968" s="163" t="str">
        <f>IF(D3967=0,"",IF(D3967=1,$S$3,IF(AND(F3967&gt;10,F3967&lt;19),$S$5,IF(AND(H3967&gt;1,H3967&lt;5),$S$4,$S$5))))</f>
        <v/>
      </c>
      <c r="J3968" s="163" t="str">
        <f>CONCATENATE(E3968,IF(AND(E3968&lt;&gt;"",F3968&lt;&gt;""),$M$3,""),F3968,IF(AND(E3968&amp;F3968&lt;&gt;"",G3968&lt;&gt;""),$M$3,""),G3968,IF(AND(E3968&amp;F3968&amp;G3968&lt;&gt;"",H3968&lt;&gt;""),$M$3,""),H3968,IF(E3968&amp;F3968&amp;G3968&amp;H3968&lt;&gt;"",$M$3,""),I3968)</f>
        <v/>
      </c>
      <c r="K3968" s="165"/>
    </row>
    <row r="3969" spans="1:11" ht="15.75" thickBot="1">
      <c r="A3969" s="150"/>
      <c r="B3969" s="150"/>
      <c r="C3969" s="150"/>
      <c r="D3969" s="150"/>
      <c r="E3969" s="166"/>
      <c r="F3969" s="150"/>
      <c r="G3969" s="150"/>
      <c r="H3969" s="150"/>
      <c r="I3969" s="150"/>
      <c r="J3969" s="150"/>
      <c r="K3969" s="150"/>
    </row>
    <row r="3970" spans="1:11" ht="15.75" thickBot="1">
      <c r="A3970" s="151">
        <v>249</v>
      </c>
      <c r="B3970" s="145" t="s">
        <v>152</v>
      </c>
      <c r="C3970" s="145" t="s">
        <v>153</v>
      </c>
      <c r="D3970" s="148"/>
      <c r="E3970" s="152" t="str">
        <f>CONCATENATE(J3984,IF(AND(D3983&lt;&gt;0,D3980&lt;&gt;0),$M$3,""),J3981,IF(AND(D3980&lt;&gt;0,D3977&lt;&gt;0),$M$3,""),J3978,IF(AND(D3977&lt;&gt;0,D3974&lt;&gt;0),$M$3,""),J3975,$N$3,$M$3,E3971,IF(D3971&lt;&gt;0,$M$3,""),$N$4)</f>
        <v>dwieście czterdzieści dziewięć, 00/100</v>
      </c>
      <c r="F3970" s="148"/>
      <c r="G3970" s="148"/>
      <c r="H3970" s="148"/>
      <c r="I3970" s="148"/>
      <c r="J3970" s="148"/>
      <c r="K3970" s="153"/>
    </row>
    <row r="3971" spans="1:11" ht="15.75" thickBot="1">
      <c r="A3971" s="154">
        <f>TRUNC(A3970)</f>
        <v>249</v>
      </c>
      <c r="B3971" s="155">
        <f>A3970-A3971</f>
        <v>0</v>
      </c>
      <c r="C3971" s="155">
        <v>1</v>
      </c>
      <c r="D3971" s="156">
        <f>B3971</f>
        <v>0</v>
      </c>
      <c r="E3971" s="157" t="str">
        <f>CONCATENATE(TEXT(D3971*100,"## 00"),"/100")</f>
        <v>00/100</v>
      </c>
      <c r="K3971" s="158"/>
    </row>
    <row r="3972" spans="1:11">
      <c r="A3972" s="159">
        <f t="shared" ref="A3972:A3983" si="496">MOD($A$3971,$C3972)</f>
        <v>9</v>
      </c>
      <c r="B3972" s="156">
        <f>A3972</f>
        <v>9</v>
      </c>
      <c r="C3972" s="156">
        <v>10</v>
      </c>
      <c r="D3972" s="156"/>
      <c r="E3972" s="157"/>
      <c r="K3972" s="160"/>
    </row>
    <row r="3973" spans="1:11">
      <c r="A3973" s="159">
        <f t="shared" si="496"/>
        <v>49</v>
      </c>
      <c r="B3973" s="156">
        <f t="shared" ref="B3973:B3982" si="497">A3973-A3972</f>
        <v>40</v>
      </c>
      <c r="C3973" s="156">
        <v>100</v>
      </c>
      <c r="D3973" s="156"/>
      <c r="E3973" s="157"/>
      <c r="K3973" s="160"/>
    </row>
    <row r="3974" spans="1:11">
      <c r="A3974" s="159">
        <f t="shared" si="496"/>
        <v>249</v>
      </c>
      <c r="B3974" s="156">
        <f t="shared" si="497"/>
        <v>200</v>
      </c>
      <c r="C3974" s="156">
        <v>1000</v>
      </c>
      <c r="D3974" s="156">
        <f>A3974</f>
        <v>249</v>
      </c>
      <c r="E3974" s="157">
        <f>D3974-MOD(D3974,100)</f>
        <v>200</v>
      </c>
      <c r="F3974" s="149">
        <f>MOD(D3974,100)</f>
        <v>49</v>
      </c>
      <c r="G3974" s="149">
        <f>F3974-MOD(F3974,10)</f>
        <v>40</v>
      </c>
      <c r="H3974" s="149">
        <f>MOD(F3974,10)</f>
        <v>9</v>
      </c>
      <c r="K3974" s="160"/>
    </row>
    <row r="3975" spans="1:11">
      <c r="A3975" s="159">
        <f t="shared" si="496"/>
        <v>249</v>
      </c>
      <c r="B3975" s="156">
        <f t="shared" si="497"/>
        <v>0</v>
      </c>
      <c r="C3975" s="156">
        <v>10000</v>
      </c>
      <c r="D3975" s="156"/>
      <c r="E3975" s="157" t="str">
        <f>_xlfn.IFNA(VLOOKUP(E3974,$O$3:$P$38,2,0),"")</f>
        <v>dwieście</v>
      </c>
      <c r="F3975" s="149" t="str">
        <f>IF(AND(F3974&gt;10,F3974&lt;20), VLOOKUP(F3974,$O$3:$P$38,2,0),"")</f>
        <v/>
      </c>
      <c r="G3975" s="149" t="str">
        <f>IF(AND(F3974&gt;10,F3974&lt;20),"", IF(G3974&gt;9, VLOOKUP(G3974,$O$3:$P$38,2,0),""))</f>
        <v>czterdzieści</v>
      </c>
      <c r="H3975" s="149" t="str">
        <f>IF(AND(F3974&gt;10,F3974&lt;20),"",IF(H3974&gt;0,VLOOKUP(H3974,$O$3:$P$39,2,0),IF(AND(H3974=0,A3971=0),"zero","")))</f>
        <v>dziewięć</v>
      </c>
      <c r="J3975" s="149" t="str">
        <f>CONCATENATE(E3975,IF(AND(E3975&lt;&gt;"",F3975&lt;&gt;""),$M$3,""),F3975,IF(AND(E3975&amp;F3975&lt;&gt;"",G3975&lt;&gt;""),$M$3,""),G3975,IF(AND(E3975&amp;F3975&amp;G3975&lt;&gt;"",H3975&lt;&gt;""),$M$3,""),H3975)</f>
        <v>dwieście czterdzieści dziewięć</v>
      </c>
      <c r="K3975" s="160"/>
    </row>
    <row r="3976" spans="1:11">
      <c r="A3976" s="159">
        <f t="shared" si="496"/>
        <v>249</v>
      </c>
      <c r="B3976" s="156">
        <f t="shared" si="497"/>
        <v>0</v>
      </c>
      <c r="C3976" s="156">
        <v>100000</v>
      </c>
      <c r="D3976" s="156"/>
      <c r="E3976" s="157"/>
      <c r="K3976" s="160"/>
    </row>
    <row r="3977" spans="1:11">
      <c r="A3977" s="159">
        <f t="shared" si="496"/>
        <v>249</v>
      </c>
      <c r="B3977" s="156">
        <f t="shared" si="497"/>
        <v>0</v>
      </c>
      <c r="C3977" s="156">
        <v>1000000</v>
      </c>
      <c r="D3977" s="156">
        <f>(A3977-A3974)/1000</f>
        <v>0</v>
      </c>
      <c r="E3977" s="157">
        <f>D3977-MOD(D3977,100)</f>
        <v>0</v>
      </c>
      <c r="F3977" s="149">
        <f>MOD(D3977,100)</f>
        <v>0</v>
      </c>
      <c r="G3977" s="149">
        <f>F3977-MOD(F3977,10)</f>
        <v>0</v>
      </c>
      <c r="H3977" s="149">
        <f>MOD(F3977,10)</f>
        <v>0</v>
      </c>
      <c r="K3977" s="160"/>
    </row>
    <row r="3978" spans="1:11">
      <c r="A3978" s="159">
        <f t="shared" si="496"/>
        <v>249</v>
      </c>
      <c r="B3978" s="156">
        <f t="shared" si="497"/>
        <v>0</v>
      </c>
      <c r="C3978" s="156">
        <v>10000000</v>
      </c>
      <c r="D3978" s="156"/>
      <c r="E3978" s="157" t="str">
        <f>_xlfn.IFNA(VLOOKUP(E3977,$O$3:$P$38,2,0),"")</f>
        <v/>
      </c>
      <c r="F3978" s="149" t="str">
        <f>IF(AND(F3977&gt;10,F3977&lt;20), VLOOKUP(F3977,$O$3:$P$38,2,0),"")</f>
        <v/>
      </c>
      <c r="G3978" s="149" t="str">
        <f>IF(AND(F3977&gt;10,F3977&lt;20),"", IF(G3977&gt;9, VLOOKUP(G3977,$O$3:$P$38,2,0),""))</f>
        <v/>
      </c>
      <c r="H3978" s="149" t="str">
        <f>IF(AND(F3977&gt;10,F3977&lt;20),"", IF(H3977&gt;0, VLOOKUP(H3977,$O$3:$P$38,2,0),""))</f>
        <v/>
      </c>
      <c r="I3978" s="149" t="str">
        <f>IF(D3977=0,"",IF(D3977=1,$Q$3,IF(AND(F3977&gt;10,F3977&lt;19),$Q$5,IF(AND(H3977&gt;1,H3977&lt;5),$Q$4,$Q$5))))</f>
        <v/>
      </c>
      <c r="J3978" s="149" t="str">
        <f>CONCATENATE(E3978,IF(AND(E3978&lt;&gt;"",F3978&lt;&gt;""),$M$3,""),F3978,IF(AND(E3978&amp;F3978&lt;&gt;"",G3978&lt;&gt;""),$M$3,""),G3978,IF(AND(E3978&amp;F3978&amp;G3978&lt;&gt;"",H3978&lt;&gt;""),$M$3,""),H3978,IF(E3978&amp;F3978&amp;G3978&amp;H3978&lt;&gt;"",$M$3,""),I3978)</f>
        <v/>
      </c>
      <c r="K3978" s="160"/>
    </row>
    <row r="3979" spans="1:11">
      <c r="A3979" s="159">
        <f t="shared" si="496"/>
        <v>249</v>
      </c>
      <c r="B3979" s="156">
        <f t="shared" si="497"/>
        <v>0</v>
      </c>
      <c r="C3979" s="156">
        <v>100000000</v>
      </c>
      <c r="D3979" s="156"/>
      <c r="E3979" s="157"/>
      <c r="K3979" s="160"/>
    </row>
    <row r="3980" spans="1:11">
      <c r="A3980" s="159">
        <f t="shared" si="496"/>
        <v>249</v>
      </c>
      <c r="B3980" s="155">
        <f t="shared" si="497"/>
        <v>0</v>
      </c>
      <c r="C3980" s="155">
        <v>1000000000</v>
      </c>
      <c r="D3980" s="156">
        <f>(A3980-A3977)/1000000</f>
        <v>0</v>
      </c>
      <c r="E3980" s="157">
        <f>D3980-MOD(D3980,100)</f>
        <v>0</v>
      </c>
      <c r="F3980" s="149">
        <f>MOD(D3980,100)</f>
        <v>0</v>
      </c>
      <c r="G3980" s="149">
        <f>F3980-MOD(F3980,10)</f>
        <v>0</v>
      </c>
      <c r="H3980" s="149">
        <f>MOD(F3980,10)</f>
        <v>0</v>
      </c>
      <c r="K3980" s="160"/>
    </row>
    <row r="3981" spans="1:11">
      <c r="A3981" s="159">
        <f t="shared" si="496"/>
        <v>249</v>
      </c>
      <c r="B3981" s="155">
        <f t="shared" si="497"/>
        <v>0</v>
      </c>
      <c r="C3981" s="155">
        <v>10000000000</v>
      </c>
      <c r="E3981" s="161" t="str">
        <f>_xlfn.IFNA(VLOOKUP(E3980,$O$3:$P$38,2,0),"")</f>
        <v/>
      </c>
      <c r="F3981" s="149" t="str">
        <f>IF(AND(F3980&gt;10,F3980&lt;20), VLOOKUP(F3980,$O$3:$P$38,2,0),"")</f>
        <v/>
      </c>
      <c r="G3981" s="149" t="str">
        <f>IF(AND(F3980&gt;10,F3980&lt;20),"", IF(G3980&gt;9, VLOOKUP(G3980,$O$3:$P$38,2,0),""))</f>
        <v/>
      </c>
      <c r="H3981" s="149" t="str">
        <f>IF(AND(F3980&gt;10,F3980&lt;20),"", IF(H3980&gt;0, VLOOKUP(H3980,$O$3:$P$38,2,0),""))</f>
        <v/>
      </c>
      <c r="I3981" s="149" t="str">
        <f>IF(D3980=0,"",IF(D3980=1,$R$3,IF(AND(F3980&gt;10,F3980&lt;19),$R$5,IF(AND(H3980&gt;1,H3980&lt;5),$R$4,$R$5))))</f>
        <v/>
      </c>
      <c r="J3981" s="149" t="str">
        <f>CONCATENATE(E3981,IF(AND(E3981&lt;&gt;"",F3981&lt;&gt;""),$M$3,""),F3981,IF(AND(E3981&amp;F3981&lt;&gt;"",G3981&lt;&gt;""),$M$3,""),G3981,IF(AND(E3981&amp;F3981&amp;G3981&lt;&gt;"",H3981&lt;&gt;""),$M$3,""),H3981,IF(E3981&amp;F3981&amp;G3981&amp;H3981&lt;&gt;"",$M$3,""),I3981)</f>
        <v/>
      </c>
      <c r="K3981" s="160"/>
    </row>
    <row r="3982" spans="1:11">
      <c r="A3982" s="159">
        <f t="shared" si="496"/>
        <v>249</v>
      </c>
      <c r="B3982" s="156">
        <f t="shared" si="497"/>
        <v>0</v>
      </c>
      <c r="C3982" s="156">
        <v>100000000000</v>
      </c>
      <c r="D3982" s="156"/>
      <c r="E3982" s="157"/>
      <c r="K3982" s="160"/>
    </row>
    <row r="3983" spans="1:11">
      <c r="A3983" s="159">
        <f t="shared" si="496"/>
        <v>249</v>
      </c>
      <c r="B3983" s="155">
        <f>A3983-A3980</f>
        <v>0</v>
      </c>
      <c r="C3983" s="155">
        <v>1000000000000</v>
      </c>
      <c r="D3983" s="156">
        <f>(A3983-A3980)/1000000000</f>
        <v>0</v>
      </c>
      <c r="E3983" s="157">
        <f>D3983-MOD(D3983,100)</f>
        <v>0</v>
      </c>
      <c r="F3983" s="149">
        <f>MOD(D3983,100)</f>
        <v>0</v>
      </c>
      <c r="G3983" s="149">
        <f>F3983-MOD(F3983,10)</f>
        <v>0</v>
      </c>
      <c r="H3983" s="149">
        <f>MOD(F3983,10)</f>
        <v>0</v>
      </c>
      <c r="K3983" s="160"/>
    </row>
    <row r="3984" spans="1:11" ht="15.75" thickBot="1">
      <c r="A3984" s="162"/>
      <c r="B3984" s="163"/>
      <c r="C3984" s="163"/>
      <c r="D3984" s="163"/>
      <c r="E3984" s="164" t="str">
        <f>_xlfn.IFNA(VLOOKUP(E3983,$O$3:$P$38,2,0),"")</f>
        <v/>
      </c>
      <c r="F3984" s="163" t="str">
        <f>IF(AND(F3983&gt;10,F3983&lt;20), VLOOKUP(F3983,$O$3:$P$38,2,0),"")</f>
        <v/>
      </c>
      <c r="G3984" s="163" t="str">
        <f>IF(AND(F3983&gt;10,F3983&lt;20),"", IF(G3983&gt;9, VLOOKUP(G3983,$O$3:$P$38,2,0),""))</f>
        <v/>
      </c>
      <c r="H3984" s="163" t="str">
        <f>IF(AND(F3983&gt;10,F3983&lt;20),"", IF(H3983&gt;0, VLOOKUP(H3983,$O$3:$P$38,2,0),""))</f>
        <v/>
      </c>
      <c r="I3984" s="163" t="str">
        <f>IF(D3983=0,"",IF(D3983=1,$S$3,IF(AND(F3983&gt;10,F3983&lt;19),$S$5,IF(AND(H3983&gt;1,H3983&lt;5),$S$4,$S$5))))</f>
        <v/>
      </c>
      <c r="J3984" s="163" t="str">
        <f>CONCATENATE(E3984,IF(AND(E3984&lt;&gt;"",F3984&lt;&gt;""),$M$3,""),F3984,IF(AND(E3984&amp;F3984&lt;&gt;"",G3984&lt;&gt;""),$M$3,""),G3984,IF(AND(E3984&amp;F3984&amp;G3984&lt;&gt;"",H3984&lt;&gt;""),$M$3,""),H3984,IF(E3984&amp;F3984&amp;G3984&amp;H3984&lt;&gt;"",$M$3,""),I3984)</f>
        <v/>
      </c>
      <c r="K3984" s="165"/>
    </row>
    <row r="3985" spans="1:11" ht="15.75" thickBot="1">
      <c r="A3985" s="150"/>
      <c r="B3985" s="150"/>
      <c r="C3985" s="150"/>
      <c r="D3985" s="150"/>
      <c r="E3985" s="166"/>
      <c r="F3985" s="150"/>
      <c r="G3985" s="150"/>
      <c r="H3985" s="150"/>
      <c r="I3985" s="150"/>
      <c r="J3985" s="150"/>
      <c r="K3985" s="150"/>
    </row>
    <row r="3986" spans="1:11" ht="15.75" thickBot="1">
      <c r="A3986" s="151">
        <v>250</v>
      </c>
      <c r="B3986" s="145" t="s">
        <v>152</v>
      </c>
      <c r="C3986" s="145" t="s">
        <v>153</v>
      </c>
      <c r="D3986" s="148"/>
      <c r="E3986" s="152" t="str">
        <f>CONCATENATE(J4000,IF(AND(D3999&lt;&gt;0,D3996&lt;&gt;0),$M$3,""),J3997,IF(AND(D3996&lt;&gt;0,D3993&lt;&gt;0),$M$3,""),J3994,IF(AND(D3993&lt;&gt;0,D3990&lt;&gt;0),$M$3,""),J3991,$N$3,$M$3,E3987,IF(D3987&lt;&gt;0,$M$3,""),$N$4)</f>
        <v>dwieście pięćdziesiąt, 00/100</v>
      </c>
      <c r="F3986" s="148"/>
      <c r="G3986" s="148"/>
      <c r="H3986" s="148"/>
      <c r="I3986" s="148"/>
      <c r="J3986" s="148"/>
      <c r="K3986" s="153"/>
    </row>
    <row r="3987" spans="1:11" ht="15.75" thickBot="1">
      <c r="A3987" s="154">
        <f>TRUNC(A3986)</f>
        <v>250</v>
      </c>
      <c r="B3987" s="155">
        <f>A3986-A3987</f>
        <v>0</v>
      </c>
      <c r="C3987" s="155">
        <v>1</v>
      </c>
      <c r="D3987" s="156">
        <f>B3987</f>
        <v>0</v>
      </c>
      <c r="E3987" s="157" t="str">
        <f>CONCATENATE(TEXT(D3987*100,"## 00"),"/100")</f>
        <v>00/100</v>
      </c>
      <c r="K3987" s="158"/>
    </row>
    <row r="3988" spans="1:11">
      <c r="A3988" s="159">
        <f t="shared" ref="A3988:A3999" si="498">MOD($A$3987,$C3988)</f>
        <v>0</v>
      </c>
      <c r="B3988" s="156">
        <f>A3988</f>
        <v>0</v>
      </c>
      <c r="C3988" s="156">
        <v>10</v>
      </c>
      <c r="D3988" s="156"/>
      <c r="E3988" s="157"/>
      <c r="K3988" s="160"/>
    </row>
    <row r="3989" spans="1:11">
      <c r="A3989" s="159">
        <f t="shared" si="498"/>
        <v>50</v>
      </c>
      <c r="B3989" s="156">
        <f t="shared" ref="B3989:B3998" si="499">A3989-A3988</f>
        <v>50</v>
      </c>
      <c r="C3989" s="156">
        <v>100</v>
      </c>
      <c r="D3989" s="156"/>
      <c r="E3989" s="157"/>
      <c r="K3989" s="160"/>
    </row>
    <row r="3990" spans="1:11">
      <c r="A3990" s="159">
        <f t="shared" si="498"/>
        <v>250</v>
      </c>
      <c r="B3990" s="156">
        <f t="shared" si="499"/>
        <v>200</v>
      </c>
      <c r="C3990" s="156">
        <v>1000</v>
      </c>
      <c r="D3990" s="156">
        <f>A3990</f>
        <v>250</v>
      </c>
      <c r="E3990" s="157">
        <f>D3990-MOD(D3990,100)</f>
        <v>200</v>
      </c>
      <c r="F3990" s="149">
        <f>MOD(D3990,100)</f>
        <v>50</v>
      </c>
      <c r="G3990" s="149">
        <f>F3990-MOD(F3990,10)</f>
        <v>50</v>
      </c>
      <c r="H3990" s="149">
        <f>MOD(F3990,10)</f>
        <v>0</v>
      </c>
      <c r="K3990" s="160"/>
    </row>
    <row r="3991" spans="1:11">
      <c r="A3991" s="159">
        <f t="shared" si="498"/>
        <v>250</v>
      </c>
      <c r="B3991" s="156">
        <f t="shared" si="499"/>
        <v>0</v>
      </c>
      <c r="C3991" s="156">
        <v>10000</v>
      </c>
      <c r="D3991" s="156"/>
      <c r="E3991" s="157" t="str">
        <f>_xlfn.IFNA(VLOOKUP(E3990,$O$3:$P$38,2,0),"")</f>
        <v>dwieście</v>
      </c>
      <c r="F3991" s="149" t="str">
        <f>IF(AND(F3990&gt;10,F3990&lt;20), VLOOKUP(F3990,$O$3:$P$38,2,0),"")</f>
        <v/>
      </c>
      <c r="G3991" s="149" t="str">
        <f>IF(AND(F3990&gt;10,F3990&lt;20),"", IF(G3990&gt;9, VLOOKUP(G3990,$O$3:$P$38,2,0),""))</f>
        <v>pięćdziesiąt</v>
      </c>
      <c r="H3991" s="149" t="str">
        <f>IF(AND(F3990&gt;10,F3990&lt;20),"",IF(H3990&gt;0,VLOOKUP(H3990,$O$3:$P$39,2,0),IF(AND(H3990=0,A3987=0),"zero","")))</f>
        <v/>
      </c>
      <c r="J3991" s="149" t="str">
        <f>CONCATENATE(E3991,IF(AND(E3991&lt;&gt;"",F3991&lt;&gt;""),$M$3,""),F3991,IF(AND(E3991&amp;F3991&lt;&gt;"",G3991&lt;&gt;""),$M$3,""),G3991,IF(AND(E3991&amp;F3991&amp;G3991&lt;&gt;"",H3991&lt;&gt;""),$M$3,""),H3991)</f>
        <v>dwieście pięćdziesiąt</v>
      </c>
      <c r="K3991" s="160"/>
    </row>
    <row r="3992" spans="1:11">
      <c r="A3992" s="159">
        <f t="shared" si="498"/>
        <v>250</v>
      </c>
      <c r="B3992" s="156">
        <f t="shared" si="499"/>
        <v>0</v>
      </c>
      <c r="C3992" s="156">
        <v>100000</v>
      </c>
      <c r="D3992" s="156"/>
      <c r="E3992" s="157"/>
      <c r="K3992" s="160"/>
    </row>
    <row r="3993" spans="1:11">
      <c r="A3993" s="159">
        <f t="shared" si="498"/>
        <v>250</v>
      </c>
      <c r="B3993" s="156">
        <f t="shared" si="499"/>
        <v>0</v>
      </c>
      <c r="C3993" s="156">
        <v>1000000</v>
      </c>
      <c r="D3993" s="156">
        <f>(A3993-A3990)/1000</f>
        <v>0</v>
      </c>
      <c r="E3993" s="157">
        <f>D3993-MOD(D3993,100)</f>
        <v>0</v>
      </c>
      <c r="F3993" s="149">
        <f>MOD(D3993,100)</f>
        <v>0</v>
      </c>
      <c r="G3993" s="149">
        <f>F3993-MOD(F3993,10)</f>
        <v>0</v>
      </c>
      <c r="H3993" s="149">
        <f>MOD(F3993,10)</f>
        <v>0</v>
      </c>
      <c r="K3993" s="160"/>
    </row>
    <row r="3994" spans="1:11">
      <c r="A3994" s="159">
        <f t="shared" si="498"/>
        <v>250</v>
      </c>
      <c r="B3994" s="156">
        <f t="shared" si="499"/>
        <v>0</v>
      </c>
      <c r="C3994" s="156">
        <v>10000000</v>
      </c>
      <c r="D3994" s="156"/>
      <c r="E3994" s="157" t="str">
        <f>_xlfn.IFNA(VLOOKUP(E3993,$O$3:$P$38,2,0),"")</f>
        <v/>
      </c>
      <c r="F3994" s="149" t="str">
        <f>IF(AND(F3993&gt;10,F3993&lt;20), VLOOKUP(F3993,$O$3:$P$38,2,0),"")</f>
        <v/>
      </c>
      <c r="G3994" s="149" t="str">
        <f>IF(AND(F3993&gt;10,F3993&lt;20),"", IF(G3993&gt;9, VLOOKUP(G3993,$O$3:$P$38,2,0),""))</f>
        <v/>
      </c>
      <c r="H3994" s="149" t="str">
        <f>IF(AND(F3993&gt;10,F3993&lt;20),"", IF(H3993&gt;0, VLOOKUP(H3993,$O$3:$P$38,2,0),""))</f>
        <v/>
      </c>
      <c r="I3994" s="149" t="str">
        <f>IF(D3993=0,"",IF(D3993=1,$Q$3,IF(AND(F3993&gt;10,F3993&lt;19),$Q$5,IF(AND(H3993&gt;1,H3993&lt;5),$Q$4,$Q$5))))</f>
        <v/>
      </c>
      <c r="J3994" s="149" t="str">
        <f>CONCATENATE(E3994,IF(AND(E3994&lt;&gt;"",F3994&lt;&gt;""),$M$3,""),F3994,IF(AND(E3994&amp;F3994&lt;&gt;"",G3994&lt;&gt;""),$M$3,""),G3994,IF(AND(E3994&amp;F3994&amp;G3994&lt;&gt;"",H3994&lt;&gt;""),$M$3,""),H3994,IF(E3994&amp;F3994&amp;G3994&amp;H3994&lt;&gt;"",$M$3,""),I3994)</f>
        <v/>
      </c>
      <c r="K3994" s="160"/>
    </row>
    <row r="3995" spans="1:11">
      <c r="A3995" s="159">
        <f t="shared" si="498"/>
        <v>250</v>
      </c>
      <c r="B3995" s="156">
        <f t="shared" si="499"/>
        <v>0</v>
      </c>
      <c r="C3995" s="156">
        <v>100000000</v>
      </c>
      <c r="D3995" s="156"/>
      <c r="E3995" s="157"/>
      <c r="K3995" s="160"/>
    </row>
    <row r="3996" spans="1:11">
      <c r="A3996" s="159">
        <f t="shared" si="498"/>
        <v>250</v>
      </c>
      <c r="B3996" s="155">
        <f t="shared" si="499"/>
        <v>0</v>
      </c>
      <c r="C3996" s="155">
        <v>1000000000</v>
      </c>
      <c r="D3996" s="156">
        <f>(A3996-A3993)/1000000</f>
        <v>0</v>
      </c>
      <c r="E3996" s="157">
        <f>D3996-MOD(D3996,100)</f>
        <v>0</v>
      </c>
      <c r="F3996" s="149">
        <f>MOD(D3996,100)</f>
        <v>0</v>
      </c>
      <c r="G3996" s="149">
        <f>F3996-MOD(F3996,10)</f>
        <v>0</v>
      </c>
      <c r="H3996" s="149">
        <f>MOD(F3996,10)</f>
        <v>0</v>
      </c>
      <c r="K3996" s="160"/>
    </row>
    <row r="3997" spans="1:11">
      <c r="A3997" s="159">
        <f t="shared" si="498"/>
        <v>250</v>
      </c>
      <c r="B3997" s="155">
        <f t="shared" si="499"/>
        <v>0</v>
      </c>
      <c r="C3997" s="155">
        <v>10000000000</v>
      </c>
      <c r="E3997" s="161" t="str">
        <f>_xlfn.IFNA(VLOOKUP(E3996,$O$3:$P$38,2,0),"")</f>
        <v/>
      </c>
      <c r="F3997" s="149" t="str">
        <f>IF(AND(F3996&gt;10,F3996&lt;20), VLOOKUP(F3996,$O$3:$P$38,2,0),"")</f>
        <v/>
      </c>
      <c r="G3997" s="149" t="str">
        <f>IF(AND(F3996&gt;10,F3996&lt;20),"", IF(G3996&gt;9, VLOOKUP(G3996,$O$3:$P$38,2,0),""))</f>
        <v/>
      </c>
      <c r="H3997" s="149" t="str">
        <f>IF(AND(F3996&gt;10,F3996&lt;20),"", IF(H3996&gt;0, VLOOKUP(H3996,$O$3:$P$38,2,0),""))</f>
        <v/>
      </c>
      <c r="I3997" s="149" t="str">
        <f>IF(D3996=0,"",IF(D3996=1,$R$3,IF(AND(F3996&gt;10,F3996&lt;19),$R$5,IF(AND(H3996&gt;1,H3996&lt;5),$R$4,$R$5))))</f>
        <v/>
      </c>
      <c r="J3997" s="149" t="str">
        <f>CONCATENATE(E3997,IF(AND(E3997&lt;&gt;"",F3997&lt;&gt;""),$M$3,""),F3997,IF(AND(E3997&amp;F3997&lt;&gt;"",G3997&lt;&gt;""),$M$3,""),G3997,IF(AND(E3997&amp;F3997&amp;G3997&lt;&gt;"",H3997&lt;&gt;""),$M$3,""),H3997,IF(E3997&amp;F3997&amp;G3997&amp;H3997&lt;&gt;"",$M$3,""),I3997)</f>
        <v/>
      </c>
      <c r="K3997" s="160"/>
    </row>
    <row r="3998" spans="1:11">
      <c r="A3998" s="159">
        <f t="shared" si="498"/>
        <v>250</v>
      </c>
      <c r="B3998" s="156">
        <f t="shared" si="499"/>
        <v>0</v>
      </c>
      <c r="C3998" s="156">
        <v>100000000000</v>
      </c>
      <c r="D3998" s="156"/>
      <c r="E3998" s="157"/>
      <c r="K3998" s="160"/>
    </row>
    <row r="3999" spans="1:11">
      <c r="A3999" s="159">
        <f t="shared" si="498"/>
        <v>250</v>
      </c>
      <c r="B3999" s="155">
        <f>A3999-A3996</f>
        <v>0</v>
      </c>
      <c r="C3999" s="155">
        <v>1000000000000</v>
      </c>
      <c r="D3999" s="156">
        <f>(A3999-A3996)/1000000000</f>
        <v>0</v>
      </c>
      <c r="E3999" s="157">
        <f>D3999-MOD(D3999,100)</f>
        <v>0</v>
      </c>
      <c r="F3999" s="149">
        <f>MOD(D3999,100)</f>
        <v>0</v>
      </c>
      <c r="G3999" s="149">
        <f>F3999-MOD(F3999,10)</f>
        <v>0</v>
      </c>
      <c r="H3999" s="149">
        <f>MOD(F3999,10)</f>
        <v>0</v>
      </c>
      <c r="K3999" s="160"/>
    </row>
    <row r="4000" spans="1:11" ht="15.75" thickBot="1">
      <c r="A4000" s="162"/>
      <c r="B4000" s="163"/>
      <c r="C4000" s="163"/>
      <c r="D4000" s="163"/>
      <c r="E4000" s="164" t="str">
        <f>_xlfn.IFNA(VLOOKUP(E3999,$O$3:$P$38,2,0),"")</f>
        <v/>
      </c>
      <c r="F4000" s="163" t="str">
        <f>IF(AND(F3999&gt;10,F3999&lt;20), VLOOKUP(F3999,$O$3:$P$38,2,0),"")</f>
        <v/>
      </c>
      <c r="G4000" s="163" t="str">
        <f>IF(AND(F3999&gt;10,F3999&lt;20),"", IF(G3999&gt;9, VLOOKUP(G3999,$O$3:$P$38,2,0),""))</f>
        <v/>
      </c>
      <c r="H4000" s="163" t="str">
        <f>IF(AND(F3999&gt;10,F3999&lt;20),"", IF(H3999&gt;0, VLOOKUP(H3999,$O$3:$P$38,2,0),""))</f>
        <v/>
      </c>
      <c r="I4000" s="163" t="str">
        <f>IF(D3999=0,"",IF(D3999=1,$S$3,IF(AND(F3999&gt;10,F3999&lt;19),$S$5,IF(AND(H3999&gt;1,H3999&lt;5),$S$4,$S$5))))</f>
        <v/>
      </c>
      <c r="J4000" s="163" t="str">
        <f>CONCATENATE(E4000,IF(AND(E4000&lt;&gt;"",F4000&lt;&gt;""),$M$3,""),F4000,IF(AND(E4000&amp;F4000&lt;&gt;"",G4000&lt;&gt;""),$M$3,""),G4000,IF(AND(E4000&amp;F4000&amp;G4000&lt;&gt;"",H4000&lt;&gt;""),$M$3,""),H4000,IF(E4000&amp;F4000&amp;G4000&amp;H4000&lt;&gt;"",$M$3,""),I4000)</f>
        <v/>
      </c>
      <c r="K4000" s="165"/>
    </row>
    <row r="4001" spans="1:11" ht="15.75" thickBot="1">
      <c r="A4001" s="150"/>
      <c r="B4001" s="150"/>
      <c r="C4001" s="150"/>
      <c r="D4001" s="150"/>
      <c r="E4001" s="166"/>
      <c r="F4001" s="150"/>
      <c r="G4001" s="150"/>
      <c r="H4001" s="150"/>
      <c r="I4001" s="150"/>
      <c r="J4001" s="150"/>
      <c r="K4001" s="150"/>
    </row>
    <row r="4002" spans="1:11" ht="15.75" thickBot="1">
      <c r="A4002" s="151">
        <v>251</v>
      </c>
      <c r="B4002" s="145" t="s">
        <v>152</v>
      </c>
      <c r="C4002" s="145" t="s">
        <v>153</v>
      </c>
      <c r="D4002" s="148"/>
      <c r="E4002" s="152" t="str">
        <f>CONCATENATE(J4016,IF(AND(D4015&lt;&gt;0,D4012&lt;&gt;0),$M$3,""),J4013,IF(AND(D4012&lt;&gt;0,D4009&lt;&gt;0),$M$3,""),J4010,IF(AND(D4009&lt;&gt;0,D4006&lt;&gt;0),$M$3,""),J4007,$N$3,$M$3,E4003,IF(D4003&lt;&gt;0,$M$3,""),$N$4)</f>
        <v>dwieście pięćdziesiąt jeden, 00/100</v>
      </c>
      <c r="F4002" s="148"/>
      <c r="G4002" s="148"/>
      <c r="H4002" s="148"/>
      <c r="I4002" s="148"/>
      <c r="J4002" s="148"/>
      <c r="K4002" s="153"/>
    </row>
    <row r="4003" spans="1:11" ht="15.75" thickBot="1">
      <c r="A4003" s="154">
        <f>TRUNC(A4002)</f>
        <v>251</v>
      </c>
      <c r="B4003" s="155">
        <f>A4002-A4003</f>
        <v>0</v>
      </c>
      <c r="C4003" s="155">
        <v>1</v>
      </c>
      <c r="D4003" s="156">
        <f>B4003</f>
        <v>0</v>
      </c>
      <c r="E4003" s="157" t="str">
        <f>CONCATENATE(TEXT(D4003*100,"## 00"),"/100")</f>
        <v>00/100</v>
      </c>
      <c r="K4003" s="158"/>
    </row>
    <row r="4004" spans="1:11">
      <c r="A4004" s="159">
        <f t="shared" ref="A4004:A4015" si="500">MOD($A$4003,$C4004)</f>
        <v>1</v>
      </c>
      <c r="B4004" s="156">
        <f>A4004</f>
        <v>1</v>
      </c>
      <c r="C4004" s="156">
        <v>10</v>
      </c>
      <c r="D4004" s="156"/>
      <c r="E4004" s="157"/>
      <c r="K4004" s="160"/>
    </row>
    <row r="4005" spans="1:11">
      <c r="A4005" s="159">
        <f t="shared" si="500"/>
        <v>51</v>
      </c>
      <c r="B4005" s="156">
        <f t="shared" ref="B4005:B4014" si="501">A4005-A4004</f>
        <v>50</v>
      </c>
      <c r="C4005" s="156">
        <v>100</v>
      </c>
      <c r="D4005" s="156"/>
      <c r="E4005" s="157"/>
      <c r="K4005" s="160"/>
    </row>
    <row r="4006" spans="1:11">
      <c r="A4006" s="159">
        <f t="shared" si="500"/>
        <v>251</v>
      </c>
      <c r="B4006" s="156">
        <f t="shared" si="501"/>
        <v>200</v>
      </c>
      <c r="C4006" s="156">
        <v>1000</v>
      </c>
      <c r="D4006" s="156">
        <f>A4006</f>
        <v>251</v>
      </c>
      <c r="E4006" s="157">
        <f>D4006-MOD(D4006,100)</f>
        <v>200</v>
      </c>
      <c r="F4006" s="149">
        <f>MOD(D4006,100)</f>
        <v>51</v>
      </c>
      <c r="G4006" s="149">
        <f>F4006-MOD(F4006,10)</f>
        <v>50</v>
      </c>
      <c r="H4006" s="149">
        <f>MOD(F4006,10)</f>
        <v>1</v>
      </c>
      <c r="K4006" s="160"/>
    </row>
    <row r="4007" spans="1:11">
      <c r="A4007" s="159">
        <f t="shared" si="500"/>
        <v>251</v>
      </c>
      <c r="B4007" s="156">
        <f t="shared" si="501"/>
        <v>0</v>
      </c>
      <c r="C4007" s="156">
        <v>10000</v>
      </c>
      <c r="D4007" s="156"/>
      <c r="E4007" s="157" t="str">
        <f>_xlfn.IFNA(VLOOKUP(E4006,$O$3:$P$38,2,0),"")</f>
        <v>dwieście</v>
      </c>
      <c r="F4007" s="149" t="str">
        <f>IF(AND(F4006&gt;10,F4006&lt;20), VLOOKUP(F4006,$O$3:$P$38,2,0),"")</f>
        <v/>
      </c>
      <c r="G4007" s="149" t="str">
        <f>IF(AND(F4006&gt;10,F4006&lt;20),"", IF(G4006&gt;9, VLOOKUP(G4006,$O$3:$P$38,2,0),""))</f>
        <v>pięćdziesiąt</v>
      </c>
      <c r="H4007" s="149" t="str">
        <f>IF(AND(F4006&gt;10,F4006&lt;20),"",IF(H4006&gt;0,VLOOKUP(H4006,$O$3:$P$39,2,0),IF(AND(H4006=0,A4003=0),"zero","")))</f>
        <v>jeden</v>
      </c>
      <c r="J4007" s="149" t="str">
        <f>CONCATENATE(E4007,IF(AND(E4007&lt;&gt;"",F4007&lt;&gt;""),$M$3,""),F4007,IF(AND(E4007&amp;F4007&lt;&gt;"",G4007&lt;&gt;""),$M$3,""),G4007,IF(AND(E4007&amp;F4007&amp;G4007&lt;&gt;"",H4007&lt;&gt;""),$M$3,""),H4007)</f>
        <v>dwieście pięćdziesiąt jeden</v>
      </c>
      <c r="K4007" s="160"/>
    </row>
    <row r="4008" spans="1:11">
      <c r="A4008" s="159">
        <f t="shared" si="500"/>
        <v>251</v>
      </c>
      <c r="B4008" s="156">
        <f t="shared" si="501"/>
        <v>0</v>
      </c>
      <c r="C4008" s="156">
        <v>100000</v>
      </c>
      <c r="D4008" s="156"/>
      <c r="E4008" s="157"/>
      <c r="K4008" s="160"/>
    </row>
    <row r="4009" spans="1:11">
      <c r="A4009" s="159">
        <f t="shared" si="500"/>
        <v>251</v>
      </c>
      <c r="B4009" s="156">
        <f t="shared" si="501"/>
        <v>0</v>
      </c>
      <c r="C4009" s="156">
        <v>1000000</v>
      </c>
      <c r="D4009" s="156">
        <f>(A4009-A4006)/1000</f>
        <v>0</v>
      </c>
      <c r="E4009" s="157">
        <f>D4009-MOD(D4009,100)</f>
        <v>0</v>
      </c>
      <c r="F4009" s="149">
        <f>MOD(D4009,100)</f>
        <v>0</v>
      </c>
      <c r="G4009" s="149">
        <f>F4009-MOD(F4009,10)</f>
        <v>0</v>
      </c>
      <c r="H4009" s="149">
        <f>MOD(F4009,10)</f>
        <v>0</v>
      </c>
      <c r="K4009" s="160"/>
    </row>
    <row r="4010" spans="1:11">
      <c r="A4010" s="159">
        <f t="shared" si="500"/>
        <v>251</v>
      </c>
      <c r="B4010" s="156">
        <f t="shared" si="501"/>
        <v>0</v>
      </c>
      <c r="C4010" s="156">
        <v>10000000</v>
      </c>
      <c r="D4010" s="156"/>
      <c r="E4010" s="157" t="str">
        <f>_xlfn.IFNA(VLOOKUP(E4009,$O$3:$P$38,2,0),"")</f>
        <v/>
      </c>
      <c r="F4010" s="149" t="str">
        <f>IF(AND(F4009&gt;10,F4009&lt;20), VLOOKUP(F4009,$O$3:$P$38,2,0),"")</f>
        <v/>
      </c>
      <c r="G4010" s="149" t="str">
        <f>IF(AND(F4009&gt;10,F4009&lt;20),"", IF(G4009&gt;9, VLOOKUP(G4009,$O$3:$P$38,2,0),""))</f>
        <v/>
      </c>
      <c r="H4010" s="149" t="str">
        <f>IF(AND(F4009&gt;10,F4009&lt;20),"", IF(H4009&gt;0, VLOOKUP(H4009,$O$3:$P$38,2,0),""))</f>
        <v/>
      </c>
      <c r="I4010" s="149" t="str">
        <f>IF(D4009=0,"",IF(D4009=1,$Q$3,IF(AND(F4009&gt;10,F4009&lt;19),$Q$5,IF(AND(H4009&gt;1,H4009&lt;5),$Q$4,$Q$5))))</f>
        <v/>
      </c>
      <c r="J4010" s="149" t="str">
        <f>CONCATENATE(E4010,IF(AND(E4010&lt;&gt;"",F4010&lt;&gt;""),$M$3,""),F4010,IF(AND(E4010&amp;F4010&lt;&gt;"",G4010&lt;&gt;""),$M$3,""),G4010,IF(AND(E4010&amp;F4010&amp;G4010&lt;&gt;"",H4010&lt;&gt;""),$M$3,""),H4010,IF(E4010&amp;F4010&amp;G4010&amp;H4010&lt;&gt;"",$M$3,""),I4010)</f>
        <v/>
      </c>
      <c r="K4010" s="160"/>
    </row>
    <row r="4011" spans="1:11">
      <c r="A4011" s="159">
        <f t="shared" si="500"/>
        <v>251</v>
      </c>
      <c r="B4011" s="156">
        <f t="shared" si="501"/>
        <v>0</v>
      </c>
      <c r="C4011" s="156">
        <v>100000000</v>
      </c>
      <c r="D4011" s="156"/>
      <c r="E4011" s="157"/>
      <c r="K4011" s="160"/>
    </row>
    <row r="4012" spans="1:11">
      <c r="A4012" s="159">
        <f t="shared" si="500"/>
        <v>251</v>
      </c>
      <c r="B4012" s="155">
        <f t="shared" si="501"/>
        <v>0</v>
      </c>
      <c r="C4012" s="155">
        <v>1000000000</v>
      </c>
      <c r="D4012" s="156">
        <f>(A4012-A4009)/1000000</f>
        <v>0</v>
      </c>
      <c r="E4012" s="157">
        <f>D4012-MOD(D4012,100)</f>
        <v>0</v>
      </c>
      <c r="F4012" s="149">
        <f>MOD(D4012,100)</f>
        <v>0</v>
      </c>
      <c r="G4012" s="149">
        <f>F4012-MOD(F4012,10)</f>
        <v>0</v>
      </c>
      <c r="H4012" s="149">
        <f>MOD(F4012,10)</f>
        <v>0</v>
      </c>
      <c r="K4012" s="160"/>
    </row>
    <row r="4013" spans="1:11">
      <c r="A4013" s="159">
        <f t="shared" si="500"/>
        <v>251</v>
      </c>
      <c r="B4013" s="155">
        <f t="shared" si="501"/>
        <v>0</v>
      </c>
      <c r="C4013" s="155">
        <v>10000000000</v>
      </c>
      <c r="E4013" s="161" t="str">
        <f>_xlfn.IFNA(VLOOKUP(E4012,$O$3:$P$38,2,0),"")</f>
        <v/>
      </c>
      <c r="F4013" s="149" t="str">
        <f>IF(AND(F4012&gt;10,F4012&lt;20), VLOOKUP(F4012,$O$3:$P$38,2,0),"")</f>
        <v/>
      </c>
      <c r="G4013" s="149" t="str">
        <f>IF(AND(F4012&gt;10,F4012&lt;20),"", IF(G4012&gt;9, VLOOKUP(G4012,$O$3:$P$38,2,0),""))</f>
        <v/>
      </c>
      <c r="H4013" s="149" t="str">
        <f>IF(AND(F4012&gt;10,F4012&lt;20),"", IF(H4012&gt;0, VLOOKUP(H4012,$O$3:$P$38,2,0),""))</f>
        <v/>
      </c>
      <c r="I4013" s="149" t="str">
        <f>IF(D4012=0,"",IF(D4012=1,$R$3,IF(AND(F4012&gt;10,F4012&lt;19),$R$5,IF(AND(H4012&gt;1,H4012&lt;5),$R$4,$R$5))))</f>
        <v/>
      </c>
      <c r="J4013" s="149" t="str">
        <f>CONCATENATE(E4013,IF(AND(E4013&lt;&gt;"",F4013&lt;&gt;""),$M$3,""),F4013,IF(AND(E4013&amp;F4013&lt;&gt;"",G4013&lt;&gt;""),$M$3,""),G4013,IF(AND(E4013&amp;F4013&amp;G4013&lt;&gt;"",H4013&lt;&gt;""),$M$3,""),H4013,IF(E4013&amp;F4013&amp;G4013&amp;H4013&lt;&gt;"",$M$3,""),I4013)</f>
        <v/>
      </c>
      <c r="K4013" s="160"/>
    </row>
    <row r="4014" spans="1:11">
      <c r="A4014" s="159">
        <f t="shared" si="500"/>
        <v>251</v>
      </c>
      <c r="B4014" s="156">
        <f t="shared" si="501"/>
        <v>0</v>
      </c>
      <c r="C4014" s="156">
        <v>100000000000</v>
      </c>
      <c r="D4014" s="156"/>
      <c r="E4014" s="157"/>
      <c r="K4014" s="160"/>
    </row>
    <row r="4015" spans="1:11">
      <c r="A4015" s="159">
        <f t="shared" si="500"/>
        <v>251</v>
      </c>
      <c r="B4015" s="155">
        <f>A4015-A4012</f>
        <v>0</v>
      </c>
      <c r="C4015" s="155">
        <v>1000000000000</v>
      </c>
      <c r="D4015" s="156">
        <f>(A4015-A4012)/1000000000</f>
        <v>0</v>
      </c>
      <c r="E4015" s="157">
        <f>D4015-MOD(D4015,100)</f>
        <v>0</v>
      </c>
      <c r="F4015" s="149">
        <f>MOD(D4015,100)</f>
        <v>0</v>
      </c>
      <c r="G4015" s="149">
        <f>F4015-MOD(F4015,10)</f>
        <v>0</v>
      </c>
      <c r="H4015" s="149">
        <f>MOD(F4015,10)</f>
        <v>0</v>
      </c>
      <c r="K4015" s="160"/>
    </row>
    <row r="4016" spans="1:11" ht="15.75" thickBot="1">
      <c r="A4016" s="162"/>
      <c r="B4016" s="163"/>
      <c r="C4016" s="163"/>
      <c r="D4016" s="163"/>
      <c r="E4016" s="164" t="str">
        <f>_xlfn.IFNA(VLOOKUP(E4015,$O$3:$P$38,2,0),"")</f>
        <v/>
      </c>
      <c r="F4016" s="163" t="str">
        <f>IF(AND(F4015&gt;10,F4015&lt;20), VLOOKUP(F4015,$O$3:$P$38,2,0),"")</f>
        <v/>
      </c>
      <c r="G4016" s="163" t="str">
        <f>IF(AND(F4015&gt;10,F4015&lt;20),"", IF(G4015&gt;9, VLOOKUP(G4015,$O$3:$P$38,2,0),""))</f>
        <v/>
      </c>
      <c r="H4016" s="163" t="str">
        <f>IF(AND(F4015&gt;10,F4015&lt;20),"", IF(H4015&gt;0, VLOOKUP(H4015,$O$3:$P$38,2,0),""))</f>
        <v/>
      </c>
      <c r="I4016" s="163" t="str">
        <f>IF(D4015=0,"",IF(D4015=1,$S$3,IF(AND(F4015&gt;10,F4015&lt;19),$S$5,IF(AND(H4015&gt;1,H4015&lt;5),$S$4,$S$5))))</f>
        <v/>
      </c>
      <c r="J4016" s="163" t="str">
        <f>CONCATENATE(E4016,IF(AND(E4016&lt;&gt;"",F4016&lt;&gt;""),$M$3,""),F4016,IF(AND(E4016&amp;F4016&lt;&gt;"",G4016&lt;&gt;""),$M$3,""),G4016,IF(AND(E4016&amp;F4016&amp;G4016&lt;&gt;"",H4016&lt;&gt;""),$M$3,""),H4016,IF(E4016&amp;F4016&amp;G4016&amp;H4016&lt;&gt;"",$M$3,""),I4016)</f>
        <v/>
      </c>
      <c r="K4016" s="165"/>
    </row>
    <row r="4017" spans="1:11" ht="15.75" thickBot="1">
      <c r="A4017" s="150"/>
      <c r="B4017" s="150"/>
      <c r="C4017" s="150"/>
      <c r="D4017" s="150"/>
      <c r="E4017" s="166"/>
      <c r="F4017" s="150"/>
      <c r="G4017" s="150"/>
      <c r="H4017" s="150"/>
      <c r="I4017" s="150"/>
      <c r="J4017" s="150"/>
      <c r="K4017" s="150"/>
    </row>
    <row r="4018" spans="1:11" ht="15.75" thickBot="1">
      <c r="A4018" s="151">
        <v>252</v>
      </c>
      <c r="B4018" s="145" t="s">
        <v>152</v>
      </c>
      <c r="C4018" s="145" t="s">
        <v>153</v>
      </c>
      <c r="D4018" s="148"/>
      <c r="E4018" s="152" t="str">
        <f>CONCATENATE(J4032,IF(AND(D4031&lt;&gt;0,D4028&lt;&gt;0),$M$3,""),J4029,IF(AND(D4028&lt;&gt;0,D4025&lt;&gt;0),$M$3,""),J4026,IF(AND(D4025&lt;&gt;0,D4022&lt;&gt;0),$M$3,""),J4023,$N$3,$M$3,E4019,IF(D4019&lt;&gt;0,$M$3,""),$N$4)</f>
        <v>dwieście pięćdziesiąt dwa, 00/100</v>
      </c>
      <c r="F4018" s="148"/>
      <c r="G4018" s="148"/>
      <c r="H4018" s="148"/>
      <c r="I4018" s="148"/>
      <c r="J4018" s="148"/>
      <c r="K4018" s="153"/>
    </row>
    <row r="4019" spans="1:11" ht="15.75" thickBot="1">
      <c r="A4019" s="154">
        <f>TRUNC(A4018)</f>
        <v>252</v>
      </c>
      <c r="B4019" s="155">
        <f>A4018-A4019</f>
        <v>0</v>
      </c>
      <c r="C4019" s="155">
        <v>1</v>
      </c>
      <c r="D4019" s="156">
        <f>B4019</f>
        <v>0</v>
      </c>
      <c r="E4019" s="157" t="str">
        <f>CONCATENATE(TEXT(D4019*100,"## 00"),"/100")</f>
        <v>00/100</v>
      </c>
      <c r="K4019" s="158"/>
    </row>
    <row r="4020" spans="1:11">
      <c r="A4020" s="159">
        <f t="shared" ref="A4020:A4031" si="502">MOD($A$4019,$C4020)</f>
        <v>2</v>
      </c>
      <c r="B4020" s="156">
        <f>A4020</f>
        <v>2</v>
      </c>
      <c r="C4020" s="156">
        <v>10</v>
      </c>
      <c r="D4020" s="156"/>
      <c r="E4020" s="157"/>
      <c r="K4020" s="160"/>
    </row>
    <row r="4021" spans="1:11">
      <c r="A4021" s="159">
        <f t="shared" si="502"/>
        <v>52</v>
      </c>
      <c r="B4021" s="156">
        <f t="shared" ref="B4021:B4030" si="503">A4021-A4020</f>
        <v>50</v>
      </c>
      <c r="C4021" s="156">
        <v>100</v>
      </c>
      <c r="D4021" s="156"/>
      <c r="E4021" s="157"/>
      <c r="K4021" s="160"/>
    </row>
    <row r="4022" spans="1:11">
      <c r="A4022" s="159">
        <f t="shared" si="502"/>
        <v>252</v>
      </c>
      <c r="B4022" s="156">
        <f t="shared" si="503"/>
        <v>200</v>
      </c>
      <c r="C4022" s="156">
        <v>1000</v>
      </c>
      <c r="D4022" s="156">
        <f>A4022</f>
        <v>252</v>
      </c>
      <c r="E4022" s="157">
        <f>D4022-MOD(D4022,100)</f>
        <v>200</v>
      </c>
      <c r="F4022" s="149">
        <f>MOD(D4022,100)</f>
        <v>52</v>
      </c>
      <c r="G4022" s="149">
        <f>F4022-MOD(F4022,10)</f>
        <v>50</v>
      </c>
      <c r="H4022" s="149">
        <f>MOD(F4022,10)</f>
        <v>2</v>
      </c>
      <c r="K4022" s="160"/>
    </row>
    <row r="4023" spans="1:11">
      <c r="A4023" s="159">
        <f t="shared" si="502"/>
        <v>252</v>
      </c>
      <c r="B4023" s="156">
        <f t="shared" si="503"/>
        <v>0</v>
      </c>
      <c r="C4023" s="156">
        <v>10000</v>
      </c>
      <c r="D4023" s="156"/>
      <c r="E4023" s="157" t="str">
        <f>_xlfn.IFNA(VLOOKUP(E4022,$O$3:$P$38,2,0),"")</f>
        <v>dwieście</v>
      </c>
      <c r="F4023" s="149" t="str">
        <f>IF(AND(F4022&gt;10,F4022&lt;20), VLOOKUP(F4022,$O$3:$P$38,2,0),"")</f>
        <v/>
      </c>
      <c r="G4023" s="149" t="str">
        <f>IF(AND(F4022&gt;10,F4022&lt;20),"", IF(G4022&gt;9, VLOOKUP(G4022,$O$3:$P$38,2,0),""))</f>
        <v>pięćdziesiąt</v>
      </c>
      <c r="H4023" s="149" t="str">
        <f>IF(AND(F4022&gt;10,F4022&lt;20),"",IF(H4022&gt;0,VLOOKUP(H4022,$O$3:$P$39,2,0),IF(AND(H4022=0,A4019=0),"zero","")))</f>
        <v>dwa</v>
      </c>
      <c r="J4023" s="149" t="str">
        <f>CONCATENATE(E4023,IF(AND(E4023&lt;&gt;"",F4023&lt;&gt;""),$M$3,""),F4023,IF(AND(E4023&amp;F4023&lt;&gt;"",G4023&lt;&gt;""),$M$3,""),G4023,IF(AND(E4023&amp;F4023&amp;G4023&lt;&gt;"",H4023&lt;&gt;""),$M$3,""),H4023)</f>
        <v>dwieście pięćdziesiąt dwa</v>
      </c>
      <c r="K4023" s="160"/>
    </row>
    <row r="4024" spans="1:11">
      <c r="A4024" s="159">
        <f t="shared" si="502"/>
        <v>252</v>
      </c>
      <c r="B4024" s="156">
        <f t="shared" si="503"/>
        <v>0</v>
      </c>
      <c r="C4024" s="156">
        <v>100000</v>
      </c>
      <c r="D4024" s="156"/>
      <c r="E4024" s="157"/>
      <c r="K4024" s="160"/>
    </row>
    <row r="4025" spans="1:11">
      <c r="A4025" s="159">
        <f t="shared" si="502"/>
        <v>252</v>
      </c>
      <c r="B4025" s="156">
        <f t="shared" si="503"/>
        <v>0</v>
      </c>
      <c r="C4025" s="156">
        <v>1000000</v>
      </c>
      <c r="D4025" s="156">
        <f>(A4025-A4022)/1000</f>
        <v>0</v>
      </c>
      <c r="E4025" s="157">
        <f>D4025-MOD(D4025,100)</f>
        <v>0</v>
      </c>
      <c r="F4025" s="149">
        <f>MOD(D4025,100)</f>
        <v>0</v>
      </c>
      <c r="G4025" s="149">
        <f>F4025-MOD(F4025,10)</f>
        <v>0</v>
      </c>
      <c r="H4025" s="149">
        <f>MOD(F4025,10)</f>
        <v>0</v>
      </c>
      <c r="K4025" s="160"/>
    </row>
    <row r="4026" spans="1:11">
      <c r="A4026" s="159">
        <f t="shared" si="502"/>
        <v>252</v>
      </c>
      <c r="B4026" s="156">
        <f t="shared" si="503"/>
        <v>0</v>
      </c>
      <c r="C4026" s="156">
        <v>10000000</v>
      </c>
      <c r="D4026" s="156"/>
      <c r="E4026" s="157" t="str">
        <f>_xlfn.IFNA(VLOOKUP(E4025,$O$3:$P$38,2,0),"")</f>
        <v/>
      </c>
      <c r="F4026" s="149" t="str">
        <f>IF(AND(F4025&gt;10,F4025&lt;20), VLOOKUP(F4025,$O$3:$P$38,2,0),"")</f>
        <v/>
      </c>
      <c r="G4026" s="149" t="str">
        <f>IF(AND(F4025&gt;10,F4025&lt;20),"", IF(G4025&gt;9, VLOOKUP(G4025,$O$3:$P$38,2,0),""))</f>
        <v/>
      </c>
      <c r="H4026" s="149" t="str">
        <f>IF(AND(F4025&gt;10,F4025&lt;20),"", IF(H4025&gt;0, VLOOKUP(H4025,$O$3:$P$38,2,0),""))</f>
        <v/>
      </c>
      <c r="I4026" s="149" t="str">
        <f>IF(D4025=0,"",IF(D4025=1,$Q$3,IF(AND(F4025&gt;10,F4025&lt;19),$Q$5,IF(AND(H4025&gt;1,H4025&lt;5),$Q$4,$Q$5))))</f>
        <v/>
      </c>
      <c r="J4026" s="149" t="str">
        <f>CONCATENATE(E4026,IF(AND(E4026&lt;&gt;"",F4026&lt;&gt;""),$M$3,""),F4026,IF(AND(E4026&amp;F4026&lt;&gt;"",G4026&lt;&gt;""),$M$3,""),G4026,IF(AND(E4026&amp;F4026&amp;G4026&lt;&gt;"",H4026&lt;&gt;""),$M$3,""),H4026,IF(E4026&amp;F4026&amp;G4026&amp;H4026&lt;&gt;"",$M$3,""),I4026)</f>
        <v/>
      </c>
      <c r="K4026" s="160"/>
    </row>
    <row r="4027" spans="1:11">
      <c r="A4027" s="159">
        <f t="shared" si="502"/>
        <v>252</v>
      </c>
      <c r="B4027" s="156">
        <f t="shared" si="503"/>
        <v>0</v>
      </c>
      <c r="C4027" s="156">
        <v>100000000</v>
      </c>
      <c r="D4027" s="156"/>
      <c r="E4027" s="157"/>
      <c r="K4027" s="160"/>
    </row>
    <row r="4028" spans="1:11">
      <c r="A4028" s="159">
        <f t="shared" si="502"/>
        <v>252</v>
      </c>
      <c r="B4028" s="155">
        <f t="shared" si="503"/>
        <v>0</v>
      </c>
      <c r="C4028" s="155">
        <v>1000000000</v>
      </c>
      <c r="D4028" s="156">
        <f>(A4028-A4025)/1000000</f>
        <v>0</v>
      </c>
      <c r="E4028" s="157">
        <f>D4028-MOD(D4028,100)</f>
        <v>0</v>
      </c>
      <c r="F4028" s="149">
        <f>MOD(D4028,100)</f>
        <v>0</v>
      </c>
      <c r="G4028" s="149">
        <f>F4028-MOD(F4028,10)</f>
        <v>0</v>
      </c>
      <c r="H4028" s="149">
        <f>MOD(F4028,10)</f>
        <v>0</v>
      </c>
      <c r="K4028" s="160"/>
    </row>
    <row r="4029" spans="1:11">
      <c r="A4029" s="159">
        <f t="shared" si="502"/>
        <v>252</v>
      </c>
      <c r="B4029" s="155">
        <f t="shared" si="503"/>
        <v>0</v>
      </c>
      <c r="C4029" s="155">
        <v>10000000000</v>
      </c>
      <c r="E4029" s="161" t="str">
        <f>_xlfn.IFNA(VLOOKUP(E4028,$O$3:$P$38,2,0),"")</f>
        <v/>
      </c>
      <c r="F4029" s="149" t="str">
        <f>IF(AND(F4028&gt;10,F4028&lt;20), VLOOKUP(F4028,$O$3:$P$38,2,0),"")</f>
        <v/>
      </c>
      <c r="G4029" s="149" t="str">
        <f>IF(AND(F4028&gt;10,F4028&lt;20),"", IF(G4028&gt;9, VLOOKUP(G4028,$O$3:$P$38,2,0),""))</f>
        <v/>
      </c>
      <c r="H4029" s="149" t="str">
        <f>IF(AND(F4028&gt;10,F4028&lt;20),"", IF(H4028&gt;0, VLOOKUP(H4028,$O$3:$P$38,2,0),""))</f>
        <v/>
      </c>
      <c r="I4029" s="149" t="str">
        <f>IF(D4028=0,"",IF(D4028=1,$R$3,IF(AND(F4028&gt;10,F4028&lt;19),$R$5,IF(AND(H4028&gt;1,H4028&lt;5),$R$4,$R$5))))</f>
        <v/>
      </c>
      <c r="J4029" s="149" t="str">
        <f>CONCATENATE(E4029,IF(AND(E4029&lt;&gt;"",F4029&lt;&gt;""),$M$3,""),F4029,IF(AND(E4029&amp;F4029&lt;&gt;"",G4029&lt;&gt;""),$M$3,""),G4029,IF(AND(E4029&amp;F4029&amp;G4029&lt;&gt;"",H4029&lt;&gt;""),$M$3,""),H4029,IF(E4029&amp;F4029&amp;G4029&amp;H4029&lt;&gt;"",$M$3,""),I4029)</f>
        <v/>
      </c>
      <c r="K4029" s="160"/>
    </row>
    <row r="4030" spans="1:11">
      <c r="A4030" s="159">
        <f t="shared" si="502"/>
        <v>252</v>
      </c>
      <c r="B4030" s="156">
        <f t="shared" si="503"/>
        <v>0</v>
      </c>
      <c r="C4030" s="156">
        <v>100000000000</v>
      </c>
      <c r="D4030" s="156"/>
      <c r="E4030" s="157"/>
      <c r="K4030" s="160"/>
    </row>
    <row r="4031" spans="1:11">
      <c r="A4031" s="159">
        <f t="shared" si="502"/>
        <v>252</v>
      </c>
      <c r="B4031" s="155">
        <f>A4031-A4028</f>
        <v>0</v>
      </c>
      <c r="C4031" s="155">
        <v>1000000000000</v>
      </c>
      <c r="D4031" s="156">
        <f>(A4031-A4028)/1000000000</f>
        <v>0</v>
      </c>
      <c r="E4031" s="157">
        <f>D4031-MOD(D4031,100)</f>
        <v>0</v>
      </c>
      <c r="F4031" s="149">
        <f>MOD(D4031,100)</f>
        <v>0</v>
      </c>
      <c r="G4031" s="149">
        <f>F4031-MOD(F4031,10)</f>
        <v>0</v>
      </c>
      <c r="H4031" s="149">
        <f>MOD(F4031,10)</f>
        <v>0</v>
      </c>
      <c r="K4031" s="160"/>
    </row>
    <row r="4032" spans="1:11" ht="15.75" thickBot="1">
      <c r="A4032" s="162"/>
      <c r="B4032" s="163"/>
      <c r="C4032" s="163"/>
      <c r="D4032" s="163"/>
      <c r="E4032" s="164" t="str">
        <f>_xlfn.IFNA(VLOOKUP(E4031,$O$3:$P$38,2,0),"")</f>
        <v/>
      </c>
      <c r="F4032" s="163" t="str">
        <f>IF(AND(F4031&gt;10,F4031&lt;20), VLOOKUP(F4031,$O$3:$P$38,2,0),"")</f>
        <v/>
      </c>
      <c r="G4032" s="163" t="str">
        <f>IF(AND(F4031&gt;10,F4031&lt;20),"", IF(G4031&gt;9, VLOOKUP(G4031,$O$3:$P$38,2,0),""))</f>
        <v/>
      </c>
      <c r="H4032" s="163" t="str">
        <f>IF(AND(F4031&gt;10,F4031&lt;20),"", IF(H4031&gt;0, VLOOKUP(H4031,$O$3:$P$38,2,0),""))</f>
        <v/>
      </c>
      <c r="I4032" s="163" t="str">
        <f>IF(D4031=0,"",IF(D4031=1,$S$3,IF(AND(F4031&gt;10,F4031&lt;19),$S$5,IF(AND(H4031&gt;1,H4031&lt;5),$S$4,$S$5))))</f>
        <v/>
      </c>
      <c r="J4032" s="163" t="str">
        <f>CONCATENATE(E4032,IF(AND(E4032&lt;&gt;"",F4032&lt;&gt;""),$M$3,""),F4032,IF(AND(E4032&amp;F4032&lt;&gt;"",G4032&lt;&gt;""),$M$3,""),G4032,IF(AND(E4032&amp;F4032&amp;G4032&lt;&gt;"",H4032&lt;&gt;""),$M$3,""),H4032,IF(E4032&amp;F4032&amp;G4032&amp;H4032&lt;&gt;"",$M$3,""),I4032)</f>
        <v/>
      </c>
      <c r="K4032" s="165"/>
    </row>
    <row r="4033" spans="1:11" ht="15.75" thickBot="1">
      <c r="A4033" s="150"/>
      <c r="B4033" s="150"/>
      <c r="C4033" s="150"/>
      <c r="D4033" s="150"/>
      <c r="E4033" s="166"/>
      <c r="F4033" s="150"/>
      <c r="G4033" s="150"/>
      <c r="H4033" s="150"/>
      <c r="I4033" s="150"/>
      <c r="J4033" s="150"/>
      <c r="K4033" s="150"/>
    </row>
    <row r="4034" spans="1:11" ht="15.75" thickBot="1">
      <c r="A4034" s="151">
        <v>253</v>
      </c>
      <c r="B4034" s="145" t="s">
        <v>152</v>
      </c>
      <c r="C4034" s="145" t="s">
        <v>153</v>
      </c>
      <c r="D4034" s="148"/>
      <c r="E4034" s="152" t="str">
        <f>CONCATENATE(J4048,IF(AND(D4047&lt;&gt;0,D4044&lt;&gt;0),$M$3,""),J4045,IF(AND(D4044&lt;&gt;0,D4041&lt;&gt;0),$M$3,""),J4042,IF(AND(D4041&lt;&gt;0,D4038&lt;&gt;0),$M$3,""),J4039,$N$3,$M$3,E4035,IF(D4035&lt;&gt;0,$M$3,""),$N$4)</f>
        <v>dwieście pięćdziesiąt trzy, 00/100</v>
      </c>
      <c r="F4034" s="148"/>
      <c r="G4034" s="148"/>
      <c r="H4034" s="148"/>
      <c r="I4034" s="148"/>
      <c r="J4034" s="148"/>
      <c r="K4034" s="153"/>
    </row>
    <row r="4035" spans="1:11" ht="15.75" thickBot="1">
      <c r="A4035" s="154">
        <f>TRUNC(A4034)</f>
        <v>253</v>
      </c>
      <c r="B4035" s="155">
        <f>A4034-A4035</f>
        <v>0</v>
      </c>
      <c r="C4035" s="155">
        <v>1</v>
      </c>
      <c r="D4035" s="156">
        <f>B4035</f>
        <v>0</v>
      </c>
      <c r="E4035" s="157" t="str">
        <f>CONCATENATE(TEXT(D4035*100,"## 00"),"/100")</f>
        <v>00/100</v>
      </c>
      <c r="K4035" s="158"/>
    </row>
    <row r="4036" spans="1:11">
      <c r="A4036" s="159">
        <f t="shared" ref="A4036:A4047" si="504">MOD($A$4035,$C4036)</f>
        <v>3</v>
      </c>
      <c r="B4036" s="156">
        <f>A4036</f>
        <v>3</v>
      </c>
      <c r="C4036" s="156">
        <v>10</v>
      </c>
      <c r="D4036" s="156"/>
      <c r="E4036" s="157"/>
      <c r="K4036" s="160"/>
    </row>
    <row r="4037" spans="1:11">
      <c r="A4037" s="159">
        <f t="shared" si="504"/>
        <v>53</v>
      </c>
      <c r="B4037" s="156">
        <f t="shared" ref="B4037:B4046" si="505">A4037-A4036</f>
        <v>50</v>
      </c>
      <c r="C4037" s="156">
        <v>100</v>
      </c>
      <c r="D4037" s="156"/>
      <c r="E4037" s="157"/>
      <c r="K4037" s="160"/>
    </row>
    <row r="4038" spans="1:11">
      <c r="A4038" s="159">
        <f t="shared" si="504"/>
        <v>253</v>
      </c>
      <c r="B4038" s="156">
        <f t="shared" si="505"/>
        <v>200</v>
      </c>
      <c r="C4038" s="156">
        <v>1000</v>
      </c>
      <c r="D4038" s="156">
        <f>A4038</f>
        <v>253</v>
      </c>
      <c r="E4038" s="157">
        <f>D4038-MOD(D4038,100)</f>
        <v>200</v>
      </c>
      <c r="F4038" s="149">
        <f>MOD(D4038,100)</f>
        <v>53</v>
      </c>
      <c r="G4038" s="149">
        <f>F4038-MOD(F4038,10)</f>
        <v>50</v>
      </c>
      <c r="H4038" s="149">
        <f>MOD(F4038,10)</f>
        <v>3</v>
      </c>
      <c r="K4038" s="160"/>
    </row>
    <row r="4039" spans="1:11">
      <c r="A4039" s="159">
        <f t="shared" si="504"/>
        <v>253</v>
      </c>
      <c r="B4039" s="156">
        <f t="shared" si="505"/>
        <v>0</v>
      </c>
      <c r="C4039" s="156">
        <v>10000</v>
      </c>
      <c r="D4039" s="156"/>
      <c r="E4039" s="157" t="str">
        <f>_xlfn.IFNA(VLOOKUP(E4038,$O$3:$P$38,2,0),"")</f>
        <v>dwieście</v>
      </c>
      <c r="F4039" s="149" t="str">
        <f>IF(AND(F4038&gt;10,F4038&lt;20), VLOOKUP(F4038,$O$3:$P$38,2,0),"")</f>
        <v/>
      </c>
      <c r="G4039" s="149" t="str">
        <f>IF(AND(F4038&gt;10,F4038&lt;20),"", IF(G4038&gt;9, VLOOKUP(G4038,$O$3:$P$38,2,0),""))</f>
        <v>pięćdziesiąt</v>
      </c>
      <c r="H4039" s="149" t="str">
        <f>IF(AND(F4038&gt;10,F4038&lt;20),"",IF(H4038&gt;0,VLOOKUP(H4038,$O$3:$P$39,2,0),IF(AND(H4038=0,A4035=0),"zero","")))</f>
        <v>trzy</v>
      </c>
      <c r="J4039" s="149" t="str">
        <f>CONCATENATE(E4039,IF(AND(E4039&lt;&gt;"",F4039&lt;&gt;""),$M$3,""),F4039,IF(AND(E4039&amp;F4039&lt;&gt;"",G4039&lt;&gt;""),$M$3,""),G4039,IF(AND(E4039&amp;F4039&amp;G4039&lt;&gt;"",H4039&lt;&gt;""),$M$3,""),H4039)</f>
        <v>dwieście pięćdziesiąt trzy</v>
      </c>
      <c r="K4039" s="160"/>
    </row>
    <row r="4040" spans="1:11">
      <c r="A4040" s="159">
        <f t="shared" si="504"/>
        <v>253</v>
      </c>
      <c r="B4040" s="156">
        <f t="shared" si="505"/>
        <v>0</v>
      </c>
      <c r="C4040" s="156">
        <v>100000</v>
      </c>
      <c r="D4040" s="156"/>
      <c r="E4040" s="157"/>
      <c r="K4040" s="160"/>
    </row>
    <row r="4041" spans="1:11">
      <c r="A4041" s="159">
        <f t="shared" si="504"/>
        <v>253</v>
      </c>
      <c r="B4041" s="156">
        <f t="shared" si="505"/>
        <v>0</v>
      </c>
      <c r="C4041" s="156">
        <v>1000000</v>
      </c>
      <c r="D4041" s="156">
        <f>(A4041-A4038)/1000</f>
        <v>0</v>
      </c>
      <c r="E4041" s="157">
        <f>D4041-MOD(D4041,100)</f>
        <v>0</v>
      </c>
      <c r="F4041" s="149">
        <f>MOD(D4041,100)</f>
        <v>0</v>
      </c>
      <c r="G4041" s="149">
        <f>F4041-MOD(F4041,10)</f>
        <v>0</v>
      </c>
      <c r="H4041" s="149">
        <f>MOD(F4041,10)</f>
        <v>0</v>
      </c>
      <c r="K4041" s="160"/>
    </row>
    <row r="4042" spans="1:11">
      <c r="A4042" s="159">
        <f t="shared" si="504"/>
        <v>253</v>
      </c>
      <c r="B4042" s="156">
        <f t="shared" si="505"/>
        <v>0</v>
      </c>
      <c r="C4042" s="156">
        <v>10000000</v>
      </c>
      <c r="D4042" s="156"/>
      <c r="E4042" s="157" t="str">
        <f>_xlfn.IFNA(VLOOKUP(E4041,$O$3:$P$38,2,0),"")</f>
        <v/>
      </c>
      <c r="F4042" s="149" t="str">
        <f>IF(AND(F4041&gt;10,F4041&lt;20), VLOOKUP(F4041,$O$3:$P$38,2,0),"")</f>
        <v/>
      </c>
      <c r="G4042" s="149" t="str">
        <f>IF(AND(F4041&gt;10,F4041&lt;20),"", IF(G4041&gt;9, VLOOKUP(G4041,$O$3:$P$38,2,0),""))</f>
        <v/>
      </c>
      <c r="H4042" s="149" t="str">
        <f>IF(AND(F4041&gt;10,F4041&lt;20),"", IF(H4041&gt;0, VLOOKUP(H4041,$O$3:$P$38,2,0),""))</f>
        <v/>
      </c>
      <c r="I4042" s="149" t="str">
        <f>IF(D4041=0,"",IF(D4041=1,$Q$3,IF(AND(F4041&gt;10,F4041&lt;19),$Q$5,IF(AND(H4041&gt;1,H4041&lt;5),$Q$4,$Q$5))))</f>
        <v/>
      </c>
      <c r="J4042" s="149" t="str">
        <f>CONCATENATE(E4042,IF(AND(E4042&lt;&gt;"",F4042&lt;&gt;""),$M$3,""),F4042,IF(AND(E4042&amp;F4042&lt;&gt;"",G4042&lt;&gt;""),$M$3,""),G4042,IF(AND(E4042&amp;F4042&amp;G4042&lt;&gt;"",H4042&lt;&gt;""),$M$3,""),H4042,IF(E4042&amp;F4042&amp;G4042&amp;H4042&lt;&gt;"",$M$3,""),I4042)</f>
        <v/>
      </c>
      <c r="K4042" s="160"/>
    </row>
    <row r="4043" spans="1:11">
      <c r="A4043" s="159">
        <f t="shared" si="504"/>
        <v>253</v>
      </c>
      <c r="B4043" s="156">
        <f t="shared" si="505"/>
        <v>0</v>
      </c>
      <c r="C4043" s="156">
        <v>100000000</v>
      </c>
      <c r="D4043" s="156"/>
      <c r="E4043" s="157"/>
      <c r="K4043" s="160"/>
    </row>
    <row r="4044" spans="1:11">
      <c r="A4044" s="159">
        <f t="shared" si="504"/>
        <v>253</v>
      </c>
      <c r="B4044" s="155">
        <f t="shared" si="505"/>
        <v>0</v>
      </c>
      <c r="C4044" s="155">
        <v>1000000000</v>
      </c>
      <c r="D4044" s="156">
        <f>(A4044-A4041)/1000000</f>
        <v>0</v>
      </c>
      <c r="E4044" s="157">
        <f>D4044-MOD(D4044,100)</f>
        <v>0</v>
      </c>
      <c r="F4044" s="149">
        <f>MOD(D4044,100)</f>
        <v>0</v>
      </c>
      <c r="G4044" s="149">
        <f>F4044-MOD(F4044,10)</f>
        <v>0</v>
      </c>
      <c r="H4044" s="149">
        <f>MOD(F4044,10)</f>
        <v>0</v>
      </c>
      <c r="K4044" s="160"/>
    </row>
    <row r="4045" spans="1:11">
      <c r="A4045" s="159">
        <f t="shared" si="504"/>
        <v>253</v>
      </c>
      <c r="B4045" s="155">
        <f t="shared" si="505"/>
        <v>0</v>
      </c>
      <c r="C4045" s="155">
        <v>10000000000</v>
      </c>
      <c r="E4045" s="161" t="str">
        <f>_xlfn.IFNA(VLOOKUP(E4044,$O$3:$P$38,2,0),"")</f>
        <v/>
      </c>
      <c r="F4045" s="149" t="str">
        <f>IF(AND(F4044&gt;10,F4044&lt;20), VLOOKUP(F4044,$O$3:$P$38,2,0),"")</f>
        <v/>
      </c>
      <c r="G4045" s="149" t="str">
        <f>IF(AND(F4044&gt;10,F4044&lt;20),"", IF(G4044&gt;9, VLOOKUP(G4044,$O$3:$P$38,2,0),""))</f>
        <v/>
      </c>
      <c r="H4045" s="149" t="str">
        <f>IF(AND(F4044&gt;10,F4044&lt;20),"", IF(H4044&gt;0, VLOOKUP(H4044,$O$3:$P$38,2,0),""))</f>
        <v/>
      </c>
      <c r="I4045" s="149" t="str">
        <f>IF(D4044=0,"",IF(D4044=1,$R$3,IF(AND(F4044&gt;10,F4044&lt;19),$R$5,IF(AND(H4044&gt;1,H4044&lt;5),$R$4,$R$5))))</f>
        <v/>
      </c>
      <c r="J4045" s="149" t="str">
        <f>CONCATENATE(E4045,IF(AND(E4045&lt;&gt;"",F4045&lt;&gt;""),$M$3,""),F4045,IF(AND(E4045&amp;F4045&lt;&gt;"",G4045&lt;&gt;""),$M$3,""),G4045,IF(AND(E4045&amp;F4045&amp;G4045&lt;&gt;"",H4045&lt;&gt;""),$M$3,""),H4045,IF(E4045&amp;F4045&amp;G4045&amp;H4045&lt;&gt;"",$M$3,""),I4045)</f>
        <v/>
      </c>
      <c r="K4045" s="160"/>
    </row>
    <row r="4046" spans="1:11">
      <c r="A4046" s="159">
        <f t="shared" si="504"/>
        <v>253</v>
      </c>
      <c r="B4046" s="156">
        <f t="shared" si="505"/>
        <v>0</v>
      </c>
      <c r="C4046" s="156">
        <v>100000000000</v>
      </c>
      <c r="D4046" s="156"/>
      <c r="E4046" s="157"/>
      <c r="K4046" s="160"/>
    </row>
    <row r="4047" spans="1:11">
      <c r="A4047" s="159">
        <f t="shared" si="504"/>
        <v>253</v>
      </c>
      <c r="B4047" s="155">
        <f>A4047-A4044</f>
        <v>0</v>
      </c>
      <c r="C4047" s="155">
        <v>1000000000000</v>
      </c>
      <c r="D4047" s="156">
        <f>(A4047-A4044)/1000000000</f>
        <v>0</v>
      </c>
      <c r="E4047" s="157">
        <f>D4047-MOD(D4047,100)</f>
        <v>0</v>
      </c>
      <c r="F4047" s="149">
        <f>MOD(D4047,100)</f>
        <v>0</v>
      </c>
      <c r="G4047" s="149">
        <f>F4047-MOD(F4047,10)</f>
        <v>0</v>
      </c>
      <c r="H4047" s="149">
        <f>MOD(F4047,10)</f>
        <v>0</v>
      </c>
      <c r="K4047" s="160"/>
    </row>
    <row r="4048" spans="1:11" ht="15.75" thickBot="1">
      <c r="A4048" s="162"/>
      <c r="B4048" s="163"/>
      <c r="C4048" s="163"/>
      <c r="D4048" s="163"/>
      <c r="E4048" s="164" t="str">
        <f>_xlfn.IFNA(VLOOKUP(E4047,$O$3:$P$38,2,0),"")</f>
        <v/>
      </c>
      <c r="F4048" s="163" t="str">
        <f>IF(AND(F4047&gt;10,F4047&lt;20), VLOOKUP(F4047,$O$3:$P$38,2,0),"")</f>
        <v/>
      </c>
      <c r="G4048" s="163" t="str">
        <f>IF(AND(F4047&gt;10,F4047&lt;20),"", IF(G4047&gt;9, VLOOKUP(G4047,$O$3:$P$38,2,0),""))</f>
        <v/>
      </c>
      <c r="H4048" s="163" t="str">
        <f>IF(AND(F4047&gt;10,F4047&lt;20),"", IF(H4047&gt;0, VLOOKUP(H4047,$O$3:$P$38,2,0),""))</f>
        <v/>
      </c>
      <c r="I4048" s="163" t="str">
        <f>IF(D4047=0,"",IF(D4047=1,$S$3,IF(AND(F4047&gt;10,F4047&lt;19),$S$5,IF(AND(H4047&gt;1,H4047&lt;5),$S$4,$S$5))))</f>
        <v/>
      </c>
      <c r="J4048" s="163" t="str">
        <f>CONCATENATE(E4048,IF(AND(E4048&lt;&gt;"",F4048&lt;&gt;""),$M$3,""),F4048,IF(AND(E4048&amp;F4048&lt;&gt;"",G4048&lt;&gt;""),$M$3,""),G4048,IF(AND(E4048&amp;F4048&amp;G4048&lt;&gt;"",H4048&lt;&gt;""),$M$3,""),H4048,IF(E4048&amp;F4048&amp;G4048&amp;H4048&lt;&gt;"",$M$3,""),I4048)</f>
        <v/>
      </c>
      <c r="K4048" s="165"/>
    </row>
    <row r="4049" spans="1:11" ht="15.75" thickBot="1">
      <c r="A4049" s="150"/>
      <c r="B4049" s="150"/>
      <c r="C4049" s="150"/>
      <c r="D4049" s="150"/>
      <c r="E4049" s="166"/>
      <c r="F4049" s="150"/>
      <c r="G4049" s="150"/>
      <c r="H4049" s="150"/>
      <c r="I4049" s="150"/>
      <c r="J4049" s="150"/>
      <c r="K4049" s="150"/>
    </row>
    <row r="4050" spans="1:11" ht="15.75" thickBot="1">
      <c r="A4050" s="151">
        <v>254</v>
      </c>
      <c r="B4050" s="145" t="s">
        <v>152</v>
      </c>
      <c r="C4050" s="145" t="s">
        <v>153</v>
      </c>
      <c r="D4050" s="148"/>
      <c r="E4050" s="152" t="str">
        <f>CONCATENATE(J4064,IF(AND(D4063&lt;&gt;0,D4060&lt;&gt;0),$M$3,""),J4061,IF(AND(D4060&lt;&gt;0,D4057&lt;&gt;0),$M$3,""),J4058,IF(AND(D4057&lt;&gt;0,D4054&lt;&gt;0),$M$3,""),J4055,$N$3,$M$3,E4051,IF(D4051&lt;&gt;0,$M$3,""),$N$4)</f>
        <v>dwieście pięćdziesiąt cztery, 00/100</v>
      </c>
      <c r="F4050" s="148"/>
      <c r="G4050" s="148"/>
      <c r="H4050" s="148"/>
      <c r="I4050" s="148"/>
      <c r="J4050" s="148"/>
      <c r="K4050" s="153"/>
    </row>
    <row r="4051" spans="1:11" ht="15.75" thickBot="1">
      <c r="A4051" s="154">
        <f>TRUNC(A4050)</f>
        <v>254</v>
      </c>
      <c r="B4051" s="155">
        <f>A4050-A4051</f>
        <v>0</v>
      </c>
      <c r="C4051" s="155">
        <v>1</v>
      </c>
      <c r="D4051" s="156">
        <f>B4051</f>
        <v>0</v>
      </c>
      <c r="E4051" s="157" t="str">
        <f>CONCATENATE(TEXT(D4051*100,"## 00"),"/100")</f>
        <v>00/100</v>
      </c>
      <c r="K4051" s="158"/>
    </row>
    <row r="4052" spans="1:11">
      <c r="A4052" s="159">
        <f t="shared" ref="A4052:A4063" si="506">MOD($A$4051,$C4052)</f>
        <v>4</v>
      </c>
      <c r="B4052" s="156">
        <f>A4052</f>
        <v>4</v>
      </c>
      <c r="C4052" s="156">
        <v>10</v>
      </c>
      <c r="D4052" s="156"/>
      <c r="E4052" s="157"/>
      <c r="K4052" s="160"/>
    </row>
    <row r="4053" spans="1:11">
      <c r="A4053" s="159">
        <f t="shared" si="506"/>
        <v>54</v>
      </c>
      <c r="B4053" s="156">
        <f t="shared" ref="B4053:B4062" si="507">A4053-A4052</f>
        <v>50</v>
      </c>
      <c r="C4053" s="156">
        <v>100</v>
      </c>
      <c r="D4053" s="156"/>
      <c r="E4053" s="157"/>
      <c r="K4053" s="160"/>
    </row>
    <row r="4054" spans="1:11">
      <c r="A4054" s="159">
        <f t="shared" si="506"/>
        <v>254</v>
      </c>
      <c r="B4054" s="156">
        <f t="shared" si="507"/>
        <v>200</v>
      </c>
      <c r="C4054" s="156">
        <v>1000</v>
      </c>
      <c r="D4054" s="156">
        <f>A4054</f>
        <v>254</v>
      </c>
      <c r="E4054" s="157">
        <f>D4054-MOD(D4054,100)</f>
        <v>200</v>
      </c>
      <c r="F4054" s="149">
        <f>MOD(D4054,100)</f>
        <v>54</v>
      </c>
      <c r="G4054" s="149">
        <f>F4054-MOD(F4054,10)</f>
        <v>50</v>
      </c>
      <c r="H4054" s="149">
        <f>MOD(F4054,10)</f>
        <v>4</v>
      </c>
      <c r="K4054" s="160"/>
    </row>
    <row r="4055" spans="1:11">
      <c r="A4055" s="159">
        <f t="shared" si="506"/>
        <v>254</v>
      </c>
      <c r="B4055" s="156">
        <f t="shared" si="507"/>
        <v>0</v>
      </c>
      <c r="C4055" s="156">
        <v>10000</v>
      </c>
      <c r="D4055" s="156"/>
      <c r="E4055" s="157" t="str">
        <f>_xlfn.IFNA(VLOOKUP(E4054,$O$3:$P$38,2,0),"")</f>
        <v>dwieście</v>
      </c>
      <c r="F4055" s="149" t="str">
        <f>IF(AND(F4054&gt;10,F4054&lt;20), VLOOKUP(F4054,$O$3:$P$38,2,0),"")</f>
        <v/>
      </c>
      <c r="G4055" s="149" t="str">
        <f>IF(AND(F4054&gt;10,F4054&lt;20),"", IF(G4054&gt;9, VLOOKUP(G4054,$O$3:$P$38,2,0),""))</f>
        <v>pięćdziesiąt</v>
      </c>
      <c r="H4055" s="149" t="str">
        <f>IF(AND(F4054&gt;10,F4054&lt;20),"",IF(H4054&gt;0,VLOOKUP(H4054,$O$3:$P$39,2,0),IF(AND(H4054=0,A4051=0),"zero","")))</f>
        <v>cztery</v>
      </c>
      <c r="J4055" s="149" t="str">
        <f>CONCATENATE(E4055,IF(AND(E4055&lt;&gt;"",F4055&lt;&gt;""),$M$3,""),F4055,IF(AND(E4055&amp;F4055&lt;&gt;"",G4055&lt;&gt;""),$M$3,""),G4055,IF(AND(E4055&amp;F4055&amp;G4055&lt;&gt;"",H4055&lt;&gt;""),$M$3,""),H4055)</f>
        <v>dwieście pięćdziesiąt cztery</v>
      </c>
      <c r="K4055" s="160"/>
    </row>
    <row r="4056" spans="1:11">
      <c r="A4056" s="159">
        <f t="shared" si="506"/>
        <v>254</v>
      </c>
      <c r="B4056" s="156">
        <f t="shared" si="507"/>
        <v>0</v>
      </c>
      <c r="C4056" s="156">
        <v>100000</v>
      </c>
      <c r="D4056" s="156"/>
      <c r="E4056" s="157"/>
      <c r="K4056" s="160"/>
    </row>
    <row r="4057" spans="1:11">
      <c r="A4057" s="159">
        <f t="shared" si="506"/>
        <v>254</v>
      </c>
      <c r="B4057" s="156">
        <f t="shared" si="507"/>
        <v>0</v>
      </c>
      <c r="C4057" s="156">
        <v>1000000</v>
      </c>
      <c r="D4057" s="156">
        <f>(A4057-A4054)/1000</f>
        <v>0</v>
      </c>
      <c r="E4057" s="157">
        <f>D4057-MOD(D4057,100)</f>
        <v>0</v>
      </c>
      <c r="F4057" s="149">
        <f>MOD(D4057,100)</f>
        <v>0</v>
      </c>
      <c r="G4057" s="149">
        <f>F4057-MOD(F4057,10)</f>
        <v>0</v>
      </c>
      <c r="H4057" s="149">
        <f>MOD(F4057,10)</f>
        <v>0</v>
      </c>
      <c r="K4057" s="160"/>
    </row>
    <row r="4058" spans="1:11">
      <c r="A4058" s="159">
        <f t="shared" si="506"/>
        <v>254</v>
      </c>
      <c r="B4058" s="156">
        <f t="shared" si="507"/>
        <v>0</v>
      </c>
      <c r="C4058" s="156">
        <v>10000000</v>
      </c>
      <c r="D4058" s="156"/>
      <c r="E4058" s="157" t="str">
        <f>_xlfn.IFNA(VLOOKUP(E4057,$O$3:$P$38,2,0),"")</f>
        <v/>
      </c>
      <c r="F4058" s="149" t="str">
        <f>IF(AND(F4057&gt;10,F4057&lt;20), VLOOKUP(F4057,$O$3:$P$38,2,0),"")</f>
        <v/>
      </c>
      <c r="G4058" s="149" t="str">
        <f>IF(AND(F4057&gt;10,F4057&lt;20),"", IF(G4057&gt;9, VLOOKUP(G4057,$O$3:$P$38,2,0),""))</f>
        <v/>
      </c>
      <c r="H4058" s="149" t="str">
        <f>IF(AND(F4057&gt;10,F4057&lt;20),"", IF(H4057&gt;0, VLOOKUP(H4057,$O$3:$P$38,2,0),""))</f>
        <v/>
      </c>
      <c r="I4058" s="149" t="str">
        <f>IF(D4057=0,"",IF(D4057=1,$Q$3,IF(AND(F4057&gt;10,F4057&lt;19),$Q$5,IF(AND(H4057&gt;1,H4057&lt;5),$Q$4,$Q$5))))</f>
        <v/>
      </c>
      <c r="J4058" s="149" t="str">
        <f>CONCATENATE(E4058,IF(AND(E4058&lt;&gt;"",F4058&lt;&gt;""),$M$3,""),F4058,IF(AND(E4058&amp;F4058&lt;&gt;"",G4058&lt;&gt;""),$M$3,""),G4058,IF(AND(E4058&amp;F4058&amp;G4058&lt;&gt;"",H4058&lt;&gt;""),$M$3,""),H4058,IF(E4058&amp;F4058&amp;G4058&amp;H4058&lt;&gt;"",$M$3,""),I4058)</f>
        <v/>
      </c>
      <c r="K4058" s="160"/>
    </row>
    <row r="4059" spans="1:11">
      <c r="A4059" s="159">
        <f t="shared" si="506"/>
        <v>254</v>
      </c>
      <c r="B4059" s="156">
        <f t="shared" si="507"/>
        <v>0</v>
      </c>
      <c r="C4059" s="156">
        <v>100000000</v>
      </c>
      <c r="D4059" s="156"/>
      <c r="E4059" s="157"/>
      <c r="K4059" s="160"/>
    </row>
    <row r="4060" spans="1:11">
      <c r="A4060" s="159">
        <f t="shared" si="506"/>
        <v>254</v>
      </c>
      <c r="B4060" s="155">
        <f t="shared" si="507"/>
        <v>0</v>
      </c>
      <c r="C4060" s="155">
        <v>1000000000</v>
      </c>
      <c r="D4060" s="156">
        <f>(A4060-A4057)/1000000</f>
        <v>0</v>
      </c>
      <c r="E4060" s="157">
        <f>D4060-MOD(D4060,100)</f>
        <v>0</v>
      </c>
      <c r="F4060" s="149">
        <f>MOD(D4060,100)</f>
        <v>0</v>
      </c>
      <c r="G4060" s="149">
        <f>F4060-MOD(F4060,10)</f>
        <v>0</v>
      </c>
      <c r="H4060" s="149">
        <f>MOD(F4060,10)</f>
        <v>0</v>
      </c>
      <c r="K4060" s="160"/>
    </row>
    <row r="4061" spans="1:11">
      <c r="A4061" s="159">
        <f t="shared" si="506"/>
        <v>254</v>
      </c>
      <c r="B4061" s="155">
        <f t="shared" si="507"/>
        <v>0</v>
      </c>
      <c r="C4061" s="155">
        <v>10000000000</v>
      </c>
      <c r="E4061" s="161" t="str">
        <f>_xlfn.IFNA(VLOOKUP(E4060,$O$3:$P$38,2,0),"")</f>
        <v/>
      </c>
      <c r="F4061" s="149" t="str">
        <f>IF(AND(F4060&gt;10,F4060&lt;20), VLOOKUP(F4060,$O$3:$P$38,2,0),"")</f>
        <v/>
      </c>
      <c r="G4061" s="149" t="str">
        <f>IF(AND(F4060&gt;10,F4060&lt;20),"", IF(G4060&gt;9, VLOOKUP(G4060,$O$3:$P$38,2,0),""))</f>
        <v/>
      </c>
      <c r="H4061" s="149" t="str">
        <f>IF(AND(F4060&gt;10,F4060&lt;20),"", IF(H4060&gt;0, VLOOKUP(H4060,$O$3:$P$38,2,0),""))</f>
        <v/>
      </c>
      <c r="I4061" s="149" t="str">
        <f>IF(D4060=0,"",IF(D4060=1,$R$3,IF(AND(F4060&gt;10,F4060&lt;19),$R$5,IF(AND(H4060&gt;1,H4060&lt;5),$R$4,$R$5))))</f>
        <v/>
      </c>
      <c r="J4061" s="149" t="str">
        <f>CONCATENATE(E4061,IF(AND(E4061&lt;&gt;"",F4061&lt;&gt;""),$M$3,""),F4061,IF(AND(E4061&amp;F4061&lt;&gt;"",G4061&lt;&gt;""),$M$3,""),G4061,IF(AND(E4061&amp;F4061&amp;G4061&lt;&gt;"",H4061&lt;&gt;""),$M$3,""),H4061,IF(E4061&amp;F4061&amp;G4061&amp;H4061&lt;&gt;"",$M$3,""),I4061)</f>
        <v/>
      </c>
      <c r="K4061" s="160"/>
    </row>
    <row r="4062" spans="1:11">
      <c r="A4062" s="159">
        <f t="shared" si="506"/>
        <v>254</v>
      </c>
      <c r="B4062" s="156">
        <f t="shared" si="507"/>
        <v>0</v>
      </c>
      <c r="C4062" s="156">
        <v>100000000000</v>
      </c>
      <c r="D4062" s="156"/>
      <c r="E4062" s="157"/>
      <c r="K4062" s="160"/>
    </row>
    <row r="4063" spans="1:11">
      <c r="A4063" s="159">
        <f t="shared" si="506"/>
        <v>254</v>
      </c>
      <c r="B4063" s="155">
        <f>A4063-A4060</f>
        <v>0</v>
      </c>
      <c r="C4063" s="155">
        <v>1000000000000</v>
      </c>
      <c r="D4063" s="156">
        <f>(A4063-A4060)/1000000000</f>
        <v>0</v>
      </c>
      <c r="E4063" s="157">
        <f>D4063-MOD(D4063,100)</f>
        <v>0</v>
      </c>
      <c r="F4063" s="149">
        <f>MOD(D4063,100)</f>
        <v>0</v>
      </c>
      <c r="G4063" s="149">
        <f>F4063-MOD(F4063,10)</f>
        <v>0</v>
      </c>
      <c r="H4063" s="149">
        <f>MOD(F4063,10)</f>
        <v>0</v>
      </c>
      <c r="K4063" s="160"/>
    </row>
    <row r="4064" spans="1:11" ht="15.75" thickBot="1">
      <c r="A4064" s="162"/>
      <c r="B4064" s="163"/>
      <c r="C4064" s="163"/>
      <c r="D4064" s="163"/>
      <c r="E4064" s="164" t="str">
        <f>_xlfn.IFNA(VLOOKUP(E4063,$O$3:$P$38,2,0),"")</f>
        <v/>
      </c>
      <c r="F4064" s="163" t="str">
        <f>IF(AND(F4063&gt;10,F4063&lt;20), VLOOKUP(F4063,$O$3:$P$38,2,0),"")</f>
        <v/>
      </c>
      <c r="G4064" s="163" t="str">
        <f>IF(AND(F4063&gt;10,F4063&lt;20),"", IF(G4063&gt;9, VLOOKUP(G4063,$O$3:$P$38,2,0),""))</f>
        <v/>
      </c>
      <c r="H4064" s="163" t="str">
        <f>IF(AND(F4063&gt;10,F4063&lt;20),"", IF(H4063&gt;0, VLOOKUP(H4063,$O$3:$P$38,2,0),""))</f>
        <v/>
      </c>
      <c r="I4064" s="163" t="str">
        <f>IF(D4063=0,"",IF(D4063=1,$S$3,IF(AND(F4063&gt;10,F4063&lt;19),$S$5,IF(AND(H4063&gt;1,H4063&lt;5),$S$4,$S$5))))</f>
        <v/>
      </c>
      <c r="J4064" s="163" t="str">
        <f>CONCATENATE(E4064,IF(AND(E4064&lt;&gt;"",F4064&lt;&gt;""),$M$3,""),F4064,IF(AND(E4064&amp;F4064&lt;&gt;"",G4064&lt;&gt;""),$M$3,""),G4064,IF(AND(E4064&amp;F4064&amp;G4064&lt;&gt;"",H4064&lt;&gt;""),$M$3,""),H4064,IF(E4064&amp;F4064&amp;G4064&amp;H4064&lt;&gt;"",$M$3,""),I4064)</f>
        <v/>
      </c>
      <c r="K4064" s="165"/>
    </row>
    <row r="4066" spans="1:11" ht="15.75" thickBot="1">
      <c r="A4066" s="151">
        <v>255</v>
      </c>
      <c r="B4066" s="145" t="s">
        <v>152</v>
      </c>
      <c r="C4066" s="145" t="s">
        <v>153</v>
      </c>
      <c r="D4066" s="148"/>
      <c r="E4066" s="152" t="str">
        <f>CONCATENATE(J4080,IF(AND(D4079&lt;&gt;0,D4076&lt;&gt;0),$M$3,""),J4077,IF(AND(D4076&lt;&gt;0,D4073&lt;&gt;0),$M$3,""),J4074,IF(AND(D4073&lt;&gt;0,D4070&lt;&gt;0),$M$3,""),J4071,$N$3,$M$3,E4067,IF(D4067&lt;&gt;0,$M$3,""),$N$4)</f>
        <v>dwieście pięćdziesiąt pięć, 00/100</v>
      </c>
      <c r="F4066" s="148"/>
      <c r="G4066" s="148"/>
      <c r="H4066" s="148"/>
      <c r="I4066" s="148"/>
      <c r="J4066" s="148"/>
      <c r="K4066" s="153"/>
    </row>
    <row r="4067" spans="1:11" ht="15.75" thickBot="1">
      <c r="A4067" s="154">
        <f>TRUNC(A4066)</f>
        <v>255</v>
      </c>
      <c r="B4067" s="155">
        <f>A4066-A4067</f>
        <v>0</v>
      </c>
      <c r="C4067" s="155">
        <v>1</v>
      </c>
      <c r="D4067" s="156">
        <f>B4067</f>
        <v>0</v>
      </c>
      <c r="E4067" s="157" t="str">
        <f>CONCATENATE(TEXT(D4067*100,"## 00"),"/100")</f>
        <v>00/100</v>
      </c>
      <c r="K4067" s="158"/>
    </row>
    <row r="4068" spans="1:11">
      <c r="A4068" s="159">
        <f t="shared" ref="A4068:A4079" si="508">MOD($A$4067,$C4068)</f>
        <v>5</v>
      </c>
      <c r="B4068" s="156">
        <f>A4068</f>
        <v>5</v>
      </c>
      <c r="C4068" s="156">
        <v>10</v>
      </c>
      <c r="D4068" s="156"/>
      <c r="E4068" s="157"/>
      <c r="K4068" s="160"/>
    </row>
    <row r="4069" spans="1:11">
      <c r="A4069" s="159">
        <f t="shared" si="508"/>
        <v>55</v>
      </c>
      <c r="B4069" s="156">
        <f t="shared" ref="B4069:B4078" si="509">A4069-A4068</f>
        <v>50</v>
      </c>
      <c r="C4069" s="156">
        <v>100</v>
      </c>
      <c r="D4069" s="156"/>
      <c r="E4069" s="157"/>
      <c r="K4069" s="160"/>
    </row>
    <row r="4070" spans="1:11">
      <c r="A4070" s="159">
        <f t="shared" si="508"/>
        <v>255</v>
      </c>
      <c r="B4070" s="156">
        <f t="shared" si="509"/>
        <v>200</v>
      </c>
      <c r="C4070" s="156">
        <v>1000</v>
      </c>
      <c r="D4070" s="156">
        <f>A4070</f>
        <v>255</v>
      </c>
      <c r="E4070" s="157">
        <f>D4070-MOD(D4070,100)</f>
        <v>200</v>
      </c>
      <c r="F4070" s="149">
        <f>MOD(D4070,100)</f>
        <v>55</v>
      </c>
      <c r="G4070" s="149">
        <f>F4070-MOD(F4070,10)</f>
        <v>50</v>
      </c>
      <c r="H4070" s="149">
        <f>MOD(F4070,10)</f>
        <v>5</v>
      </c>
      <c r="K4070" s="160"/>
    </row>
    <row r="4071" spans="1:11">
      <c r="A4071" s="159">
        <f t="shared" si="508"/>
        <v>255</v>
      </c>
      <c r="B4071" s="156">
        <f t="shared" si="509"/>
        <v>0</v>
      </c>
      <c r="C4071" s="156">
        <v>10000</v>
      </c>
      <c r="D4071" s="156"/>
      <c r="E4071" s="157" t="str">
        <f>_xlfn.IFNA(VLOOKUP(E4070,$O$3:$P$38,2,0),"")</f>
        <v>dwieście</v>
      </c>
      <c r="F4071" s="149" t="str">
        <f>IF(AND(F4070&gt;10,F4070&lt;20), VLOOKUP(F4070,$O$3:$P$38,2,0),"")</f>
        <v/>
      </c>
      <c r="G4071" s="149" t="str">
        <f>IF(AND(F4070&gt;10,F4070&lt;20),"", IF(G4070&gt;9, VLOOKUP(G4070,$O$3:$P$38,2,0),""))</f>
        <v>pięćdziesiąt</v>
      </c>
      <c r="H4071" s="149" t="str">
        <f>IF(AND(F4070&gt;10,F4070&lt;20),"",IF(H4070&gt;0,VLOOKUP(H4070,$O$3:$P$39,2,0),IF(AND(H4070=0,A4067=0),"zero","")))</f>
        <v>pięć</v>
      </c>
      <c r="J4071" s="149" t="str">
        <f>CONCATENATE(E4071,IF(AND(E4071&lt;&gt;"",F4071&lt;&gt;""),$M$3,""),F4071,IF(AND(E4071&amp;F4071&lt;&gt;"",G4071&lt;&gt;""),$M$3,""),G4071,IF(AND(E4071&amp;F4071&amp;G4071&lt;&gt;"",H4071&lt;&gt;""),$M$3,""),H4071)</f>
        <v>dwieście pięćdziesiąt pięć</v>
      </c>
      <c r="K4071" s="160"/>
    </row>
    <row r="4072" spans="1:11">
      <c r="A4072" s="159">
        <f t="shared" si="508"/>
        <v>255</v>
      </c>
      <c r="B4072" s="156">
        <f t="shared" si="509"/>
        <v>0</v>
      </c>
      <c r="C4072" s="156">
        <v>100000</v>
      </c>
      <c r="D4072" s="156"/>
      <c r="E4072" s="157"/>
      <c r="K4072" s="160"/>
    </row>
    <row r="4073" spans="1:11">
      <c r="A4073" s="159">
        <f t="shared" si="508"/>
        <v>255</v>
      </c>
      <c r="B4073" s="156">
        <f t="shared" si="509"/>
        <v>0</v>
      </c>
      <c r="C4073" s="156">
        <v>1000000</v>
      </c>
      <c r="D4073" s="156">
        <f>(A4073-A4070)/1000</f>
        <v>0</v>
      </c>
      <c r="E4073" s="157">
        <f>D4073-MOD(D4073,100)</f>
        <v>0</v>
      </c>
      <c r="F4073" s="149">
        <f>MOD(D4073,100)</f>
        <v>0</v>
      </c>
      <c r="G4073" s="149">
        <f>F4073-MOD(F4073,10)</f>
        <v>0</v>
      </c>
      <c r="H4073" s="149">
        <f>MOD(F4073,10)</f>
        <v>0</v>
      </c>
      <c r="K4073" s="160"/>
    </row>
    <row r="4074" spans="1:11">
      <c r="A4074" s="159">
        <f t="shared" si="508"/>
        <v>255</v>
      </c>
      <c r="B4074" s="156">
        <f t="shared" si="509"/>
        <v>0</v>
      </c>
      <c r="C4074" s="156">
        <v>10000000</v>
      </c>
      <c r="D4074" s="156"/>
      <c r="E4074" s="157" t="str">
        <f>_xlfn.IFNA(VLOOKUP(E4073,$O$3:$P$38,2,0),"")</f>
        <v/>
      </c>
      <c r="F4074" s="149" t="str">
        <f>IF(AND(F4073&gt;10,F4073&lt;20), VLOOKUP(F4073,$O$3:$P$38,2,0),"")</f>
        <v/>
      </c>
      <c r="G4074" s="149" t="str">
        <f>IF(AND(F4073&gt;10,F4073&lt;20),"", IF(G4073&gt;9, VLOOKUP(G4073,$O$3:$P$38,2,0),""))</f>
        <v/>
      </c>
      <c r="H4074" s="149" t="str">
        <f>IF(AND(F4073&gt;10,F4073&lt;20),"", IF(H4073&gt;0, VLOOKUP(H4073,$O$3:$P$38,2,0),""))</f>
        <v/>
      </c>
      <c r="I4074" s="149" t="str">
        <f>IF(D4073=0,"",IF(D4073=1,$Q$3,IF(AND(F4073&gt;10,F4073&lt;19),$Q$5,IF(AND(H4073&gt;1,H4073&lt;5),$Q$4,$Q$5))))</f>
        <v/>
      </c>
      <c r="J4074" s="149" t="str">
        <f>CONCATENATE(E4074,IF(AND(E4074&lt;&gt;"",F4074&lt;&gt;""),$M$3,""),F4074,IF(AND(E4074&amp;F4074&lt;&gt;"",G4074&lt;&gt;""),$M$3,""),G4074,IF(AND(E4074&amp;F4074&amp;G4074&lt;&gt;"",H4074&lt;&gt;""),$M$3,""),H4074,IF(E4074&amp;F4074&amp;G4074&amp;H4074&lt;&gt;"",$M$3,""),I4074)</f>
        <v/>
      </c>
      <c r="K4074" s="160"/>
    </row>
    <row r="4075" spans="1:11">
      <c r="A4075" s="159">
        <f t="shared" si="508"/>
        <v>255</v>
      </c>
      <c r="B4075" s="156">
        <f t="shared" si="509"/>
        <v>0</v>
      </c>
      <c r="C4075" s="156">
        <v>100000000</v>
      </c>
      <c r="D4075" s="156"/>
      <c r="E4075" s="157"/>
      <c r="K4075" s="160"/>
    </row>
    <row r="4076" spans="1:11">
      <c r="A4076" s="159">
        <f t="shared" si="508"/>
        <v>255</v>
      </c>
      <c r="B4076" s="155">
        <f t="shared" si="509"/>
        <v>0</v>
      </c>
      <c r="C4076" s="155">
        <v>1000000000</v>
      </c>
      <c r="D4076" s="156">
        <f>(A4076-A4073)/1000000</f>
        <v>0</v>
      </c>
      <c r="E4076" s="157">
        <f>D4076-MOD(D4076,100)</f>
        <v>0</v>
      </c>
      <c r="F4076" s="149">
        <f>MOD(D4076,100)</f>
        <v>0</v>
      </c>
      <c r="G4076" s="149">
        <f>F4076-MOD(F4076,10)</f>
        <v>0</v>
      </c>
      <c r="H4076" s="149">
        <f>MOD(F4076,10)</f>
        <v>0</v>
      </c>
      <c r="K4076" s="160"/>
    </row>
    <row r="4077" spans="1:11">
      <c r="A4077" s="159">
        <f t="shared" si="508"/>
        <v>255</v>
      </c>
      <c r="B4077" s="155">
        <f t="shared" si="509"/>
        <v>0</v>
      </c>
      <c r="C4077" s="155">
        <v>10000000000</v>
      </c>
      <c r="E4077" s="161" t="str">
        <f>_xlfn.IFNA(VLOOKUP(E4076,$O$3:$P$38,2,0),"")</f>
        <v/>
      </c>
      <c r="F4077" s="149" t="str">
        <f>IF(AND(F4076&gt;10,F4076&lt;20), VLOOKUP(F4076,$O$3:$P$38,2,0),"")</f>
        <v/>
      </c>
      <c r="G4077" s="149" t="str">
        <f>IF(AND(F4076&gt;10,F4076&lt;20),"", IF(G4076&gt;9, VLOOKUP(G4076,$O$3:$P$38,2,0),""))</f>
        <v/>
      </c>
      <c r="H4077" s="149" t="str">
        <f>IF(AND(F4076&gt;10,F4076&lt;20),"", IF(H4076&gt;0, VLOOKUP(H4076,$O$3:$P$38,2,0),""))</f>
        <v/>
      </c>
      <c r="I4077" s="149" t="str">
        <f>IF(D4076=0,"",IF(D4076=1,$R$3,IF(AND(F4076&gt;10,F4076&lt;19),$R$5,IF(AND(H4076&gt;1,H4076&lt;5),$R$4,$R$5))))</f>
        <v/>
      </c>
      <c r="J4077" s="149" t="str">
        <f>CONCATENATE(E4077,IF(AND(E4077&lt;&gt;"",F4077&lt;&gt;""),$M$3,""),F4077,IF(AND(E4077&amp;F4077&lt;&gt;"",G4077&lt;&gt;""),$M$3,""),G4077,IF(AND(E4077&amp;F4077&amp;G4077&lt;&gt;"",H4077&lt;&gt;""),$M$3,""),H4077,IF(E4077&amp;F4077&amp;G4077&amp;H4077&lt;&gt;"",$M$3,""),I4077)</f>
        <v/>
      </c>
      <c r="K4077" s="160"/>
    </row>
    <row r="4078" spans="1:11">
      <c r="A4078" s="159">
        <f t="shared" si="508"/>
        <v>255</v>
      </c>
      <c r="B4078" s="156">
        <f t="shared" si="509"/>
        <v>0</v>
      </c>
      <c r="C4078" s="156">
        <v>100000000000</v>
      </c>
      <c r="D4078" s="156"/>
      <c r="E4078" s="157"/>
      <c r="K4078" s="160"/>
    </row>
    <row r="4079" spans="1:11">
      <c r="A4079" s="159">
        <f t="shared" si="508"/>
        <v>255</v>
      </c>
      <c r="B4079" s="155">
        <f>A4079-A4076</f>
        <v>0</v>
      </c>
      <c r="C4079" s="155">
        <v>1000000000000</v>
      </c>
      <c r="D4079" s="156">
        <f>(A4079-A4076)/1000000000</f>
        <v>0</v>
      </c>
      <c r="E4079" s="157">
        <f>D4079-MOD(D4079,100)</f>
        <v>0</v>
      </c>
      <c r="F4079" s="149">
        <f>MOD(D4079,100)</f>
        <v>0</v>
      </c>
      <c r="G4079" s="149">
        <f>F4079-MOD(F4079,10)</f>
        <v>0</v>
      </c>
      <c r="H4079" s="149">
        <f>MOD(F4079,10)</f>
        <v>0</v>
      </c>
      <c r="K4079" s="160"/>
    </row>
    <row r="4080" spans="1:11" ht="15.75" thickBot="1">
      <c r="A4080" s="162"/>
      <c r="B4080" s="163"/>
      <c r="C4080" s="163"/>
      <c r="D4080" s="163"/>
      <c r="E4080" s="164" t="str">
        <f>_xlfn.IFNA(VLOOKUP(E4079,$O$3:$P$38,2,0),"")</f>
        <v/>
      </c>
      <c r="F4080" s="163" t="str">
        <f>IF(AND(F4079&gt;10,F4079&lt;20), VLOOKUP(F4079,$O$3:$P$38,2,0),"")</f>
        <v/>
      </c>
      <c r="G4080" s="163" t="str">
        <f>IF(AND(F4079&gt;10,F4079&lt;20),"", IF(G4079&gt;9, VLOOKUP(G4079,$O$3:$P$38,2,0),""))</f>
        <v/>
      </c>
      <c r="H4080" s="163" t="str">
        <f>IF(AND(F4079&gt;10,F4079&lt;20),"", IF(H4079&gt;0, VLOOKUP(H4079,$O$3:$P$38,2,0),""))</f>
        <v/>
      </c>
      <c r="I4080" s="163" t="str">
        <f>IF(D4079=0,"",IF(D4079=1,$S$3,IF(AND(F4079&gt;10,F4079&lt;19),$S$5,IF(AND(H4079&gt;1,H4079&lt;5),$S$4,$S$5))))</f>
        <v/>
      </c>
      <c r="J4080" s="163" t="str">
        <f>CONCATENATE(E4080,IF(AND(E4080&lt;&gt;"",F4080&lt;&gt;""),$M$3,""),F4080,IF(AND(E4080&amp;F4080&lt;&gt;"",G4080&lt;&gt;""),$M$3,""),G4080,IF(AND(E4080&amp;F4080&amp;G4080&lt;&gt;"",H4080&lt;&gt;""),$M$3,""),H4080,IF(E4080&amp;F4080&amp;G4080&amp;H4080&lt;&gt;"",$M$3,""),I4080)</f>
        <v/>
      </c>
      <c r="K4080" s="165"/>
    </row>
    <row r="4082" spans="1:11" ht="15.75" thickBot="1">
      <c r="A4082" s="151">
        <v>256</v>
      </c>
      <c r="B4082" s="145" t="s">
        <v>152</v>
      </c>
      <c r="C4082" s="145" t="s">
        <v>153</v>
      </c>
      <c r="D4082" s="148"/>
      <c r="E4082" s="152" t="str">
        <f>CONCATENATE(J4096,IF(AND(D4095&lt;&gt;0,D4092&lt;&gt;0),$M$3,""),J4093,IF(AND(D4092&lt;&gt;0,D4089&lt;&gt;0),$M$3,""),J4090,IF(AND(D4089&lt;&gt;0,D4086&lt;&gt;0),$M$3,""),J4087,$N$3,$M$3,E4083,IF(D4083&lt;&gt;0,$M$3,""),$N$4)</f>
        <v>dwieście pięćdziesiąt sześć, 00/100</v>
      </c>
      <c r="F4082" s="148"/>
      <c r="G4082" s="148"/>
      <c r="H4082" s="148"/>
      <c r="I4082" s="148"/>
      <c r="J4082" s="148"/>
      <c r="K4082" s="153"/>
    </row>
    <row r="4083" spans="1:11" ht="15.75" thickBot="1">
      <c r="A4083" s="154">
        <f>TRUNC(A4082)</f>
        <v>256</v>
      </c>
      <c r="B4083" s="155">
        <f>A4082-A4083</f>
        <v>0</v>
      </c>
      <c r="C4083" s="155">
        <v>1</v>
      </c>
      <c r="D4083" s="156">
        <f>B4083</f>
        <v>0</v>
      </c>
      <c r="E4083" s="157" t="str">
        <f>CONCATENATE(TEXT(D4083*100,"## 00"),"/100")</f>
        <v>00/100</v>
      </c>
      <c r="K4083" s="158"/>
    </row>
    <row r="4084" spans="1:11">
      <c r="A4084" s="159">
        <f t="shared" ref="A4084:A4095" si="510">MOD($A$4083,$C4084)</f>
        <v>6</v>
      </c>
      <c r="B4084" s="156">
        <f>A4084</f>
        <v>6</v>
      </c>
      <c r="C4084" s="156">
        <v>10</v>
      </c>
      <c r="D4084" s="156"/>
      <c r="E4084" s="157"/>
      <c r="K4084" s="160"/>
    </row>
    <row r="4085" spans="1:11">
      <c r="A4085" s="159">
        <f t="shared" si="510"/>
        <v>56</v>
      </c>
      <c r="B4085" s="156">
        <f t="shared" ref="B4085:B4094" si="511">A4085-A4084</f>
        <v>50</v>
      </c>
      <c r="C4085" s="156">
        <v>100</v>
      </c>
      <c r="D4085" s="156"/>
      <c r="E4085" s="157"/>
      <c r="K4085" s="160"/>
    </row>
    <row r="4086" spans="1:11">
      <c r="A4086" s="159">
        <f t="shared" si="510"/>
        <v>256</v>
      </c>
      <c r="B4086" s="156">
        <f t="shared" si="511"/>
        <v>200</v>
      </c>
      <c r="C4086" s="156">
        <v>1000</v>
      </c>
      <c r="D4086" s="156">
        <f>A4086</f>
        <v>256</v>
      </c>
      <c r="E4086" s="157">
        <f>D4086-MOD(D4086,100)</f>
        <v>200</v>
      </c>
      <c r="F4086" s="149">
        <f>MOD(D4086,100)</f>
        <v>56</v>
      </c>
      <c r="G4086" s="149">
        <f>F4086-MOD(F4086,10)</f>
        <v>50</v>
      </c>
      <c r="H4086" s="149">
        <f>MOD(F4086,10)</f>
        <v>6</v>
      </c>
      <c r="K4086" s="160"/>
    </row>
    <row r="4087" spans="1:11">
      <c r="A4087" s="159">
        <f t="shared" si="510"/>
        <v>256</v>
      </c>
      <c r="B4087" s="156">
        <f t="shared" si="511"/>
        <v>0</v>
      </c>
      <c r="C4087" s="156">
        <v>10000</v>
      </c>
      <c r="D4087" s="156"/>
      <c r="E4087" s="157" t="str">
        <f>_xlfn.IFNA(VLOOKUP(E4086,$O$3:$P$38,2,0),"")</f>
        <v>dwieście</v>
      </c>
      <c r="F4087" s="149" t="str">
        <f>IF(AND(F4086&gt;10,F4086&lt;20), VLOOKUP(F4086,$O$3:$P$38,2,0),"")</f>
        <v/>
      </c>
      <c r="G4087" s="149" t="str">
        <f>IF(AND(F4086&gt;10,F4086&lt;20),"", IF(G4086&gt;9, VLOOKUP(G4086,$O$3:$P$38,2,0),""))</f>
        <v>pięćdziesiąt</v>
      </c>
      <c r="H4087" s="149" t="str">
        <f>IF(AND(F4086&gt;10,F4086&lt;20),"",IF(H4086&gt;0,VLOOKUP(H4086,$O$3:$P$39,2,0),IF(AND(H4086=0,A4083=0),"zero","")))</f>
        <v>sześć</v>
      </c>
      <c r="J4087" s="149" t="str">
        <f>CONCATENATE(E4087,IF(AND(E4087&lt;&gt;"",F4087&lt;&gt;""),$M$3,""),F4087,IF(AND(E4087&amp;F4087&lt;&gt;"",G4087&lt;&gt;""),$M$3,""),G4087,IF(AND(E4087&amp;F4087&amp;G4087&lt;&gt;"",H4087&lt;&gt;""),$M$3,""),H4087)</f>
        <v>dwieście pięćdziesiąt sześć</v>
      </c>
      <c r="K4087" s="160"/>
    </row>
    <row r="4088" spans="1:11">
      <c r="A4088" s="159">
        <f t="shared" si="510"/>
        <v>256</v>
      </c>
      <c r="B4088" s="156">
        <f t="shared" si="511"/>
        <v>0</v>
      </c>
      <c r="C4088" s="156">
        <v>100000</v>
      </c>
      <c r="D4088" s="156"/>
      <c r="E4088" s="157"/>
      <c r="K4088" s="160"/>
    </row>
    <row r="4089" spans="1:11">
      <c r="A4089" s="159">
        <f t="shared" si="510"/>
        <v>256</v>
      </c>
      <c r="B4089" s="156">
        <f t="shared" si="511"/>
        <v>0</v>
      </c>
      <c r="C4089" s="156">
        <v>1000000</v>
      </c>
      <c r="D4089" s="156">
        <f>(A4089-A4086)/1000</f>
        <v>0</v>
      </c>
      <c r="E4089" s="157">
        <f>D4089-MOD(D4089,100)</f>
        <v>0</v>
      </c>
      <c r="F4089" s="149">
        <f>MOD(D4089,100)</f>
        <v>0</v>
      </c>
      <c r="G4089" s="149">
        <f>F4089-MOD(F4089,10)</f>
        <v>0</v>
      </c>
      <c r="H4089" s="149">
        <f>MOD(F4089,10)</f>
        <v>0</v>
      </c>
      <c r="K4089" s="160"/>
    </row>
    <row r="4090" spans="1:11">
      <c r="A4090" s="159">
        <f t="shared" si="510"/>
        <v>256</v>
      </c>
      <c r="B4090" s="156">
        <f t="shared" si="511"/>
        <v>0</v>
      </c>
      <c r="C4090" s="156">
        <v>10000000</v>
      </c>
      <c r="D4090" s="156"/>
      <c r="E4090" s="157" t="str">
        <f>_xlfn.IFNA(VLOOKUP(E4089,$O$3:$P$38,2,0),"")</f>
        <v/>
      </c>
      <c r="F4090" s="149" t="str">
        <f>IF(AND(F4089&gt;10,F4089&lt;20), VLOOKUP(F4089,$O$3:$P$38,2,0),"")</f>
        <v/>
      </c>
      <c r="G4090" s="149" t="str">
        <f>IF(AND(F4089&gt;10,F4089&lt;20),"", IF(G4089&gt;9, VLOOKUP(G4089,$O$3:$P$38,2,0),""))</f>
        <v/>
      </c>
      <c r="H4090" s="149" t="str">
        <f>IF(AND(F4089&gt;10,F4089&lt;20),"", IF(H4089&gt;0, VLOOKUP(H4089,$O$3:$P$38,2,0),""))</f>
        <v/>
      </c>
      <c r="I4090" s="149" t="str">
        <f>IF(D4089=0,"",IF(D4089=1,$Q$3,IF(AND(F4089&gt;10,F4089&lt;19),$Q$5,IF(AND(H4089&gt;1,H4089&lt;5),$Q$4,$Q$5))))</f>
        <v/>
      </c>
      <c r="J4090" s="149" t="str">
        <f>CONCATENATE(E4090,IF(AND(E4090&lt;&gt;"",F4090&lt;&gt;""),$M$3,""),F4090,IF(AND(E4090&amp;F4090&lt;&gt;"",G4090&lt;&gt;""),$M$3,""),G4090,IF(AND(E4090&amp;F4090&amp;G4090&lt;&gt;"",H4090&lt;&gt;""),$M$3,""),H4090,IF(E4090&amp;F4090&amp;G4090&amp;H4090&lt;&gt;"",$M$3,""),I4090)</f>
        <v/>
      </c>
      <c r="K4090" s="160"/>
    </row>
    <row r="4091" spans="1:11">
      <c r="A4091" s="159">
        <f t="shared" si="510"/>
        <v>256</v>
      </c>
      <c r="B4091" s="156">
        <f t="shared" si="511"/>
        <v>0</v>
      </c>
      <c r="C4091" s="156">
        <v>100000000</v>
      </c>
      <c r="D4091" s="156"/>
      <c r="E4091" s="157"/>
      <c r="K4091" s="160"/>
    </row>
    <row r="4092" spans="1:11">
      <c r="A4092" s="159">
        <f t="shared" si="510"/>
        <v>256</v>
      </c>
      <c r="B4092" s="155">
        <f t="shared" si="511"/>
        <v>0</v>
      </c>
      <c r="C4092" s="155">
        <v>1000000000</v>
      </c>
      <c r="D4092" s="156">
        <f>(A4092-A4089)/1000000</f>
        <v>0</v>
      </c>
      <c r="E4092" s="157">
        <f>D4092-MOD(D4092,100)</f>
        <v>0</v>
      </c>
      <c r="F4092" s="149">
        <f>MOD(D4092,100)</f>
        <v>0</v>
      </c>
      <c r="G4092" s="149">
        <f>F4092-MOD(F4092,10)</f>
        <v>0</v>
      </c>
      <c r="H4092" s="149">
        <f>MOD(F4092,10)</f>
        <v>0</v>
      </c>
      <c r="K4092" s="160"/>
    </row>
    <row r="4093" spans="1:11">
      <c r="A4093" s="159">
        <f t="shared" si="510"/>
        <v>256</v>
      </c>
      <c r="B4093" s="155">
        <f t="shared" si="511"/>
        <v>0</v>
      </c>
      <c r="C4093" s="155">
        <v>10000000000</v>
      </c>
      <c r="E4093" s="161" t="str">
        <f>_xlfn.IFNA(VLOOKUP(E4092,$O$3:$P$38,2,0),"")</f>
        <v/>
      </c>
      <c r="F4093" s="149" t="str">
        <f>IF(AND(F4092&gt;10,F4092&lt;20), VLOOKUP(F4092,$O$3:$P$38,2,0),"")</f>
        <v/>
      </c>
      <c r="G4093" s="149" t="str">
        <f>IF(AND(F4092&gt;10,F4092&lt;20),"", IF(G4092&gt;9, VLOOKUP(G4092,$O$3:$P$38,2,0),""))</f>
        <v/>
      </c>
      <c r="H4093" s="149" t="str">
        <f>IF(AND(F4092&gt;10,F4092&lt;20),"", IF(H4092&gt;0, VLOOKUP(H4092,$O$3:$P$38,2,0),""))</f>
        <v/>
      </c>
      <c r="I4093" s="149" t="str">
        <f>IF(D4092=0,"",IF(D4092=1,$R$3,IF(AND(F4092&gt;10,F4092&lt;19),$R$5,IF(AND(H4092&gt;1,H4092&lt;5),$R$4,$R$5))))</f>
        <v/>
      </c>
      <c r="J4093" s="149" t="str">
        <f>CONCATENATE(E4093,IF(AND(E4093&lt;&gt;"",F4093&lt;&gt;""),$M$3,""),F4093,IF(AND(E4093&amp;F4093&lt;&gt;"",G4093&lt;&gt;""),$M$3,""),G4093,IF(AND(E4093&amp;F4093&amp;G4093&lt;&gt;"",H4093&lt;&gt;""),$M$3,""),H4093,IF(E4093&amp;F4093&amp;G4093&amp;H4093&lt;&gt;"",$M$3,""),I4093)</f>
        <v/>
      </c>
      <c r="K4093" s="160"/>
    </row>
    <row r="4094" spans="1:11">
      <c r="A4094" s="159">
        <f t="shared" si="510"/>
        <v>256</v>
      </c>
      <c r="B4094" s="156">
        <f t="shared" si="511"/>
        <v>0</v>
      </c>
      <c r="C4094" s="156">
        <v>100000000000</v>
      </c>
      <c r="D4094" s="156"/>
      <c r="E4094" s="157"/>
      <c r="K4094" s="160"/>
    </row>
    <row r="4095" spans="1:11">
      <c r="A4095" s="159">
        <f t="shared" si="510"/>
        <v>256</v>
      </c>
      <c r="B4095" s="155">
        <f>A4095-A4092</f>
        <v>0</v>
      </c>
      <c r="C4095" s="155">
        <v>1000000000000</v>
      </c>
      <c r="D4095" s="156">
        <f>(A4095-A4092)/1000000000</f>
        <v>0</v>
      </c>
      <c r="E4095" s="157">
        <f>D4095-MOD(D4095,100)</f>
        <v>0</v>
      </c>
      <c r="F4095" s="149">
        <f>MOD(D4095,100)</f>
        <v>0</v>
      </c>
      <c r="G4095" s="149">
        <f>F4095-MOD(F4095,10)</f>
        <v>0</v>
      </c>
      <c r="H4095" s="149">
        <f>MOD(F4095,10)</f>
        <v>0</v>
      </c>
      <c r="K4095" s="160"/>
    </row>
    <row r="4096" spans="1:11" ht="15.75" thickBot="1">
      <c r="A4096" s="162"/>
      <c r="B4096" s="163"/>
      <c r="C4096" s="163"/>
      <c r="D4096" s="163"/>
      <c r="E4096" s="164" t="str">
        <f>_xlfn.IFNA(VLOOKUP(E4095,$O$3:$P$38,2,0),"")</f>
        <v/>
      </c>
      <c r="F4096" s="163" t="str">
        <f>IF(AND(F4095&gt;10,F4095&lt;20), VLOOKUP(F4095,$O$3:$P$38,2,0),"")</f>
        <v/>
      </c>
      <c r="G4096" s="163" t="str">
        <f>IF(AND(F4095&gt;10,F4095&lt;20),"", IF(G4095&gt;9, VLOOKUP(G4095,$O$3:$P$38,2,0),""))</f>
        <v/>
      </c>
      <c r="H4096" s="163" t="str">
        <f>IF(AND(F4095&gt;10,F4095&lt;20),"", IF(H4095&gt;0, VLOOKUP(H4095,$O$3:$P$38,2,0),""))</f>
        <v/>
      </c>
      <c r="I4096" s="163" t="str">
        <f>IF(D4095=0,"",IF(D4095=1,$S$3,IF(AND(F4095&gt;10,F4095&lt;19),$S$5,IF(AND(H4095&gt;1,H4095&lt;5),$S$4,$S$5))))</f>
        <v/>
      </c>
      <c r="J4096" s="163" t="str">
        <f>CONCATENATE(E4096,IF(AND(E4096&lt;&gt;"",F4096&lt;&gt;""),$M$3,""),F4096,IF(AND(E4096&amp;F4096&lt;&gt;"",G4096&lt;&gt;""),$M$3,""),G4096,IF(AND(E4096&amp;F4096&amp;G4096&lt;&gt;"",H4096&lt;&gt;""),$M$3,""),H4096,IF(E4096&amp;F4096&amp;G4096&amp;H4096&lt;&gt;"",$M$3,""),I4096)</f>
        <v/>
      </c>
      <c r="K4096" s="165"/>
    </row>
    <row r="4098" spans="1:11" ht="15.75" thickBot="1">
      <c r="A4098" s="151">
        <v>257</v>
      </c>
      <c r="B4098" s="145" t="s">
        <v>152</v>
      </c>
      <c r="C4098" s="145" t="s">
        <v>153</v>
      </c>
      <c r="D4098" s="148"/>
      <c r="E4098" s="152" t="str">
        <f>CONCATENATE(J4112,IF(AND(D4111&lt;&gt;0,D4108&lt;&gt;0),$M$3,""),J4109,IF(AND(D4108&lt;&gt;0,D4105&lt;&gt;0),$M$3,""),J4106,IF(AND(D4105&lt;&gt;0,D4102&lt;&gt;0),$M$3,""),J4103,$N$3,$M$3,E4099,IF(D4099&lt;&gt;0,$M$3,""),$N$4)</f>
        <v>dwieście pięćdziesiąt siedem, 00/100</v>
      </c>
      <c r="F4098" s="148"/>
      <c r="G4098" s="148"/>
      <c r="H4098" s="148"/>
      <c r="I4098" s="148"/>
      <c r="J4098" s="148"/>
      <c r="K4098" s="153"/>
    </row>
    <row r="4099" spans="1:11" ht="15.75" thickBot="1">
      <c r="A4099" s="154">
        <f>TRUNC(A4098)</f>
        <v>257</v>
      </c>
      <c r="B4099" s="155">
        <f>A4098-A4099</f>
        <v>0</v>
      </c>
      <c r="C4099" s="155">
        <v>1</v>
      </c>
      <c r="D4099" s="156">
        <f>B4099</f>
        <v>0</v>
      </c>
      <c r="E4099" s="157" t="str">
        <f>CONCATENATE(TEXT(D4099*100,"## 00"),"/100")</f>
        <v>00/100</v>
      </c>
      <c r="K4099" s="158"/>
    </row>
    <row r="4100" spans="1:11">
      <c r="A4100" s="159">
        <f t="shared" ref="A4100:A4111" si="512">MOD($A$4099,$C4100)</f>
        <v>7</v>
      </c>
      <c r="B4100" s="156">
        <f>A4100</f>
        <v>7</v>
      </c>
      <c r="C4100" s="156">
        <v>10</v>
      </c>
      <c r="D4100" s="156"/>
      <c r="E4100" s="157"/>
      <c r="K4100" s="160"/>
    </row>
    <row r="4101" spans="1:11">
      <c r="A4101" s="159">
        <f t="shared" si="512"/>
        <v>57</v>
      </c>
      <c r="B4101" s="156">
        <f t="shared" ref="B4101:B4110" si="513">A4101-A4100</f>
        <v>50</v>
      </c>
      <c r="C4101" s="156">
        <v>100</v>
      </c>
      <c r="D4101" s="156"/>
      <c r="E4101" s="157"/>
      <c r="K4101" s="160"/>
    </row>
    <row r="4102" spans="1:11">
      <c r="A4102" s="159">
        <f t="shared" si="512"/>
        <v>257</v>
      </c>
      <c r="B4102" s="156">
        <f t="shared" si="513"/>
        <v>200</v>
      </c>
      <c r="C4102" s="156">
        <v>1000</v>
      </c>
      <c r="D4102" s="156">
        <f>A4102</f>
        <v>257</v>
      </c>
      <c r="E4102" s="157">
        <f>D4102-MOD(D4102,100)</f>
        <v>200</v>
      </c>
      <c r="F4102" s="149">
        <f>MOD(D4102,100)</f>
        <v>57</v>
      </c>
      <c r="G4102" s="149">
        <f>F4102-MOD(F4102,10)</f>
        <v>50</v>
      </c>
      <c r="H4102" s="149">
        <f>MOD(F4102,10)</f>
        <v>7</v>
      </c>
      <c r="K4102" s="160"/>
    </row>
    <row r="4103" spans="1:11">
      <c r="A4103" s="159">
        <f t="shared" si="512"/>
        <v>257</v>
      </c>
      <c r="B4103" s="156">
        <f t="shared" si="513"/>
        <v>0</v>
      </c>
      <c r="C4103" s="156">
        <v>10000</v>
      </c>
      <c r="D4103" s="156"/>
      <c r="E4103" s="157" t="str">
        <f>_xlfn.IFNA(VLOOKUP(E4102,$O$3:$P$38,2,0),"")</f>
        <v>dwieście</v>
      </c>
      <c r="F4103" s="149" t="str">
        <f>IF(AND(F4102&gt;10,F4102&lt;20), VLOOKUP(F4102,$O$3:$P$38,2,0),"")</f>
        <v/>
      </c>
      <c r="G4103" s="149" t="str">
        <f>IF(AND(F4102&gt;10,F4102&lt;20),"", IF(G4102&gt;9, VLOOKUP(G4102,$O$3:$P$38,2,0),""))</f>
        <v>pięćdziesiąt</v>
      </c>
      <c r="H4103" s="149" t="str">
        <f>IF(AND(F4102&gt;10,F4102&lt;20),"",IF(H4102&gt;0,VLOOKUP(H4102,$O$3:$P$39,2,0),IF(AND(H4102=0,A4099=0),"zero","")))</f>
        <v>siedem</v>
      </c>
      <c r="J4103" s="149" t="str">
        <f>CONCATENATE(E4103,IF(AND(E4103&lt;&gt;"",F4103&lt;&gt;""),$M$3,""),F4103,IF(AND(E4103&amp;F4103&lt;&gt;"",G4103&lt;&gt;""),$M$3,""),G4103,IF(AND(E4103&amp;F4103&amp;G4103&lt;&gt;"",H4103&lt;&gt;""),$M$3,""),H4103)</f>
        <v>dwieście pięćdziesiąt siedem</v>
      </c>
      <c r="K4103" s="160"/>
    </row>
    <row r="4104" spans="1:11">
      <c r="A4104" s="159">
        <f t="shared" si="512"/>
        <v>257</v>
      </c>
      <c r="B4104" s="156">
        <f t="shared" si="513"/>
        <v>0</v>
      </c>
      <c r="C4104" s="156">
        <v>100000</v>
      </c>
      <c r="D4104" s="156"/>
      <c r="E4104" s="157"/>
      <c r="K4104" s="160"/>
    </row>
    <row r="4105" spans="1:11">
      <c r="A4105" s="159">
        <f t="shared" si="512"/>
        <v>257</v>
      </c>
      <c r="B4105" s="156">
        <f t="shared" si="513"/>
        <v>0</v>
      </c>
      <c r="C4105" s="156">
        <v>1000000</v>
      </c>
      <c r="D4105" s="156">
        <f>(A4105-A4102)/1000</f>
        <v>0</v>
      </c>
      <c r="E4105" s="157">
        <f>D4105-MOD(D4105,100)</f>
        <v>0</v>
      </c>
      <c r="F4105" s="149">
        <f>MOD(D4105,100)</f>
        <v>0</v>
      </c>
      <c r="G4105" s="149">
        <f>F4105-MOD(F4105,10)</f>
        <v>0</v>
      </c>
      <c r="H4105" s="149">
        <f>MOD(F4105,10)</f>
        <v>0</v>
      </c>
      <c r="K4105" s="160"/>
    </row>
    <row r="4106" spans="1:11">
      <c r="A4106" s="159">
        <f t="shared" si="512"/>
        <v>257</v>
      </c>
      <c r="B4106" s="156">
        <f t="shared" si="513"/>
        <v>0</v>
      </c>
      <c r="C4106" s="156">
        <v>10000000</v>
      </c>
      <c r="D4106" s="156"/>
      <c r="E4106" s="157" t="str">
        <f>_xlfn.IFNA(VLOOKUP(E4105,$O$3:$P$38,2,0),"")</f>
        <v/>
      </c>
      <c r="F4106" s="149" t="str">
        <f>IF(AND(F4105&gt;10,F4105&lt;20), VLOOKUP(F4105,$O$3:$P$38,2,0),"")</f>
        <v/>
      </c>
      <c r="G4106" s="149" t="str">
        <f>IF(AND(F4105&gt;10,F4105&lt;20),"", IF(G4105&gt;9, VLOOKUP(G4105,$O$3:$P$38,2,0),""))</f>
        <v/>
      </c>
      <c r="H4106" s="149" t="str">
        <f>IF(AND(F4105&gt;10,F4105&lt;20),"", IF(H4105&gt;0, VLOOKUP(H4105,$O$3:$P$38,2,0),""))</f>
        <v/>
      </c>
      <c r="I4106" s="149" t="str">
        <f>IF(D4105=0,"",IF(D4105=1,$Q$3,IF(AND(F4105&gt;10,F4105&lt;19),$Q$5,IF(AND(H4105&gt;1,H4105&lt;5),$Q$4,$Q$5))))</f>
        <v/>
      </c>
      <c r="J4106" s="149" t="str">
        <f>CONCATENATE(E4106,IF(AND(E4106&lt;&gt;"",F4106&lt;&gt;""),$M$3,""),F4106,IF(AND(E4106&amp;F4106&lt;&gt;"",G4106&lt;&gt;""),$M$3,""),G4106,IF(AND(E4106&amp;F4106&amp;G4106&lt;&gt;"",H4106&lt;&gt;""),$M$3,""),H4106,IF(E4106&amp;F4106&amp;G4106&amp;H4106&lt;&gt;"",$M$3,""),I4106)</f>
        <v/>
      </c>
      <c r="K4106" s="160"/>
    </row>
    <row r="4107" spans="1:11">
      <c r="A4107" s="159">
        <f t="shared" si="512"/>
        <v>257</v>
      </c>
      <c r="B4107" s="156">
        <f t="shared" si="513"/>
        <v>0</v>
      </c>
      <c r="C4107" s="156">
        <v>100000000</v>
      </c>
      <c r="D4107" s="156"/>
      <c r="E4107" s="157"/>
      <c r="K4107" s="160"/>
    </row>
    <row r="4108" spans="1:11">
      <c r="A4108" s="159">
        <f t="shared" si="512"/>
        <v>257</v>
      </c>
      <c r="B4108" s="155">
        <f t="shared" si="513"/>
        <v>0</v>
      </c>
      <c r="C4108" s="155">
        <v>1000000000</v>
      </c>
      <c r="D4108" s="156">
        <f>(A4108-A4105)/1000000</f>
        <v>0</v>
      </c>
      <c r="E4108" s="157">
        <f>D4108-MOD(D4108,100)</f>
        <v>0</v>
      </c>
      <c r="F4108" s="149">
        <f>MOD(D4108,100)</f>
        <v>0</v>
      </c>
      <c r="G4108" s="149">
        <f>F4108-MOD(F4108,10)</f>
        <v>0</v>
      </c>
      <c r="H4108" s="149">
        <f>MOD(F4108,10)</f>
        <v>0</v>
      </c>
      <c r="K4108" s="160"/>
    </row>
    <row r="4109" spans="1:11">
      <c r="A4109" s="159">
        <f t="shared" si="512"/>
        <v>257</v>
      </c>
      <c r="B4109" s="155">
        <f t="shared" si="513"/>
        <v>0</v>
      </c>
      <c r="C4109" s="155">
        <v>10000000000</v>
      </c>
      <c r="E4109" s="161" t="str">
        <f>_xlfn.IFNA(VLOOKUP(E4108,$O$3:$P$38,2,0),"")</f>
        <v/>
      </c>
      <c r="F4109" s="149" t="str">
        <f>IF(AND(F4108&gt;10,F4108&lt;20), VLOOKUP(F4108,$O$3:$P$38,2,0),"")</f>
        <v/>
      </c>
      <c r="G4109" s="149" t="str">
        <f>IF(AND(F4108&gt;10,F4108&lt;20),"", IF(G4108&gt;9, VLOOKUP(G4108,$O$3:$P$38,2,0),""))</f>
        <v/>
      </c>
      <c r="H4109" s="149" t="str">
        <f>IF(AND(F4108&gt;10,F4108&lt;20),"", IF(H4108&gt;0, VLOOKUP(H4108,$O$3:$P$38,2,0),""))</f>
        <v/>
      </c>
      <c r="I4109" s="149" t="str">
        <f>IF(D4108=0,"",IF(D4108=1,$R$3,IF(AND(F4108&gt;10,F4108&lt;19),$R$5,IF(AND(H4108&gt;1,H4108&lt;5),$R$4,$R$5))))</f>
        <v/>
      </c>
      <c r="J4109" s="149" t="str">
        <f>CONCATENATE(E4109,IF(AND(E4109&lt;&gt;"",F4109&lt;&gt;""),$M$3,""),F4109,IF(AND(E4109&amp;F4109&lt;&gt;"",G4109&lt;&gt;""),$M$3,""),G4109,IF(AND(E4109&amp;F4109&amp;G4109&lt;&gt;"",H4109&lt;&gt;""),$M$3,""),H4109,IF(E4109&amp;F4109&amp;G4109&amp;H4109&lt;&gt;"",$M$3,""),I4109)</f>
        <v/>
      </c>
      <c r="K4109" s="160"/>
    </row>
    <row r="4110" spans="1:11">
      <c r="A4110" s="159">
        <f t="shared" si="512"/>
        <v>257</v>
      </c>
      <c r="B4110" s="156">
        <f t="shared" si="513"/>
        <v>0</v>
      </c>
      <c r="C4110" s="156">
        <v>100000000000</v>
      </c>
      <c r="D4110" s="156"/>
      <c r="E4110" s="157"/>
      <c r="K4110" s="160"/>
    </row>
    <row r="4111" spans="1:11">
      <c r="A4111" s="159">
        <f t="shared" si="512"/>
        <v>257</v>
      </c>
      <c r="B4111" s="155">
        <f>A4111-A4108</f>
        <v>0</v>
      </c>
      <c r="C4111" s="155">
        <v>1000000000000</v>
      </c>
      <c r="D4111" s="156">
        <f>(A4111-A4108)/1000000000</f>
        <v>0</v>
      </c>
      <c r="E4111" s="157">
        <f>D4111-MOD(D4111,100)</f>
        <v>0</v>
      </c>
      <c r="F4111" s="149">
        <f>MOD(D4111,100)</f>
        <v>0</v>
      </c>
      <c r="G4111" s="149">
        <f>F4111-MOD(F4111,10)</f>
        <v>0</v>
      </c>
      <c r="H4111" s="149">
        <f>MOD(F4111,10)</f>
        <v>0</v>
      </c>
      <c r="K4111" s="160"/>
    </row>
    <row r="4112" spans="1:11" ht="15.75" thickBot="1">
      <c r="A4112" s="162"/>
      <c r="B4112" s="163"/>
      <c r="C4112" s="163"/>
      <c r="D4112" s="163"/>
      <c r="E4112" s="164" t="str">
        <f>_xlfn.IFNA(VLOOKUP(E4111,$O$3:$P$38,2,0),"")</f>
        <v/>
      </c>
      <c r="F4112" s="163" t="str">
        <f>IF(AND(F4111&gt;10,F4111&lt;20), VLOOKUP(F4111,$O$3:$P$38,2,0),"")</f>
        <v/>
      </c>
      <c r="G4112" s="163" t="str">
        <f>IF(AND(F4111&gt;10,F4111&lt;20),"", IF(G4111&gt;9, VLOOKUP(G4111,$O$3:$P$38,2,0),""))</f>
        <v/>
      </c>
      <c r="H4112" s="163" t="str">
        <f>IF(AND(F4111&gt;10,F4111&lt;20),"", IF(H4111&gt;0, VLOOKUP(H4111,$O$3:$P$38,2,0),""))</f>
        <v/>
      </c>
      <c r="I4112" s="163" t="str">
        <f>IF(D4111=0,"",IF(D4111=1,$S$3,IF(AND(F4111&gt;10,F4111&lt;19),$S$5,IF(AND(H4111&gt;1,H4111&lt;5),$S$4,$S$5))))</f>
        <v/>
      </c>
      <c r="J4112" s="163" t="str">
        <f>CONCATENATE(E4112,IF(AND(E4112&lt;&gt;"",F4112&lt;&gt;""),$M$3,""),F4112,IF(AND(E4112&amp;F4112&lt;&gt;"",G4112&lt;&gt;""),$M$3,""),G4112,IF(AND(E4112&amp;F4112&amp;G4112&lt;&gt;"",H4112&lt;&gt;""),$M$3,""),H4112,IF(E4112&amp;F4112&amp;G4112&amp;H4112&lt;&gt;"",$M$3,""),I4112)</f>
        <v/>
      </c>
      <c r="K4112" s="165"/>
    </row>
    <row r="4114" spans="1:11" ht="15.75" thickBot="1">
      <c r="A4114" s="151">
        <v>258</v>
      </c>
      <c r="B4114" s="145" t="s">
        <v>152</v>
      </c>
      <c r="C4114" s="145" t="s">
        <v>153</v>
      </c>
      <c r="D4114" s="148"/>
      <c r="E4114" s="152" t="str">
        <f>CONCATENATE(J4128,IF(AND(D4127&lt;&gt;0,D4124&lt;&gt;0),$M$3,""),J4125,IF(AND(D4124&lt;&gt;0,D4121&lt;&gt;0),$M$3,""),J4122,IF(AND(D4121&lt;&gt;0,D4118&lt;&gt;0),$M$3,""),J4119,$N$3,$M$3,E4115,IF(D4115&lt;&gt;0,$M$3,""),$N$4)</f>
        <v>dwieście pięćdziesiąt osiem, 00/100</v>
      </c>
      <c r="F4114" s="148"/>
      <c r="G4114" s="148"/>
      <c r="H4114" s="148"/>
      <c r="I4114" s="148"/>
      <c r="J4114" s="148"/>
      <c r="K4114" s="153"/>
    </row>
    <row r="4115" spans="1:11" ht="15.75" thickBot="1">
      <c r="A4115" s="154">
        <f>TRUNC(A4114)</f>
        <v>258</v>
      </c>
      <c r="B4115" s="155">
        <f>A4114-A4115</f>
        <v>0</v>
      </c>
      <c r="C4115" s="155">
        <v>1</v>
      </c>
      <c r="D4115" s="156">
        <f>B4115</f>
        <v>0</v>
      </c>
      <c r="E4115" s="157" t="str">
        <f>CONCATENATE(TEXT(D4115*100,"## 00"),"/100")</f>
        <v>00/100</v>
      </c>
      <c r="K4115" s="158"/>
    </row>
    <row r="4116" spans="1:11">
      <c r="A4116" s="159">
        <f t="shared" ref="A4116:A4127" si="514">MOD($A$4115,$C4116)</f>
        <v>8</v>
      </c>
      <c r="B4116" s="156">
        <f>A4116</f>
        <v>8</v>
      </c>
      <c r="C4116" s="156">
        <v>10</v>
      </c>
      <c r="D4116" s="156"/>
      <c r="E4116" s="157"/>
      <c r="K4116" s="160"/>
    </row>
    <row r="4117" spans="1:11">
      <c r="A4117" s="159">
        <f t="shared" si="514"/>
        <v>58</v>
      </c>
      <c r="B4117" s="156">
        <f t="shared" ref="B4117:B4126" si="515">A4117-A4116</f>
        <v>50</v>
      </c>
      <c r="C4117" s="156">
        <v>100</v>
      </c>
      <c r="D4117" s="156"/>
      <c r="E4117" s="157"/>
      <c r="K4117" s="160"/>
    </row>
    <row r="4118" spans="1:11">
      <c r="A4118" s="159">
        <f t="shared" si="514"/>
        <v>258</v>
      </c>
      <c r="B4118" s="156">
        <f t="shared" si="515"/>
        <v>200</v>
      </c>
      <c r="C4118" s="156">
        <v>1000</v>
      </c>
      <c r="D4118" s="156">
        <f>A4118</f>
        <v>258</v>
      </c>
      <c r="E4118" s="157">
        <f>D4118-MOD(D4118,100)</f>
        <v>200</v>
      </c>
      <c r="F4118" s="149">
        <f>MOD(D4118,100)</f>
        <v>58</v>
      </c>
      <c r="G4118" s="149">
        <f>F4118-MOD(F4118,10)</f>
        <v>50</v>
      </c>
      <c r="H4118" s="149">
        <f>MOD(F4118,10)</f>
        <v>8</v>
      </c>
      <c r="K4118" s="160"/>
    </row>
    <row r="4119" spans="1:11">
      <c r="A4119" s="159">
        <f t="shared" si="514"/>
        <v>258</v>
      </c>
      <c r="B4119" s="156">
        <f t="shared" si="515"/>
        <v>0</v>
      </c>
      <c r="C4119" s="156">
        <v>10000</v>
      </c>
      <c r="D4119" s="156"/>
      <c r="E4119" s="157" t="str">
        <f>_xlfn.IFNA(VLOOKUP(E4118,$O$3:$P$38,2,0),"")</f>
        <v>dwieście</v>
      </c>
      <c r="F4119" s="149" t="str">
        <f>IF(AND(F4118&gt;10,F4118&lt;20), VLOOKUP(F4118,$O$3:$P$38,2,0),"")</f>
        <v/>
      </c>
      <c r="G4119" s="149" t="str">
        <f>IF(AND(F4118&gt;10,F4118&lt;20),"", IF(G4118&gt;9, VLOOKUP(G4118,$O$3:$P$38,2,0),""))</f>
        <v>pięćdziesiąt</v>
      </c>
      <c r="H4119" s="149" t="str">
        <f>IF(AND(F4118&gt;10,F4118&lt;20),"",IF(H4118&gt;0,VLOOKUP(H4118,$O$3:$P$39,2,0),IF(AND(H4118=0,A4115=0),"zero","")))</f>
        <v>osiem</v>
      </c>
      <c r="J4119" s="149" t="str">
        <f>CONCATENATE(E4119,IF(AND(E4119&lt;&gt;"",F4119&lt;&gt;""),$M$3,""),F4119,IF(AND(E4119&amp;F4119&lt;&gt;"",G4119&lt;&gt;""),$M$3,""),G4119,IF(AND(E4119&amp;F4119&amp;G4119&lt;&gt;"",H4119&lt;&gt;""),$M$3,""),H4119)</f>
        <v>dwieście pięćdziesiąt osiem</v>
      </c>
      <c r="K4119" s="160"/>
    </row>
    <row r="4120" spans="1:11">
      <c r="A4120" s="159">
        <f t="shared" si="514"/>
        <v>258</v>
      </c>
      <c r="B4120" s="156">
        <f t="shared" si="515"/>
        <v>0</v>
      </c>
      <c r="C4120" s="156">
        <v>100000</v>
      </c>
      <c r="D4120" s="156"/>
      <c r="E4120" s="157"/>
      <c r="K4120" s="160"/>
    </row>
    <row r="4121" spans="1:11">
      <c r="A4121" s="159">
        <f t="shared" si="514"/>
        <v>258</v>
      </c>
      <c r="B4121" s="156">
        <f t="shared" si="515"/>
        <v>0</v>
      </c>
      <c r="C4121" s="156">
        <v>1000000</v>
      </c>
      <c r="D4121" s="156">
        <f>(A4121-A4118)/1000</f>
        <v>0</v>
      </c>
      <c r="E4121" s="157">
        <f>D4121-MOD(D4121,100)</f>
        <v>0</v>
      </c>
      <c r="F4121" s="149">
        <f>MOD(D4121,100)</f>
        <v>0</v>
      </c>
      <c r="G4121" s="149">
        <f>F4121-MOD(F4121,10)</f>
        <v>0</v>
      </c>
      <c r="H4121" s="149">
        <f>MOD(F4121,10)</f>
        <v>0</v>
      </c>
      <c r="K4121" s="160"/>
    </row>
    <row r="4122" spans="1:11">
      <c r="A4122" s="159">
        <f t="shared" si="514"/>
        <v>258</v>
      </c>
      <c r="B4122" s="156">
        <f t="shared" si="515"/>
        <v>0</v>
      </c>
      <c r="C4122" s="156">
        <v>10000000</v>
      </c>
      <c r="D4122" s="156"/>
      <c r="E4122" s="157" t="str">
        <f>_xlfn.IFNA(VLOOKUP(E4121,$O$3:$P$38,2,0),"")</f>
        <v/>
      </c>
      <c r="F4122" s="149" t="str">
        <f>IF(AND(F4121&gt;10,F4121&lt;20), VLOOKUP(F4121,$O$3:$P$38,2,0),"")</f>
        <v/>
      </c>
      <c r="G4122" s="149" t="str">
        <f>IF(AND(F4121&gt;10,F4121&lt;20),"", IF(G4121&gt;9, VLOOKUP(G4121,$O$3:$P$38,2,0),""))</f>
        <v/>
      </c>
      <c r="H4122" s="149" t="str">
        <f>IF(AND(F4121&gt;10,F4121&lt;20),"", IF(H4121&gt;0, VLOOKUP(H4121,$O$3:$P$38,2,0),""))</f>
        <v/>
      </c>
      <c r="I4122" s="149" t="str">
        <f>IF(D4121=0,"",IF(D4121=1,$Q$3,IF(AND(F4121&gt;10,F4121&lt;19),$Q$5,IF(AND(H4121&gt;1,H4121&lt;5),$Q$4,$Q$5))))</f>
        <v/>
      </c>
      <c r="J4122" s="149" t="str">
        <f>CONCATENATE(E4122,IF(AND(E4122&lt;&gt;"",F4122&lt;&gt;""),$M$3,""),F4122,IF(AND(E4122&amp;F4122&lt;&gt;"",G4122&lt;&gt;""),$M$3,""),G4122,IF(AND(E4122&amp;F4122&amp;G4122&lt;&gt;"",H4122&lt;&gt;""),$M$3,""),H4122,IF(E4122&amp;F4122&amp;G4122&amp;H4122&lt;&gt;"",$M$3,""),I4122)</f>
        <v/>
      </c>
      <c r="K4122" s="160"/>
    </row>
    <row r="4123" spans="1:11">
      <c r="A4123" s="159">
        <f t="shared" si="514"/>
        <v>258</v>
      </c>
      <c r="B4123" s="156">
        <f t="shared" si="515"/>
        <v>0</v>
      </c>
      <c r="C4123" s="156">
        <v>100000000</v>
      </c>
      <c r="D4123" s="156"/>
      <c r="E4123" s="157"/>
      <c r="K4123" s="160"/>
    </row>
    <row r="4124" spans="1:11">
      <c r="A4124" s="159">
        <f t="shared" si="514"/>
        <v>258</v>
      </c>
      <c r="B4124" s="155">
        <f t="shared" si="515"/>
        <v>0</v>
      </c>
      <c r="C4124" s="155">
        <v>1000000000</v>
      </c>
      <c r="D4124" s="156">
        <f>(A4124-A4121)/1000000</f>
        <v>0</v>
      </c>
      <c r="E4124" s="157">
        <f>D4124-MOD(D4124,100)</f>
        <v>0</v>
      </c>
      <c r="F4124" s="149">
        <f>MOD(D4124,100)</f>
        <v>0</v>
      </c>
      <c r="G4124" s="149">
        <f>F4124-MOD(F4124,10)</f>
        <v>0</v>
      </c>
      <c r="H4124" s="149">
        <f>MOD(F4124,10)</f>
        <v>0</v>
      </c>
      <c r="K4124" s="160"/>
    </row>
    <row r="4125" spans="1:11">
      <c r="A4125" s="159">
        <f t="shared" si="514"/>
        <v>258</v>
      </c>
      <c r="B4125" s="155">
        <f t="shared" si="515"/>
        <v>0</v>
      </c>
      <c r="C4125" s="155">
        <v>10000000000</v>
      </c>
      <c r="E4125" s="161" t="str">
        <f>_xlfn.IFNA(VLOOKUP(E4124,$O$3:$P$38,2,0),"")</f>
        <v/>
      </c>
      <c r="F4125" s="149" t="str">
        <f>IF(AND(F4124&gt;10,F4124&lt;20), VLOOKUP(F4124,$O$3:$P$38,2,0),"")</f>
        <v/>
      </c>
      <c r="G4125" s="149" t="str">
        <f>IF(AND(F4124&gt;10,F4124&lt;20),"", IF(G4124&gt;9, VLOOKUP(G4124,$O$3:$P$38,2,0),""))</f>
        <v/>
      </c>
      <c r="H4125" s="149" t="str">
        <f>IF(AND(F4124&gt;10,F4124&lt;20),"", IF(H4124&gt;0, VLOOKUP(H4124,$O$3:$P$38,2,0),""))</f>
        <v/>
      </c>
      <c r="I4125" s="149" t="str">
        <f>IF(D4124=0,"",IF(D4124=1,$R$3,IF(AND(F4124&gt;10,F4124&lt;19),$R$5,IF(AND(H4124&gt;1,H4124&lt;5),$R$4,$R$5))))</f>
        <v/>
      </c>
      <c r="J4125" s="149" t="str">
        <f>CONCATENATE(E4125,IF(AND(E4125&lt;&gt;"",F4125&lt;&gt;""),$M$3,""),F4125,IF(AND(E4125&amp;F4125&lt;&gt;"",G4125&lt;&gt;""),$M$3,""),G4125,IF(AND(E4125&amp;F4125&amp;G4125&lt;&gt;"",H4125&lt;&gt;""),$M$3,""),H4125,IF(E4125&amp;F4125&amp;G4125&amp;H4125&lt;&gt;"",$M$3,""),I4125)</f>
        <v/>
      </c>
      <c r="K4125" s="160"/>
    </row>
    <row r="4126" spans="1:11">
      <c r="A4126" s="159">
        <f t="shared" si="514"/>
        <v>258</v>
      </c>
      <c r="B4126" s="156">
        <f t="shared" si="515"/>
        <v>0</v>
      </c>
      <c r="C4126" s="156">
        <v>100000000000</v>
      </c>
      <c r="D4126" s="156"/>
      <c r="E4126" s="157"/>
      <c r="K4126" s="160"/>
    </row>
    <row r="4127" spans="1:11">
      <c r="A4127" s="159">
        <f t="shared" si="514"/>
        <v>258</v>
      </c>
      <c r="B4127" s="155">
        <f>A4127-A4124</f>
        <v>0</v>
      </c>
      <c r="C4127" s="155">
        <v>1000000000000</v>
      </c>
      <c r="D4127" s="156">
        <f>(A4127-A4124)/1000000000</f>
        <v>0</v>
      </c>
      <c r="E4127" s="157">
        <f>D4127-MOD(D4127,100)</f>
        <v>0</v>
      </c>
      <c r="F4127" s="149">
        <f>MOD(D4127,100)</f>
        <v>0</v>
      </c>
      <c r="G4127" s="149">
        <f>F4127-MOD(F4127,10)</f>
        <v>0</v>
      </c>
      <c r="H4127" s="149">
        <f>MOD(F4127,10)</f>
        <v>0</v>
      </c>
      <c r="K4127" s="160"/>
    </row>
    <row r="4128" spans="1:11" ht="15.75" thickBot="1">
      <c r="A4128" s="162"/>
      <c r="B4128" s="163"/>
      <c r="C4128" s="163"/>
      <c r="D4128" s="163"/>
      <c r="E4128" s="164" t="str">
        <f>_xlfn.IFNA(VLOOKUP(E4127,$O$3:$P$38,2,0),"")</f>
        <v/>
      </c>
      <c r="F4128" s="163" t="str">
        <f>IF(AND(F4127&gt;10,F4127&lt;20), VLOOKUP(F4127,$O$3:$P$38,2,0),"")</f>
        <v/>
      </c>
      <c r="G4128" s="163" t="str">
        <f>IF(AND(F4127&gt;10,F4127&lt;20),"", IF(G4127&gt;9, VLOOKUP(G4127,$O$3:$P$38,2,0),""))</f>
        <v/>
      </c>
      <c r="H4128" s="163" t="str">
        <f>IF(AND(F4127&gt;10,F4127&lt;20),"", IF(H4127&gt;0, VLOOKUP(H4127,$O$3:$P$38,2,0),""))</f>
        <v/>
      </c>
      <c r="I4128" s="163" t="str">
        <f>IF(D4127=0,"",IF(D4127=1,$S$3,IF(AND(F4127&gt;10,F4127&lt;19),$S$5,IF(AND(H4127&gt;1,H4127&lt;5),$S$4,$S$5))))</f>
        <v/>
      </c>
      <c r="J4128" s="163" t="str">
        <f>CONCATENATE(E4128,IF(AND(E4128&lt;&gt;"",F4128&lt;&gt;""),$M$3,""),F4128,IF(AND(E4128&amp;F4128&lt;&gt;"",G4128&lt;&gt;""),$M$3,""),G4128,IF(AND(E4128&amp;F4128&amp;G4128&lt;&gt;"",H4128&lt;&gt;""),$M$3,""),H4128,IF(E4128&amp;F4128&amp;G4128&amp;H4128&lt;&gt;"",$M$3,""),I4128)</f>
        <v/>
      </c>
      <c r="K4128" s="165"/>
    </row>
    <row r="4130" spans="1:11" ht="15.75" thickBot="1">
      <c r="A4130" s="151">
        <v>259</v>
      </c>
      <c r="B4130" s="145" t="s">
        <v>152</v>
      </c>
      <c r="C4130" s="145" t="s">
        <v>153</v>
      </c>
      <c r="D4130" s="148"/>
      <c r="E4130" s="152" t="str">
        <f>CONCATENATE(J4144,IF(AND(D4143&lt;&gt;0,D4140&lt;&gt;0),$M$3,""),J4141,IF(AND(D4140&lt;&gt;0,D4137&lt;&gt;0),$M$3,""),J4138,IF(AND(D4137&lt;&gt;0,D4134&lt;&gt;0),$M$3,""),J4135,$N$3,$M$3,E4131,IF(D4131&lt;&gt;0,$M$3,""),$N$4)</f>
        <v>dwieście pięćdziesiąt dziewięć, 00/100</v>
      </c>
      <c r="F4130" s="148"/>
      <c r="G4130" s="148"/>
      <c r="H4130" s="148"/>
      <c r="I4130" s="148"/>
      <c r="J4130" s="148"/>
      <c r="K4130" s="153"/>
    </row>
    <row r="4131" spans="1:11" ht="15.75" thickBot="1">
      <c r="A4131" s="154">
        <f>TRUNC(A4130)</f>
        <v>259</v>
      </c>
      <c r="B4131" s="155">
        <f>A4130-A4131</f>
        <v>0</v>
      </c>
      <c r="C4131" s="155">
        <v>1</v>
      </c>
      <c r="D4131" s="156">
        <f>B4131</f>
        <v>0</v>
      </c>
      <c r="E4131" s="157" t="str">
        <f>CONCATENATE(TEXT(D4131*100,"## 00"),"/100")</f>
        <v>00/100</v>
      </c>
      <c r="K4131" s="158"/>
    </row>
    <row r="4132" spans="1:11">
      <c r="A4132" s="159">
        <f t="shared" ref="A4132:A4143" si="516">MOD($A$4131,$C4132)</f>
        <v>9</v>
      </c>
      <c r="B4132" s="156">
        <f>A4132</f>
        <v>9</v>
      </c>
      <c r="C4132" s="156">
        <v>10</v>
      </c>
      <c r="D4132" s="156"/>
      <c r="E4132" s="157"/>
      <c r="K4132" s="160"/>
    </row>
    <row r="4133" spans="1:11">
      <c r="A4133" s="159">
        <f t="shared" si="516"/>
        <v>59</v>
      </c>
      <c r="B4133" s="156">
        <f t="shared" ref="B4133:B4142" si="517">A4133-A4132</f>
        <v>50</v>
      </c>
      <c r="C4133" s="156">
        <v>100</v>
      </c>
      <c r="D4133" s="156"/>
      <c r="E4133" s="157"/>
      <c r="K4133" s="160"/>
    </row>
    <row r="4134" spans="1:11">
      <c r="A4134" s="159">
        <f t="shared" si="516"/>
        <v>259</v>
      </c>
      <c r="B4134" s="156">
        <f t="shared" si="517"/>
        <v>200</v>
      </c>
      <c r="C4134" s="156">
        <v>1000</v>
      </c>
      <c r="D4134" s="156">
        <f>A4134</f>
        <v>259</v>
      </c>
      <c r="E4134" s="157">
        <f>D4134-MOD(D4134,100)</f>
        <v>200</v>
      </c>
      <c r="F4134" s="149">
        <f>MOD(D4134,100)</f>
        <v>59</v>
      </c>
      <c r="G4134" s="149">
        <f>F4134-MOD(F4134,10)</f>
        <v>50</v>
      </c>
      <c r="H4134" s="149">
        <f>MOD(F4134,10)</f>
        <v>9</v>
      </c>
      <c r="K4134" s="160"/>
    </row>
    <row r="4135" spans="1:11">
      <c r="A4135" s="159">
        <f t="shared" si="516"/>
        <v>259</v>
      </c>
      <c r="B4135" s="156">
        <f t="shared" si="517"/>
        <v>0</v>
      </c>
      <c r="C4135" s="156">
        <v>10000</v>
      </c>
      <c r="D4135" s="156"/>
      <c r="E4135" s="157" t="str">
        <f>_xlfn.IFNA(VLOOKUP(E4134,$O$3:$P$38,2,0),"")</f>
        <v>dwieście</v>
      </c>
      <c r="F4135" s="149" t="str">
        <f>IF(AND(F4134&gt;10,F4134&lt;20), VLOOKUP(F4134,$O$3:$P$38,2,0),"")</f>
        <v/>
      </c>
      <c r="G4135" s="149" t="str">
        <f>IF(AND(F4134&gt;10,F4134&lt;20),"", IF(G4134&gt;9, VLOOKUP(G4134,$O$3:$P$38,2,0),""))</f>
        <v>pięćdziesiąt</v>
      </c>
      <c r="H4135" s="149" t="str">
        <f>IF(AND(F4134&gt;10,F4134&lt;20),"",IF(H4134&gt;0,VLOOKUP(H4134,$O$3:$P$39,2,0),IF(AND(H4134=0,A4131=0),"zero","")))</f>
        <v>dziewięć</v>
      </c>
      <c r="J4135" s="149" t="str">
        <f>CONCATENATE(E4135,IF(AND(E4135&lt;&gt;"",F4135&lt;&gt;""),$M$3,""),F4135,IF(AND(E4135&amp;F4135&lt;&gt;"",G4135&lt;&gt;""),$M$3,""),G4135,IF(AND(E4135&amp;F4135&amp;G4135&lt;&gt;"",H4135&lt;&gt;""),$M$3,""),H4135)</f>
        <v>dwieście pięćdziesiąt dziewięć</v>
      </c>
      <c r="K4135" s="160"/>
    </row>
    <row r="4136" spans="1:11">
      <c r="A4136" s="159">
        <f t="shared" si="516"/>
        <v>259</v>
      </c>
      <c r="B4136" s="156">
        <f t="shared" si="517"/>
        <v>0</v>
      </c>
      <c r="C4136" s="156">
        <v>100000</v>
      </c>
      <c r="D4136" s="156"/>
      <c r="E4136" s="157"/>
      <c r="K4136" s="160"/>
    </row>
    <row r="4137" spans="1:11">
      <c r="A4137" s="159">
        <f t="shared" si="516"/>
        <v>259</v>
      </c>
      <c r="B4137" s="156">
        <f t="shared" si="517"/>
        <v>0</v>
      </c>
      <c r="C4137" s="156">
        <v>1000000</v>
      </c>
      <c r="D4137" s="156">
        <f>(A4137-A4134)/1000</f>
        <v>0</v>
      </c>
      <c r="E4137" s="157">
        <f>D4137-MOD(D4137,100)</f>
        <v>0</v>
      </c>
      <c r="F4137" s="149">
        <f>MOD(D4137,100)</f>
        <v>0</v>
      </c>
      <c r="G4137" s="149">
        <f>F4137-MOD(F4137,10)</f>
        <v>0</v>
      </c>
      <c r="H4137" s="149">
        <f>MOD(F4137,10)</f>
        <v>0</v>
      </c>
      <c r="K4137" s="160"/>
    </row>
    <row r="4138" spans="1:11">
      <c r="A4138" s="159">
        <f t="shared" si="516"/>
        <v>259</v>
      </c>
      <c r="B4138" s="156">
        <f t="shared" si="517"/>
        <v>0</v>
      </c>
      <c r="C4138" s="156">
        <v>10000000</v>
      </c>
      <c r="D4138" s="156"/>
      <c r="E4138" s="157" t="str">
        <f>_xlfn.IFNA(VLOOKUP(E4137,$O$3:$P$38,2,0),"")</f>
        <v/>
      </c>
      <c r="F4138" s="149" t="str">
        <f>IF(AND(F4137&gt;10,F4137&lt;20), VLOOKUP(F4137,$O$3:$P$38,2,0),"")</f>
        <v/>
      </c>
      <c r="G4138" s="149" t="str">
        <f>IF(AND(F4137&gt;10,F4137&lt;20),"", IF(G4137&gt;9, VLOOKUP(G4137,$O$3:$P$38,2,0),""))</f>
        <v/>
      </c>
      <c r="H4138" s="149" t="str">
        <f>IF(AND(F4137&gt;10,F4137&lt;20),"", IF(H4137&gt;0, VLOOKUP(H4137,$O$3:$P$38,2,0),""))</f>
        <v/>
      </c>
      <c r="I4138" s="149" t="str">
        <f>IF(D4137=0,"",IF(D4137=1,$Q$3,IF(AND(F4137&gt;10,F4137&lt;19),$Q$5,IF(AND(H4137&gt;1,H4137&lt;5),$Q$4,$Q$5))))</f>
        <v/>
      </c>
      <c r="J4138" s="149" t="str">
        <f>CONCATENATE(E4138,IF(AND(E4138&lt;&gt;"",F4138&lt;&gt;""),$M$3,""),F4138,IF(AND(E4138&amp;F4138&lt;&gt;"",G4138&lt;&gt;""),$M$3,""),G4138,IF(AND(E4138&amp;F4138&amp;G4138&lt;&gt;"",H4138&lt;&gt;""),$M$3,""),H4138,IF(E4138&amp;F4138&amp;G4138&amp;H4138&lt;&gt;"",$M$3,""),I4138)</f>
        <v/>
      </c>
      <c r="K4138" s="160"/>
    </row>
    <row r="4139" spans="1:11">
      <c r="A4139" s="159">
        <f t="shared" si="516"/>
        <v>259</v>
      </c>
      <c r="B4139" s="156">
        <f t="shared" si="517"/>
        <v>0</v>
      </c>
      <c r="C4139" s="156">
        <v>100000000</v>
      </c>
      <c r="D4139" s="156"/>
      <c r="E4139" s="157"/>
      <c r="K4139" s="160"/>
    </row>
    <row r="4140" spans="1:11">
      <c r="A4140" s="159">
        <f t="shared" si="516"/>
        <v>259</v>
      </c>
      <c r="B4140" s="155">
        <f t="shared" si="517"/>
        <v>0</v>
      </c>
      <c r="C4140" s="155">
        <v>1000000000</v>
      </c>
      <c r="D4140" s="156">
        <f>(A4140-A4137)/1000000</f>
        <v>0</v>
      </c>
      <c r="E4140" s="157">
        <f>D4140-MOD(D4140,100)</f>
        <v>0</v>
      </c>
      <c r="F4140" s="149">
        <f>MOD(D4140,100)</f>
        <v>0</v>
      </c>
      <c r="G4140" s="149">
        <f>F4140-MOD(F4140,10)</f>
        <v>0</v>
      </c>
      <c r="H4140" s="149">
        <f>MOD(F4140,10)</f>
        <v>0</v>
      </c>
      <c r="K4140" s="160"/>
    </row>
    <row r="4141" spans="1:11">
      <c r="A4141" s="159">
        <f t="shared" si="516"/>
        <v>259</v>
      </c>
      <c r="B4141" s="155">
        <f t="shared" si="517"/>
        <v>0</v>
      </c>
      <c r="C4141" s="155">
        <v>10000000000</v>
      </c>
      <c r="E4141" s="161" t="str">
        <f>_xlfn.IFNA(VLOOKUP(E4140,$O$3:$P$38,2,0),"")</f>
        <v/>
      </c>
      <c r="F4141" s="149" t="str">
        <f>IF(AND(F4140&gt;10,F4140&lt;20), VLOOKUP(F4140,$O$3:$P$38,2,0),"")</f>
        <v/>
      </c>
      <c r="G4141" s="149" t="str">
        <f>IF(AND(F4140&gt;10,F4140&lt;20),"", IF(G4140&gt;9, VLOOKUP(G4140,$O$3:$P$38,2,0),""))</f>
        <v/>
      </c>
      <c r="H4141" s="149" t="str">
        <f>IF(AND(F4140&gt;10,F4140&lt;20),"", IF(H4140&gt;0, VLOOKUP(H4140,$O$3:$P$38,2,0),""))</f>
        <v/>
      </c>
      <c r="I4141" s="149" t="str">
        <f>IF(D4140=0,"",IF(D4140=1,$R$3,IF(AND(F4140&gt;10,F4140&lt;19),$R$5,IF(AND(H4140&gt;1,H4140&lt;5),$R$4,$R$5))))</f>
        <v/>
      </c>
      <c r="J4141" s="149" t="str">
        <f>CONCATENATE(E4141,IF(AND(E4141&lt;&gt;"",F4141&lt;&gt;""),$M$3,""),F4141,IF(AND(E4141&amp;F4141&lt;&gt;"",G4141&lt;&gt;""),$M$3,""),G4141,IF(AND(E4141&amp;F4141&amp;G4141&lt;&gt;"",H4141&lt;&gt;""),$M$3,""),H4141,IF(E4141&amp;F4141&amp;G4141&amp;H4141&lt;&gt;"",$M$3,""),I4141)</f>
        <v/>
      </c>
      <c r="K4141" s="160"/>
    </row>
    <row r="4142" spans="1:11">
      <c r="A4142" s="159">
        <f t="shared" si="516"/>
        <v>259</v>
      </c>
      <c r="B4142" s="156">
        <f t="shared" si="517"/>
        <v>0</v>
      </c>
      <c r="C4142" s="156">
        <v>100000000000</v>
      </c>
      <c r="D4142" s="156"/>
      <c r="E4142" s="157"/>
      <c r="K4142" s="160"/>
    </row>
    <row r="4143" spans="1:11">
      <c r="A4143" s="159">
        <f t="shared" si="516"/>
        <v>259</v>
      </c>
      <c r="B4143" s="155">
        <f>A4143-A4140</f>
        <v>0</v>
      </c>
      <c r="C4143" s="155">
        <v>1000000000000</v>
      </c>
      <c r="D4143" s="156">
        <f>(A4143-A4140)/1000000000</f>
        <v>0</v>
      </c>
      <c r="E4143" s="157">
        <f>D4143-MOD(D4143,100)</f>
        <v>0</v>
      </c>
      <c r="F4143" s="149">
        <f>MOD(D4143,100)</f>
        <v>0</v>
      </c>
      <c r="G4143" s="149">
        <f>F4143-MOD(F4143,10)</f>
        <v>0</v>
      </c>
      <c r="H4143" s="149">
        <f>MOD(F4143,10)</f>
        <v>0</v>
      </c>
      <c r="K4143" s="160"/>
    </row>
    <row r="4144" spans="1:11" ht="15.75" thickBot="1">
      <c r="A4144" s="162"/>
      <c r="B4144" s="163"/>
      <c r="C4144" s="163"/>
      <c r="D4144" s="163"/>
      <c r="E4144" s="164" t="str">
        <f>_xlfn.IFNA(VLOOKUP(E4143,$O$3:$P$38,2,0),"")</f>
        <v/>
      </c>
      <c r="F4144" s="163" t="str">
        <f>IF(AND(F4143&gt;10,F4143&lt;20), VLOOKUP(F4143,$O$3:$P$38,2,0),"")</f>
        <v/>
      </c>
      <c r="G4144" s="163" t="str">
        <f>IF(AND(F4143&gt;10,F4143&lt;20),"", IF(G4143&gt;9, VLOOKUP(G4143,$O$3:$P$38,2,0),""))</f>
        <v/>
      </c>
      <c r="H4144" s="163" t="str">
        <f>IF(AND(F4143&gt;10,F4143&lt;20),"", IF(H4143&gt;0, VLOOKUP(H4143,$O$3:$P$38,2,0),""))</f>
        <v/>
      </c>
      <c r="I4144" s="163" t="str">
        <f>IF(D4143=0,"",IF(D4143=1,$S$3,IF(AND(F4143&gt;10,F4143&lt;19),$S$5,IF(AND(H4143&gt;1,H4143&lt;5),$S$4,$S$5))))</f>
        <v/>
      </c>
      <c r="J4144" s="163" t="str">
        <f>CONCATENATE(E4144,IF(AND(E4144&lt;&gt;"",F4144&lt;&gt;""),$M$3,""),F4144,IF(AND(E4144&amp;F4144&lt;&gt;"",G4144&lt;&gt;""),$M$3,""),G4144,IF(AND(E4144&amp;F4144&amp;G4144&lt;&gt;"",H4144&lt;&gt;""),$M$3,""),H4144,IF(E4144&amp;F4144&amp;G4144&amp;H4144&lt;&gt;"",$M$3,""),I4144)</f>
        <v/>
      </c>
      <c r="K4144" s="165"/>
    </row>
    <row r="4146" spans="1:11" ht="15.75" thickBot="1">
      <c r="A4146" s="151">
        <v>260</v>
      </c>
      <c r="B4146" s="145" t="s">
        <v>152</v>
      </c>
      <c r="C4146" s="145" t="s">
        <v>153</v>
      </c>
      <c r="D4146" s="148"/>
      <c r="E4146" s="152" t="str">
        <f>CONCATENATE(J4160,IF(AND(D4159&lt;&gt;0,D4156&lt;&gt;0),$M$3,""),J4157,IF(AND(D4156&lt;&gt;0,D4153&lt;&gt;0),$M$3,""),J4154,IF(AND(D4153&lt;&gt;0,D4150&lt;&gt;0),$M$3,""),J4151,$N$3,$M$3,E4147,IF(D4147&lt;&gt;0,$M$3,""),$N$4)</f>
        <v>dwieście sześćdziesiąt, 00/100</v>
      </c>
      <c r="F4146" s="148"/>
      <c r="G4146" s="148"/>
      <c r="H4146" s="148"/>
      <c r="I4146" s="148"/>
      <c r="J4146" s="148"/>
      <c r="K4146" s="153"/>
    </row>
    <row r="4147" spans="1:11" ht="15.75" thickBot="1">
      <c r="A4147" s="154">
        <f>TRUNC(A4146)</f>
        <v>260</v>
      </c>
      <c r="B4147" s="155">
        <f>A4146-A4147</f>
        <v>0</v>
      </c>
      <c r="C4147" s="155">
        <v>1</v>
      </c>
      <c r="D4147" s="156">
        <f>B4147</f>
        <v>0</v>
      </c>
      <c r="E4147" s="157" t="str">
        <f>CONCATENATE(TEXT(D4147*100,"## 00"),"/100")</f>
        <v>00/100</v>
      </c>
      <c r="K4147" s="158"/>
    </row>
    <row r="4148" spans="1:11">
      <c r="A4148" s="159">
        <f t="shared" ref="A4148:A4159" si="518">MOD($A$4147,$C4148)</f>
        <v>0</v>
      </c>
      <c r="B4148" s="156">
        <f>A4148</f>
        <v>0</v>
      </c>
      <c r="C4148" s="156">
        <v>10</v>
      </c>
      <c r="D4148" s="156"/>
      <c r="E4148" s="157"/>
      <c r="K4148" s="160"/>
    </row>
    <row r="4149" spans="1:11">
      <c r="A4149" s="159">
        <f t="shared" si="518"/>
        <v>60</v>
      </c>
      <c r="B4149" s="156">
        <f t="shared" ref="B4149:B4158" si="519">A4149-A4148</f>
        <v>60</v>
      </c>
      <c r="C4149" s="156">
        <v>100</v>
      </c>
      <c r="D4149" s="156"/>
      <c r="E4149" s="157"/>
      <c r="K4149" s="160"/>
    </row>
    <row r="4150" spans="1:11">
      <c r="A4150" s="159">
        <f t="shared" si="518"/>
        <v>260</v>
      </c>
      <c r="B4150" s="156">
        <f t="shared" si="519"/>
        <v>200</v>
      </c>
      <c r="C4150" s="156">
        <v>1000</v>
      </c>
      <c r="D4150" s="156">
        <f>A4150</f>
        <v>260</v>
      </c>
      <c r="E4150" s="157">
        <f>D4150-MOD(D4150,100)</f>
        <v>200</v>
      </c>
      <c r="F4150" s="149">
        <f>MOD(D4150,100)</f>
        <v>60</v>
      </c>
      <c r="G4150" s="149">
        <f>F4150-MOD(F4150,10)</f>
        <v>60</v>
      </c>
      <c r="H4150" s="149">
        <f>MOD(F4150,10)</f>
        <v>0</v>
      </c>
      <c r="K4150" s="160"/>
    </row>
    <row r="4151" spans="1:11">
      <c r="A4151" s="159">
        <f t="shared" si="518"/>
        <v>260</v>
      </c>
      <c r="B4151" s="156">
        <f t="shared" si="519"/>
        <v>0</v>
      </c>
      <c r="C4151" s="156">
        <v>10000</v>
      </c>
      <c r="D4151" s="156"/>
      <c r="E4151" s="157" t="str">
        <f>_xlfn.IFNA(VLOOKUP(E4150,$O$3:$P$38,2,0),"")</f>
        <v>dwieście</v>
      </c>
      <c r="F4151" s="149" t="str">
        <f>IF(AND(F4150&gt;10,F4150&lt;20), VLOOKUP(F4150,$O$3:$P$38,2,0),"")</f>
        <v/>
      </c>
      <c r="G4151" s="149" t="str">
        <f>IF(AND(F4150&gt;10,F4150&lt;20),"", IF(G4150&gt;9, VLOOKUP(G4150,$O$3:$P$38,2,0),""))</f>
        <v>sześćdziesiąt</v>
      </c>
      <c r="H4151" s="149" t="str">
        <f>IF(AND(F4150&gt;10,F4150&lt;20),"",IF(H4150&gt;0,VLOOKUP(H4150,$O$3:$P$39,2,0),IF(AND(H4150=0,A4147=0),"zero","")))</f>
        <v/>
      </c>
      <c r="J4151" s="149" t="str">
        <f>CONCATENATE(E4151,IF(AND(E4151&lt;&gt;"",F4151&lt;&gt;""),$M$3,""),F4151,IF(AND(E4151&amp;F4151&lt;&gt;"",G4151&lt;&gt;""),$M$3,""),G4151,IF(AND(E4151&amp;F4151&amp;G4151&lt;&gt;"",H4151&lt;&gt;""),$M$3,""),H4151)</f>
        <v>dwieście sześćdziesiąt</v>
      </c>
      <c r="K4151" s="160"/>
    </row>
    <row r="4152" spans="1:11">
      <c r="A4152" s="159">
        <f t="shared" si="518"/>
        <v>260</v>
      </c>
      <c r="B4152" s="156">
        <f t="shared" si="519"/>
        <v>0</v>
      </c>
      <c r="C4152" s="156">
        <v>100000</v>
      </c>
      <c r="D4152" s="156"/>
      <c r="E4152" s="157"/>
      <c r="K4152" s="160"/>
    </row>
    <row r="4153" spans="1:11">
      <c r="A4153" s="159">
        <f t="shared" si="518"/>
        <v>260</v>
      </c>
      <c r="B4153" s="156">
        <f t="shared" si="519"/>
        <v>0</v>
      </c>
      <c r="C4153" s="156">
        <v>1000000</v>
      </c>
      <c r="D4153" s="156">
        <f>(A4153-A4150)/1000</f>
        <v>0</v>
      </c>
      <c r="E4153" s="157">
        <f>D4153-MOD(D4153,100)</f>
        <v>0</v>
      </c>
      <c r="F4153" s="149">
        <f>MOD(D4153,100)</f>
        <v>0</v>
      </c>
      <c r="G4153" s="149">
        <f>F4153-MOD(F4153,10)</f>
        <v>0</v>
      </c>
      <c r="H4153" s="149">
        <f>MOD(F4153,10)</f>
        <v>0</v>
      </c>
      <c r="K4153" s="160"/>
    </row>
    <row r="4154" spans="1:11">
      <c r="A4154" s="159">
        <f t="shared" si="518"/>
        <v>260</v>
      </c>
      <c r="B4154" s="156">
        <f t="shared" si="519"/>
        <v>0</v>
      </c>
      <c r="C4154" s="156">
        <v>10000000</v>
      </c>
      <c r="D4154" s="156"/>
      <c r="E4154" s="157" t="str">
        <f>_xlfn.IFNA(VLOOKUP(E4153,$O$3:$P$38,2,0),"")</f>
        <v/>
      </c>
      <c r="F4154" s="149" t="str">
        <f>IF(AND(F4153&gt;10,F4153&lt;20), VLOOKUP(F4153,$O$3:$P$38,2,0),"")</f>
        <v/>
      </c>
      <c r="G4154" s="149" t="str">
        <f>IF(AND(F4153&gt;10,F4153&lt;20),"", IF(G4153&gt;9, VLOOKUP(G4153,$O$3:$P$38,2,0),""))</f>
        <v/>
      </c>
      <c r="H4154" s="149" t="str">
        <f>IF(AND(F4153&gt;10,F4153&lt;20),"", IF(H4153&gt;0, VLOOKUP(H4153,$O$3:$P$38,2,0),""))</f>
        <v/>
      </c>
      <c r="I4154" s="149" t="str">
        <f>IF(D4153=0,"",IF(D4153=1,$Q$3,IF(AND(F4153&gt;10,F4153&lt;19),$Q$5,IF(AND(H4153&gt;1,H4153&lt;5),$Q$4,$Q$5))))</f>
        <v/>
      </c>
      <c r="J4154" s="149" t="str">
        <f>CONCATENATE(E4154,IF(AND(E4154&lt;&gt;"",F4154&lt;&gt;""),$M$3,""),F4154,IF(AND(E4154&amp;F4154&lt;&gt;"",G4154&lt;&gt;""),$M$3,""),G4154,IF(AND(E4154&amp;F4154&amp;G4154&lt;&gt;"",H4154&lt;&gt;""),$M$3,""),H4154,IF(E4154&amp;F4154&amp;G4154&amp;H4154&lt;&gt;"",$M$3,""),I4154)</f>
        <v/>
      </c>
      <c r="K4154" s="160"/>
    </row>
    <row r="4155" spans="1:11">
      <c r="A4155" s="159">
        <f t="shared" si="518"/>
        <v>260</v>
      </c>
      <c r="B4155" s="156">
        <f t="shared" si="519"/>
        <v>0</v>
      </c>
      <c r="C4155" s="156">
        <v>100000000</v>
      </c>
      <c r="D4155" s="156"/>
      <c r="E4155" s="157"/>
      <c r="K4155" s="160"/>
    </row>
    <row r="4156" spans="1:11">
      <c r="A4156" s="159">
        <f t="shared" si="518"/>
        <v>260</v>
      </c>
      <c r="B4156" s="155">
        <f t="shared" si="519"/>
        <v>0</v>
      </c>
      <c r="C4156" s="155">
        <v>1000000000</v>
      </c>
      <c r="D4156" s="156">
        <f>(A4156-A4153)/1000000</f>
        <v>0</v>
      </c>
      <c r="E4156" s="157">
        <f>D4156-MOD(D4156,100)</f>
        <v>0</v>
      </c>
      <c r="F4156" s="149">
        <f>MOD(D4156,100)</f>
        <v>0</v>
      </c>
      <c r="G4156" s="149">
        <f>F4156-MOD(F4156,10)</f>
        <v>0</v>
      </c>
      <c r="H4156" s="149">
        <f>MOD(F4156,10)</f>
        <v>0</v>
      </c>
      <c r="K4156" s="160"/>
    </row>
    <row r="4157" spans="1:11">
      <c r="A4157" s="159">
        <f t="shared" si="518"/>
        <v>260</v>
      </c>
      <c r="B4157" s="155">
        <f t="shared" si="519"/>
        <v>0</v>
      </c>
      <c r="C4157" s="155">
        <v>10000000000</v>
      </c>
      <c r="E4157" s="161" t="str">
        <f>_xlfn.IFNA(VLOOKUP(E4156,$O$3:$P$38,2,0),"")</f>
        <v/>
      </c>
      <c r="F4157" s="149" t="str">
        <f>IF(AND(F4156&gt;10,F4156&lt;20), VLOOKUP(F4156,$O$3:$P$38,2,0),"")</f>
        <v/>
      </c>
      <c r="G4157" s="149" t="str">
        <f>IF(AND(F4156&gt;10,F4156&lt;20),"", IF(G4156&gt;9, VLOOKUP(G4156,$O$3:$P$38,2,0),""))</f>
        <v/>
      </c>
      <c r="H4157" s="149" t="str">
        <f>IF(AND(F4156&gt;10,F4156&lt;20),"", IF(H4156&gt;0, VLOOKUP(H4156,$O$3:$P$38,2,0),""))</f>
        <v/>
      </c>
      <c r="I4157" s="149" t="str">
        <f>IF(D4156=0,"",IF(D4156=1,$R$3,IF(AND(F4156&gt;10,F4156&lt;19),$R$5,IF(AND(H4156&gt;1,H4156&lt;5),$R$4,$R$5))))</f>
        <v/>
      </c>
      <c r="J4157" s="149" t="str">
        <f>CONCATENATE(E4157,IF(AND(E4157&lt;&gt;"",F4157&lt;&gt;""),$M$3,""),F4157,IF(AND(E4157&amp;F4157&lt;&gt;"",G4157&lt;&gt;""),$M$3,""),G4157,IF(AND(E4157&amp;F4157&amp;G4157&lt;&gt;"",H4157&lt;&gt;""),$M$3,""),H4157,IF(E4157&amp;F4157&amp;G4157&amp;H4157&lt;&gt;"",$M$3,""),I4157)</f>
        <v/>
      </c>
      <c r="K4157" s="160"/>
    </row>
    <row r="4158" spans="1:11">
      <c r="A4158" s="159">
        <f t="shared" si="518"/>
        <v>260</v>
      </c>
      <c r="B4158" s="156">
        <f t="shared" si="519"/>
        <v>0</v>
      </c>
      <c r="C4158" s="156">
        <v>100000000000</v>
      </c>
      <c r="D4158" s="156"/>
      <c r="E4158" s="157"/>
      <c r="K4158" s="160"/>
    </row>
    <row r="4159" spans="1:11">
      <c r="A4159" s="159">
        <f t="shared" si="518"/>
        <v>260</v>
      </c>
      <c r="B4159" s="155">
        <f>A4159-A4156</f>
        <v>0</v>
      </c>
      <c r="C4159" s="155">
        <v>1000000000000</v>
      </c>
      <c r="D4159" s="156">
        <f>(A4159-A4156)/1000000000</f>
        <v>0</v>
      </c>
      <c r="E4159" s="157">
        <f>D4159-MOD(D4159,100)</f>
        <v>0</v>
      </c>
      <c r="F4159" s="149">
        <f>MOD(D4159,100)</f>
        <v>0</v>
      </c>
      <c r="G4159" s="149">
        <f>F4159-MOD(F4159,10)</f>
        <v>0</v>
      </c>
      <c r="H4159" s="149">
        <f>MOD(F4159,10)</f>
        <v>0</v>
      </c>
      <c r="K4159" s="160"/>
    </row>
    <row r="4160" spans="1:11" ht="15.75" thickBot="1">
      <c r="A4160" s="162"/>
      <c r="B4160" s="163"/>
      <c r="C4160" s="163"/>
      <c r="D4160" s="163"/>
      <c r="E4160" s="164" t="str">
        <f>_xlfn.IFNA(VLOOKUP(E4159,$O$3:$P$38,2,0),"")</f>
        <v/>
      </c>
      <c r="F4160" s="163" t="str">
        <f>IF(AND(F4159&gt;10,F4159&lt;20), VLOOKUP(F4159,$O$3:$P$38,2,0),"")</f>
        <v/>
      </c>
      <c r="G4160" s="163" t="str">
        <f>IF(AND(F4159&gt;10,F4159&lt;20),"", IF(G4159&gt;9, VLOOKUP(G4159,$O$3:$P$38,2,0),""))</f>
        <v/>
      </c>
      <c r="H4160" s="163" t="str">
        <f>IF(AND(F4159&gt;10,F4159&lt;20),"", IF(H4159&gt;0, VLOOKUP(H4159,$O$3:$P$38,2,0),""))</f>
        <v/>
      </c>
      <c r="I4160" s="163" t="str">
        <f>IF(D4159=0,"",IF(D4159=1,$S$3,IF(AND(F4159&gt;10,F4159&lt;19),$S$5,IF(AND(H4159&gt;1,H4159&lt;5),$S$4,$S$5))))</f>
        <v/>
      </c>
      <c r="J4160" s="163" t="str">
        <f>CONCATENATE(E4160,IF(AND(E4160&lt;&gt;"",F4160&lt;&gt;""),$M$3,""),F4160,IF(AND(E4160&amp;F4160&lt;&gt;"",G4160&lt;&gt;""),$M$3,""),G4160,IF(AND(E4160&amp;F4160&amp;G4160&lt;&gt;"",H4160&lt;&gt;""),$M$3,""),H4160,IF(E4160&amp;F4160&amp;G4160&amp;H4160&lt;&gt;"",$M$3,""),I4160)</f>
        <v/>
      </c>
      <c r="K4160" s="165"/>
    </row>
    <row r="4162" spans="1:11" ht="15.75" thickBot="1">
      <c r="A4162" s="151">
        <v>261</v>
      </c>
      <c r="B4162" s="145" t="s">
        <v>152</v>
      </c>
      <c r="C4162" s="145" t="s">
        <v>153</v>
      </c>
      <c r="D4162" s="148"/>
      <c r="E4162" s="152" t="str">
        <f>CONCATENATE(J4176,IF(AND(D4175&lt;&gt;0,D4172&lt;&gt;0),$M$3,""),J4173,IF(AND(D4172&lt;&gt;0,D4169&lt;&gt;0),$M$3,""),J4170,IF(AND(D4169&lt;&gt;0,D4166&lt;&gt;0),$M$3,""),J4167,$N$3,$M$3,E4163,IF(D4163&lt;&gt;0,$M$3,""),$N$4)</f>
        <v>dwieście sześćdziesiąt jeden, 00/100</v>
      </c>
      <c r="F4162" s="148"/>
      <c r="G4162" s="148"/>
      <c r="H4162" s="148"/>
      <c r="I4162" s="148"/>
      <c r="J4162" s="148"/>
      <c r="K4162" s="153"/>
    </row>
    <row r="4163" spans="1:11" ht="15.75" thickBot="1">
      <c r="A4163" s="154">
        <f>TRUNC(A4162)</f>
        <v>261</v>
      </c>
      <c r="B4163" s="155">
        <f>A4162-A4163</f>
        <v>0</v>
      </c>
      <c r="C4163" s="155">
        <v>1</v>
      </c>
      <c r="D4163" s="156">
        <f>B4163</f>
        <v>0</v>
      </c>
      <c r="E4163" s="157" t="str">
        <f>CONCATENATE(TEXT(D4163*100,"## 00"),"/100")</f>
        <v>00/100</v>
      </c>
      <c r="K4163" s="158"/>
    </row>
    <row r="4164" spans="1:11">
      <c r="A4164" s="159">
        <f t="shared" ref="A4164:A4175" si="520">MOD($A$4163,$C4164)</f>
        <v>1</v>
      </c>
      <c r="B4164" s="156">
        <f>A4164</f>
        <v>1</v>
      </c>
      <c r="C4164" s="156">
        <v>10</v>
      </c>
      <c r="D4164" s="156"/>
      <c r="E4164" s="157"/>
      <c r="K4164" s="160"/>
    </row>
    <row r="4165" spans="1:11">
      <c r="A4165" s="159">
        <f t="shared" si="520"/>
        <v>61</v>
      </c>
      <c r="B4165" s="156">
        <f t="shared" ref="B4165:B4174" si="521">A4165-A4164</f>
        <v>60</v>
      </c>
      <c r="C4165" s="156">
        <v>100</v>
      </c>
      <c r="D4165" s="156"/>
      <c r="E4165" s="157"/>
      <c r="K4165" s="160"/>
    </row>
    <row r="4166" spans="1:11">
      <c r="A4166" s="159">
        <f t="shared" si="520"/>
        <v>261</v>
      </c>
      <c r="B4166" s="156">
        <f t="shared" si="521"/>
        <v>200</v>
      </c>
      <c r="C4166" s="156">
        <v>1000</v>
      </c>
      <c r="D4166" s="156">
        <f>A4166</f>
        <v>261</v>
      </c>
      <c r="E4166" s="157">
        <f>D4166-MOD(D4166,100)</f>
        <v>200</v>
      </c>
      <c r="F4166" s="149">
        <f>MOD(D4166,100)</f>
        <v>61</v>
      </c>
      <c r="G4166" s="149">
        <f>F4166-MOD(F4166,10)</f>
        <v>60</v>
      </c>
      <c r="H4166" s="149">
        <f>MOD(F4166,10)</f>
        <v>1</v>
      </c>
      <c r="K4166" s="160"/>
    </row>
    <row r="4167" spans="1:11">
      <c r="A4167" s="159">
        <f t="shared" si="520"/>
        <v>261</v>
      </c>
      <c r="B4167" s="156">
        <f t="shared" si="521"/>
        <v>0</v>
      </c>
      <c r="C4167" s="156">
        <v>10000</v>
      </c>
      <c r="D4167" s="156"/>
      <c r="E4167" s="157" t="str">
        <f>_xlfn.IFNA(VLOOKUP(E4166,$O$3:$P$38,2,0),"")</f>
        <v>dwieście</v>
      </c>
      <c r="F4167" s="149" t="str">
        <f>IF(AND(F4166&gt;10,F4166&lt;20), VLOOKUP(F4166,$O$3:$P$38,2,0),"")</f>
        <v/>
      </c>
      <c r="G4167" s="149" t="str">
        <f>IF(AND(F4166&gt;10,F4166&lt;20),"", IF(G4166&gt;9, VLOOKUP(G4166,$O$3:$P$38,2,0),""))</f>
        <v>sześćdziesiąt</v>
      </c>
      <c r="H4167" s="149" t="str">
        <f>IF(AND(F4166&gt;10,F4166&lt;20),"",IF(H4166&gt;0,VLOOKUP(H4166,$O$3:$P$39,2,0),IF(AND(H4166=0,A4163=0),"zero","")))</f>
        <v>jeden</v>
      </c>
      <c r="J4167" s="149" t="str">
        <f>CONCATENATE(E4167,IF(AND(E4167&lt;&gt;"",F4167&lt;&gt;""),$M$3,""),F4167,IF(AND(E4167&amp;F4167&lt;&gt;"",G4167&lt;&gt;""),$M$3,""),G4167,IF(AND(E4167&amp;F4167&amp;G4167&lt;&gt;"",H4167&lt;&gt;""),$M$3,""),H4167)</f>
        <v>dwieście sześćdziesiąt jeden</v>
      </c>
      <c r="K4167" s="160"/>
    </row>
    <row r="4168" spans="1:11">
      <c r="A4168" s="159">
        <f t="shared" si="520"/>
        <v>261</v>
      </c>
      <c r="B4168" s="156">
        <f t="shared" si="521"/>
        <v>0</v>
      </c>
      <c r="C4168" s="156">
        <v>100000</v>
      </c>
      <c r="D4168" s="156"/>
      <c r="E4168" s="157"/>
      <c r="K4168" s="160"/>
    </row>
    <row r="4169" spans="1:11">
      <c r="A4169" s="159">
        <f t="shared" si="520"/>
        <v>261</v>
      </c>
      <c r="B4169" s="156">
        <f t="shared" si="521"/>
        <v>0</v>
      </c>
      <c r="C4169" s="156">
        <v>1000000</v>
      </c>
      <c r="D4169" s="156">
        <f>(A4169-A4166)/1000</f>
        <v>0</v>
      </c>
      <c r="E4169" s="157">
        <f>D4169-MOD(D4169,100)</f>
        <v>0</v>
      </c>
      <c r="F4169" s="149">
        <f>MOD(D4169,100)</f>
        <v>0</v>
      </c>
      <c r="G4169" s="149">
        <f>F4169-MOD(F4169,10)</f>
        <v>0</v>
      </c>
      <c r="H4169" s="149">
        <f>MOD(F4169,10)</f>
        <v>0</v>
      </c>
      <c r="K4169" s="160"/>
    </row>
    <row r="4170" spans="1:11">
      <c r="A4170" s="159">
        <f t="shared" si="520"/>
        <v>261</v>
      </c>
      <c r="B4170" s="156">
        <f t="shared" si="521"/>
        <v>0</v>
      </c>
      <c r="C4170" s="156">
        <v>10000000</v>
      </c>
      <c r="D4170" s="156"/>
      <c r="E4170" s="157" t="str">
        <f>_xlfn.IFNA(VLOOKUP(E4169,$O$3:$P$38,2,0),"")</f>
        <v/>
      </c>
      <c r="F4170" s="149" t="str">
        <f>IF(AND(F4169&gt;10,F4169&lt;20), VLOOKUP(F4169,$O$3:$P$38,2,0),"")</f>
        <v/>
      </c>
      <c r="G4170" s="149" t="str">
        <f>IF(AND(F4169&gt;10,F4169&lt;20),"", IF(G4169&gt;9, VLOOKUP(G4169,$O$3:$P$38,2,0),""))</f>
        <v/>
      </c>
      <c r="H4170" s="149" t="str">
        <f>IF(AND(F4169&gt;10,F4169&lt;20),"", IF(H4169&gt;0, VLOOKUP(H4169,$O$3:$P$38,2,0),""))</f>
        <v/>
      </c>
      <c r="I4170" s="149" t="str">
        <f>IF(D4169=0,"",IF(D4169=1,$Q$3,IF(AND(F4169&gt;10,F4169&lt;19),$Q$5,IF(AND(H4169&gt;1,H4169&lt;5),$Q$4,$Q$5))))</f>
        <v/>
      </c>
      <c r="J4170" s="149" t="str">
        <f>CONCATENATE(E4170,IF(AND(E4170&lt;&gt;"",F4170&lt;&gt;""),$M$3,""),F4170,IF(AND(E4170&amp;F4170&lt;&gt;"",G4170&lt;&gt;""),$M$3,""),G4170,IF(AND(E4170&amp;F4170&amp;G4170&lt;&gt;"",H4170&lt;&gt;""),$M$3,""),H4170,IF(E4170&amp;F4170&amp;G4170&amp;H4170&lt;&gt;"",$M$3,""),I4170)</f>
        <v/>
      </c>
      <c r="K4170" s="160"/>
    </row>
    <row r="4171" spans="1:11">
      <c r="A4171" s="159">
        <f t="shared" si="520"/>
        <v>261</v>
      </c>
      <c r="B4171" s="156">
        <f t="shared" si="521"/>
        <v>0</v>
      </c>
      <c r="C4171" s="156">
        <v>100000000</v>
      </c>
      <c r="D4171" s="156"/>
      <c r="E4171" s="157"/>
      <c r="K4171" s="160"/>
    </row>
    <row r="4172" spans="1:11">
      <c r="A4172" s="159">
        <f t="shared" si="520"/>
        <v>261</v>
      </c>
      <c r="B4172" s="155">
        <f t="shared" si="521"/>
        <v>0</v>
      </c>
      <c r="C4172" s="155">
        <v>1000000000</v>
      </c>
      <c r="D4172" s="156">
        <f>(A4172-A4169)/1000000</f>
        <v>0</v>
      </c>
      <c r="E4172" s="157">
        <f>D4172-MOD(D4172,100)</f>
        <v>0</v>
      </c>
      <c r="F4172" s="149">
        <f>MOD(D4172,100)</f>
        <v>0</v>
      </c>
      <c r="G4172" s="149">
        <f>F4172-MOD(F4172,10)</f>
        <v>0</v>
      </c>
      <c r="H4172" s="149">
        <f>MOD(F4172,10)</f>
        <v>0</v>
      </c>
      <c r="K4172" s="160"/>
    </row>
    <row r="4173" spans="1:11">
      <c r="A4173" s="159">
        <f t="shared" si="520"/>
        <v>261</v>
      </c>
      <c r="B4173" s="155">
        <f t="shared" si="521"/>
        <v>0</v>
      </c>
      <c r="C4173" s="155">
        <v>10000000000</v>
      </c>
      <c r="E4173" s="161" t="str">
        <f>_xlfn.IFNA(VLOOKUP(E4172,$O$3:$P$38,2,0),"")</f>
        <v/>
      </c>
      <c r="F4173" s="149" t="str">
        <f>IF(AND(F4172&gt;10,F4172&lt;20), VLOOKUP(F4172,$O$3:$P$38,2,0),"")</f>
        <v/>
      </c>
      <c r="G4173" s="149" t="str">
        <f>IF(AND(F4172&gt;10,F4172&lt;20),"", IF(G4172&gt;9, VLOOKUP(G4172,$O$3:$P$38,2,0),""))</f>
        <v/>
      </c>
      <c r="H4173" s="149" t="str">
        <f>IF(AND(F4172&gt;10,F4172&lt;20),"", IF(H4172&gt;0, VLOOKUP(H4172,$O$3:$P$38,2,0),""))</f>
        <v/>
      </c>
      <c r="I4173" s="149" t="str">
        <f>IF(D4172=0,"",IF(D4172=1,$R$3,IF(AND(F4172&gt;10,F4172&lt;19),$R$5,IF(AND(H4172&gt;1,H4172&lt;5),$R$4,$R$5))))</f>
        <v/>
      </c>
      <c r="J4173" s="149" t="str">
        <f>CONCATENATE(E4173,IF(AND(E4173&lt;&gt;"",F4173&lt;&gt;""),$M$3,""),F4173,IF(AND(E4173&amp;F4173&lt;&gt;"",G4173&lt;&gt;""),$M$3,""),G4173,IF(AND(E4173&amp;F4173&amp;G4173&lt;&gt;"",H4173&lt;&gt;""),$M$3,""),H4173,IF(E4173&amp;F4173&amp;G4173&amp;H4173&lt;&gt;"",$M$3,""),I4173)</f>
        <v/>
      </c>
      <c r="K4173" s="160"/>
    </row>
    <row r="4174" spans="1:11">
      <c r="A4174" s="159">
        <f t="shared" si="520"/>
        <v>261</v>
      </c>
      <c r="B4174" s="156">
        <f t="shared" si="521"/>
        <v>0</v>
      </c>
      <c r="C4174" s="156">
        <v>100000000000</v>
      </c>
      <c r="D4174" s="156"/>
      <c r="E4174" s="157"/>
      <c r="K4174" s="160"/>
    </row>
    <row r="4175" spans="1:11">
      <c r="A4175" s="159">
        <f t="shared" si="520"/>
        <v>261</v>
      </c>
      <c r="B4175" s="155">
        <f>A4175-A4172</f>
        <v>0</v>
      </c>
      <c r="C4175" s="155">
        <v>1000000000000</v>
      </c>
      <c r="D4175" s="156">
        <f>(A4175-A4172)/1000000000</f>
        <v>0</v>
      </c>
      <c r="E4175" s="157">
        <f>D4175-MOD(D4175,100)</f>
        <v>0</v>
      </c>
      <c r="F4175" s="149">
        <f>MOD(D4175,100)</f>
        <v>0</v>
      </c>
      <c r="G4175" s="149">
        <f>F4175-MOD(F4175,10)</f>
        <v>0</v>
      </c>
      <c r="H4175" s="149">
        <f>MOD(F4175,10)</f>
        <v>0</v>
      </c>
      <c r="K4175" s="160"/>
    </row>
    <row r="4176" spans="1:11" ht="15.75" thickBot="1">
      <c r="A4176" s="162"/>
      <c r="B4176" s="163"/>
      <c r="C4176" s="163"/>
      <c r="D4176" s="163"/>
      <c r="E4176" s="164" t="str">
        <f>_xlfn.IFNA(VLOOKUP(E4175,$O$3:$P$38,2,0),"")</f>
        <v/>
      </c>
      <c r="F4176" s="163" t="str">
        <f>IF(AND(F4175&gt;10,F4175&lt;20), VLOOKUP(F4175,$O$3:$P$38,2,0),"")</f>
        <v/>
      </c>
      <c r="G4176" s="163" t="str">
        <f>IF(AND(F4175&gt;10,F4175&lt;20),"", IF(G4175&gt;9, VLOOKUP(G4175,$O$3:$P$38,2,0),""))</f>
        <v/>
      </c>
      <c r="H4176" s="163" t="str">
        <f>IF(AND(F4175&gt;10,F4175&lt;20),"", IF(H4175&gt;0, VLOOKUP(H4175,$O$3:$P$38,2,0),""))</f>
        <v/>
      </c>
      <c r="I4176" s="163" t="str">
        <f>IF(D4175=0,"",IF(D4175=1,$S$3,IF(AND(F4175&gt;10,F4175&lt;19),$S$5,IF(AND(H4175&gt;1,H4175&lt;5),$S$4,$S$5))))</f>
        <v/>
      </c>
      <c r="J4176" s="163" t="str">
        <f>CONCATENATE(E4176,IF(AND(E4176&lt;&gt;"",F4176&lt;&gt;""),$M$3,""),F4176,IF(AND(E4176&amp;F4176&lt;&gt;"",G4176&lt;&gt;""),$M$3,""),G4176,IF(AND(E4176&amp;F4176&amp;G4176&lt;&gt;"",H4176&lt;&gt;""),$M$3,""),H4176,IF(E4176&amp;F4176&amp;G4176&amp;H4176&lt;&gt;"",$M$3,""),I4176)</f>
        <v/>
      </c>
      <c r="K4176" s="165"/>
    </row>
    <row r="4177" spans="1:11" ht="15.75" thickBot="1">
      <c r="A4177" s="150"/>
      <c r="B4177" s="150"/>
      <c r="C4177" s="150"/>
      <c r="D4177" s="150"/>
      <c r="E4177" s="166"/>
      <c r="F4177" s="150"/>
      <c r="G4177" s="150"/>
      <c r="H4177" s="150"/>
      <c r="I4177" s="150"/>
      <c r="J4177" s="150"/>
      <c r="K4177" s="150"/>
    </row>
    <row r="4178" spans="1:11" ht="15.75" thickBot="1">
      <c r="A4178" s="151">
        <v>262</v>
      </c>
      <c r="B4178" s="145" t="s">
        <v>152</v>
      </c>
      <c r="C4178" s="145" t="s">
        <v>153</v>
      </c>
      <c r="D4178" s="148"/>
      <c r="E4178" s="152" t="str">
        <f>CONCATENATE(J4192,IF(AND(D4191&lt;&gt;0,D4188&lt;&gt;0),$M$3,""),J4189,IF(AND(D4188&lt;&gt;0,D4185&lt;&gt;0),$M$3,""),J4186,IF(AND(D4185&lt;&gt;0,D4182&lt;&gt;0),$M$3,""),J4183,$N$3,$M$3,E4179,IF(D4179&lt;&gt;0,$M$3,""),$N$4)</f>
        <v>dwieście sześćdziesiąt dwa, 00/100</v>
      </c>
      <c r="F4178" s="148"/>
      <c r="G4178" s="148"/>
      <c r="H4178" s="148"/>
      <c r="I4178" s="148"/>
      <c r="J4178" s="148"/>
      <c r="K4178" s="153"/>
    </row>
    <row r="4179" spans="1:11" ht="15.75" thickBot="1">
      <c r="A4179" s="154">
        <f>TRUNC(A4178)</f>
        <v>262</v>
      </c>
      <c r="B4179" s="155">
        <f>A4178-A4179</f>
        <v>0</v>
      </c>
      <c r="C4179" s="155">
        <v>1</v>
      </c>
      <c r="D4179" s="156">
        <f>B4179</f>
        <v>0</v>
      </c>
      <c r="E4179" s="157" t="str">
        <f>CONCATENATE(TEXT(D4179*100,"## 00"),"/100")</f>
        <v>00/100</v>
      </c>
      <c r="K4179" s="158"/>
    </row>
    <row r="4180" spans="1:11">
      <c r="A4180" s="159">
        <f t="shared" ref="A4180:A4191" si="522">MOD($A$4179,$C4180)</f>
        <v>2</v>
      </c>
      <c r="B4180" s="156">
        <f>A4180</f>
        <v>2</v>
      </c>
      <c r="C4180" s="156">
        <v>10</v>
      </c>
      <c r="D4180" s="156"/>
      <c r="E4180" s="157"/>
      <c r="K4180" s="160"/>
    </row>
    <row r="4181" spans="1:11">
      <c r="A4181" s="159">
        <f t="shared" si="522"/>
        <v>62</v>
      </c>
      <c r="B4181" s="156">
        <f t="shared" ref="B4181:B4190" si="523">A4181-A4180</f>
        <v>60</v>
      </c>
      <c r="C4181" s="156">
        <v>100</v>
      </c>
      <c r="D4181" s="156"/>
      <c r="E4181" s="157"/>
      <c r="K4181" s="160"/>
    </row>
    <row r="4182" spans="1:11">
      <c r="A4182" s="159">
        <f t="shared" si="522"/>
        <v>262</v>
      </c>
      <c r="B4182" s="156">
        <f t="shared" si="523"/>
        <v>200</v>
      </c>
      <c r="C4182" s="156">
        <v>1000</v>
      </c>
      <c r="D4182" s="156">
        <f>A4182</f>
        <v>262</v>
      </c>
      <c r="E4182" s="157">
        <f>D4182-MOD(D4182,100)</f>
        <v>200</v>
      </c>
      <c r="F4182" s="149">
        <f>MOD(D4182,100)</f>
        <v>62</v>
      </c>
      <c r="G4182" s="149">
        <f>F4182-MOD(F4182,10)</f>
        <v>60</v>
      </c>
      <c r="H4182" s="149">
        <f>MOD(F4182,10)</f>
        <v>2</v>
      </c>
      <c r="K4182" s="160"/>
    </row>
    <row r="4183" spans="1:11">
      <c r="A4183" s="159">
        <f t="shared" si="522"/>
        <v>262</v>
      </c>
      <c r="B4183" s="156">
        <f t="shared" si="523"/>
        <v>0</v>
      </c>
      <c r="C4183" s="156">
        <v>10000</v>
      </c>
      <c r="D4183" s="156"/>
      <c r="E4183" s="157" t="str">
        <f>_xlfn.IFNA(VLOOKUP(E4182,$O$3:$P$38,2,0),"")</f>
        <v>dwieście</v>
      </c>
      <c r="F4183" s="149" t="str">
        <f>IF(AND(F4182&gt;10,F4182&lt;20), VLOOKUP(F4182,$O$3:$P$38,2,0),"")</f>
        <v/>
      </c>
      <c r="G4183" s="149" t="str">
        <f>IF(AND(F4182&gt;10,F4182&lt;20),"", IF(G4182&gt;9, VLOOKUP(G4182,$O$3:$P$38,2,0),""))</f>
        <v>sześćdziesiąt</v>
      </c>
      <c r="H4183" s="149" t="str">
        <f>IF(AND(F4182&gt;10,F4182&lt;20),"",IF(H4182&gt;0,VLOOKUP(H4182,$O$3:$P$39,2,0),IF(AND(H4182=0,A4179=0),"zero","")))</f>
        <v>dwa</v>
      </c>
      <c r="J4183" s="149" t="str">
        <f>CONCATENATE(E4183,IF(AND(E4183&lt;&gt;"",F4183&lt;&gt;""),$M$3,""),F4183,IF(AND(E4183&amp;F4183&lt;&gt;"",G4183&lt;&gt;""),$M$3,""),G4183,IF(AND(E4183&amp;F4183&amp;G4183&lt;&gt;"",H4183&lt;&gt;""),$M$3,""),H4183)</f>
        <v>dwieście sześćdziesiąt dwa</v>
      </c>
      <c r="K4183" s="160"/>
    </row>
    <row r="4184" spans="1:11">
      <c r="A4184" s="159">
        <f t="shared" si="522"/>
        <v>262</v>
      </c>
      <c r="B4184" s="156">
        <f t="shared" si="523"/>
        <v>0</v>
      </c>
      <c r="C4184" s="156">
        <v>100000</v>
      </c>
      <c r="D4184" s="156"/>
      <c r="E4184" s="157"/>
      <c r="K4184" s="160"/>
    </row>
    <row r="4185" spans="1:11">
      <c r="A4185" s="159">
        <f t="shared" si="522"/>
        <v>262</v>
      </c>
      <c r="B4185" s="156">
        <f t="shared" si="523"/>
        <v>0</v>
      </c>
      <c r="C4185" s="156">
        <v>1000000</v>
      </c>
      <c r="D4185" s="156">
        <f>(A4185-A4182)/1000</f>
        <v>0</v>
      </c>
      <c r="E4185" s="157">
        <f>D4185-MOD(D4185,100)</f>
        <v>0</v>
      </c>
      <c r="F4185" s="149">
        <f>MOD(D4185,100)</f>
        <v>0</v>
      </c>
      <c r="G4185" s="149">
        <f>F4185-MOD(F4185,10)</f>
        <v>0</v>
      </c>
      <c r="H4185" s="149">
        <f>MOD(F4185,10)</f>
        <v>0</v>
      </c>
      <c r="K4185" s="160"/>
    </row>
    <row r="4186" spans="1:11">
      <c r="A4186" s="159">
        <f t="shared" si="522"/>
        <v>262</v>
      </c>
      <c r="B4186" s="156">
        <f t="shared" si="523"/>
        <v>0</v>
      </c>
      <c r="C4186" s="156">
        <v>10000000</v>
      </c>
      <c r="D4186" s="156"/>
      <c r="E4186" s="157" t="str">
        <f>_xlfn.IFNA(VLOOKUP(E4185,$O$3:$P$38,2,0),"")</f>
        <v/>
      </c>
      <c r="F4186" s="149" t="str">
        <f>IF(AND(F4185&gt;10,F4185&lt;20), VLOOKUP(F4185,$O$3:$P$38,2,0),"")</f>
        <v/>
      </c>
      <c r="G4186" s="149" t="str">
        <f>IF(AND(F4185&gt;10,F4185&lt;20),"", IF(G4185&gt;9, VLOOKUP(G4185,$O$3:$P$38,2,0),""))</f>
        <v/>
      </c>
      <c r="H4186" s="149" t="str">
        <f>IF(AND(F4185&gt;10,F4185&lt;20),"", IF(H4185&gt;0, VLOOKUP(H4185,$O$3:$P$38,2,0),""))</f>
        <v/>
      </c>
      <c r="I4186" s="149" t="str">
        <f>IF(D4185=0,"",IF(D4185=1,$Q$3,IF(AND(F4185&gt;10,F4185&lt;19),$Q$5,IF(AND(H4185&gt;1,H4185&lt;5),$Q$4,$Q$5))))</f>
        <v/>
      </c>
      <c r="J4186" s="149" t="str">
        <f>CONCATENATE(E4186,IF(AND(E4186&lt;&gt;"",F4186&lt;&gt;""),$M$3,""),F4186,IF(AND(E4186&amp;F4186&lt;&gt;"",G4186&lt;&gt;""),$M$3,""),G4186,IF(AND(E4186&amp;F4186&amp;G4186&lt;&gt;"",H4186&lt;&gt;""),$M$3,""),H4186,IF(E4186&amp;F4186&amp;G4186&amp;H4186&lt;&gt;"",$M$3,""),I4186)</f>
        <v/>
      </c>
      <c r="K4186" s="160"/>
    </row>
    <row r="4187" spans="1:11">
      <c r="A4187" s="159">
        <f t="shared" si="522"/>
        <v>262</v>
      </c>
      <c r="B4187" s="156">
        <f t="shared" si="523"/>
        <v>0</v>
      </c>
      <c r="C4187" s="156">
        <v>100000000</v>
      </c>
      <c r="D4187" s="156"/>
      <c r="E4187" s="157"/>
      <c r="K4187" s="160"/>
    </row>
    <row r="4188" spans="1:11">
      <c r="A4188" s="159">
        <f t="shared" si="522"/>
        <v>262</v>
      </c>
      <c r="B4188" s="155">
        <f t="shared" si="523"/>
        <v>0</v>
      </c>
      <c r="C4188" s="155">
        <v>1000000000</v>
      </c>
      <c r="D4188" s="156">
        <f>(A4188-A4185)/1000000</f>
        <v>0</v>
      </c>
      <c r="E4188" s="157">
        <f>D4188-MOD(D4188,100)</f>
        <v>0</v>
      </c>
      <c r="F4188" s="149">
        <f>MOD(D4188,100)</f>
        <v>0</v>
      </c>
      <c r="G4188" s="149">
        <f>F4188-MOD(F4188,10)</f>
        <v>0</v>
      </c>
      <c r="H4188" s="149">
        <f>MOD(F4188,10)</f>
        <v>0</v>
      </c>
      <c r="K4188" s="160"/>
    </row>
    <row r="4189" spans="1:11">
      <c r="A4189" s="159">
        <f t="shared" si="522"/>
        <v>262</v>
      </c>
      <c r="B4189" s="155">
        <f t="shared" si="523"/>
        <v>0</v>
      </c>
      <c r="C4189" s="155">
        <v>10000000000</v>
      </c>
      <c r="E4189" s="161" t="str">
        <f>_xlfn.IFNA(VLOOKUP(E4188,$O$3:$P$38,2,0),"")</f>
        <v/>
      </c>
      <c r="F4189" s="149" t="str">
        <f>IF(AND(F4188&gt;10,F4188&lt;20), VLOOKUP(F4188,$O$3:$P$38,2,0),"")</f>
        <v/>
      </c>
      <c r="G4189" s="149" t="str">
        <f>IF(AND(F4188&gt;10,F4188&lt;20),"", IF(G4188&gt;9, VLOOKUP(G4188,$O$3:$P$38,2,0),""))</f>
        <v/>
      </c>
      <c r="H4189" s="149" t="str">
        <f>IF(AND(F4188&gt;10,F4188&lt;20),"", IF(H4188&gt;0, VLOOKUP(H4188,$O$3:$P$38,2,0),""))</f>
        <v/>
      </c>
      <c r="I4189" s="149" t="str">
        <f>IF(D4188=0,"",IF(D4188=1,$R$3,IF(AND(F4188&gt;10,F4188&lt;19),$R$5,IF(AND(H4188&gt;1,H4188&lt;5),$R$4,$R$5))))</f>
        <v/>
      </c>
      <c r="J4189" s="149" t="str">
        <f>CONCATENATE(E4189,IF(AND(E4189&lt;&gt;"",F4189&lt;&gt;""),$M$3,""),F4189,IF(AND(E4189&amp;F4189&lt;&gt;"",G4189&lt;&gt;""),$M$3,""),G4189,IF(AND(E4189&amp;F4189&amp;G4189&lt;&gt;"",H4189&lt;&gt;""),$M$3,""),H4189,IF(E4189&amp;F4189&amp;G4189&amp;H4189&lt;&gt;"",$M$3,""),I4189)</f>
        <v/>
      </c>
      <c r="K4189" s="160"/>
    </row>
    <row r="4190" spans="1:11">
      <c r="A4190" s="159">
        <f t="shared" si="522"/>
        <v>262</v>
      </c>
      <c r="B4190" s="156">
        <f t="shared" si="523"/>
        <v>0</v>
      </c>
      <c r="C4190" s="156">
        <v>100000000000</v>
      </c>
      <c r="D4190" s="156"/>
      <c r="E4190" s="157"/>
      <c r="K4190" s="160"/>
    </row>
    <row r="4191" spans="1:11">
      <c r="A4191" s="159">
        <f t="shared" si="522"/>
        <v>262</v>
      </c>
      <c r="B4191" s="155">
        <f>A4191-A4188</f>
        <v>0</v>
      </c>
      <c r="C4191" s="155">
        <v>1000000000000</v>
      </c>
      <c r="D4191" s="156">
        <f>(A4191-A4188)/1000000000</f>
        <v>0</v>
      </c>
      <c r="E4191" s="157">
        <f>D4191-MOD(D4191,100)</f>
        <v>0</v>
      </c>
      <c r="F4191" s="149">
        <f>MOD(D4191,100)</f>
        <v>0</v>
      </c>
      <c r="G4191" s="149">
        <f>F4191-MOD(F4191,10)</f>
        <v>0</v>
      </c>
      <c r="H4191" s="149">
        <f>MOD(F4191,10)</f>
        <v>0</v>
      </c>
      <c r="K4191" s="160"/>
    </row>
    <row r="4192" spans="1:11" ht="15.75" thickBot="1">
      <c r="A4192" s="162"/>
      <c r="B4192" s="163"/>
      <c r="C4192" s="163"/>
      <c r="D4192" s="163"/>
      <c r="E4192" s="164" t="str">
        <f>_xlfn.IFNA(VLOOKUP(E4191,$O$3:$P$38,2,0),"")</f>
        <v/>
      </c>
      <c r="F4192" s="163" t="str">
        <f>IF(AND(F4191&gt;10,F4191&lt;20), VLOOKUP(F4191,$O$3:$P$38,2,0),"")</f>
        <v/>
      </c>
      <c r="G4192" s="163" t="str">
        <f>IF(AND(F4191&gt;10,F4191&lt;20),"", IF(G4191&gt;9, VLOOKUP(G4191,$O$3:$P$38,2,0),""))</f>
        <v/>
      </c>
      <c r="H4192" s="163" t="str">
        <f>IF(AND(F4191&gt;10,F4191&lt;20),"", IF(H4191&gt;0, VLOOKUP(H4191,$O$3:$P$38,2,0),""))</f>
        <v/>
      </c>
      <c r="I4192" s="163" t="str">
        <f>IF(D4191=0,"",IF(D4191=1,$S$3,IF(AND(F4191&gt;10,F4191&lt;19),$S$5,IF(AND(H4191&gt;1,H4191&lt;5),$S$4,$S$5))))</f>
        <v/>
      </c>
      <c r="J4192" s="163" t="str">
        <f>CONCATENATE(E4192,IF(AND(E4192&lt;&gt;"",F4192&lt;&gt;""),$M$3,""),F4192,IF(AND(E4192&amp;F4192&lt;&gt;"",G4192&lt;&gt;""),$M$3,""),G4192,IF(AND(E4192&amp;F4192&amp;G4192&lt;&gt;"",H4192&lt;&gt;""),$M$3,""),H4192,IF(E4192&amp;F4192&amp;G4192&amp;H4192&lt;&gt;"",$M$3,""),I4192)</f>
        <v/>
      </c>
      <c r="K4192" s="165"/>
    </row>
    <row r="4193" spans="1:11" ht="15.75" thickBot="1">
      <c r="A4193" s="150"/>
      <c r="B4193" s="150"/>
      <c r="C4193" s="150"/>
      <c r="D4193" s="150"/>
      <c r="E4193" s="166"/>
      <c r="F4193" s="150"/>
      <c r="G4193" s="150"/>
      <c r="H4193" s="150"/>
      <c r="I4193" s="150"/>
      <c r="J4193" s="150"/>
      <c r="K4193" s="150"/>
    </row>
    <row r="4194" spans="1:11" ht="15.75" thickBot="1">
      <c r="A4194" s="151">
        <v>263</v>
      </c>
      <c r="B4194" s="145" t="s">
        <v>152</v>
      </c>
      <c r="C4194" s="145" t="s">
        <v>153</v>
      </c>
      <c r="D4194" s="148"/>
      <c r="E4194" s="152" t="str">
        <f>CONCATENATE(J4208,IF(AND(D4207&lt;&gt;0,D4204&lt;&gt;0),$M$3,""),J4205,IF(AND(D4204&lt;&gt;0,D4201&lt;&gt;0),$M$3,""),J4202,IF(AND(D4201&lt;&gt;0,D4198&lt;&gt;0),$M$3,""),J4199,$N$3,$M$3,E4195,IF(D4195&lt;&gt;0,$M$3,""),$N$4)</f>
        <v>dwieście sześćdziesiąt trzy, 00/100</v>
      </c>
      <c r="F4194" s="148"/>
      <c r="G4194" s="148"/>
      <c r="H4194" s="148"/>
      <c r="I4194" s="148"/>
      <c r="J4194" s="148"/>
      <c r="K4194" s="153"/>
    </row>
    <row r="4195" spans="1:11" ht="15.75" thickBot="1">
      <c r="A4195" s="154">
        <f>TRUNC(A4194)</f>
        <v>263</v>
      </c>
      <c r="B4195" s="155">
        <f>A4194-A4195</f>
        <v>0</v>
      </c>
      <c r="C4195" s="155">
        <v>1</v>
      </c>
      <c r="D4195" s="156">
        <f>B4195</f>
        <v>0</v>
      </c>
      <c r="E4195" s="157" t="str">
        <f>CONCATENATE(TEXT(D4195*100,"## 00"),"/100")</f>
        <v>00/100</v>
      </c>
      <c r="K4195" s="158"/>
    </row>
    <row r="4196" spans="1:11">
      <c r="A4196" s="159">
        <f t="shared" ref="A4196:A4207" si="524">MOD($A$4195,$C4196)</f>
        <v>3</v>
      </c>
      <c r="B4196" s="156">
        <f>A4196</f>
        <v>3</v>
      </c>
      <c r="C4196" s="156">
        <v>10</v>
      </c>
      <c r="D4196" s="156"/>
      <c r="E4196" s="157"/>
      <c r="K4196" s="160"/>
    </row>
    <row r="4197" spans="1:11">
      <c r="A4197" s="159">
        <f t="shared" si="524"/>
        <v>63</v>
      </c>
      <c r="B4197" s="156">
        <f t="shared" ref="B4197:B4206" si="525">A4197-A4196</f>
        <v>60</v>
      </c>
      <c r="C4197" s="156">
        <v>100</v>
      </c>
      <c r="D4197" s="156"/>
      <c r="E4197" s="157"/>
      <c r="K4197" s="160"/>
    </row>
    <row r="4198" spans="1:11">
      <c r="A4198" s="159">
        <f t="shared" si="524"/>
        <v>263</v>
      </c>
      <c r="B4198" s="156">
        <f t="shared" si="525"/>
        <v>200</v>
      </c>
      <c r="C4198" s="156">
        <v>1000</v>
      </c>
      <c r="D4198" s="156">
        <f>A4198</f>
        <v>263</v>
      </c>
      <c r="E4198" s="157">
        <f>D4198-MOD(D4198,100)</f>
        <v>200</v>
      </c>
      <c r="F4198" s="149">
        <f>MOD(D4198,100)</f>
        <v>63</v>
      </c>
      <c r="G4198" s="149">
        <f>F4198-MOD(F4198,10)</f>
        <v>60</v>
      </c>
      <c r="H4198" s="149">
        <f>MOD(F4198,10)</f>
        <v>3</v>
      </c>
      <c r="K4198" s="160"/>
    </row>
    <row r="4199" spans="1:11">
      <c r="A4199" s="159">
        <f t="shared" si="524"/>
        <v>263</v>
      </c>
      <c r="B4199" s="156">
        <f t="shared" si="525"/>
        <v>0</v>
      </c>
      <c r="C4199" s="156">
        <v>10000</v>
      </c>
      <c r="D4199" s="156"/>
      <c r="E4199" s="157" t="str">
        <f>_xlfn.IFNA(VLOOKUP(E4198,$O$3:$P$38,2,0),"")</f>
        <v>dwieście</v>
      </c>
      <c r="F4199" s="149" t="str">
        <f>IF(AND(F4198&gt;10,F4198&lt;20), VLOOKUP(F4198,$O$3:$P$38,2,0),"")</f>
        <v/>
      </c>
      <c r="G4199" s="149" t="str">
        <f>IF(AND(F4198&gt;10,F4198&lt;20),"", IF(G4198&gt;9, VLOOKUP(G4198,$O$3:$P$38,2,0),""))</f>
        <v>sześćdziesiąt</v>
      </c>
      <c r="H4199" s="149" t="str">
        <f>IF(AND(F4198&gt;10,F4198&lt;20),"",IF(H4198&gt;0,VLOOKUP(H4198,$O$3:$P$39,2,0),IF(AND(H4198=0,A4195=0),"zero","")))</f>
        <v>trzy</v>
      </c>
      <c r="J4199" s="149" t="str">
        <f>CONCATENATE(E4199,IF(AND(E4199&lt;&gt;"",F4199&lt;&gt;""),$M$3,""),F4199,IF(AND(E4199&amp;F4199&lt;&gt;"",G4199&lt;&gt;""),$M$3,""),G4199,IF(AND(E4199&amp;F4199&amp;G4199&lt;&gt;"",H4199&lt;&gt;""),$M$3,""),H4199)</f>
        <v>dwieście sześćdziesiąt trzy</v>
      </c>
      <c r="K4199" s="160"/>
    </row>
    <row r="4200" spans="1:11">
      <c r="A4200" s="159">
        <f t="shared" si="524"/>
        <v>263</v>
      </c>
      <c r="B4200" s="156">
        <f t="shared" si="525"/>
        <v>0</v>
      </c>
      <c r="C4200" s="156">
        <v>100000</v>
      </c>
      <c r="D4200" s="156"/>
      <c r="E4200" s="157"/>
      <c r="K4200" s="160"/>
    </row>
    <row r="4201" spans="1:11">
      <c r="A4201" s="159">
        <f t="shared" si="524"/>
        <v>263</v>
      </c>
      <c r="B4201" s="156">
        <f t="shared" si="525"/>
        <v>0</v>
      </c>
      <c r="C4201" s="156">
        <v>1000000</v>
      </c>
      <c r="D4201" s="156">
        <f>(A4201-A4198)/1000</f>
        <v>0</v>
      </c>
      <c r="E4201" s="157">
        <f>D4201-MOD(D4201,100)</f>
        <v>0</v>
      </c>
      <c r="F4201" s="149">
        <f>MOD(D4201,100)</f>
        <v>0</v>
      </c>
      <c r="G4201" s="149">
        <f>F4201-MOD(F4201,10)</f>
        <v>0</v>
      </c>
      <c r="H4201" s="149">
        <f>MOD(F4201,10)</f>
        <v>0</v>
      </c>
      <c r="K4201" s="160"/>
    </row>
    <row r="4202" spans="1:11">
      <c r="A4202" s="159">
        <f t="shared" si="524"/>
        <v>263</v>
      </c>
      <c r="B4202" s="156">
        <f t="shared" si="525"/>
        <v>0</v>
      </c>
      <c r="C4202" s="156">
        <v>10000000</v>
      </c>
      <c r="D4202" s="156"/>
      <c r="E4202" s="157" t="str">
        <f>_xlfn.IFNA(VLOOKUP(E4201,$O$3:$P$38,2,0),"")</f>
        <v/>
      </c>
      <c r="F4202" s="149" t="str">
        <f>IF(AND(F4201&gt;10,F4201&lt;20), VLOOKUP(F4201,$O$3:$P$38,2,0),"")</f>
        <v/>
      </c>
      <c r="G4202" s="149" t="str">
        <f>IF(AND(F4201&gt;10,F4201&lt;20),"", IF(G4201&gt;9, VLOOKUP(G4201,$O$3:$P$38,2,0),""))</f>
        <v/>
      </c>
      <c r="H4202" s="149" t="str">
        <f>IF(AND(F4201&gt;10,F4201&lt;20),"", IF(H4201&gt;0, VLOOKUP(H4201,$O$3:$P$38,2,0),""))</f>
        <v/>
      </c>
      <c r="I4202" s="149" t="str">
        <f>IF(D4201=0,"",IF(D4201=1,$Q$3,IF(AND(F4201&gt;10,F4201&lt;19),$Q$5,IF(AND(H4201&gt;1,H4201&lt;5),$Q$4,$Q$5))))</f>
        <v/>
      </c>
      <c r="J4202" s="149" t="str">
        <f>CONCATENATE(E4202,IF(AND(E4202&lt;&gt;"",F4202&lt;&gt;""),$M$3,""),F4202,IF(AND(E4202&amp;F4202&lt;&gt;"",G4202&lt;&gt;""),$M$3,""),G4202,IF(AND(E4202&amp;F4202&amp;G4202&lt;&gt;"",H4202&lt;&gt;""),$M$3,""),H4202,IF(E4202&amp;F4202&amp;G4202&amp;H4202&lt;&gt;"",$M$3,""),I4202)</f>
        <v/>
      </c>
      <c r="K4202" s="160"/>
    </row>
    <row r="4203" spans="1:11">
      <c r="A4203" s="159">
        <f t="shared" si="524"/>
        <v>263</v>
      </c>
      <c r="B4203" s="156">
        <f t="shared" si="525"/>
        <v>0</v>
      </c>
      <c r="C4203" s="156">
        <v>100000000</v>
      </c>
      <c r="D4203" s="156"/>
      <c r="E4203" s="157"/>
      <c r="K4203" s="160"/>
    </row>
    <row r="4204" spans="1:11">
      <c r="A4204" s="159">
        <f t="shared" si="524"/>
        <v>263</v>
      </c>
      <c r="B4204" s="155">
        <f t="shared" si="525"/>
        <v>0</v>
      </c>
      <c r="C4204" s="155">
        <v>1000000000</v>
      </c>
      <c r="D4204" s="156">
        <f>(A4204-A4201)/1000000</f>
        <v>0</v>
      </c>
      <c r="E4204" s="157">
        <f>D4204-MOD(D4204,100)</f>
        <v>0</v>
      </c>
      <c r="F4204" s="149">
        <f>MOD(D4204,100)</f>
        <v>0</v>
      </c>
      <c r="G4204" s="149">
        <f>F4204-MOD(F4204,10)</f>
        <v>0</v>
      </c>
      <c r="H4204" s="149">
        <f>MOD(F4204,10)</f>
        <v>0</v>
      </c>
      <c r="K4204" s="160"/>
    </row>
    <row r="4205" spans="1:11">
      <c r="A4205" s="159">
        <f t="shared" si="524"/>
        <v>263</v>
      </c>
      <c r="B4205" s="155">
        <f t="shared" si="525"/>
        <v>0</v>
      </c>
      <c r="C4205" s="155">
        <v>10000000000</v>
      </c>
      <c r="E4205" s="161" t="str">
        <f>_xlfn.IFNA(VLOOKUP(E4204,$O$3:$P$38,2,0),"")</f>
        <v/>
      </c>
      <c r="F4205" s="149" t="str">
        <f>IF(AND(F4204&gt;10,F4204&lt;20), VLOOKUP(F4204,$O$3:$P$38,2,0),"")</f>
        <v/>
      </c>
      <c r="G4205" s="149" t="str">
        <f>IF(AND(F4204&gt;10,F4204&lt;20),"", IF(G4204&gt;9, VLOOKUP(G4204,$O$3:$P$38,2,0),""))</f>
        <v/>
      </c>
      <c r="H4205" s="149" t="str">
        <f>IF(AND(F4204&gt;10,F4204&lt;20),"", IF(H4204&gt;0, VLOOKUP(H4204,$O$3:$P$38,2,0),""))</f>
        <v/>
      </c>
      <c r="I4205" s="149" t="str">
        <f>IF(D4204=0,"",IF(D4204=1,$R$3,IF(AND(F4204&gt;10,F4204&lt;19),$R$5,IF(AND(H4204&gt;1,H4204&lt;5),$R$4,$R$5))))</f>
        <v/>
      </c>
      <c r="J4205" s="149" t="str">
        <f>CONCATENATE(E4205,IF(AND(E4205&lt;&gt;"",F4205&lt;&gt;""),$M$3,""),F4205,IF(AND(E4205&amp;F4205&lt;&gt;"",G4205&lt;&gt;""),$M$3,""),G4205,IF(AND(E4205&amp;F4205&amp;G4205&lt;&gt;"",H4205&lt;&gt;""),$M$3,""),H4205,IF(E4205&amp;F4205&amp;G4205&amp;H4205&lt;&gt;"",$M$3,""),I4205)</f>
        <v/>
      </c>
      <c r="K4205" s="160"/>
    </row>
    <row r="4206" spans="1:11">
      <c r="A4206" s="159">
        <f t="shared" si="524"/>
        <v>263</v>
      </c>
      <c r="B4206" s="156">
        <f t="shared" si="525"/>
        <v>0</v>
      </c>
      <c r="C4206" s="156">
        <v>100000000000</v>
      </c>
      <c r="D4206" s="156"/>
      <c r="E4206" s="157"/>
      <c r="K4206" s="160"/>
    </row>
    <row r="4207" spans="1:11">
      <c r="A4207" s="159">
        <f t="shared" si="524"/>
        <v>263</v>
      </c>
      <c r="B4207" s="155">
        <f>A4207-A4204</f>
        <v>0</v>
      </c>
      <c r="C4207" s="155">
        <v>1000000000000</v>
      </c>
      <c r="D4207" s="156">
        <f>(A4207-A4204)/1000000000</f>
        <v>0</v>
      </c>
      <c r="E4207" s="157">
        <f>D4207-MOD(D4207,100)</f>
        <v>0</v>
      </c>
      <c r="F4207" s="149">
        <f>MOD(D4207,100)</f>
        <v>0</v>
      </c>
      <c r="G4207" s="149">
        <f>F4207-MOD(F4207,10)</f>
        <v>0</v>
      </c>
      <c r="H4207" s="149">
        <f>MOD(F4207,10)</f>
        <v>0</v>
      </c>
      <c r="K4207" s="160"/>
    </row>
    <row r="4208" spans="1:11" ht="15.75" thickBot="1">
      <c r="A4208" s="162"/>
      <c r="B4208" s="163"/>
      <c r="C4208" s="163"/>
      <c r="D4208" s="163"/>
      <c r="E4208" s="164" t="str">
        <f>_xlfn.IFNA(VLOOKUP(E4207,$O$3:$P$38,2,0),"")</f>
        <v/>
      </c>
      <c r="F4208" s="163" t="str">
        <f>IF(AND(F4207&gt;10,F4207&lt;20), VLOOKUP(F4207,$O$3:$P$38,2,0),"")</f>
        <v/>
      </c>
      <c r="G4208" s="163" t="str">
        <f>IF(AND(F4207&gt;10,F4207&lt;20),"", IF(G4207&gt;9, VLOOKUP(G4207,$O$3:$P$38,2,0),""))</f>
        <v/>
      </c>
      <c r="H4208" s="163" t="str">
        <f>IF(AND(F4207&gt;10,F4207&lt;20),"", IF(H4207&gt;0, VLOOKUP(H4207,$O$3:$P$38,2,0),""))</f>
        <v/>
      </c>
      <c r="I4208" s="163" t="str">
        <f>IF(D4207=0,"",IF(D4207=1,$S$3,IF(AND(F4207&gt;10,F4207&lt;19),$S$5,IF(AND(H4207&gt;1,H4207&lt;5),$S$4,$S$5))))</f>
        <v/>
      </c>
      <c r="J4208" s="163" t="str">
        <f>CONCATENATE(E4208,IF(AND(E4208&lt;&gt;"",F4208&lt;&gt;""),$M$3,""),F4208,IF(AND(E4208&amp;F4208&lt;&gt;"",G4208&lt;&gt;""),$M$3,""),G4208,IF(AND(E4208&amp;F4208&amp;G4208&lt;&gt;"",H4208&lt;&gt;""),$M$3,""),H4208,IF(E4208&amp;F4208&amp;G4208&amp;H4208&lt;&gt;"",$M$3,""),I4208)</f>
        <v/>
      </c>
      <c r="K4208" s="165"/>
    </row>
    <row r="4209" spans="1:11" ht="15.75" thickBot="1">
      <c r="A4209" s="150"/>
      <c r="B4209" s="150"/>
      <c r="C4209" s="150"/>
      <c r="D4209" s="150"/>
      <c r="E4209" s="166"/>
      <c r="F4209" s="150"/>
      <c r="G4209" s="150"/>
      <c r="H4209" s="150"/>
      <c r="I4209" s="150"/>
      <c r="J4209" s="150"/>
      <c r="K4209" s="150"/>
    </row>
    <row r="4210" spans="1:11" ht="15.75" thickBot="1">
      <c r="A4210" s="151">
        <v>264</v>
      </c>
      <c r="B4210" s="145" t="s">
        <v>152</v>
      </c>
      <c r="C4210" s="145" t="s">
        <v>153</v>
      </c>
      <c r="D4210" s="148"/>
      <c r="E4210" s="152" t="str">
        <f>CONCATENATE(J4224,IF(AND(D4223&lt;&gt;0,D4220&lt;&gt;0),$M$3,""),J4221,IF(AND(D4220&lt;&gt;0,D4217&lt;&gt;0),$M$3,""),J4218,IF(AND(D4217&lt;&gt;0,D4214&lt;&gt;0),$M$3,""),J4215,$N$3,$M$3,E4211,IF(D4211&lt;&gt;0,$M$3,""),$N$4)</f>
        <v>dwieście sześćdziesiąt cztery, 00/100</v>
      </c>
      <c r="F4210" s="148"/>
      <c r="G4210" s="148"/>
      <c r="H4210" s="148"/>
      <c r="I4210" s="148"/>
      <c r="J4210" s="148"/>
      <c r="K4210" s="153"/>
    </row>
    <row r="4211" spans="1:11" ht="15.75" thickBot="1">
      <c r="A4211" s="154">
        <f>TRUNC(A4210)</f>
        <v>264</v>
      </c>
      <c r="B4211" s="155">
        <f>A4210-A4211</f>
        <v>0</v>
      </c>
      <c r="C4211" s="155">
        <v>1</v>
      </c>
      <c r="D4211" s="156">
        <f>B4211</f>
        <v>0</v>
      </c>
      <c r="E4211" s="157" t="str">
        <f>CONCATENATE(TEXT(D4211*100,"## 00"),"/100")</f>
        <v>00/100</v>
      </c>
      <c r="K4211" s="158"/>
    </row>
    <row r="4212" spans="1:11">
      <c r="A4212" s="159">
        <f t="shared" ref="A4212:A4223" si="526">MOD($A$4211,$C4212)</f>
        <v>4</v>
      </c>
      <c r="B4212" s="156">
        <f>A4212</f>
        <v>4</v>
      </c>
      <c r="C4212" s="156">
        <v>10</v>
      </c>
      <c r="D4212" s="156"/>
      <c r="E4212" s="157"/>
      <c r="K4212" s="160"/>
    </row>
    <row r="4213" spans="1:11">
      <c r="A4213" s="159">
        <f t="shared" si="526"/>
        <v>64</v>
      </c>
      <c r="B4213" s="156">
        <f t="shared" ref="B4213:B4222" si="527">A4213-A4212</f>
        <v>60</v>
      </c>
      <c r="C4213" s="156">
        <v>100</v>
      </c>
      <c r="D4213" s="156"/>
      <c r="E4213" s="157"/>
      <c r="K4213" s="160"/>
    </row>
    <row r="4214" spans="1:11">
      <c r="A4214" s="159">
        <f t="shared" si="526"/>
        <v>264</v>
      </c>
      <c r="B4214" s="156">
        <f t="shared" si="527"/>
        <v>200</v>
      </c>
      <c r="C4214" s="156">
        <v>1000</v>
      </c>
      <c r="D4214" s="156">
        <f>A4214</f>
        <v>264</v>
      </c>
      <c r="E4214" s="157">
        <f>D4214-MOD(D4214,100)</f>
        <v>200</v>
      </c>
      <c r="F4214" s="149">
        <f>MOD(D4214,100)</f>
        <v>64</v>
      </c>
      <c r="G4214" s="149">
        <f>F4214-MOD(F4214,10)</f>
        <v>60</v>
      </c>
      <c r="H4214" s="149">
        <f>MOD(F4214,10)</f>
        <v>4</v>
      </c>
      <c r="K4214" s="160"/>
    </row>
    <row r="4215" spans="1:11">
      <c r="A4215" s="159">
        <f t="shared" si="526"/>
        <v>264</v>
      </c>
      <c r="B4215" s="156">
        <f t="shared" si="527"/>
        <v>0</v>
      </c>
      <c r="C4215" s="156">
        <v>10000</v>
      </c>
      <c r="D4215" s="156"/>
      <c r="E4215" s="157" t="str">
        <f>_xlfn.IFNA(VLOOKUP(E4214,$O$3:$P$38,2,0),"")</f>
        <v>dwieście</v>
      </c>
      <c r="F4215" s="149" t="str">
        <f>IF(AND(F4214&gt;10,F4214&lt;20), VLOOKUP(F4214,$O$3:$P$38,2,0),"")</f>
        <v/>
      </c>
      <c r="G4215" s="149" t="str">
        <f>IF(AND(F4214&gt;10,F4214&lt;20),"", IF(G4214&gt;9, VLOOKUP(G4214,$O$3:$P$38,2,0),""))</f>
        <v>sześćdziesiąt</v>
      </c>
      <c r="H4215" s="149" t="str">
        <f>IF(AND(F4214&gt;10,F4214&lt;20),"",IF(H4214&gt;0,VLOOKUP(H4214,$O$3:$P$39,2,0),IF(AND(H4214=0,A4211=0),"zero","")))</f>
        <v>cztery</v>
      </c>
      <c r="J4215" s="149" t="str">
        <f>CONCATENATE(E4215,IF(AND(E4215&lt;&gt;"",F4215&lt;&gt;""),$M$3,""),F4215,IF(AND(E4215&amp;F4215&lt;&gt;"",G4215&lt;&gt;""),$M$3,""),G4215,IF(AND(E4215&amp;F4215&amp;G4215&lt;&gt;"",H4215&lt;&gt;""),$M$3,""),H4215)</f>
        <v>dwieście sześćdziesiąt cztery</v>
      </c>
      <c r="K4215" s="160"/>
    </row>
    <row r="4216" spans="1:11">
      <c r="A4216" s="159">
        <f t="shared" si="526"/>
        <v>264</v>
      </c>
      <c r="B4216" s="156">
        <f t="shared" si="527"/>
        <v>0</v>
      </c>
      <c r="C4216" s="156">
        <v>100000</v>
      </c>
      <c r="D4216" s="156"/>
      <c r="E4216" s="157"/>
      <c r="K4216" s="160"/>
    </row>
    <row r="4217" spans="1:11">
      <c r="A4217" s="159">
        <f t="shared" si="526"/>
        <v>264</v>
      </c>
      <c r="B4217" s="156">
        <f t="shared" si="527"/>
        <v>0</v>
      </c>
      <c r="C4217" s="156">
        <v>1000000</v>
      </c>
      <c r="D4217" s="156">
        <f>(A4217-A4214)/1000</f>
        <v>0</v>
      </c>
      <c r="E4217" s="157">
        <f>D4217-MOD(D4217,100)</f>
        <v>0</v>
      </c>
      <c r="F4217" s="149">
        <f>MOD(D4217,100)</f>
        <v>0</v>
      </c>
      <c r="G4217" s="149">
        <f>F4217-MOD(F4217,10)</f>
        <v>0</v>
      </c>
      <c r="H4217" s="149">
        <f>MOD(F4217,10)</f>
        <v>0</v>
      </c>
      <c r="K4217" s="160"/>
    </row>
    <row r="4218" spans="1:11">
      <c r="A4218" s="159">
        <f t="shared" si="526"/>
        <v>264</v>
      </c>
      <c r="B4218" s="156">
        <f t="shared" si="527"/>
        <v>0</v>
      </c>
      <c r="C4218" s="156">
        <v>10000000</v>
      </c>
      <c r="D4218" s="156"/>
      <c r="E4218" s="157" t="str">
        <f>_xlfn.IFNA(VLOOKUP(E4217,$O$3:$P$38,2,0),"")</f>
        <v/>
      </c>
      <c r="F4218" s="149" t="str">
        <f>IF(AND(F4217&gt;10,F4217&lt;20), VLOOKUP(F4217,$O$3:$P$38,2,0),"")</f>
        <v/>
      </c>
      <c r="G4218" s="149" t="str">
        <f>IF(AND(F4217&gt;10,F4217&lt;20),"", IF(G4217&gt;9, VLOOKUP(G4217,$O$3:$P$38,2,0),""))</f>
        <v/>
      </c>
      <c r="H4218" s="149" t="str">
        <f>IF(AND(F4217&gt;10,F4217&lt;20),"", IF(H4217&gt;0, VLOOKUP(H4217,$O$3:$P$38,2,0),""))</f>
        <v/>
      </c>
      <c r="I4218" s="149" t="str">
        <f>IF(D4217=0,"",IF(D4217=1,$Q$3,IF(AND(F4217&gt;10,F4217&lt;19),$Q$5,IF(AND(H4217&gt;1,H4217&lt;5),$Q$4,$Q$5))))</f>
        <v/>
      </c>
      <c r="J4218" s="149" t="str">
        <f>CONCATENATE(E4218,IF(AND(E4218&lt;&gt;"",F4218&lt;&gt;""),$M$3,""),F4218,IF(AND(E4218&amp;F4218&lt;&gt;"",G4218&lt;&gt;""),$M$3,""),G4218,IF(AND(E4218&amp;F4218&amp;G4218&lt;&gt;"",H4218&lt;&gt;""),$M$3,""),H4218,IF(E4218&amp;F4218&amp;G4218&amp;H4218&lt;&gt;"",$M$3,""),I4218)</f>
        <v/>
      </c>
      <c r="K4218" s="160"/>
    </row>
    <row r="4219" spans="1:11">
      <c r="A4219" s="159">
        <f t="shared" si="526"/>
        <v>264</v>
      </c>
      <c r="B4219" s="156">
        <f t="shared" si="527"/>
        <v>0</v>
      </c>
      <c r="C4219" s="156">
        <v>100000000</v>
      </c>
      <c r="D4219" s="156"/>
      <c r="E4219" s="157"/>
      <c r="K4219" s="160"/>
    </row>
    <row r="4220" spans="1:11">
      <c r="A4220" s="159">
        <f t="shared" si="526"/>
        <v>264</v>
      </c>
      <c r="B4220" s="155">
        <f t="shared" si="527"/>
        <v>0</v>
      </c>
      <c r="C4220" s="155">
        <v>1000000000</v>
      </c>
      <c r="D4220" s="156">
        <f>(A4220-A4217)/1000000</f>
        <v>0</v>
      </c>
      <c r="E4220" s="157">
        <f>D4220-MOD(D4220,100)</f>
        <v>0</v>
      </c>
      <c r="F4220" s="149">
        <f>MOD(D4220,100)</f>
        <v>0</v>
      </c>
      <c r="G4220" s="149">
        <f>F4220-MOD(F4220,10)</f>
        <v>0</v>
      </c>
      <c r="H4220" s="149">
        <f>MOD(F4220,10)</f>
        <v>0</v>
      </c>
      <c r="K4220" s="160"/>
    </row>
    <row r="4221" spans="1:11">
      <c r="A4221" s="159">
        <f t="shared" si="526"/>
        <v>264</v>
      </c>
      <c r="B4221" s="155">
        <f t="shared" si="527"/>
        <v>0</v>
      </c>
      <c r="C4221" s="155">
        <v>10000000000</v>
      </c>
      <c r="E4221" s="161" t="str">
        <f>_xlfn.IFNA(VLOOKUP(E4220,$O$3:$P$38,2,0),"")</f>
        <v/>
      </c>
      <c r="F4221" s="149" t="str">
        <f>IF(AND(F4220&gt;10,F4220&lt;20), VLOOKUP(F4220,$O$3:$P$38,2,0),"")</f>
        <v/>
      </c>
      <c r="G4221" s="149" t="str">
        <f>IF(AND(F4220&gt;10,F4220&lt;20),"", IF(G4220&gt;9, VLOOKUP(G4220,$O$3:$P$38,2,0),""))</f>
        <v/>
      </c>
      <c r="H4221" s="149" t="str">
        <f>IF(AND(F4220&gt;10,F4220&lt;20),"", IF(H4220&gt;0, VLOOKUP(H4220,$O$3:$P$38,2,0),""))</f>
        <v/>
      </c>
      <c r="I4221" s="149" t="str">
        <f>IF(D4220=0,"",IF(D4220=1,$R$3,IF(AND(F4220&gt;10,F4220&lt;19),$R$5,IF(AND(H4220&gt;1,H4220&lt;5),$R$4,$R$5))))</f>
        <v/>
      </c>
      <c r="J4221" s="149" t="str">
        <f>CONCATENATE(E4221,IF(AND(E4221&lt;&gt;"",F4221&lt;&gt;""),$M$3,""),F4221,IF(AND(E4221&amp;F4221&lt;&gt;"",G4221&lt;&gt;""),$M$3,""),G4221,IF(AND(E4221&amp;F4221&amp;G4221&lt;&gt;"",H4221&lt;&gt;""),$M$3,""),H4221,IF(E4221&amp;F4221&amp;G4221&amp;H4221&lt;&gt;"",$M$3,""),I4221)</f>
        <v/>
      </c>
      <c r="K4221" s="160"/>
    </row>
    <row r="4222" spans="1:11">
      <c r="A4222" s="159">
        <f t="shared" si="526"/>
        <v>264</v>
      </c>
      <c r="B4222" s="156">
        <f t="shared" si="527"/>
        <v>0</v>
      </c>
      <c r="C4222" s="156">
        <v>100000000000</v>
      </c>
      <c r="D4222" s="156"/>
      <c r="E4222" s="157"/>
      <c r="K4222" s="160"/>
    </row>
    <row r="4223" spans="1:11">
      <c r="A4223" s="159">
        <f t="shared" si="526"/>
        <v>264</v>
      </c>
      <c r="B4223" s="155">
        <f>A4223-A4220</f>
        <v>0</v>
      </c>
      <c r="C4223" s="155">
        <v>1000000000000</v>
      </c>
      <c r="D4223" s="156">
        <f>(A4223-A4220)/1000000000</f>
        <v>0</v>
      </c>
      <c r="E4223" s="157">
        <f>D4223-MOD(D4223,100)</f>
        <v>0</v>
      </c>
      <c r="F4223" s="149">
        <f>MOD(D4223,100)</f>
        <v>0</v>
      </c>
      <c r="G4223" s="149">
        <f>F4223-MOD(F4223,10)</f>
        <v>0</v>
      </c>
      <c r="H4223" s="149">
        <f>MOD(F4223,10)</f>
        <v>0</v>
      </c>
      <c r="K4223" s="160"/>
    </row>
    <row r="4224" spans="1:11" ht="15.75" thickBot="1">
      <c r="A4224" s="162"/>
      <c r="B4224" s="163"/>
      <c r="C4224" s="163"/>
      <c r="D4224" s="163"/>
      <c r="E4224" s="164" t="str">
        <f>_xlfn.IFNA(VLOOKUP(E4223,$O$3:$P$38,2,0),"")</f>
        <v/>
      </c>
      <c r="F4224" s="163" t="str">
        <f>IF(AND(F4223&gt;10,F4223&lt;20), VLOOKUP(F4223,$O$3:$P$38,2,0),"")</f>
        <v/>
      </c>
      <c r="G4224" s="163" t="str">
        <f>IF(AND(F4223&gt;10,F4223&lt;20),"", IF(G4223&gt;9, VLOOKUP(G4223,$O$3:$P$38,2,0),""))</f>
        <v/>
      </c>
      <c r="H4224" s="163" t="str">
        <f>IF(AND(F4223&gt;10,F4223&lt;20),"", IF(H4223&gt;0, VLOOKUP(H4223,$O$3:$P$38,2,0),""))</f>
        <v/>
      </c>
      <c r="I4224" s="163" t="str">
        <f>IF(D4223=0,"",IF(D4223=1,$S$3,IF(AND(F4223&gt;10,F4223&lt;19),$S$5,IF(AND(H4223&gt;1,H4223&lt;5),$S$4,$S$5))))</f>
        <v/>
      </c>
      <c r="J4224" s="163" t="str">
        <f>CONCATENATE(E4224,IF(AND(E4224&lt;&gt;"",F4224&lt;&gt;""),$M$3,""),F4224,IF(AND(E4224&amp;F4224&lt;&gt;"",G4224&lt;&gt;""),$M$3,""),G4224,IF(AND(E4224&amp;F4224&amp;G4224&lt;&gt;"",H4224&lt;&gt;""),$M$3,""),H4224,IF(E4224&amp;F4224&amp;G4224&amp;H4224&lt;&gt;"",$M$3,""),I4224)</f>
        <v/>
      </c>
      <c r="K4224" s="165"/>
    </row>
    <row r="4225" spans="1:11" ht="15.75" thickBot="1">
      <c r="A4225" s="150"/>
      <c r="B4225" s="150"/>
      <c r="C4225" s="150"/>
      <c r="D4225" s="150"/>
      <c r="E4225" s="166"/>
      <c r="F4225" s="150"/>
      <c r="G4225" s="150"/>
      <c r="H4225" s="150"/>
      <c r="I4225" s="150"/>
      <c r="J4225" s="150"/>
      <c r="K4225" s="150"/>
    </row>
    <row r="4226" spans="1:11" ht="15.75" thickBot="1">
      <c r="A4226" s="151">
        <v>265</v>
      </c>
      <c r="B4226" s="145" t="s">
        <v>152</v>
      </c>
      <c r="C4226" s="145" t="s">
        <v>153</v>
      </c>
      <c r="D4226" s="148"/>
      <c r="E4226" s="152" t="str">
        <f>CONCATENATE(J4240,IF(AND(D4239&lt;&gt;0,D4236&lt;&gt;0),$M$3,""),J4237,IF(AND(D4236&lt;&gt;0,D4233&lt;&gt;0),$M$3,""),J4234,IF(AND(D4233&lt;&gt;0,D4230&lt;&gt;0),$M$3,""),J4231,$N$3,$M$3,E4227,IF(D4227&lt;&gt;0,$M$3,""),$N$4)</f>
        <v>dwieście sześćdziesiąt pięć, 00/100</v>
      </c>
      <c r="F4226" s="148"/>
      <c r="G4226" s="148"/>
      <c r="H4226" s="148"/>
      <c r="I4226" s="148"/>
      <c r="J4226" s="148"/>
      <c r="K4226" s="153"/>
    </row>
    <row r="4227" spans="1:11" ht="15.75" thickBot="1">
      <c r="A4227" s="154">
        <f>TRUNC(A4226)</f>
        <v>265</v>
      </c>
      <c r="B4227" s="155">
        <f>A4226-A4227</f>
        <v>0</v>
      </c>
      <c r="C4227" s="155">
        <v>1</v>
      </c>
      <c r="D4227" s="156">
        <f>B4227</f>
        <v>0</v>
      </c>
      <c r="E4227" s="157" t="str">
        <f>CONCATENATE(TEXT(D4227*100,"## 00"),"/100")</f>
        <v>00/100</v>
      </c>
      <c r="K4227" s="158"/>
    </row>
    <row r="4228" spans="1:11">
      <c r="A4228" s="159">
        <f t="shared" ref="A4228:A4239" si="528">MOD($A$4227,$C4228)</f>
        <v>5</v>
      </c>
      <c r="B4228" s="156">
        <f>A4228</f>
        <v>5</v>
      </c>
      <c r="C4228" s="156">
        <v>10</v>
      </c>
      <c r="D4228" s="156"/>
      <c r="E4228" s="157"/>
      <c r="K4228" s="160"/>
    </row>
    <row r="4229" spans="1:11">
      <c r="A4229" s="159">
        <f t="shared" si="528"/>
        <v>65</v>
      </c>
      <c r="B4229" s="156">
        <f t="shared" ref="B4229:B4238" si="529">A4229-A4228</f>
        <v>60</v>
      </c>
      <c r="C4229" s="156">
        <v>100</v>
      </c>
      <c r="D4229" s="156"/>
      <c r="E4229" s="157"/>
      <c r="K4229" s="160"/>
    </row>
    <row r="4230" spans="1:11">
      <c r="A4230" s="159">
        <f t="shared" si="528"/>
        <v>265</v>
      </c>
      <c r="B4230" s="156">
        <f t="shared" si="529"/>
        <v>200</v>
      </c>
      <c r="C4230" s="156">
        <v>1000</v>
      </c>
      <c r="D4230" s="156">
        <f>A4230</f>
        <v>265</v>
      </c>
      <c r="E4230" s="157">
        <f>D4230-MOD(D4230,100)</f>
        <v>200</v>
      </c>
      <c r="F4230" s="149">
        <f>MOD(D4230,100)</f>
        <v>65</v>
      </c>
      <c r="G4230" s="149">
        <f>F4230-MOD(F4230,10)</f>
        <v>60</v>
      </c>
      <c r="H4230" s="149">
        <f>MOD(F4230,10)</f>
        <v>5</v>
      </c>
      <c r="K4230" s="160"/>
    </row>
    <row r="4231" spans="1:11">
      <c r="A4231" s="159">
        <f t="shared" si="528"/>
        <v>265</v>
      </c>
      <c r="B4231" s="156">
        <f t="shared" si="529"/>
        <v>0</v>
      </c>
      <c r="C4231" s="156">
        <v>10000</v>
      </c>
      <c r="D4231" s="156"/>
      <c r="E4231" s="157" t="str">
        <f>_xlfn.IFNA(VLOOKUP(E4230,$O$3:$P$38,2,0),"")</f>
        <v>dwieście</v>
      </c>
      <c r="F4231" s="149" t="str">
        <f>IF(AND(F4230&gt;10,F4230&lt;20), VLOOKUP(F4230,$O$3:$P$38,2,0),"")</f>
        <v/>
      </c>
      <c r="G4231" s="149" t="str">
        <f>IF(AND(F4230&gt;10,F4230&lt;20),"", IF(G4230&gt;9, VLOOKUP(G4230,$O$3:$P$38,2,0),""))</f>
        <v>sześćdziesiąt</v>
      </c>
      <c r="H4231" s="149" t="str">
        <f>IF(AND(F4230&gt;10,F4230&lt;20),"",IF(H4230&gt;0,VLOOKUP(H4230,$O$3:$P$39,2,0),IF(AND(H4230=0,A4227=0),"zero","")))</f>
        <v>pięć</v>
      </c>
      <c r="J4231" s="149" t="str">
        <f>CONCATENATE(E4231,IF(AND(E4231&lt;&gt;"",F4231&lt;&gt;""),$M$3,""),F4231,IF(AND(E4231&amp;F4231&lt;&gt;"",G4231&lt;&gt;""),$M$3,""),G4231,IF(AND(E4231&amp;F4231&amp;G4231&lt;&gt;"",H4231&lt;&gt;""),$M$3,""),H4231)</f>
        <v>dwieście sześćdziesiąt pięć</v>
      </c>
      <c r="K4231" s="160"/>
    </row>
    <row r="4232" spans="1:11">
      <c r="A4232" s="159">
        <f t="shared" si="528"/>
        <v>265</v>
      </c>
      <c r="B4232" s="156">
        <f t="shared" si="529"/>
        <v>0</v>
      </c>
      <c r="C4232" s="156">
        <v>100000</v>
      </c>
      <c r="D4232" s="156"/>
      <c r="E4232" s="157"/>
      <c r="K4232" s="160"/>
    </row>
    <row r="4233" spans="1:11">
      <c r="A4233" s="159">
        <f t="shared" si="528"/>
        <v>265</v>
      </c>
      <c r="B4233" s="156">
        <f t="shared" si="529"/>
        <v>0</v>
      </c>
      <c r="C4233" s="156">
        <v>1000000</v>
      </c>
      <c r="D4233" s="156">
        <f>(A4233-A4230)/1000</f>
        <v>0</v>
      </c>
      <c r="E4233" s="157">
        <f>D4233-MOD(D4233,100)</f>
        <v>0</v>
      </c>
      <c r="F4233" s="149">
        <f>MOD(D4233,100)</f>
        <v>0</v>
      </c>
      <c r="G4233" s="149">
        <f>F4233-MOD(F4233,10)</f>
        <v>0</v>
      </c>
      <c r="H4233" s="149">
        <f>MOD(F4233,10)</f>
        <v>0</v>
      </c>
      <c r="K4233" s="160"/>
    </row>
    <row r="4234" spans="1:11">
      <c r="A4234" s="159">
        <f t="shared" si="528"/>
        <v>265</v>
      </c>
      <c r="B4234" s="156">
        <f t="shared" si="529"/>
        <v>0</v>
      </c>
      <c r="C4234" s="156">
        <v>10000000</v>
      </c>
      <c r="D4234" s="156"/>
      <c r="E4234" s="157" t="str">
        <f>_xlfn.IFNA(VLOOKUP(E4233,$O$3:$P$38,2,0),"")</f>
        <v/>
      </c>
      <c r="F4234" s="149" t="str">
        <f>IF(AND(F4233&gt;10,F4233&lt;20), VLOOKUP(F4233,$O$3:$P$38,2,0),"")</f>
        <v/>
      </c>
      <c r="G4234" s="149" t="str">
        <f>IF(AND(F4233&gt;10,F4233&lt;20),"", IF(G4233&gt;9, VLOOKUP(G4233,$O$3:$P$38,2,0),""))</f>
        <v/>
      </c>
      <c r="H4234" s="149" t="str">
        <f>IF(AND(F4233&gt;10,F4233&lt;20),"", IF(H4233&gt;0, VLOOKUP(H4233,$O$3:$P$38,2,0),""))</f>
        <v/>
      </c>
      <c r="I4234" s="149" t="str">
        <f>IF(D4233=0,"",IF(D4233=1,$Q$3,IF(AND(F4233&gt;10,F4233&lt;19),$Q$5,IF(AND(H4233&gt;1,H4233&lt;5),$Q$4,$Q$5))))</f>
        <v/>
      </c>
      <c r="J4234" s="149" t="str">
        <f>CONCATENATE(E4234,IF(AND(E4234&lt;&gt;"",F4234&lt;&gt;""),$M$3,""),F4234,IF(AND(E4234&amp;F4234&lt;&gt;"",G4234&lt;&gt;""),$M$3,""),G4234,IF(AND(E4234&amp;F4234&amp;G4234&lt;&gt;"",H4234&lt;&gt;""),$M$3,""),H4234,IF(E4234&amp;F4234&amp;G4234&amp;H4234&lt;&gt;"",$M$3,""),I4234)</f>
        <v/>
      </c>
      <c r="K4234" s="160"/>
    </row>
    <row r="4235" spans="1:11">
      <c r="A4235" s="159">
        <f t="shared" si="528"/>
        <v>265</v>
      </c>
      <c r="B4235" s="156">
        <f t="shared" si="529"/>
        <v>0</v>
      </c>
      <c r="C4235" s="156">
        <v>100000000</v>
      </c>
      <c r="D4235" s="156"/>
      <c r="E4235" s="157"/>
      <c r="K4235" s="160"/>
    </row>
    <row r="4236" spans="1:11">
      <c r="A4236" s="159">
        <f t="shared" si="528"/>
        <v>265</v>
      </c>
      <c r="B4236" s="155">
        <f t="shared" si="529"/>
        <v>0</v>
      </c>
      <c r="C4236" s="155">
        <v>1000000000</v>
      </c>
      <c r="D4236" s="156">
        <f>(A4236-A4233)/1000000</f>
        <v>0</v>
      </c>
      <c r="E4236" s="157">
        <f>D4236-MOD(D4236,100)</f>
        <v>0</v>
      </c>
      <c r="F4236" s="149">
        <f>MOD(D4236,100)</f>
        <v>0</v>
      </c>
      <c r="G4236" s="149">
        <f>F4236-MOD(F4236,10)</f>
        <v>0</v>
      </c>
      <c r="H4236" s="149">
        <f>MOD(F4236,10)</f>
        <v>0</v>
      </c>
      <c r="K4236" s="160"/>
    </row>
    <row r="4237" spans="1:11">
      <c r="A4237" s="159">
        <f t="shared" si="528"/>
        <v>265</v>
      </c>
      <c r="B4237" s="155">
        <f t="shared" si="529"/>
        <v>0</v>
      </c>
      <c r="C4237" s="155">
        <v>10000000000</v>
      </c>
      <c r="E4237" s="161" t="str">
        <f>_xlfn.IFNA(VLOOKUP(E4236,$O$3:$P$38,2,0),"")</f>
        <v/>
      </c>
      <c r="F4237" s="149" t="str">
        <f>IF(AND(F4236&gt;10,F4236&lt;20), VLOOKUP(F4236,$O$3:$P$38,2,0),"")</f>
        <v/>
      </c>
      <c r="G4237" s="149" t="str">
        <f>IF(AND(F4236&gt;10,F4236&lt;20),"", IF(G4236&gt;9, VLOOKUP(G4236,$O$3:$P$38,2,0),""))</f>
        <v/>
      </c>
      <c r="H4237" s="149" t="str">
        <f>IF(AND(F4236&gt;10,F4236&lt;20),"", IF(H4236&gt;0, VLOOKUP(H4236,$O$3:$P$38,2,0),""))</f>
        <v/>
      </c>
      <c r="I4237" s="149" t="str">
        <f>IF(D4236=0,"",IF(D4236=1,$R$3,IF(AND(F4236&gt;10,F4236&lt;19),$R$5,IF(AND(H4236&gt;1,H4236&lt;5),$R$4,$R$5))))</f>
        <v/>
      </c>
      <c r="J4237" s="149" t="str">
        <f>CONCATENATE(E4237,IF(AND(E4237&lt;&gt;"",F4237&lt;&gt;""),$M$3,""),F4237,IF(AND(E4237&amp;F4237&lt;&gt;"",G4237&lt;&gt;""),$M$3,""),G4237,IF(AND(E4237&amp;F4237&amp;G4237&lt;&gt;"",H4237&lt;&gt;""),$M$3,""),H4237,IF(E4237&amp;F4237&amp;G4237&amp;H4237&lt;&gt;"",$M$3,""),I4237)</f>
        <v/>
      </c>
      <c r="K4237" s="160"/>
    </row>
    <row r="4238" spans="1:11">
      <c r="A4238" s="159">
        <f t="shared" si="528"/>
        <v>265</v>
      </c>
      <c r="B4238" s="156">
        <f t="shared" si="529"/>
        <v>0</v>
      </c>
      <c r="C4238" s="156">
        <v>100000000000</v>
      </c>
      <c r="D4238" s="156"/>
      <c r="E4238" s="157"/>
      <c r="K4238" s="160"/>
    </row>
    <row r="4239" spans="1:11">
      <c r="A4239" s="159">
        <f t="shared" si="528"/>
        <v>265</v>
      </c>
      <c r="B4239" s="155">
        <f>A4239-A4236</f>
        <v>0</v>
      </c>
      <c r="C4239" s="155">
        <v>1000000000000</v>
      </c>
      <c r="D4239" s="156">
        <f>(A4239-A4236)/1000000000</f>
        <v>0</v>
      </c>
      <c r="E4239" s="157">
        <f>D4239-MOD(D4239,100)</f>
        <v>0</v>
      </c>
      <c r="F4239" s="149">
        <f>MOD(D4239,100)</f>
        <v>0</v>
      </c>
      <c r="G4239" s="149">
        <f>F4239-MOD(F4239,10)</f>
        <v>0</v>
      </c>
      <c r="H4239" s="149">
        <f>MOD(F4239,10)</f>
        <v>0</v>
      </c>
      <c r="K4239" s="160"/>
    </row>
    <row r="4240" spans="1:11" ht="15.75" thickBot="1">
      <c r="A4240" s="162"/>
      <c r="B4240" s="163"/>
      <c r="C4240" s="163"/>
      <c r="D4240" s="163"/>
      <c r="E4240" s="164" t="str">
        <f>_xlfn.IFNA(VLOOKUP(E4239,$O$3:$P$38,2,0),"")</f>
        <v/>
      </c>
      <c r="F4240" s="163" t="str">
        <f>IF(AND(F4239&gt;10,F4239&lt;20), VLOOKUP(F4239,$O$3:$P$38,2,0),"")</f>
        <v/>
      </c>
      <c r="G4240" s="163" t="str">
        <f>IF(AND(F4239&gt;10,F4239&lt;20),"", IF(G4239&gt;9, VLOOKUP(G4239,$O$3:$P$38,2,0),""))</f>
        <v/>
      </c>
      <c r="H4240" s="163" t="str">
        <f>IF(AND(F4239&gt;10,F4239&lt;20),"", IF(H4239&gt;0, VLOOKUP(H4239,$O$3:$P$38,2,0),""))</f>
        <v/>
      </c>
      <c r="I4240" s="163" t="str">
        <f>IF(D4239=0,"",IF(D4239=1,$S$3,IF(AND(F4239&gt;10,F4239&lt;19),$S$5,IF(AND(H4239&gt;1,H4239&lt;5),$S$4,$S$5))))</f>
        <v/>
      </c>
      <c r="J4240" s="163" t="str">
        <f>CONCATENATE(E4240,IF(AND(E4240&lt;&gt;"",F4240&lt;&gt;""),$M$3,""),F4240,IF(AND(E4240&amp;F4240&lt;&gt;"",G4240&lt;&gt;""),$M$3,""),G4240,IF(AND(E4240&amp;F4240&amp;G4240&lt;&gt;"",H4240&lt;&gt;""),$M$3,""),H4240,IF(E4240&amp;F4240&amp;G4240&amp;H4240&lt;&gt;"",$M$3,""),I4240)</f>
        <v/>
      </c>
      <c r="K4240" s="165"/>
    </row>
    <row r="4241" spans="1:11" ht="15.75" thickBot="1">
      <c r="A4241" s="150"/>
      <c r="B4241" s="150"/>
      <c r="C4241" s="150"/>
      <c r="D4241" s="150"/>
      <c r="E4241" s="166"/>
      <c r="F4241" s="150"/>
      <c r="G4241" s="150"/>
      <c r="H4241" s="150"/>
      <c r="I4241" s="150"/>
      <c r="J4241" s="150"/>
      <c r="K4241" s="150"/>
    </row>
    <row r="4242" spans="1:11" ht="15.75" thickBot="1">
      <c r="A4242" s="151">
        <v>266</v>
      </c>
      <c r="B4242" s="145" t="s">
        <v>152</v>
      </c>
      <c r="C4242" s="145" t="s">
        <v>153</v>
      </c>
      <c r="D4242" s="148"/>
      <c r="E4242" s="152" t="str">
        <f>CONCATENATE(J4256,IF(AND(D4255&lt;&gt;0,D4252&lt;&gt;0),$M$3,""),J4253,IF(AND(D4252&lt;&gt;0,D4249&lt;&gt;0),$M$3,""),J4250,IF(AND(D4249&lt;&gt;0,D4246&lt;&gt;0),$M$3,""),J4247,$N$3,$M$3,E4243,IF(D4243&lt;&gt;0,$M$3,""),$N$4)</f>
        <v>dwieście sześćdziesiąt sześć, 00/100</v>
      </c>
      <c r="F4242" s="148"/>
      <c r="G4242" s="148"/>
      <c r="H4242" s="148"/>
      <c r="I4242" s="148"/>
      <c r="J4242" s="148"/>
      <c r="K4242" s="153"/>
    </row>
    <row r="4243" spans="1:11" ht="15.75" thickBot="1">
      <c r="A4243" s="154">
        <f>TRUNC(A4242)</f>
        <v>266</v>
      </c>
      <c r="B4243" s="155">
        <f>A4242-A4243</f>
        <v>0</v>
      </c>
      <c r="C4243" s="155">
        <v>1</v>
      </c>
      <c r="D4243" s="156">
        <f>B4243</f>
        <v>0</v>
      </c>
      <c r="E4243" s="157" t="str">
        <f>CONCATENATE(TEXT(D4243*100,"## 00"),"/100")</f>
        <v>00/100</v>
      </c>
      <c r="K4243" s="158"/>
    </row>
    <row r="4244" spans="1:11">
      <c r="A4244" s="159">
        <f t="shared" ref="A4244:A4255" si="530">MOD($A$4243,$C4244)</f>
        <v>6</v>
      </c>
      <c r="B4244" s="156">
        <f>A4244</f>
        <v>6</v>
      </c>
      <c r="C4244" s="156">
        <v>10</v>
      </c>
      <c r="D4244" s="156"/>
      <c r="E4244" s="157"/>
      <c r="K4244" s="160"/>
    </row>
    <row r="4245" spans="1:11">
      <c r="A4245" s="159">
        <f t="shared" si="530"/>
        <v>66</v>
      </c>
      <c r="B4245" s="156">
        <f t="shared" ref="B4245:B4254" si="531">A4245-A4244</f>
        <v>60</v>
      </c>
      <c r="C4245" s="156">
        <v>100</v>
      </c>
      <c r="D4245" s="156"/>
      <c r="E4245" s="157"/>
      <c r="K4245" s="160"/>
    </row>
    <row r="4246" spans="1:11">
      <c r="A4246" s="159">
        <f t="shared" si="530"/>
        <v>266</v>
      </c>
      <c r="B4246" s="156">
        <f t="shared" si="531"/>
        <v>200</v>
      </c>
      <c r="C4246" s="156">
        <v>1000</v>
      </c>
      <c r="D4246" s="156">
        <f>A4246</f>
        <v>266</v>
      </c>
      <c r="E4246" s="157">
        <f>D4246-MOD(D4246,100)</f>
        <v>200</v>
      </c>
      <c r="F4246" s="149">
        <f>MOD(D4246,100)</f>
        <v>66</v>
      </c>
      <c r="G4246" s="149">
        <f>F4246-MOD(F4246,10)</f>
        <v>60</v>
      </c>
      <c r="H4246" s="149">
        <f>MOD(F4246,10)</f>
        <v>6</v>
      </c>
      <c r="K4246" s="160"/>
    </row>
    <row r="4247" spans="1:11">
      <c r="A4247" s="159">
        <f t="shared" si="530"/>
        <v>266</v>
      </c>
      <c r="B4247" s="156">
        <f t="shared" si="531"/>
        <v>0</v>
      </c>
      <c r="C4247" s="156">
        <v>10000</v>
      </c>
      <c r="D4247" s="156"/>
      <c r="E4247" s="157" t="str">
        <f>_xlfn.IFNA(VLOOKUP(E4246,$O$3:$P$38,2,0),"")</f>
        <v>dwieście</v>
      </c>
      <c r="F4247" s="149" t="str">
        <f>IF(AND(F4246&gt;10,F4246&lt;20), VLOOKUP(F4246,$O$3:$P$38,2,0),"")</f>
        <v/>
      </c>
      <c r="G4247" s="149" t="str">
        <f>IF(AND(F4246&gt;10,F4246&lt;20),"", IF(G4246&gt;9, VLOOKUP(G4246,$O$3:$P$38,2,0),""))</f>
        <v>sześćdziesiąt</v>
      </c>
      <c r="H4247" s="149" t="str">
        <f>IF(AND(F4246&gt;10,F4246&lt;20),"",IF(H4246&gt;0,VLOOKUP(H4246,$O$3:$P$39,2,0),IF(AND(H4246=0,A4243=0),"zero","")))</f>
        <v>sześć</v>
      </c>
      <c r="J4247" s="149" t="str">
        <f>CONCATENATE(E4247,IF(AND(E4247&lt;&gt;"",F4247&lt;&gt;""),$M$3,""),F4247,IF(AND(E4247&amp;F4247&lt;&gt;"",G4247&lt;&gt;""),$M$3,""),G4247,IF(AND(E4247&amp;F4247&amp;G4247&lt;&gt;"",H4247&lt;&gt;""),$M$3,""),H4247)</f>
        <v>dwieście sześćdziesiąt sześć</v>
      </c>
      <c r="K4247" s="160"/>
    </row>
    <row r="4248" spans="1:11">
      <c r="A4248" s="159">
        <f t="shared" si="530"/>
        <v>266</v>
      </c>
      <c r="B4248" s="156">
        <f t="shared" si="531"/>
        <v>0</v>
      </c>
      <c r="C4248" s="156">
        <v>100000</v>
      </c>
      <c r="D4248" s="156"/>
      <c r="E4248" s="157"/>
      <c r="K4248" s="160"/>
    </row>
    <row r="4249" spans="1:11">
      <c r="A4249" s="159">
        <f t="shared" si="530"/>
        <v>266</v>
      </c>
      <c r="B4249" s="156">
        <f t="shared" si="531"/>
        <v>0</v>
      </c>
      <c r="C4249" s="156">
        <v>1000000</v>
      </c>
      <c r="D4249" s="156">
        <f>(A4249-A4246)/1000</f>
        <v>0</v>
      </c>
      <c r="E4249" s="157">
        <f>D4249-MOD(D4249,100)</f>
        <v>0</v>
      </c>
      <c r="F4249" s="149">
        <f>MOD(D4249,100)</f>
        <v>0</v>
      </c>
      <c r="G4249" s="149">
        <f>F4249-MOD(F4249,10)</f>
        <v>0</v>
      </c>
      <c r="H4249" s="149">
        <f>MOD(F4249,10)</f>
        <v>0</v>
      </c>
      <c r="K4249" s="160"/>
    </row>
    <row r="4250" spans="1:11">
      <c r="A4250" s="159">
        <f t="shared" si="530"/>
        <v>266</v>
      </c>
      <c r="B4250" s="156">
        <f t="shared" si="531"/>
        <v>0</v>
      </c>
      <c r="C4250" s="156">
        <v>10000000</v>
      </c>
      <c r="D4250" s="156"/>
      <c r="E4250" s="157" t="str">
        <f>_xlfn.IFNA(VLOOKUP(E4249,$O$3:$P$38,2,0),"")</f>
        <v/>
      </c>
      <c r="F4250" s="149" t="str">
        <f>IF(AND(F4249&gt;10,F4249&lt;20), VLOOKUP(F4249,$O$3:$P$38,2,0),"")</f>
        <v/>
      </c>
      <c r="G4250" s="149" t="str">
        <f>IF(AND(F4249&gt;10,F4249&lt;20),"", IF(G4249&gt;9, VLOOKUP(G4249,$O$3:$P$38,2,0),""))</f>
        <v/>
      </c>
      <c r="H4250" s="149" t="str">
        <f>IF(AND(F4249&gt;10,F4249&lt;20),"", IF(H4249&gt;0, VLOOKUP(H4249,$O$3:$P$38,2,0),""))</f>
        <v/>
      </c>
      <c r="I4250" s="149" t="str">
        <f>IF(D4249=0,"",IF(D4249=1,$Q$3,IF(AND(F4249&gt;10,F4249&lt;19),$Q$5,IF(AND(H4249&gt;1,H4249&lt;5),$Q$4,$Q$5))))</f>
        <v/>
      </c>
      <c r="J4250" s="149" t="str">
        <f>CONCATENATE(E4250,IF(AND(E4250&lt;&gt;"",F4250&lt;&gt;""),$M$3,""),F4250,IF(AND(E4250&amp;F4250&lt;&gt;"",G4250&lt;&gt;""),$M$3,""),G4250,IF(AND(E4250&amp;F4250&amp;G4250&lt;&gt;"",H4250&lt;&gt;""),$M$3,""),H4250,IF(E4250&amp;F4250&amp;G4250&amp;H4250&lt;&gt;"",$M$3,""),I4250)</f>
        <v/>
      </c>
      <c r="K4250" s="160"/>
    </row>
    <row r="4251" spans="1:11">
      <c r="A4251" s="159">
        <f t="shared" si="530"/>
        <v>266</v>
      </c>
      <c r="B4251" s="156">
        <f t="shared" si="531"/>
        <v>0</v>
      </c>
      <c r="C4251" s="156">
        <v>100000000</v>
      </c>
      <c r="D4251" s="156"/>
      <c r="E4251" s="157"/>
      <c r="K4251" s="160"/>
    </row>
    <row r="4252" spans="1:11">
      <c r="A4252" s="159">
        <f t="shared" si="530"/>
        <v>266</v>
      </c>
      <c r="B4252" s="155">
        <f t="shared" si="531"/>
        <v>0</v>
      </c>
      <c r="C4252" s="155">
        <v>1000000000</v>
      </c>
      <c r="D4252" s="156">
        <f>(A4252-A4249)/1000000</f>
        <v>0</v>
      </c>
      <c r="E4252" s="157">
        <f>D4252-MOD(D4252,100)</f>
        <v>0</v>
      </c>
      <c r="F4252" s="149">
        <f>MOD(D4252,100)</f>
        <v>0</v>
      </c>
      <c r="G4252" s="149">
        <f>F4252-MOD(F4252,10)</f>
        <v>0</v>
      </c>
      <c r="H4252" s="149">
        <f>MOD(F4252,10)</f>
        <v>0</v>
      </c>
      <c r="K4252" s="160"/>
    </row>
    <row r="4253" spans="1:11">
      <c r="A4253" s="159">
        <f t="shared" si="530"/>
        <v>266</v>
      </c>
      <c r="B4253" s="155">
        <f t="shared" si="531"/>
        <v>0</v>
      </c>
      <c r="C4253" s="155">
        <v>10000000000</v>
      </c>
      <c r="E4253" s="161" t="str">
        <f>_xlfn.IFNA(VLOOKUP(E4252,$O$3:$P$38,2,0),"")</f>
        <v/>
      </c>
      <c r="F4253" s="149" t="str">
        <f>IF(AND(F4252&gt;10,F4252&lt;20), VLOOKUP(F4252,$O$3:$P$38,2,0),"")</f>
        <v/>
      </c>
      <c r="G4253" s="149" t="str">
        <f>IF(AND(F4252&gt;10,F4252&lt;20),"", IF(G4252&gt;9, VLOOKUP(G4252,$O$3:$P$38,2,0),""))</f>
        <v/>
      </c>
      <c r="H4253" s="149" t="str">
        <f>IF(AND(F4252&gt;10,F4252&lt;20),"", IF(H4252&gt;0, VLOOKUP(H4252,$O$3:$P$38,2,0),""))</f>
        <v/>
      </c>
      <c r="I4253" s="149" t="str">
        <f>IF(D4252=0,"",IF(D4252=1,$R$3,IF(AND(F4252&gt;10,F4252&lt;19),$R$5,IF(AND(H4252&gt;1,H4252&lt;5),$R$4,$R$5))))</f>
        <v/>
      </c>
      <c r="J4253" s="149" t="str">
        <f>CONCATENATE(E4253,IF(AND(E4253&lt;&gt;"",F4253&lt;&gt;""),$M$3,""),F4253,IF(AND(E4253&amp;F4253&lt;&gt;"",G4253&lt;&gt;""),$M$3,""),G4253,IF(AND(E4253&amp;F4253&amp;G4253&lt;&gt;"",H4253&lt;&gt;""),$M$3,""),H4253,IF(E4253&amp;F4253&amp;G4253&amp;H4253&lt;&gt;"",$M$3,""),I4253)</f>
        <v/>
      </c>
      <c r="K4253" s="160"/>
    </row>
    <row r="4254" spans="1:11">
      <c r="A4254" s="159">
        <f t="shared" si="530"/>
        <v>266</v>
      </c>
      <c r="B4254" s="156">
        <f t="shared" si="531"/>
        <v>0</v>
      </c>
      <c r="C4254" s="156">
        <v>100000000000</v>
      </c>
      <c r="D4254" s="156"/>
      <c r="E4254" s="157"/>
      <c r="K4254" s="160"/>
    </row>
    <row r="4255" spans="1:11">
      <c r="A4255" s="159">
        <f t="shared" si="530"/>
        <v>266</v>
      </c>
      <c r="B4255" s="155">
        <f>A4255-A4252</f>
        <v>0</v>
      </c>
      <c r="C4255" s="155">
        <v>1000000000000</v>
      </c>
      <c r="D4255" s="156">
        <f>(A4255-A4252)/1000000000</f>
        <v>0</v>
      </c>
      <c r="E4255" s="157">
        <f>D4255-MOD(D4255,100)</f>
        <v>0</v>
      </c>
      <c r="F4255" s="149">
        <f>MOD(D4255,100)</f>
        <v>0</v>
      </c>
      <c r="G4255" s="149">
        <f>F4255-MOD(F4255,10)</f>
        <v>0</v>
      </c>
      <c r="H4255" s="149">
        <f>MOD(F4255,10)</f>
        <v>0</v>
      </c>
      <c r="K4255" s="160"/>
    </row>
    <row r="4256" spans="1:11" ht="15.75" thickBot="1">
      <c r="A4256" s="162"/>
      <c r="B4256" s="163"/>
      <c r="C4256" s="163"/>
      <c r="D4256" s="163"/>
      <c r="E4256" s="164" t="str">
        <f>_xlfn.IFNA(VLOOKUP(E4255,$O$3:$P$38,2,0),"")</f>
        <v/>
      </c>
      <c r="F4256" s="163" t="str">
        <f>IF(AND(F4255&gt;10,F4255&lt;20), VLOOKUP(F4255,$O$3:$P$38,2,0),"")</f>
        <v/>
      </c>
      <c r="G4256" s="163" t="str">
        <f>IF(AND(F4255&gt;10,F4255&lt;20),"", IF(G4255&gt;9, VLOOKUP(G4255,$O$3:$P$38,2,0),""))</f>
        <v/>
      </c>
      <c r="H4256" s="163" t="str">
        <f>IF(AND(F4255&gt;10,F4255&lt;20),"", IF(H4255&gt;0, VLOOKUP(H4255,$O$3:$P$38,2,0),""))</f>
        <v/>
      </c>
      <c r="I4256" s="163" t="str">
        <f>IF(D4255=0,"",IF(D4255=1,$S$3,IF(AND(F4255&gt;10,F4255&lt;19),$S$5,IF(AND(H4255&gt;1,H4255&lt;5),$S$4,$S$5))))</f>
        <v/>
      </c>
      <c r="J4256" s="163" t="str">
        <f>CONCATENATE(E4256,IF(AND(E4256&lt;&gt;"",F4256&lt;&gt;""),$M$3,""),F4256,IF(AND(E4256&amp;F4256&lt;&gt;"",G4256&lt;&gt;""),$M$3,""),G4256,IF(AND(E4256&amp;F4256&amp;G4256&lt;&gt;"",H4256&lt;&gt;""),$M$3,""),H4256,IF(E4256&amp;F4256&amp;G4256&amp;H4256&lt;&gt;"",$M$3,""),I4256)</f>
        <v/>
      </c>
      <c r="K4256" s="165"/>
    </row>
    <row r="4257" spans="1:11" ht="15.75" thickBot="1">
      <c r="A4257" s="150"/>
      <c r="B4257" s="150"/>
      <c r="C4257" s="150"/>
      <c r="D4257" s="150"/>
      <c r="E4257" s="166"/>
      <c r="F4257" s="150"/>
      <c r="G4257" s="150"/>
      <c r="H4257" s="150"/>
      <c r="I4257" s="150"/>
      <c r="J4257" s="150"/>
      <c r="K4257" s="150"/>
    </row>
    <row r="4258" spans="1:11" ht="15.75" thickBot="1">
      <c r="A4258" s="151">
        <v>267</v>
      </c>
      <c r="B4258" s="145" t="s">
        <v>152</v>
      </c>
      <c r="C4258" s="145" t="s">
        <v>153</v>
      </c>
      <c r="D4258" s="148"/>
      <c r="E4258" s="152" t="str">
        <f>CONCATENATE(J4272,IF(AND(D4271&lt;&gt;0,D4268&lt;&gt;0),$M$3,""),J4269,IF(AND(D4268&lt;&gt;0,D4265&lt;&gt;0),$M$3,""),J4266,IF(AND(D4265&lt;&gt;0,D4262&lt;&gt;0),$M$3,""),J4263,$N$3,$M$3,E4259,IF(D4259&lt;&gt;0,$M$3,""),$N$4)</f>
        <v>dwieście sześćdziesiąt siedem, 00/100</v>
      </c>
      <c r="F4258" s="148"/>
      <c r="G4258" s="148"/>
      <c r="H4258" s="148"/>
      <c r="I4258" s="148"/>
      <c r="J4258" s="148"/>
      <c r="K4258" s="153"/>
    </row>
    <row r="4259" spans="1:11" ht="15.75" thickBot="1">
      <c r="A4259" s="154">
        <f>TRUNC(A4258)</f>
        <v>267</v>
      </c>
      <c r="B4259" s="155">
        <f>A4258-A4259</f>
        <v>0</v>
      </c>
      <c r="C4259" s="155">
        <v>1</v>
      </c>
      <c r="D4259" s="156">
        <f>B4259</f>
        <v>0</v>
      </c>
      <c r="E4259" s="157" t="str">
        <f>CONCATENATE(TEXT(D4259*100,"## 00"),"/100")</f>
        <v>00/100</v>
      </c>
      <c r="K4259" s="158"/>
    </row>
    <row r="4260" spans="1:11">
      <c r="A4260" s="159">
        <f t="shared" ref="A4260:A4271" si="532">MOD($A$4259,$C4260)</f>
        <v>7</v>
      </c>
      <c r="B4260" s="156">
        <f>A4260</f>
        <v>7</v>
      </c>
      <c r="C4260" s="156">
        <v>10</v>
      </c>
      <c r="D4260" s="156"/>
      <c r="E4260" s="157"/>
      <c r="K4260" s="160"/>
    </row>
    <row r="4261" spans="1:11">
      <c r="A4261" s="159">
        <f t="shared" si="532"/>
        <v>67</v>
      </c>
      <c r="B4261" s="156">
        <f t="shared" ref="B4261:B4270" si="533">A4261-A4260</f>
        <v>60</v>
      </c>
      <c r="C4261" s="156">
        <v>100</v>
      </c>
      <c r="D4261" s="156"/>
      <c r="E4261" s="157"/>
      <c r="K4261" s="160"/>
    </row>
    <row r="4262" spans="1:11">
      <c r="A4262" s="159">
        <f t="shared" si="532"/>
        <v>267</v>
      </c>
      <c r="B4262" s="156">
        <f t="shared" si="533"/>
        <v>200</v>
      </c>
      <c r="C4262" s="156">
        <v>1000</v>
      </c>
      <c r="D4262" s="156">
        <f>A4262</f>
        <v>267</v>
      </c>
      <c r="E4262" s="157">
        <f>D4262-MOD(D4262,100)</f>
        <v>200</v>
      </c>
      <c r="F4262" s="149">
        <f>MOD(D4262,100)</f>
        <v>67</v>
      </c>
      <c r="G4262" s="149">
        <f>F4262-MOD(F4262,10)</f>
        <v>60</v>
      </c>
      <c r="H4262" s="149">
        <f>MOD(F4262,10)</f>
        <v>7</v>
      </c>
      <c r="K4262" s="160"/>
    </row>
    <row r="4263" spans="1:11">
      <c r="A4263" s="159">
        <f t="shared" si="532"/>
        <v>267</v>
      </c>
      <c r="B4263" s="156">
        <f t="shared" si="533"/>
        <v>0</v>
      </c>
      <c r="C4263" s="156">
        <v>10000</v>
      </c>
      <c r="D4263" s="156"/>
      <c r="E4263" s="157" t="str">
        <f>_xlfn.IFNA(VLOOKUP(E4262,$O$3:$P$38,2,0),"")</f>
        <v>dwieście</v>
      </c>
      <c r="F4263" s="149" t="str">
        <f>IF(AND(F4262&gt;10,F4262&lt;20), VLOOKUP(F4262,$O$3:$P$38,2,0),"")</f>
        <v/>
      </c>
      <c r="G4263" s="149" t="str">
        <f>IF(AND(F4262&gt;10,F4262&lt;20),"", IF(G4262&gt;9, VLOOKUP(G4262,$O$3:$P$38,2,0),""))</f>
        <v>sześćdziesiąt</v>
      </c>
      <c r="H4263" s="149" t="str">
        <f>IF(AND(F4262&gt;10,F4262&lt;20),"",IF(H4262&gt;0,VLOOKUP(H4262,$O$3:$P$39,2,0),IF(AND(H4262=0,A4259=0),"zero","")))</f>
        <v>siedem</v>
      </c>
      <c r="J4263" s="149" t="str">
        <f>CONCATENATE(E4263,IF(AND(E4263&lt;&gt;"",F4263&lt;&gt;""),$M$3,""),F4263,IF(AND(E4263&amp;F4263&lt;&gt;"",G4263&lt;&gt;""),$M$3,""),G4263,IF(AND(E4263&amp;F4263&amp;G4263&lt;&gt;"",H4263&lt;&gt;""),$M$3,""),H4263)</f>
        <v>dwieście sześćdziesiąt siedem</v>
      </c>
      <c r="K4263" s="160"/>
    </row>
    <row r="4264" spans="1:11">
      <c r="A4264" s="159">
        <f t="shared" si="532"/>
        <v>267</v>
      </c>
      <c r="B4264" s="156">
        <f t="shared" si="533"/>
        <v>0</v>
      </c>
      <c r="C4264" s="156">
        <v>100000</v>
      </c>
      <c r="D4264" s="156"/>
      <c r="E4264" s="157"/>
      <c r="K4264" s="160"/>
    </row>
    <row r="4265" spans="1:11">
      <c r="A4265" s="159">
        <f t="shared" si="532"/>
        <v>267</v>
      </c>
      <c r="B4265" s="156">
        <f t="shared" si="533"/>
        <v>0</v>
      </c>
      <c r="C4265" s="156">
        <v>1000000</v>
      </c>
      <c r="D4265" s="156">
        <f>(A4265-A4262)/1000</f>
        <v>0</v>
      </c>
      <c r="E4265" s="157">
        <f>D4265-MOD(D4265,100)</f>
        <v>0</v>
      </c>
      <c r="F4265" s="149">
        <f>MOD(D4265,100)</f>
        <v>0</v>
      </c>
      <c r="G4265" s="149">
        <f>F4265-MOD(F4265,10)</f>
        <v>0</v>
      </c>
      <c r="H4265" s="149">
        <f>MOD(F4265,10)</f>
        <v>0</v>
      </c>
      <c r="K4265" s="160"/>
    </row>
    <row r="4266" spans="1:11">
      <c r="A4266" s="159">
        <f t="shared" si="532"/>
        <v>267</v>
      </c>
      <c r="B4266" s="156">
        <f t="shared" si="533"/>
        <v>0</v>
      </c>
      <c r="C4266" s="156">
        <v>10000000</v>
      </c>
      <c r="D4266" s="156"/>
      <c r="E4266" s="157" t="str">
        <f>_xlfn.IFNA(VLOOKUP(E4265,$O$3:$P$38,2,0),"")</f>
        <v/>
      </c>
      <c r="F4266" s="149" t="str">
        <f>IF(AND(F4265&gt;10,F4265&lt;20), VLOOKUP(F4265,$O$3:$P$38,2,0),"")</f>
        <v/>
      </c>
      <c r="G4266" s="149" t="str">
        <f>IF(AND(F4265&gt;10,F4265&lt;20),"", IF(G4265&gt;9, VLOOKUP(G4265,$O$3:$P$38,2,0),""))</f>
        <v/>
      </c>
      <c r="H4266" s="149" t="str">
        <f>IF(AND(F4265&gt;10,F4265&lt;20),"", IF(H4265&gt;0, VLOOKUP(H4265,$O$3:$P$38,2,0),""))</f>
        <v/>
      </c>
      <c r="I4266" s="149" t="str">
        <f>IF(D4265=0,"",IF(D4265=1,$Q$3,IF(AND(F4265&gt;10,F4265&lt;19),$Q$5,IF(AND(H4265&gt;1,H4265&lt;5),$Q$4,$Q$5))))</f>
        <v/>
      </c>
      <c r="J4266" s="149" t="str">
        <f>CONCATENATE(E4266,IF(AND(E4266&lt;&gt;"",F4266&lt;&gt;""),$M$3,""),F4266,IF(AND(E4266&amp;F4266&lt;&gt;"",G4266&lt;&gt;""),$M$3,""),G4266,IF(AND(E4266&amp;F4266&amp;G4266&lt;&gt;"",H4266&lt;&gt;""),$M$3,""),H4266,IF(E4266&amp;F4266&amp;G4266&amp;H4266&lt;&gt;"",$M$3,""),I4266)</f>
        <v/>
      </c>
      <c r="K4266" s="160"/>
    </row>
    <row r="4267" spans="1:11">
      <c r="A4267" s="159">
        <f t="shared" si="532"/>
        <v>267</v>
      </c>
      <c r="B4267" s="156">
        <f t="shared" si="533"/>
        <v>0</v>
      </c>
      <c r="C4267" s="156">
        <v>100000000</v>
      </c>
      <c r="D4267" s="156"/>
      <c r="E4267" s="157"/>
      <c r="K4267" s="160"/>
    </row>
    <row r="4268" spans="1:11">
      <c r="A4268" s="159">
        <f t="shared" si="532"/>
        <v>267</v>
      </c>
      <c r="B4268" s="155">
        <f t="shared" si="533"/>
        <v>0</v>
      </c>
      <c r="C4268" s="155">
        <v>1000000000</v>
      </c>
      <c r="D4268" s="156">
        <f>(A4268-A4265)/1000000</f>
        <v>0</v>
      </c>
      <c r="E4268" s="157">
        <f>D4268-MOD(D4268,100)</f>
        <v>0</v>
      </c>
      <c r="F4268" s="149">
        <f>MOD(D4268,100)</f>
        <v>0</v>
      </c>
      <c r="G4268" s="149">
        <f>F4268-MOD(F4268,10)</f>
        <v>0</v>
      </c>
      <c r="H4268" s="149">
        <f>MOD(F4268,10)</f>
        <v>0</v>
      </c>
      <c r="K4268" s="160"/>
    </row>
    <row r="4269" spans="1:11">
      <c r="A4269" s="159">
        <f t="shared" si="532"/>
        <v>267</v>
      </c>
      <c r="B4269" s="155">
        <f t="shared" si="533"/>
        <v>0</v>
      </c>
      <c r="C4269" s="155">
        <v>10000000000</v>
      </c>
      <c r="E4269" s="161" t="str">
        <f>_xlfn.IFNA(VLOOKUP(E4268,$O$3:$P$38,2,0),"")</f>
        <v/>
      </c>
      <c r="F4269" s="149" t="str">
        <f>IF(AND(F4268&gt;10,F4268&lt;20), VLOOKUP(F4268,$O$3:$P$38,2,0),"")</f>
        <v/>
      </c>
      <c r="G4269" s="149" t="str">
        <f>IF(AND(F4268&gt;10,F4268&lt;20),"", IF(G4268&gt;9, VLOOKUP(G4268,$O$3:$P$38,2,0),""))</f>
        <v/>
      </c>
      <c r="H4269" s="149" t="str">
        <f>IF(AND(F4268&gt;10,F4268&lt;20),"", IF(H4268&gt;0, VLOOKUP(H4268,$O$3:$P$38,2,0),""))</f>
        <v/>
      </c>
      <c r="I4269" s="149" t="str">
        <f>IF(D4268=0,"",IF(D4268=1,$R$3,IF(AND(F4268&gt;10,F4268&lt;19),$R$5,IF(AND(H4268&gt;1,H4268&lt;5),$R$4,$R$5))))</f>
        <v/>
      </c>
      <c r="J4269" s="149" t="str">
        <f>CONCATENATE(E4269,IF(AND(E4269&lt;&gt;"",F4269&lt;&gt;""),$M$3,""),F4269,IF(AND(E4269&amp;F4269&lt;&gt;"",G4269&lt;&gt;""),$M$3,""),G4269,IF(AND(E4269&amp;F4269&amp;G4269&lt;&gt;"",H4269&lt;&gt;""),$M$3,""),H4269,IF(E4269&amp;F4269&amp;G4269&amp;H4269&lt;&gt;"",$M$3,""),I4269)</f>
        <v/>
      </c>
      <c r="K4269" s="160"/>
    </row>
    <row r="4270" spans="1:11">
      <c r="A4270" s="159">
        <f t="shared" si="532"/>
        <v>267</v>
      </c>
      <c r="B4270" s="156">
        <f t="shared" si="533"/>
        <v>0</v>
      </c>
      <c r="C4270" s="156">
        <v>100000000000</v>
      </c>
      <c r="D4270" s="156"/>
      <c r="E4270" s="157"/>
      <c r="K4270" s="160"/>
    </row>
    <row r="4271" spans="1:11">
      <c r="A4271" s="159">
        <f t="shared" si="532"/>
        <v>267</v>
      </c>
      <c r="B4271" s="155">
        <f>A4271-A4268</f>
        <v>0</v>
      </c>
      <c r="C4271" s="155">
        <v>1000000000000</v>
      </c>
      <c r="D4271" s="156">
        <f>(A4271-A4268)/1000000000</f>
        <v>0</v>
      </c>
      <c r="E4271" s="157">
        <f>D4271-MOD(D4271,100)</f>
        <v>0</v>
      </c>
      <c r="F4271" s="149">
        <f>MOD(D4271,100)</f>
        <v>0</v>
      </c>
      <c r="G4271" s="149">
        <f>F4271-MOD(F4271,10)</f>
        <v>0</v>
      </c>
      <c r="H4271" s="149">
        <f>MOD(F4271,10)</f>
        <v>0</v>
      </c>
      <c r="K4271" s="160"/>
    </row>
    <row r="4272" spans="1:11" ht="15.75" thickBot="1">
      <c r="A4272" s="162"/>
      <c r="B4272" s="163"/>
      <c r="C4272" s="163"/>
      <c r="D4272" s="163"/>
      <c r="E4272" s="164" t="str">
        <f>_xlfn.IFNA(VLOOKUP(E4271,$O$3:$P$38,2,0),"")</f>
        <v/>
      </c>
      <c r="F4272" s="163" t="str">
        <f>IF(AND(F4271&gt;10,F4271&lt;20), VLOOKUP(F4271,$O$3:$P$38,2,0),"")</f>
        <v/>
      </c>
      <c r="G4272" s="163" t="str">
        <f>IF(AND(F4271&gt;10,F4271&lt;20),"", IF(G4271&gt;9, VLOOKUP(G4271,$O$3:$P$38,2,0),""))</f>
        <v/>
      </c>
      <c r="H4272" s="163" t="str">
        <f>IF(AND(F4271&gt;10,F4271&lt;20),"", IF(H4271&gt;0, VLOOKUP(H4271,$O$3:$P$38,2,0),""))</f>
        <v/>
      </c>
      <c r="I4272" s="163" t="str">
        <f>IF(D4271=0,"",IF(D4271=1,$S$3,IF(AND(F4271&gt;10,F4271&lt;19),$S$5,IF(AND(H4271&gt;1,H4271&lt;5),$S$4,$S$5))))</f>
        <v/>
      </c>
      <c r="J4272" s="163" t="str">
        <f>CONCATENATE(E4272,IF(AND(E4272&lt;&gt;"",F4272&lt;&gt;""),$M$3,""),F4272,IF(AND(E4272&amp;F4272&lt;&gt;"",G4272&lt;&gt;""),$M$3,""),G4272,IF(AND(E4272&amp;F4272&amp;G4272&lt;&gt;"",H4272&lt;&gt;""),$M$3,""),H4272,IF(E4272&amp;F4272&amp;G4272&amp;H4272&lt;&gt;"",$M$3,""),I4272)</f>
        <v/>
      </c>
      <c r="K4272" s="165"/>
    </row>
    <row r="4273" spans="1:11" ht="15.75" thickBot="1">
      <c r="A4273" s="150"/>
      <c r="B4273" s="150"/>
      <c r="C4273" s="150"/>
      <c r="D4273" s="150"/>
      <c r="E4273" s="166"/>
      <c r="F4273" s="150"/>
      <c r="G4273" s="150"/>
      <c r="H4273" s="150"/>
      <c r="I4273" s="150"/>
      <c r="J4273" s="150"/>
      <c r="K4273" s="150"/>
    </row>
    <row r="4274" spans="1:11" ht="15.75" thickBot="1">
      <c r="A4274" s="151">
        <v>268</v>
      </c>
      <c r="B4274" s="145" t="s">
        <v>152</v>
      </c>
      <c r="C4274" s="145" t="s">
        <v>153</v>
      </c>
      <c r="D4274" s="148"/>
      <c r="E4274" s="152" t="str">
        <f>CONCATENATE(J4288,IF(AND(D4287&lt;&gt;0,D4284&lt;&gt;0),$M$3,""),J4285,IF(AND(D4284&lt;&gt;0,D4281&lt;&gt;0),$M$3,""),J4282,IF(AND(D4281&lt;&gt;0,D4278&lt;&gt;0),$M$3,""),J4279,$N$3,$M$3,E4275,IF(D4275&lt;&gt;0,$M$3,""),$N$4)</f>
        <v>dwieście sześćdziesiąt osiem, 00/100</v>
      </c>
      <c r="F4274" s="148"/>
      <c r="G4274" s="148"/>
      <c r="H4274" s="148"/>
      <c r="I4274" s="148"/>
      <c r="J4274" s="148"/>
      <c r="K4274" s="153"/>
    </row>
    <row r="4275" spans="1:11" ht="15.75" thickBot="1">
      <c r="A4275" s="154">
        <f>TRUNC(A4274)</f>
        <v>268</v>
      </c>
      <c r="B4275" s="155">
        <f>A4274-A4275</f>
        <v>0</v>
      </c>
      <c r="C4275" s="155">
        <v>1</v>
      </c>
      <c r="D4275" s="156">
        <f>B4275</f>
        <v>0</v>
      </c>
      <c r="E4275" s="157" t="str">
        <f>CONCATENATE(TEXT(D4275*100,"## 00"),"/100")</f>
        <v>00/100</v>
      </c>
      <c r="K4275" s="158"/>
    </row>
    <row r="4276" spans="1:11">
      <c r="A4276" s="159">
        <f t="shared" ref="A4276:A4287" si="534">MOD($A$4275,$C4276)</f>
        <v>8</v>
      </c>
      <c r="B4276" s="156">
        <f>A4276</f>
        <v>8</v>
      </c>
      <c r="C4276" s="156">
        <v>10</v>
      </c>
      <c r="D4276" s="156"/>
      <c r="E4276" s="157"/>
      <c r="K4276" s="160"/>
    </row>
    <row r="4277" spans="1:11">
      <c r="A4277" s="159">
        <f t="shared" si="534"/>
        <v>68</v>
      </c>
      <c r="B4277" s="156">
        <f t="shared" ref="B4277:B4286" si="535">A4277-A4276</f>
        <v>60</v>
      </c>
      <c r="C4277" s="156">
        <v>100</v>
      </c>
      <c r="D4277" s="156"/>
      <c r="E4277" s="157"/>
      <c r="K4277" s="160"/>
    </row>
    <row r="4278" spans="1:11">
      <c r="A4278" s="159">
        <f t="shared" si="534"/>
        <v>268</v>
      </c>
      <c r="B4278" s="156">
        <f t="shared" si="535"/>
        <v>200</v>
      </c>
      <c r="C4278" s="156">
        <v>1000</v>
      </c>
      <c r="D4278" s="156">
        <f>A4278</f>
        <v>268</v>
      </c>
      <c r="E4278" s="157">
        <f>D4278-MOD(D4278,100)</f>
        <v>200</v>
      </c>
      <c r="F4278" s="149">
        <f>MOD(D4278,100)</f>
        <v>68</v>
      </c>
      <c r="G4278" s="149">
        <f>F4278-MOD(F4278,10)</f>
        <v>60</v>
      </c>
      <c r="H4278" s="149">
        <f>MOD(F4278,10)</f>
        <v>8</v>
      </c>
      <c r="K4278" s="160"/>
    </row>
    <row r="4279" spans="1:11">
      <c r="A4279" s="159">
        <f t="shared" si="534"/>
        <v>268</v>
      </c>
      <c r="B4279" s="156">
        <f t="shared" si="535"/>
        <v>0</v>
      </c>
      <c r="C4279" s="156">
        <v>10000</v>
      </c>
      <c r="D4279" s="156"/>
      <c r="E4279" s="157" t="str">
        <f>_xlfn.IFNA(VLOOKUP(E4278,$O$3:$P$38,2,0),"")</f>
        <v>dwieście</v>
      </c>
      <c r="F4279" s="149" t="str">
        <f>IF(AND(F4278&gt;10,F4278&lt;20), VLOOKUP(F4278,$O$3:$P$38,2,0),"")</f>
        <v/>
      </c>
      <c r="G4279" s="149" t="str">
        <f>IF(AND(F4278&gt;10,F4278&lt;20),"", IF(G4278&gt;9, VLOOKUP(G4278,$O$3:$P$38,2,0),""))</f>
        <v>sześćdziesiąt</v>
      </c>
      <c r="H4279" s="149" t="str">
        <f>IF(AND(F4278&gt;10,F4278&lt;20),"",IF(H4278&gt;0,VLOOKUP(H4278,$O$3:$P$39,2,0),IF(AND(H4278=0,A4275=0),"zero","")))</f>
        <v>osiem</v>
      </c>
      <c r="J4279" s="149" t="str">
        <f>CONCATENATE(E4279,IF(AND(E4279&lt;&gt;"",F4279&lt;&gt;""),$M$3,""),F4279,IF(AND(E4279&amp;F4279&lt;&gt;"",G4279&lt;&gt;""),$M$3,""),G4279,IF(AND(E4279&amp;F4279&amp;G4279&lt;&gt;"",H4279&lt;&gt;""),$M$3,""),H4279)</f>
        <v>dwieście sześćdziesiąt osiem</v>
      </c>
      <c r="K4279" s="160"/>
    </row>
    <row r="4280" spans="1:11">
      <c r="A4280" s="159">
        <f t="shared" si="534"/>
        <v>268</v>
      </c>
      <c r="B4280" s="156">
        <f t="shared" si="535"/>
        <v>0</v>
      </c>
      <c r="C4280" s="156">
        <v>100000</v>
      </c>
      <c r="D4280" s="156"/>
      <c r="E4280" s="157"/>
      <c r="K4280" s="160"/>
    </row>
    <row r="4281" spans="1:11">
      <c r="A4281" s="159">
        <f t="shared" si="534"/>
        <v>268</v>
      </c>
      <c r="B4281" s="156">
        <f t="shared" si="535"/>
        <v>0</v>
      </c>
      <c r="C4281" s="156">
        <v>1000000</v>
      </c>
      <c r="D4281" s="156">
        <f>(A4281-A4278)/1000</f>
        <v>0</v>
      </c>
      <c r="E4281" s="157">
        <f>D4281-MOD(D4281,100)</f>
        <v>0</v>
      </c>
      <c r="F4281" s="149">
        <f>MOD(D4281,100)</f>
        <v>0</v>
      </c>
      <c r="G4281" s="149">
        <f>F4281-MOD(F4281,10)</f>
        <v>0</v>
      </c>
      <c r="H4281" s="149">
        <f>MOD(F4281,10)</f>
        <v>0</v>
      </c>
      <c r="K4281" s="160"/>
    </row>
    <row r="4282" spans="1:11">
      <c r="A4282" s="159">
        <f t="shared" si="534"/>
        <v>268</v>
      </c>
      <c r="B4282" s="156">
        <f t="shared" si="535"/>
        <v>0</v>
      </c>
      <c r="C4282" s="156">
        <v>10000000</v>
      </c>
      <c r="D4282" s="156"/>
      <c r="E4282" s="157" t="str">
        <f>_xlfn.IFNA(VLOOKUP(E4281,$O$3:$P$38,2,0),"")</f>
        <v/>
      </c>
      <c r="F4282" s="149" t="str">
        <f>IF(AND(F4281&gt;10,F4281&lt;20), VLOOKUP(F4281,$O$3:$P$38,2,0),"")</f>
        <v/>
      </c>
      <c r="G4282" s="149" t="str">
        <f>IF(AND(F4281&gt;10,F4281&lt;20),"", IF(G4281&gt;9, VLOOKUP(G4281,$O$3:$P$38,2,0),""))</f>
        <v/>
      </c>
      <c r="H4282" s="149" t="str">
        <f>IF(AND(F4281&gt;10,F4281&lt;20),"", IF(H4281&gt;0, VLOOKUP(H4281,$O$3:$P$38,2,0),""))</f>
        <v/>
      </c>
      <c r="I4282" s="149" t="str">
        <f>IF(D4281=0,"",IF(D4281=1,$Q$3,IF(AND(F4281&gt;10,F4281&lt;19),$Q$5,IF(AND(H4281&gt;1,H4281&lt;5),$Q$4,$Q$5))))</f>
        <v/>
      </c>
      <c r="J4282" s="149" t="str">
        <f>CONCATENATE(E4282,IF(AND(E4282&lt;&gt;"",F4282&lt;&gt;""),$M$3,""),F4282,IF(AND(E4282&amp;F4282&lt;&gt;"",G4282&lt;&gt;""),$M$3,""),G4282,IF(AND(E4282&amp;F4282&amp;G4282&lt;&gt;"",H4282&lt;&gt;""),$M$3,""),H4282,IF(E4282&amp;F4282&amp;G4282&amp;H4282&lt;&gt;"",$M$3,""),I4282)</f>
        <v/>
      </c>
      <c r="K4282" s="160"/>
    </row>
    <row r="4283" spans="1:11">
      <c r="A4283" s="159">
        <f t="shared" si="534"/>
        <v>268</v>
      </c>
      <c r="B4283" s="156">
        <f t="shared" si="535"/>
        <v>0</v>
      </c>
      <c r="C4283" s="156">
        <v>100000000</v>
      </c>
      <c r="D4283" s="156"/>
      <c r="E4283" s="157"/>
      <c r="K4283" s="160"/>
    </row>
    <row r="4284" spans="1:11">
      <c r="A4284" s="159">
        <f t="shared" si="534"/>
        <v>268</v>
      </c>
      <c r="B4284" s="155">
        <f t="shared" si="535"/>
        <v>0</v>
      </c>
      <c r="C4284" s="155">
        <v>1000000000</v>
      </c>
      <c r="D4284" s="156">
        <f>(A4284-A4281)/1000000</f>
        <v>0</v>
      </c>
      <c r="E4284" s="157">
        <f>D4284-MOD(D4284,100)</f>
        <v>0</v>
      </c>
      <c r="F4284" s="149">
        <f>MOD(D4284,100)</f>
        <v>0</v>
      </c>
      <c r="G4284" s="149">
        <f>F4284-MOD(F4284,10)</f>
        <v>0</v>
      </c>
      <c r="H4284" s="149">
        <f>MOD(F4284,10)</f>
        <v>0</v>
      </c>
      <c r="K4284" s="160"/>
    </row>
    <row r="4285" spans="1:11">
      <c r="A4285" s="159">
        <f t="shared" si="534"/>
        <v>268</v>
      </c>
      <c r="B4285" s="155">
        <f t="shared" si="535"/>
        <v>0</v>
      </c>
      <c r="C4285" s="155">
        <v>10000000000</v>
      </c>
      <c r="E4285" s="161" t="str">
        <f>_xlfn.IFNA(VLOOKUP(E4284,$O$3:$P$38,2,0),"")</f>
        <v/>
      </c>
      <c r="F4285" s="149" t="str">
        <f>IF(AND(F4284&gt;10,F4284&lt;20), VLOOKUP(F4284,$O$3:$P$38,2,0),"")</f>
        <v/>
      </c>
      <c r="G4285" s="149" t="str">
        <f>IF(AND(F4284&gt;10,F4284&lt;20),"", IF(G4284&gt;9, VLOOKUP(G4284,$O$3:$P$38,2,0),""))</f>
        <v/>
      </c>
      <c r="H4285" s="149" t="str">
        <f>IF(AND(F4284&gt;10,F4284&lt;20),"", IF(H4284&gt;0, VLOOKUP(H4284,$O$3:$P$38,2,0),""))</f>
        <v/>
      </c>
      <c r="I4285" s="149" t="str">
        <f>IF(D4284=0,"",IF(D4284=1,$R$3,IF(AND(F4284&gt;10,F4284&lt;19),$R$5,IF(AND(H4284&gt;1,H4284&lt;5),$R$4,$R$5))))</f>
        <v/>
      </c>
      <c r="J4285" s="149" t="str">
        <f>CONCATENATE(E4285,IF(AND(E4285&lt;&gt;"",F4285&lt;&gt;""),$M$3,""),F4285,IF(AND(E4285&amp;F4285&lt;&gt;"",G4285&lt;&gt;""),$M$3,""),G4285,IF(AND(E4285&amp;F4285&amp;G4285&lt;&gt;"",H4285&lt;&gt;""),$M$3,""),H4285,IF(E4285&amp;F4285&amp;G4285&amp;H4285&lt;&gt;"",$M$3,""),I4285)</f>
        <v/>
      </c>
      <c r="K4285" s="160"/>
    </row>
    <row r="4286" spans="1:11">
      <c r="A4286" s="159">
        <f t="shared" si="534"/>
        <v>268</v>
      </c>
      <c r="B4286" s="156">
        <f t="shared" si="535"/>
        <v>0</v>
      </c>
      <c r="C4286" s="156">
        <v>100000000000</v>
      </c>
      <c r="D4286" s="156"/>
      <c r="E4286" s="157"/>
      <c r="K4286" s="160"/>
    </row>
    <row r="4287" spans="1:11">
      <c r="A4287" s="159">
        <f t="shared" si="534"/>
        <v>268</v>
      </c>
      <c r="B4287" s="155">
        <f>A4287-A4284</f>
        <v>0</v>
      </c>
      <c r="C4287" s="155">
        <v>1000000000000</v>
      </c>
      <c r="D4287" s="156">
        <f>(A4287-A4284)/1000000000</f>
        <v>0</v>
      </c>
      <c r="E4287" s="157">
        <f>D4287-MOD(D4287,100)</f>
        <v>0</v>
      </c>
      <c r="F4287" s="149">
        <f>MOD(D4287,100)</f>
        <v>0</v>
      </c>
      <c r="G4287" s="149">
        <f>F4287-MOD(F4287,10)</f>
        <v>0</v>
      </c>
      <c r="H4287" s="149">
        <f>MOD(F4287,10)</f>
        <v>0</v>
      </c>
      <c r="K4287" s="160"/>
    </row>
    <row r="4288" spans="1:11" ht="15.75" thickBot="1">
      <c r="A4288" s="162"/>
      <c r="B4288" s="163"/>
      <c r="C4288" s="163"/>
      <c r="D4288" s="163"/>
      <c r="E4288" s="164" t="str">
        <f>_xlfn.IFNA(VLOOKUP(E4287,$O$3:$P$38,2,0),"")</f>
        <v/>
      </c>
      <c r="F4288" s="163" t="str">
        <f>IF(AND(F4287&gt;10,F4287&lt;20), VLOOKUP(F4287,$O$3:$P$38,2,0),"")</f>
        <v/>
      </c>
      <c r="G4288" s="163" t="str">
        <f>IF(AND(F4287&gt;10,F4287&lt;20),"", IF(G4287&gt;9, VLOOKUP(G4287,$O$3:$P$38,2,0),""))</f>
        <v/>
      </c>
      <c r="H4288" s="163" t="str">
        <f>IF(AND(F4287&gt;10,F4287&lt;20),"", IF(H4287&gt;0, VLOOKUP(H4287,$O$3:$P$38,2,0),""))</f>
        <v/>
      </c>
      <c r="I4288" s="163" t="str">
        <f>IF(D4287=0,"",IF(D4287=1,$S$3,IF(AND(F4287&gt;10,F4287&lt;19),$S$5,IF(AND(H4287&gt;1,H4287&lt;5),$S$4,$S$5))))</f>
        <v/>
      </c>
      <c r="J4288" s="163" t="str">
        <f>CONCATENATE(E4288,IF(AND(E4288&lt;&gt;"",F4288&lt;&gt;""),$M$3,""),F4288,IF(AND(E4288&amp;F4288&lt;&gt;"",G4288&lt;&gt;""),$M$3,""),G4288,IF(AND(E4288&amp;F4288&amp;G4288&lt;&gt;"",H4288&lt;&gt;""),$M$3,""),H4288,IF(E4288&amp;F4288&amp;G4288&amp;H4288&lt;&gt;"",$M$3,""),I4288)</f>
        <v/>
      </c>
      <c r="K4288" s="165"/>
    </row>
    <row r="4289" spans="1:11" ht="15.75" thickBot="1">
      <c r="A4289" s="150"/>
      <c r="B4289" s="150"/>
      <c r="C4289" s="150"/>
      <c r="D4289" s="150"/>
      <c r="E4289" s="166"/>
      <c r="F4289" s="150"/>
      <c r="G4289" s="150"/>
      <c r="H4289" s="150"/>
      <c r="I4289" s="150"/>
      <c r="J4289" s="150"/>
      <c r="K4289" s="150"/>
    </row>
    <row r="4290" spans="1:11" ht="15.75" thickBot="1">
      <c r="A4290" s="151">
        <v>269</v>
      </c>
      <c r="B4290" s="145" t="s">
        <v>152</v>
      </c>
      <c r="C4290" s="145" t="s">
        <v>153</v>
      </c>
      <c r="D4290" s="148"/>
      <c r="E4290" s="152" t="str">
        <f>CONCATENATE(J4304,IF(AND(D4303&lt;&gt;0,D4300&lt;&gt;0),$M$3,""),J4301,IF(AND(D4300&lt;&gt;0,D4297&lt;&gt;0),$M$3,""),J4298,IF(AND(D4297&lt;&gt;0,D4294&lt;&gt;0),$M$3,""),J4295,$N$3,$M$3,E4291,IF(D4291&lt;&gt;0,$M$3,""),$N$4)</f>
        <v>dwieście sześćdziesiąt dziewięć, 00/100</v>
      </c>
      <c r="F4290" s="148"/>
      <c r="G4290" s="148"/>
      <c r="H4290" s="148"/>
      <c r="I4290" s="148"/>
      <c r="J4290" s="148"/>
      <c r="K4290" s="153"/>
    </row>
    <row r="4291" spans="1:11" ht="15.75" thickBot="1">
      <c r="A4291" s="154">
        <f>TRUNC(A4290)</f>
        <v>269</v>
      </c>
      <c r="B4291" s="155">
        <f>A4290-A4291</f>
        <v>0</v>
      </c>
      <c r="C4291" s="155">
        <v>1</v>
      </c>
      <c r="D4291" s="156">
        <f>B4291</f>
        <v>0</v>
      </c>
      <c r="E4291" s="157" t="str">
        <f>CONCATENATE(TEXT(D4291*100,"## 00"),"/100")</f>
        <v>00/100</v>
      </c>
      <c r="K4291" s="158"/>
    </row>
    <row r="4292" spans="1:11">
      <c r="A4292" s="159">
        <f t="shared" ref="A4292:A4303" si="536">MOD($A$4291,$C4292)</f>
        <v>9</v>
      </c>
      <c r="B4292" s="156">
        <f>A4292</f>
        <v>9</v>
      </c>
      <c r="C4292" s="156">
        <v>10</v>
      </c>
      <c r="D4292" s="156"/>
      <c r="E4292" s="157"/>
      <c r="K4292" s="160"/>
    </row>
    <row r="4293" spans="1:11">
      <c r="A4293" s="159">
        <f t="shared" si="536"/>
        <v>69</v>
      </c>
      <c r="B4293" s="156">
        <f t="shared" ref="B4293:B4302" si="537">A4293-A4292</f>
        <v>60</v>
      </c>
      <c r="C4293" s="156">
        <v>100</v>
      </c>
      <c r="D4293" s="156"/>
      <c r="E4293" s="157"/>
      <c r="K4293" s="160"/>
    </row>
    <row r="4294" spans="1:11">
      <c r="A4294" s="159">
        <f t="shared" si="536"/>
        <v>269</v>
      </c>
      <c r="B4294" s="156">
        <f t="shared" si="537"/>
        <v>200</v>
      </c>
      <c r="C4294" s="156">
        <v>1000</v>
      </c>
      <c r="D4294" s="156">
        <f>A4294</f>
        <v>269</v>
      </c>
      <c r="E4294" s="157">
        <f>D4294-MOD(D4294,100)</f>
        <v>200</v>
      </c>
      <c r="F4294" s="149">
        <f>MOD(D4294,100)</f>
        <v>69</v>
      </c>
      <c r="G4294" s="149">
        <f>F4294-MOD(F4294,10)</f>
        <v>60</v>
      </c>
      <c r="H4294" s="149">
        <f>MOD(F4294,10)</f>
        <v>9</v>
      </c>
      <c r="K4294" s="160"/>
    </row>
    <row r="4295" spans="1:11">
      <c r="A4295" s="159">
        <f t="shared" si="536"/>
        <v>269</v>
      </c>
      <c r="B4295" s="156">
        <f t="shared" si="537"/>
        <v>0</v>
      </c>
      <c r="C4295" s="156">
        <v>10000</v>
      </c>
      <c r="D4295" s="156"/>
      <c r="E4295" s="157" t="str">
        <f>_xlfn.IFNA(VLOOKUP(E4294,$O$3:$P$38,2,0),"")</f>
        <v>dwieście</v>
      </c>
      <c r="F4295" s="149" t="str">
        <f>IF(AND(F4294&gt;10,F4294&lt;20), VLOOKUP(F4294,$O$3:$P$38,2,0),"")</f>
        <v/>
      </c>
      <c r="G4295" s="149" t="str">
        <f>IF(AND(F4294&gt;10,F4294&lt;20),"", IF(G4294&gt;9, VLOOKUP(G4294,$O$3:$P$38,2,0),""))</f>
        <v>sześćdziesiąt</v>
      </c>
      <c r="H4295" s="149" t="str">
        <f>IF(AND(F4294&gt;10,F4294&lt;20),"",IF(H4294&gt;0,VLOOKUP(H4294,$O$3:$P$39,2,0),IF(AND(H4294=0,A4291=0),"zero","")))</f>
        <v>dziewięć</v>
      </c>
      <c r="J4295" s="149" t="str">
        <f>CONCATENATE(E4295,IF(AND(E4295&lt;&gt;"",F4295&lt;&gt;""),$M$3,""),F4295,IF(AND(E4295&amp;F4295&lt;&gt;"",G4295&lt;&gt;""),$M$3,""),G4295,IF(AND(E4295&amp;F4295&amp;G4295&lt;&gt;"",H4295&lt;&gt;""),$M$3,""),H4295)</f>
        <v>dwieście sześćdziesiąt dziewięć</v>
      </c>
      <c r="K4295" s="160"/>
    </row>
    <row r="4296" spans="1:11">
      <c r="A4296" s="159">
        <f t="shared" si="536"/>
        <v>269</v>
      </c>
      <c r="B4296" s="156">
        <f t="shared" si="537"/>
        <v>0</v>
      </c>
      <c r="C4296" s="156">
        <v>100000</v>
      </c>
      <c r="D4296" s="156"/>
      <c r="E4296" s="157"/>
      <c r="K4296" s="160"/>
    </row>
    <row r="4297" spans="1:11">
      <c r="A4297" s="159">
        <f t="shared" si="536"/>
        <v>269</v>
      </c>
      <c r="B4297" s="156">
        <f t="shared" si="537"/>
        <v>0</v>
      </c>
      <c r="C4297" s="156">
        <v>1000000</v>
      </c>
      <c r="D4297" s="156">
        <f>(A4297-A4294)/1000</f>
        <v>0</v>
      </c>
      <c r="E4297" s="157">
        <f>D4297-MOD(D4297,100)</f>
        <v>0</v>
      </c>
      <c r="F4297" s="149">
        <f>MOD(D4297,100)</f>
        <v>0</v>
      </c>
      <c r="G4297" s="149">
        <f>F4297-MOD(F4297,10)</f>
        <v>0</v>
      </c>
      <c r="H4297" s="149">
        <f>MOD(F4297,10)</f>
        <v>0</v>
      </c>
      <c r="K4297" s="160"/>
    </row>
    <row r="4298" spans="1:11">
      <c r="A4298" s="159">
        <f t="shared" si="536"/>
        <v>269</v>
      </c>
      <c r="B4298" s="156">
        <f t="shared" si="537"/>
        <v>0</v>
      </c>
      <c r="C4298" s="156">
        <v>10000000</v>
      </c>
      <c r="D4298" s="156"/>
      <c r="E4298" s="157" t="str">
        <f>_xlfn.IFNA(VLOOKUP(E4297,$O$3:$P$38,2,0),"")</f>
        <v/>
      </c>
      <c r="F4298" s="149" t="str">
        <f>IF(AND(F4297&gt;10,F4297&lt;20), VLOOKUP(F4297,$O$3:$P$38,2,0),"")</f>
        <v/>
      </c>
      <c r="G4298" s="149" t="str">
        <f>IF(AND(F4297&gt;10,F4297&lt;20),"", IF(G4297&gt;9, VLOOKUP(G4297,$O$3:$P$38,2,0),""))</f>
        <v/>
      </c>
      <c r="H4298" s="149" t="str">
        <f>IF(AND(F4297&gt;10,F4297&lt;20),"", IF(H4297&gt;0, VLOOKUP(H4297,$O$3:$P$38,2,0),""))</f>
        <v/>
      </c>
      <c r="I4298" s="149" t="str">
        <f>IF(D4297=0,"",IF(D4297=1,$Q$3,IF(AND(F4297&gt;10,F4297&lt;19),$Q$5,IF(AND(H4297&gt;1,H4297&lt;5),$Q$4,$Q$5))))</f>
        <v/>
      </c>
      <c r="J4298" s="149" t="str">
        <f>CONCATENATE(E4298,IF(AND(E4298&lt;&gt;"",F4298&lt;&gt;""),$M$3,""),F4298,IF(AND(E4298&amp;F4298&lt;&gt;"",G4298&lt;&gt;""),$M$3,""),G4298,IF(AND(E4298&amp;F4298&amp;G4298&lt;&gt;"",H4298&lt;&gt;""),$M$3,""),H4298,IF(E4298&amp;F4298&amp;G4298&amp;H4298&lt;&gt;"",$M$3,""),I4298)</f>
        <v/>
      </c>
      <c r="K4298" s="160"/>
    </row>
    <row r="4299" spans="1:11">
      <c r="A4299" s="159">
        <f t="shared" si="536"/>
        <v>269</v>
      </c>
      <c r="B4299" s="156">
        <f t="shared" si="537"/>
        <v>0</v>
      </c>
      <c r="C4299" s="156">
        <v>100000000</v>
      </c>
      <c r="D4299" s="156"/>
      <c r="E4299" s="157"/>
      <c r="K4299" s="160"/>
    </row>
    <row r="4300" spans="1:11">
      <c r="A4300" s="159">
        <f t="shared" si="536"/>
        <v>269</v>
      </c>
      <c r="B4300" s="155">
        <f t="shared" si="537"/>
        <v>0</v>
      </c>
      <c r="C4300" s="155">
        <v>1000000000</v>
      </c>
      <c r="D4300" s="156">
        <f>(A4300-A4297)/1000000</f>
        <v>0</v>
      </c>
      <c r="E4300" s="157">
        <f>D4300-MOD(D4300,100)</f>
        <v>0</v>
      </c>
      <c r="F4300" s="149">
        <f>MOD(D4300,100)</f>
        <v>0</v>
      </c>
      <c r="G4300" s="149">
        <f>F4300-MOD(F4300,10)</f>
        <v>0</v>
      </c>
      <c r="H4300" s="149">
        <f>MOD(F4300,10)</f>
        <v>0</v>
      </c>
      <c r="K4300" s="160"/>
    </row>
    <row r="4301" spans="1:11">
      <c r="A4301" s="159">
        <f t="shared" si="536"/>
        <v>269</v>
      </c>
      <c r="B4301" s="155">
        <f t="shared" si="537"/>
        <v>0</v>
      </c>
      <c r="C4301" s="155">
        <v>10000000000</v>
      </c>
      <c r="E4301" s="161" t="str">
        <f>_xlfn.IFNA(VLOOKUP(E4300,$O$3:$P$38,2,0),"")</f>
        <v/>
      </c>
      <c r="F4301" s="149" t="str">
        <f>IF(AND(F4300&gt;10,F4300&lt;20), VLOOKUP(F4300,$O$3:$P$38,2,0),"")</f>
        <v/>
      </c>
      <c r="G4301" s="149" t="str">
        <f>IF(AND(F4300&gt;10,F4300&lt;20),"", IF(G4300&gt;9, VLOOKUP(G4300,$O$3:$P$38,2,0),""))</f>
        <v/>
      </c>
      <c r="H4301" s="149" t="str">
        <f>IF(AND(F4300&gt;10,F4300&lt;20),"", IF(H4300&gt;0, VLOOKUP(H4300,$O$3:$P$38,2,0),""))</f>
        <v/>
      </c>
      <c r="I4301" s="149" t="str">
        <f>IF(D4300=0,"",IF(D4300=1,$R$3,IF(AND(F4300&gt;10,F4300&lt;19),$R$5,IF(AND(H4300&gt;1,H4300&lt;5),$R$4,$R$5))))</f>
        <v/>
      </c>
      <c r="J4301" s="149" t="str">
        <f>CONCATENATE(E4301,IF(AND(E4301&lt;&gt;"",F4301&lt;&gt;""),$M$3,""),F4301,IF(AND(E4301&amp;F4301&lt;&gt;"",G4301&lt;&gt;""),$M$3,""),G4301,IF(AND(E4301&amp;F4301&amp;G4301&lt;&gt;"",H4301&lt;&gt;""),$M$3,""),H4301,IF(E4301&amp;F4301&amp;G4301&amp;H4301&lt;&gt;"",$M$3,""),I4301)</f>
        <v/>
      </c>
      <c r="K4301" s="160"/>
    </row>
    <row r="4302" spans="1:11">
      <c r="A4302" s="159">
        <f t="shared" si="536"/>
        <v>269</v>
      </c>
      <c r="B4302" s="156">
        <f t="shared" si="537"/>
        <v>0</v>
      </c>
      <c r="C4302" s="156">
        <v>100000000000</v>
      </c>
      <c r="D4302" s="156"/>
      <c r="E4302" s="157"/>
      <c r="K4302" s="160"/>
    </row>
    <row r="4303" spans="1:11">
      <c r="A4303" s="159">
        <f t="shared" si="536"/>
        <v>269</v>
      </c>
      <c r="B4303" s="155">
        <f>A4303-A4300</f>
        <v>0</v>
      </c>
      <c r="C4303" s="155">
        <v>1000000000000</v>
      </c>
      <c r="D4303" s="156">
        <f>(A4303-A4300)/1000000000</f>
        <v>0</v>
      </c>
      <c r="E4303" s="157">
        <f>D4303-MOD(D4303,100)</f>
        <v>0</v>
      </c>
      <c r="F4303" s="149">
        <f>MOD(D4303,100)</f>
        <v>0</v>
      </c>
      <c r="G4303" s="149">
        <f>F4303-MOD(F4303,10)</f>
        <v>0</v>
      </c>
      <c r="H4303" s="149">
        <f>MOD(F4303,10)</f>
        <v>0</v>
      </c>
      <c r="K4303" s="160"/>
    </row>
    <row r="4304" spans="1:11" ht="15.75" thickBot="1">
      <c r="A4304" s="162"/>
      <c r="B4304" s="163"/>
      <c r="C4304" s="163"/>
      <c r="D4304" s="163"/>
      <c r="E4304" s="164" t="str">
        <f>_xlfn.IFNA(VLOOKUP(E4303,$O$3:$P$38,2,0),"")</f>
        <v/>
      </c>
      <c r="F4304" s="163" t="str">
        <f>IF(AND(F4303&gt;10,F4303&lt;20), VLOOKUP(F4303,$O$3:$P$38,2,0),"")</f>
        <v/>
      </c>
      <c r="G4304" s="163" t="str">
        <f>IF(AND(F4303&gt;10,F4303&lt;20),"", IF(G4303&gt;9, VLOOKUP(G4303,$O$3:$P$38,2,0),""))</f>
        <v/>
      </c>
      <c r="H4304" s="163" t="str">
        <f>IF(AND(F4303&gt;10,F4303&lt;20),"", IF(H4303&gt;0, VLOOKUP(H4303,$O$3:$P$38,2,0),""))</f>
        <v/>
      </c>
      <c r="I4304" s="163" t="str">
        <f>IF(D4303=0,"",IF(D4303=1,$S$3,IF(AND(F4303&gt;10,F4303&lt;19),$S$5,IF(AND(H4303&gt;1,H4303&lt;5),$S$4,$S$5))))</f>
        <v/>
      </c>
      <c r="J4304" s="163" t="str">
        <f>CONCATENATE(E4304,IF(AND(E4304&lt;&gt;"",F4304&lt;&gt;""),$M$3,""),F4304,IF(AND(E4304&amp;F4304&lt;&gt;"",G4304&lt;&gt;""),$M$3,""),G4304,IF(AND(E4304&amp;F4304&amp;G4304&lt;&gt;"",H4304&lt;&gt;""),$M$3,""),H4304,IF(E4304&amp;F4304&amp;G4304&amp;H4304&lt;&gt;"",$M$3,""),I4304)</f>
        <v/>
      </c>
      <c r="K4304" s="165"/>
    </row>
    <row r="4305" spans="1:11" ht="15.75" thickBot="1">
      <c r="A4305" s="150"/>
      <c r="B4305" s="150"/>
      <c r="C4305" s="150"/>
      <c r="D4305" s="150"/>
      <c r="E4305" s="166"/>
      <c r="F4305" s="150"/>
      <c r="G4305" s="150"/>
      <c r="H4305" s="150"/>
      <c r="I4305" s="150"/>
      <c r="J4305" s="150"/>
      <c r="K4305" s="150"/>
    </row>
    <row r="4306" spans="1:11" ht="15.75" thickBot="1">
      <c r="A4306" s="151">
        <v>270</v>
      </c>
      <c r="B4306" s="145" t="s">
        <v>152</v>
      </c>
      <c r="C4306" s="145" t="s">
        <v>153</v>
      </c>
      <c r="D4306" s="148"/>
      <c r="E4306" s="152" t="str">
        <f>CONCATENATE(J4320,IF(AND(D4319&lt;&gt;0,D4316&lt;&gt;0),$M$3,""),J4317,IF(AND(D4316&lt;&gt;0,D4313&lt;&gt;0),$M$3,""),J4314,IF(AND(D4313&lt;&gt;0,D4310&lt;&gt;0),$M$3,""),J4311,$N$3,$M$3,E4307,IF(D4307&lt;&gt;0,$M$3,""),$N$4)</f>
        <v>dwieście siedemdziesiąt, 00/100</v>
      </c>
      <c r="F4306" s="148"/>
      <c r="G4306" s="148"/>
      <c r="H4306" s="148"/>
      <c r="I4306" s="148"/>
      <c r="J4306" s="148"/>
      <c r="K4306" s="153"/>
    </row>
    <row r="4307" spans="1:11" ht="15.75" thickBot="1">
      <c r="A4307" s="154">
        <f>TRUNC(A4306)</f>
        <v>270</v>
      </c>
      <c r="B4307" s="155">
        <f>A4306-A4307</f>
        <v>0</v>
      </c>
      <c r="C4307" s="155">
        <v>1</v>
      </c>
      <c r="D4307" s="156">
        <f>B4307</f>
        <v>0</v>
      </c>
      <c r="E4307" s="157" t="str">
        <f>CONCATENATE(TEXT(D4307*100,"## 00"),"/100")</f>
        <v>00/100</v>
      </c>
      <c r="K4307" s="158"/>
    </row>
    <row r="4308" spans="1:11">
      <c r="A4308" s="159">
        <f t="shared" ref="A4308:A4319" si="538">MOD($A$4307,$C4308)</f>
        <v>0</v>
      </c>
      <c r="B4308" s="156">
        <f>A4308</f>
        <v>0</v>
      </c>
      <c r="C4308" s="156">
        <v>10</v>
      </c>
      <c r="D4308" s="156"/>
      <c r="E4308" s="157"/>
      <c r="K4308" s="160"/>
    </row>
    <row r="4309" spans="1:11">
      <c r="A4309" s="159">
        <f t="shared" si="538"/>
        <v>70</v>
      </c>
      <c r="B4309" s="156">
        <f t="shared" ref="B4309:B4318" si="539">A4309-A4308</f>
        <v>70</v>
      </c>
      <c r="C4309" s="156">
        <v>100</v>
      </c>
      <c r="D4309" s="156"/>
      <c r="E4309" s="157"/>
      <c r="K4309" s="160"/>
    </row>
    <row r="4310" spans="1:11">
      <c r="A4310" s="159">
        <f t="shared" si="538"/>
        <v>270</v>
      </c>
      <c r="B4310" s="156">
        <f t="shared" si="539"/>
        <v>200</v>
      </c>
      <c r="C4310" s="156">
        <v>1000</v>
      </c>
      <c r="D4310" s="156">
        <f>A4310</f>
        <v>270</v>
      </c>
      <c r="E4310" s="157">
        <f>D4310-MOD(D4310,100)</f>
        <v>200</v>
      </c>
      <c r="F4310" s="149">
        <f>MOD(D4310,100)</f>
        <v>70</v>
      </c>
      <c r="G4310" s="149">
        <f>F4310-MOD(F4310,10)</f>
        <v>70</v>
      </c>
      <c r="H4310" s="149">
        <f>MOD(F4310,10)</f>
        <v>0</v>
      </c>
      <c r="K4310" s="160"/>
    </row>
    <row r="4311" spans="1:11">
      <c r="A4311" s="159">
        <f t="shared" si="538"/>
        <v>270</v>
      </c>
      <c r="B4311" s="156">
        <f t="shared" si="539"/>
        <v>0</v>
      </c>
      <c r="C4311" s="156">
        <v>10000</v>
      </c>
      <c r="D4311" s="156"/>
      <c r="E4311" s="157" t="str">
        <f>_xlfn.IFNA(VLOOKUP(E4310,$O$3:$P$38,2,0),"")</f>
        <v>dwieście</v>
      </c>
      <c r="F4311" s="149" t="str">
        <f>IF(AND(F4310&gt;10,F4310&lt;20), VLOOKUP(F4310,$O$3:$P$38,2,0),"")</f>
        <v/>
      </c>
      <c r="G4311" s="149" t="str">
        <f>IF(AND(F4310&gt;10,F4310&lt;20),"", IF(G4310&gt;9, VLOOKUP(G4310,$O$3:$P$38,2,0),""))</f>
        <v>siedemdziesiąt</v>
      </c>
      <c r="H4311" s="149" t="str">
        <f>IF(AND(F4310&gt;10,F4310&lt;20),"",IF(H4310&gt;0,VLOOKUP(H4310,$O$3:$P$39,2,0),IF(AND(H4310=0,A4307=0),"zero","")))</f>
        <v/>
      </c>
      <c r="J4311" s="149" t="str">
        <f>CONCATENATE(E4311,IF(AND(E4311&lt;&gt;"",F4311&lt;&gt;""),$M$3,""),F4311,IF(AND(E4311&amp;F4311&lt;&gt;"",G4311&lt;&gt;""),$M$3,""),G4311,IF(AND(E4311&amp;F4311&amp;G4311&lt;&gt;"",H4311&lt;&gt;""),$M$3,""),H4311)</f>
        <v>dwieście siedemdziesiąt</v>
      </c>
      <c r="K4311" s="160"/>
    </row>
    <row r="4312" spans="1:11">
      <c r="A4312" s="159">
        <f t="shared" si="538"/>
        <v>270</v>
      </c>
      <c r="B4312" s="156">
        <f t="shared" si="539"/>
        <v>0</v>
      </c>
      <c r="C4312" s="156">
        <v>100000</v>
      </c>
      <c r="D4312" s="156"/>
      <c r="E4312" s="157"/>
      <c r="K4312" s="160"/>
    </row>
    <row r="4313" spans="1:11">
      <c r="A4313" s="159">
        <f t="shared" si="538"/>
        <v>270</v>
      </c>
      <c r="B4313" s="156">
        <f t="shared" si="539"/>
        <v>0</v>
      </c>
      <c r="C4313" s="156">
        <v>1000000</v>
      </c>
      <c r="D4313" s="156">
        <f>(A4313-A4310)/1000</f>
        <v>0</v>
      </c>
      <c r="E4313" s="157">
        <f>D4313-MOD(D4313,100)</f>
        <v>0</v>
      </c>
      <c r="F4313" s="149">
        <f>MOD(D4313,100)</f>
        <v>0</v>
      </c>
      <c r="G4313" s="149">
        <f>F4313-MOD(F4313,10)</f>
        <v>0</v>
      </c>
      <c r="H4313" s="149">
        <f>MOD(F4313,10)</f>
        <v>0</v>
      </c>
      <c r="K4313" s="160"/>
    </row>
    <row r="4314" spans="1:11">
      <c r="A4314" s="159">
        <f t="shared" si="538"/>
        <v>270</v>
      </c>
      <c r="B4314" s="156">
        <f t="shared" si="539"/>
        <v>0</v>
      </c>
      <c r="C4314" s="156">
        <v>10000000</v>
      </c>
      <c r="D4314" s="156"/>
      <c r="E4314" s="157" t="str">
        <f>_xlfn.IFNA(VLOOKUP(E4313,$O$3:$P$38,2,0),"")</f>
        <v/>
      </c>
      <c r="F4314" s="149" t="str">
        <f>IF(AND(F4313&gt;10,F4313&lt;20), VLOOKUP(F4313,$O$3:$P$38,2,0),"")</f>
        <v/>
      </c>
      <c r="G4314" s="149" t="str">
        <f>IF(AND(F4313&gt;10,F4313&lt;20),"", IF(G4313&gt;9, VLOOKUP(G4313,$O$3:$P$38,2,0),""))</f>
        <v/>
      </c>
      <c r="H4314" s="149" t="str">
        <f>IF(AND(F4313&gt;10,F4313&lt;20),"", IF(H4313&gt;0, VLOOKUP(H4313,$O$3:$P$38,2,0),""))</f>
        <v/>
      </c>
      <c r="I4314" s="149" t="str">
        <f>IF(D4313=0,"",IF(D4313=1,$Q$3,IF(AND(F4313&gt;10,F4313&lt;19),$Q$5,IF(AND(H4313&gt;1,H4313&lt;5),$Q$4,$Q$5))))</f>
        <v/>
      </c>
      <c r="J4314" s="149" t="str">
        <f>CONCATENATE(E4314,IF(AND(E4314&lt;&gt;"",F4314&lt;&gt;""),$M$3,""),F4314,IF(AND(E4314&amp;F4314&lt;&gt;"",G4314&lt;&gt;""),$M$3,""),G4314,IF(AND(E4314&amp;F4314&amp;G4314&lt;&gt;"",H4314&lt;&gt;""),$M$3,""),H4314,IF(E4314&amp;F4314&amp;G4314&amp;H4314&lt;&gt;"",$M$3,""),I4314)</f>
        <v/>
      </c>
      <c r="K4314" s="160"/>
    </row>
    <row r="4315" spans="1:11">
      <c r="A4315" s="159">
        <f t="shared" si="538"/>
        <v>270</v>
      </c>
      <c r="B4315" s="156">
        <f t="shared" si="539"/>
        <v>0</v>
      </c>
      <c r="C4315" s="156">
        <v>100000000</v>
      </c>
      <c r="D4315" s="156"/>
      <c r="E4315" s="157"/>
      <c r="K4315" s="160"/>
    </row>
    <row r="4316" spans="1:11">
      <c r="A4316" s="159">
        <f t="shared" si="538"/>
        <v>270</v>
      </c>
      <c r="B4316" s="155">
        <f t="shared" si="539"/>
        <v>0</v>
      </c>
      <c r="C4316" s="155">
        <v>1000000000</v>
      </c>
      <c r="D4316" s="156">
        <f>(A4316-A4313)/1000000</f>
        <v>0</v>
      </c>
      <c r="E4316" s="157">
        <f>D4316-MOD(D4316,100)</f>
        <v>0</v>
      </c>
      <c r="F4316" s="149">
        <f>MOD(D4316,100)</f>
        <v>0</v>
      </c>
      <c r="G4316" s="149">
        <f>F4316-MOD(F4316,10)</f>
        <v>0</v>
      </c>
      <c r="H4316" s="149">
        <f>MOD(F4316,10)</f>
        <v>0</v>
      </c>
      <c r="K4316" s="160"/>
    </row>
    <row r="4317" spans="1:11">
      <c r="A4317" s="159">
        <f t="shared" si="538"/>
        <v>270</v>
      </c>
      <c r="B4317" s="155">
        <f t="shared" si="539"/>
        <v>0</v>
      </c>
      <c r="C4317" s="155">
        <v>10000000000</v>
      </c>
      <c r="E4317" s="161" t="str">
        <f>_xlfn.IFNA(VLOOKUP(E4316,$O$3:$P$38,2,0),"")</f>
        <v/>
      </c>
      <c r="F4317" s="149" t="str">
        <f>IF(AND(F4316&gt;10,F4316&lt;20), VLOOKUP(F4316,$O$3:$P$38,2,0),"")</f>
        <v/>
      </c>
      <c r="G4317" s="149" t="str">
        <f>IF(AND(F4316&gt;10,F4316&lt;20),"", IF(G4316&gt;9, VLOOKUP(G4316,$O$3:$P$38,2,0),""))</f>
        <v/>
      </c>
      <c r="H4317" s="149" t="str">
        <f>IF(AND(F4316&gt;10,F4316&lt;20),"", IF(H4316&gt;0, VLOOKUP(H4316,$O$3:$P$38,2,0),""))</f>
        <v/>
      </c>
      <c r="I4317" s="149" t="str">
        <f>IF(D4316=0,"",IF(D4316=1,$R$3,IF(AND(F4316&gt;10,F4316&lt;19),$R$5,IF(AND(H4316&gt;1,H4316&lt;5),$R$4,$R$5))))</f>
        <v/>
      </c>
      <c r="J4317" s="149" t="str">
        <f>CONCATENATE(E4317,IF(AND(E4317&lt;&gt;"",F4317&lt;&gt;""),$M$3,""),F4317,IF(AND(E4317&amp;F4317&lt;&gt;"",G4317&lt;&gt;""),$M$3,""),G4317,IF(AND(E4317&amp;F4317&amp;G4317&lt;&gt;"",H4317&lt;&gt;""),$M$3,""),H4317,IF(E4317&amp;F4317&amp;G4317&amp;H4317&lt;&gt;"",$M$3,""),I4317)</f>
        <v/>
      </c>
      <c r="K4317" s="160"/>
    </row>
    <row r="4318" spans="1:11">
      <c r="A4318" s="159">
        <f t="shared" si="538"/>
        <v>270</v>
      </c>
      <c r="B4318" s="156">
        <f t="shared" si="539"/>
        <v>0</v>
      </c>
      <c r="C4318" s="156">
        <v>100000000000</v>
      </c>
      <c r="D4318" s="156"/>
      <c r="E4318" s="157"/>
      <c r="K4318" s="160"/>
    </row>
    <row r="4319" spans="1:11">
      <c r="A4319" s="159">
        <f t="shared" si="538"/>
        <v>270</v>
      </c>
      <c r="B4319" s="155">
        <f>A4319-A4316</f>
        <v>0</v>
      </c>
      <c r="C4319" s="155">
        <v>1000000000000</v>
      </c>
      <c r="D4319" s="156">
        <f>(A4319-A4316)/1000000000</f>
        <v>0</v>
      </c>
      <c r="E4319" s="157">
        <f>D4319-MOD(D4319,100)</f>
        <v>0</v>
      </c>
      <c r="F4319" s="149">
        <f>MOD(D4319,100)</f>
        <v>0</v>
      </c>
      <c r="G4319" s="149">
        <f>F4319-MOD(F4319,10)</f>
        <v>0</v>
      </c>
      <c r="H4319" s="149">
        <f>MOD(F4319,10)</f>
        <v>0</v>
      </c>
      <c r="K4319" s="160"/>
    </row>
    <row r="4320" spans="1:11" ht="15.75" thickBot="1">
      <c r="A4320" s="162"/>
      <c r="B4320" s="163"/>
      <c r="C4320" s="163"/>
      <c r="D4320" s="163"/>
      <c r="E4320" s="164" t="str">
        <f>_xlfn.IFNA(VLOOKUP(E4319,$O$3:$P$38,2,0),"")</f>
        <v/>
      </c>
      <c r="F4320" s="163" t="str">
        <f>IF(AND(F4319&gt;10,F4319&lt;20), VLOOKUP(F4319,$O$3:$P$38,2,0),"")</f>
        <v/>
      </c>
      <c r="G4320" s="163" t="str">
        <f>IF(AND(F4319&gt;10,F4319&lt;20),"", IF(G4319&gt;9, VLOOKUP(G4319,$O$3:$P$38,2,0),""))</f>
        <v/>
      </c>
      <c r="H4320" s="163" t="str">
        <f>IF(AND(F4319&gt;10,F4319&lt;20),"", IF(H4319&gt;0, VLOOKUP(H4319,$O$3:$P$38,2,0),""))</f>
        <v/>
      </c>
      <c r="I4320" s="163" t="str">
        <f>IF(D4319=0,"",IF(D4319=1,$S$3,IF(AND(F4319&gt;10,F4319&lt;19),$S$5,IF(AND(H4319&gt;1,H4319&lt;5),$S$4,$S$5))))</f>
        <v/>
      </c>
      <c r="J4320" s="163" t="str">
        <f>CONCATENATE(E4320,IF(AND(E4320&lt;&gt;"",F4320&lt;&gt;""),$M$3,""),F4320,IF(AND(E4320&amp;F4320&lt;&gt;"",G4320&lt;&gt;""),$M$3,""),G4320,IF(AND(E4320&amp;F4320&amp;G4320&lt;&gt;"",H4320&lt;&gt;""),$M$3,""),H4320,IF(E4320&amp;F4320&amp;G4320&amp;H4320&lt;&gt;"",$M$3,""),I4320)</f>
        <v/>
      </c>
      <c r="K4320" s="165"/>
    </row>
    <row r="4321" spans="1:11" ht="15.75" thickBot="1">
      <c r="A4321" s="150"/>
      <c r="B4321" s="150"/>
      <c r="C4321" s="150"/>
      <c r="D4321" s="150"/>
      <c r="E4321" s="166"/>
      <c r="F4321" s="150"/>
      <c r="G4321" s="150"/>
      <c r="H4321" s="150"/>
      <c r="I4321" s="150"/>
      <c r="J4321" s="150"/>
      <c r="K4321" s="150"/>
    </row>
    <row r="4322" spans="1:11" ht="15.75" thickBot="1">
      <c r="A4322" s="151">
        <v>271</v>
      </c>
      <c r="B4322" s="145" t="s">
        <v>152</v>
      </c>
      <c r="C4322" s="145" t="s">
        <v>153</v>
      </c>
      <c r="D4322" s="148"/>
      <c r="E4322" s="152" t="str">
        <f>CONCATENATE(J4336,IF(AND(D4335&lt;&gt;0,D4332&lt;&gt;0),$M$3,""),J4333,IF(AND(D4332&lt;&gt;0,D4329&lt;&gt;0),$M$3,""),J4330,IF(AND(D4329&lt;&gt;0,D4326&lt;&gt;0),$M$3,""),J4327,$N$3,$M$3,E4323,IF(D4323&lt;&gt;0,$M$3,""),$N$4)</f>
        <v>dwieście siedemdziesiąt jeden, 00/100</v>
      </c>
      <c r="F4322" s="148"/>
      <c r="G4322" s="148"/>
      <c r="H4322" s="148"/>
      <c r="I4322" s="148"/>
      <c r="J4322" s="148"/>
      <c r="K4322" s="153"/>
    </row>
    <row r="4323" spans="1:11" ht="15.75" thickBot="1">
      <c r="A4323" s="154">
        <f>TRUNC(A4322)</f>
        <v>271</v>
      </c>
      <c r="B4323" s="155">
        <f>A4322-A4323</f>
        <v>0</v>
      </c>
      <c r="C4323" s="155">
        <v>1</v>
      </c>
      <c r="D4323" s="156">
        <f>B4323</f>
        <v>0</v>
      </c>
      <c r="E4323" s="157" t="str">
        <f>CONCATENATE(TEXT(D4323*100,"## 00"),"/100")</f>
        <v>00/100</v>
      </c>
      <c r="K4323" s="158"/>
    </row>
    <row r="4324" spans="1:11">
      <c r="A4324" s="159">
        <f t="shared" ref="A4324:A4335" si="540">MOD($A$4323,$C4324)</f>
        <v>1</v>
      </c>
      <c r="B4324" s="156">
        <f>A4324</f>
        <v>1</v>
      </c>
      <c r="C4324" s="156">
        <v>10</v>
      </c>
      <c r="D4324" s="156"/>
      <c r="E4324" s="157"/>
      <c r="K4324" s="160"/>
    </row>
    <row r="4325" spans="1:11">
      <c r="A4325" s="159">
        <f t="shared" si="540"/>
        <v>71</v>
      </c>
      <c r="B4325" s="156">
        <f t="shared" ref="B4325:B4334" si="541">A4325-A4324</f>
        <v>70</v>
      </c>
      <c r="C4325" s="156">
        <v>100</v>
      </c>
      <c r="D4325" s="156"/>
      <c r="E4325" s="157"/>
      <c r="K4325" s="160"/>
    </row>
    <row r="4326" spans="1:11">
      <c r="A4326" s="159">
        <f t="shared" si="540"/>
        <v>271</v>
      </c>
      <c r="B4326" s="156">
        <f t="shared" si="541"/>
        <v>200</v>
      </c>
      <c r="C4326" s="156">
        <v>1000</v>
      </c>
      <c r="D4326" s="156">
        <f>A4326</f>
        <v>271</v>
      </c>
      <c r="E4326" s="157">
        <f>D4326-MOD(D4326,100)</f>
        <v>200</v>
      </c>
      <c r="F4326" s="149">
        <f>MOD(D4326,100)</f>
        <v>71</v>
      </c>
      <c r="G4326" s="149">
        <f>F4326-MOD(F4326,10)</f>
        <v>70</v>
      </c>
      <c r="H4326" s="149">
        <f>MOD(F4326,10)</f>
        <v>1</v>
      </c>
      <c r="K4326" s="160"/>
    </row>
    <row r="4327" spans="1:11">
      <c r="A4327" s="159">
        <f t="shared" si="540"/>
        <v>271</v>
      </c>
      <c r="B4327" s="156">
        <f t="shared" si="541"/>
        <v>0</v>
      </c>
      <c r="C4327" s="156">
        <v>10000</v>
      </c>
      <c r="D4327" s="156"/>
      <c r="E4327" s="157" t="str">
        <f>_xlfn.IFNA(VLOOKUP(E4326,$O$3:$P$38,2,0),"")</f>
        <v>dwieście</v>
      </c>
      <c r="F4327" s="149" t="str">
        <f>IF(AND(F4326&gt;10,F4326&lt;20), VLOOKUP(F4326,$O$3:$P$38,2,0),"")</f>
        <v/>
      </c>
      <c r="G4327" s="149" t="str">
        <f>IF(AND(F4326&gt;10,F4326&lt;20),"", IF(G4326&gt;9, VLOOKUP(G4326,$O$3:$P$38,2,0),""))</f>
        <v>siedemdziesiąt</v>
      </c>
      <c r="H4327" s="149" t="str">
        <f>IF(AND(F4326&gt;10,F4326&lt;20),"",IF(H4326&gt;0,VLOOKUP(H4326,$O$3:$P$39,2,0),IF(AND(H4326=0,A4323=0),"zero","")))</f>
        <v>jeden</v>
      </c>
      <c r="J4327" s="149" t="str">
        <f>CONCATENATE(E4327,IF(AND(E4327&lt;&gt;"",F4327&lt;&gt;""),$M$3,""),F4327,IF(AND(E4327&amp;F4327&lt;&gt;"",G4327&lt;&gt;""),$M$3,""),G4327,IF(AND(E4327&amp;F4327&amp;G4327&lt;&gt;"",H4327&lt;&gt;""),$M$3,""),H4327)</f>
        <v>dwieście siedemdziesiąt jeden</v>
      </c>
      <c r="K4327" s="160"/>
    </row>
    <row r="4328" spans="1:11">
      <c r="A4328" s="159">
        <f t="shared" si="540"/>
        <v>271</v>
      </c>
      <c r="B4328" s="156">
        <f t="shared" si="541"/>
        <v>0</v>
      </c>
      <c r="C4328" s="156">
        <v>100000</v>
      </c>
      <c r="D4328" s="156"/>
      <c r="E4328" s="157"/>
      <c r="K4328" s="160"/>
    </row>
    <row r="4329" spans="1:11">
      <c r="A4329" s="159">
        <f t="shared" si="540"/>
        <v>271</v>
      </c>
      <c r="B4329" s="156">
        <f t="shared" si="541"/>
        <v>0</v>
      </c>
      <c r="C4329" s="156">
        <v>1000000</v>
      </c>
      <c r="D4329" s="156">
        <f>(A4329-A4326)/1000</f>
        <v>0</v>
      </c>
      <c r="E4329" s="157">
        <f>D4329-MOD(D4329,100)</f>
        <v>0</v>
      </c>
      <c r="F4329" s="149">
        <f>MOD(D4329,100)</f>
        <v>0</v>
      </c>
      <c r="G4329" s="149">
        <f>F4329-MOD(F4329,10)</f>
        <v>0</v>
      </c>
      <c r="H4329" s="149">
        <f>MOD(F4329,10)</f>
        <v>0</v>
      </c>
      <c r="K4329" s="160"/>
    </row>
    <row r="4330" spans="1:11">
      <c r="A4330" s="159">
        <f t="shared" si="540"/>
        <v>271</v>
      </c>
      <c r="B4330" s="156">
        <f t="shared" si="541"/>
        <v>0</v>
      </c>
      <c r="C4330" s="156">
        <v>10000000</v>
      </c>
      <c r="D4330" s="156"/>
      <c r="E4330" s="157" t="str">
        <f>_xlfn.IFNA(VLOOKUP(E4329,$O$3:$P$38,2,0),"")</f>
        <v/>
      </c>
      <c r="F4330" s="149" t="str">
        <f>IF(AND(F4329&gt;10,F4329&lt;20), VLOOKUP(F4329,$O$3:$P$38,2,0),"")</f>
        <v/>
      </c>
      <c r="G4330" s="149" t="str">
        <f>IF(AND(F4329&gt;10,F4329&lt;20),"", IF(G4329&gt;9, VLOOKUP(G4329,$O$3:$P$38,2,0),""))</f>
        <v/>
      </c>
      <c r="H4330" s="149" t="str">
        <f>IF(AND(F4329&gt;10,F4329&lt;20),"", IF(H4329&gt;0, VLOOKUP(H4329,$O$3:$P$38,2,0),""))</f>
        <v/>
      </c>
      <c r="I4330" s="149" t="str">
        <f>IF(D4329=0,"",IF(D4329=1,$Q$3,IF(AND(F4329&gt;10,F4329&lt;19),$Q$5,IF(AND(H4329&gt;1,H4329&lt;5),$Q$4,$Q$5))))</f>
        <v/>
      </c>
      <c r="J4330" s="149" t="str">
        <f>CONCATENATE(E4330,IF(AND(E4330&lt;&gt;"",F4330&lt;&gt;""),$M$3,""),F4330,IF(AND(E4330&amp;F4330&lt;&gt;"",G4330&lt;&gt;""),$M$3,""),G4330,IF(AND(E4330&amp;F4330&amp;G4330&lt;&gt;"",H4330&lt;&gt;""),$M$3,""),H4330,IF(E4330&amp;F4330&amp;G4330&amp;H4330&lt;&gt;"",$M$3,""),I4330)</f>
        <v/>
      </c>
      <c r="K4330" s="160"/>
    </row>
    <row r="4331" spans="1:11">
      <c r="A4331" s="159">
        <f t="shared" si="540"/>
        <v>271</v>
      </c>
      <c r="B4331" s="156">
        <f t="shared" si="541"/>
        <v>0</v>
      </c>
      <c r="C4331" s="156">
        <v>100000000</v>
      </c>
      <c r="D4331" s="156"/>
      <c r="E4331" s="157"/>
      <c r="K4331" s="160"/>
    </row>
    <row r="4332" spans="1:11">
      <c r="A4332" s="159">
        <f t="shared" si="540"/>
        <v>271</v>
      </c>
      <c r="B4332" s="155">
        <f t="shared" si="541"/>
        <v>0</v>
      </c>
      <c r="C4332" s="155">
        <v>1000000000</v>
      </c>
      <c r="D4332" s="156">
        <f>(A4332-A4329)/1000000</f>
        <v>0</v>
      </c>
      <c r="E4332" s="157">
        <f>D4332-MOD(D4332,100)</f>
        <v>0</v>
      </c>
      <c r="F4332" s="149">
        <f>MOD(D4332,100)</f>
        <v>0</v>
      </c>
      <c r="G4332" s="149">
        <f>F4332-MOD(F4332,10)</f>
        <v>0</v>
      </c>
      <c r="H4332" s="149">
        <f>MOD(F4332,10)</f>
        <v>0</v>
      </c>
      <c r="K4332" s="160"/>
    </row>
    <row r="4333" spans="1:11">
      <c r="A4333" s="159">
        <f t="shared" si="540"/>
        <v>271</v>
      </c>
      <c r="B4333" s="155">
        <f t="shared" si="541"/>
        <v>0</v>
      </c>
      <c r="C4333" s="155">
        <v>10000000000</v>
      </c>
      <c r="E4333" s="161" t="str">
        <f>_xlfn.IFNA(VLOOKUP(E4332,$O$3:$P$38,2,0),"")</f>
        <v/>
      </c>
      <c r="F4333" s="149" t="str">
        <f>IF(AND(F4332&gt;10,F4332&lt;20), VLOOKUP(F4332,$O$3:$P$38,2,0),"")</f>
        <v/>
      </c>
      <c r="G4333" s="149" t="str">
        <f>IF(AND(F4332&gt;10,F4332&lt;20),"", IF(G4332&gt;9, VLOOKUP(G4332,$O$3:$P$38,2,0),""))</f>
        <v/>
      </c>
      <c r="H4333" s="149" t="str">
        <f>IF(AND(F4332&gt;10,F4332&lt;20),"", IF(H4332&gt;0, VLOOKUP(H4332,$O$3:$P$38,2,0),""))</f>
        <v/>
      </c>
      <c r="I4333" s="149" t="str">
        <f>IF(D4332=0,"",IF(D4332=1,$R$3,IF(AND(F4332&gt;10,F4332&lt;19),$R$5,IF(AND(H4332&gt;1,H4332&lt;5),$R$4,$R$5))))</f>
        <v/>
      </c>
      <c r="J4333" s="149" t="str">
        <f>CONCATENATE(E4333,IF(AND(E4333&lt;&gt;"",F4333&lt;&gt;""),$M$3,""),F4333,IF(AND(E4333&amp;F4333&lt;&gt;"",G4333&lt;&gt;""),$M$3,""),G4333,IF(AND(E4333&amp;F4333&amp;G4333&lt;&gt;"",H4333&lt;&gt;""),$M$3,""),H4333,IF(E4333&amp;F4333&amp;G4333&amp;H4333&lt;&gt;"",$M$3,""),I4333)</f>
        <v/>
      </c>
      <c r="K4333" s="160"/>
    </row>
    <row r="4334" spans="1:11">
      <c r="A4334" s="159">
        <f t="shared" si="540"/>
        <v>271</v>
      </c>
      <c r="B4334" s="156">
        <f t="shared" si="541"/>
        <v>0</v>
      </c>
      <c r="C4334" s="156">
        <v>100000000000</v>
      </c>
      <c r="D4334" s="156"/>
      <c r="E4334" s="157"/>
      <c r="K4334" s="160"/>
    </row>
    <row r="4335" spans="1:11">
      <c r="A4335" s="159">
        <f t="shared" si="540"/>
        <v>271</v>
      </c>
      <c r="B4335" s="155">
        <f>A4335-A4332</f>
        <v>0</v>
      </c>
      <c r="C4335" s="155">
        <v>1000000000000</v>
      </c>
      <c r="D4335" s="156">
        <f>(A4335-A4332)/1000000000</f>
        <v>0</v>
      </c>
      <c r="E4335" s="157">
        <f>D4335-MOD(D4335,100)</f>
        <v>0</v>
      </c>
      <c r="F4335" s="149">
        <f>MOD(D4335,100)</f>
        <v>0</v>
      </c>
      <c r="G4335" s="149">
        <f>F4335-MOD(F4335,10)</f>
        <v>0</v>
      </c>
      <c r="H4335" s="149">
        <f>MOD(F4335,10)</f>
        <v>0</v>
      </c>
      <c r="K4335" s="160"/>
    </row>
    <row r="4336" spans="1:11" ht="15.75" thickBot="1">
      <c r="A4336" s="162"/>
      <c r="B4336" s="163"/>
      <c r="C4336" s="163"/>
      <c r="D4336" s="163"/>
      <c r="E4336" s="164" t="str">
        <f>_xlfn.IFNA(VLOOKUP(E4335,$O$3:$P$38,2,0),"")</f>
        <v/>
      </c>
      <c r="F4336" s="163" t="str">
        <f>IF(AND(F4335&gt;10,F4335&lt;20), VLOOKUP(F4335,$O$3:$P$38,2,0),"")</f>
        <v/>
      </c>
      <c r="G4336" s="163" t="str">
        <f>IF(AND(F4335&gt;10,F4335&lt;20),"", IF(G4335&gt;9, VLOOKUP(G4335,$O$3:$P$38,2,0),""))</f>
        <v/>
      </c>
      <c r="H4336" s="163" t="str">
        <f>IF(AND(F4335&gt;10,F4335&lt;20),"", IF(H4335&gt;0, VLOOKUP(H4335,$O$3:$P$38,2,0),""))</f>
        <v/>
      </c>
      <c r="I4336" s="163" t="str">
        <f>IF(D4335=0,"",IF(D4335=1,$S$3,IF(AND(F4335&gt;10,F4335&lt;19),$S$5,IF(AND(H4335&gt;1,H4335&lt;5),$S$4,$S$5))))</f>
        <v/>
      </c>
      <c r="J4336" s="163" t="str">
        <f>CONCATENATE(E4336,IF(AND(E4336&lt;&gt;"",F4336&lt;&gt;""),$M$3,""),F4336,IF(AND(E4336&amp;F4336&lt;&gt;"",G4336&lt;&gt;""),$M$3,""),G4336,IF(AND(E4336&amp;F4336&amp;G4336&lt;&gt;"",H4336&lt;&gt;""),$M$3,""),H4336,IF(E4336&amp;F4336&amp;G4336&amp;H4336&lt;&gt;"",$M$3,""),I4336)</f>
        <v/>
      </c>
      <c r="K4336" s="165"/>
    </row>
    <row r="4337" spans="1:11" ht="15.75" thickBot="1">
      <c r="A4337" s="150"/>
      <c r="B4337" s="150"/>
      <c r="C4337" s="150"/>
      <c r="D4337" s="150"/>
      <c r="E4337" s="166"/>
      <c r="F4337" s="150"/>
      <c r="G4337" s="150"/>
      <c r="H4337" s="150"/>
      <c r="I4337" s="150"/>
      <c r="J4337" s="150"/>
      <c r="K4337" s="150"/>
    </row>
    <row r="4338" spans="1:11" ht="15.75" thickBot="1">
      <c r="A4338" s="151">
        <v>272</v>
      </c>
      <c r="B4338" s="145" t="s">
        <v>152</v>
      </c>
      <c r="C4338" s="145" t="s">
        <v>153</v>
      </c>
      <c r="D4338" s="148"/>
      <c r="E4338" s="152" t="str">
        <f>CONCATENATE(J4352,IF(AND(D4351&lt;&gt;0,D4348&lt;&gt;0),$M$3,""),J4349,IF(AND(D4348&lt;&gt;0,D4345&lt;&gt;0),$M$3,""),J4346,IF(AND(D4345&lt;&gt;0,D4342&lt;&gt;0),$M$3,""),J4343,$N$3,$M$3,E4339,IF(D4339&lt;&gt;0,$M$3,""),$N$4)</f>
        <v>dwieście siedemdziesiąt dwa, 00/100</v>
      </c>
      <c r="F4338" s="148"/>
      <c r="G4338" s="148"/>
      <c r="H4338" s="148"/>
      <c r="I4338" s="148"/>
      <c r="J4338" s="148"/>
      <c r="K4338" s="153"/>
    </row>
    <row r="4339" spans="1:11" ht="15.75" thickBot="1">
      <c r="A4339" s="154">
        <f>TRUNC(A4338)</f>
        <v>272</v>
      </c>
      <c r="B4339" s="155">
        <f>A4338-A4339</f>
        <v>0</v>
      </c>
      <c r="C4339" s="155">
        <v>1</v>
      </c>
      <c r="D4339" s="156">
        <f>B4339</f>
        <v>0</v>
      </c>
      <c r="E4339" s="157" t="str">
        <f>CONCATENATE(TEXT(D4339*100,"## 00"),"/100")</f>
        <v>00/100</v>
      </c>
      <c r="K4339" s="158"/>
    </row>
    <row r="4340" spans="1:11">
      <c r="A4340" s="159">
        <f t="shared" ref="A4340:A4351" si="542">MOD($A$4339,$C4340)</f>
        <v>2</v>
      </c>
      <c r="B4340" s="156">
        <f>A4340</f>
        <v>2</v>
      </c>
      <c r="C4340" s="156">
        <v>10</v>
      </c>
      <c r="D4340" s="156"/>
      <c r="E4340" s="157"/>
      <c r="K4340" s="160"/>
    </row>
    <row r="4341" spans="1:11">
      <c r="A4341" s="159">
        <f t="shared" si="542"/>
        <v>72</v>
      </c>
      <c r="B4341" s="156">
        <f t="shared" ref="B4341:B4350" si="543">A4341-A4340</f>
        <v>70</v>
      </c>
      <c r="C4341" s="156">
        <v>100</v>
      </c>
      <c r="D4341" s="156"/>
      <c r="E4341" s="157"/>
      <c r="K4341" s="160"/>
    </row>
    <row r="4342" spans="1:11">
      <c r="A4342" s="159">
        <f t="shared" si="542"/>
        <v>272</v>
      </c>
      <c r="B4342" s="156">
        <f t="shared" si="543"/>
        <v>200</v>
      </c>
      <c r="C4342" s="156">
        <v>1000</v>
      </c>
      <c r="D4342" s="156">
        <f>A4342</f>
        <v>272</v>
      </c>
      <c r="E4342" s="157">
        <f>D4342-MOD(D4342,100)</f>
        <v>200</v>
      </c>
      <c r="F4342" s="149">
        <f>MOD(D4342,100)</f>
        <v>72</v>
      </c>
      <c r="G4342" s="149">
        <f>F4342-MOD(F4342,10)</f>
        <v>70</v>
      </c>
      <c r="H4342" s="149">
        <f>MOD(F4342,10)</f>
        <v>2</v>
      </c>
      <c r="K4342" s="160"/>
    </row>
    <row r="4343" spans="1:11">
      <c r="A4343" s="159">
        <f t="shared" si="542"/>
        <v>272</v>
      </c>
      <c r="B4343" s="156">
        <f t="shared" si="543"/>
        <v>0</v>
      </c>
      <c r="C4343" s="156">
        <v>10000</v>
      </c>
      <c r="D4343" s="156"/>
      <c r="E4343" s="157" t="str">
        <f>_xlfn.IFNA(VLOOKUP(E4342,$O$3:$P$38,2,0),"")</f>
        <v>dwieście</v>
      </c>
      <c r="F4343" s="149" t="str">
        <f>IF(AND(F4342&gt;10,F4342&lt;20), VLOOKUP(F4342,$O$3:$P$38,2,0),"")</f>
        <v/>
      </c>
      <c r="G4343" s="149" t="str">
        <f>IF(AND(F4342&gt;10,F4342&lt;20),"", IF(G4342&gt;9, VLOOKUP(G4342,$O$3:$P$38,2,0),""))</f>
        <v>siedemdziesiąt</v>
      </c>
      <c r="H4343" s="149" t="str">
        <f>IF(AND(F4342&gt;10,F4342&lt;20),"",IF(H4342&gt;0,VLOOKUP(H4342,$O$3:$P$39,2,0),IF(AND(H4342=0,A4339=0),"zero","")))</f>
        <v>dwa</v>
      </c>
      <c r="J4343" s="149" t="str">
        <f>CONCATENATE(E4343,IF(AND(E4343&lt;&gt;"",F4343&lt;&gt;""),$M$3,""),F4343,IF(AND(E4343&amp;F4343&lt;&gt;"",G4343&lt;&gt;""),$M$3,""),G4343,IF(AND(E4343&amp;F4343&amp;G4343&lt;&gt;"",H4343&lt;&gt;""),$M$3,""),H4343)</f>
        <v>dwieście siedemdziesiąt dwa</v>
      </c>
      <c r="K4343" s="160"/>
    </row>
    <row r="4344" spans="1:11">
      <c r="A4344" s="159">
        <f t="shared" si="542"/>
        <v>272</v>
      </c>
      <c r="B4344" s="156">
        <f t="shared" si="543"/>
        <v>0</v>
      </c>
      <c r="C4344" s="156">
        <v>100000</v>
      </c>
      <c r="D4344" s="156"/>
      <c r="E4344" s="157"/>
      <c r="K4344" s="160"/>
    </row>
    <row r="4345" spans="1:11">
      <c r="A4345" s="159">
        <f t="shared" si="542"/>
        <v>272</v>
      </c>
      <c r="B4345" s="156">
        <f t="shared" si="543"/>
        <v>0</v>
      </c>
      <c r="C4345" s="156">
        <v>1000000</v>
      </c>
      <c r="D4345" s="156">
        <f>(A4345-A4342)/1000</f>
        <v>0</v>
      </c>
      <c r="E4345" s="157">
        <f>D4345-MOD(D4345,100)</f>
        <v>0</v>
      </c>
      <c r="F4345" s="149">
        <f>MOD(D4345,100)</f>
        <v>0</v>
      </c>
      <c r="G4345" s="149">
        <f>F4345-MOD(F4345,10)</f>
        <v>0</v>
      </c>
      <c r="H4345" s="149">
        <f>MOD(F4345,10)</f>
        <v>0</v>
      </c>
      <c r="K4345" s="160"/>
    </row>
    <row r="4346" spans="1:11">
      <c r="A4346" s="159">
        <f t="shared" si="542"/>
        <v>272</v>
      </c>
      <c r="B4346" s="156">
        <f t="shared" si="543"/>
        <v>0</v>
      </c>
      <c r="C4346" s="156">
        <v>10000000</v>
      </c>
      <c r="D4346" s="156"/>
      <c r="E4346" s="157" t="str">
        <f>_xlfn.IFNA(VLOOKUP(E4345,$O$3:$P$38,2,0),"")</f>
        <v/>
      </c>
      <c r="F4346" s="149" t="str">
        <f>IF(AND(F4345&gt;10,F4345&lt;20), VLOOKUP(F4345,$O$3:$P$38,2,0),"")</f>
        <v/>
      </c>
      <c r="G4346" s="149" t="str">
        <f>IF(AND(F4345&gt;10,F4345&lt;20),"", IF(G4345&gt;9, VLOOKUP(G4345,$O$3:$P$38,2,0),""))</f>
        <v/>
      </c>
      <c r="H4346" s="149" t="str">
        <f>IF(AND(F4345&gt;10,F4345&lt;20),"", IF(H4345&gt;0, VLOOKUP(H4345,$O$3:$P$38,2,0),""))</f>
        <v/>
      </c>
      <c r="I4346" s="149" t="str">
        <f>IF(D4345=0,"",IF(D4345=1,$Q$3,IF(AND(F4345&gt;10,F4345&lt;19),$Q$5,IF(AND(H4345&gt;1,H4345&lt;5),$Q$4,$Q$5))))</f>
        <v/>
      </c>
      <c r="J4346" s="149" t="str">
        <f>CONCATENATE(E4346,IF(AND(E4346&lt;&gt;"",F4346&lt;&gt;""),$M$3,""),F4346,IF(AND(E4346&amp;F4346&lt;&gt;"",G4346&lt;&gt;""),$M$3,""),G4346,IF(AND(E4346&amp;F4346&amp;G4346&lt;&gt;"",H4346&lt;&gt;""),$M$3,""),H4346,IF(E4346&amp;F4346&amp;G4346&amp;H4346&lt;&gt;"",$M$3,""),I4346)</f>
        <v/>
      </c>
      <c r="K4346" s="160"/>
    </row>
    <row r="4347" spans="1:11">
      <c r="A4347" s="159">
        <f t="shared" si="542"/>
        <v>272</v>
      </c>
      <c r="B4347" s="156">
        <f t="shared" si="543"/>
        <v>0</v>
      </c>
      <c r="C4347" s="156">
        <v>100000000</v>
      </c>
      <c r="D4347" s="156"/>
      <c r="E4347" s="157"/>
      <c r="K4347" s="160"/>
    </row>
    <row r="4348" spans="1:11">
      <c r="A4348" s="159">
        <f t="shared" si="542"/>
        <v>272</v>
      </c>
      <c r="B4348" s="155">
        <f t="shared" si="543"/>
        <v>0</v>
      </c>
      <c r="C4348" s="155">
        <v>1000000000</v>
      </c>
      <c r="D4348" s="156">
        <f>(A4348-A4345)/1000000</f>
        <v>0</v>
      </c>
      <c r="E4348" s="157">
        <f>D4348-MOD(D4348,100)</f>
        <v>0</v>
      </c>
      <c r="F4348" s="149">
        <f>MOD(D4348,100)</f>
        <v>0</v>
      </c>
      <c r="G4348" s="149">
        <f>F4348-MOD(F4348,10)</f>
        <v>0</v>
      </c>
      <c r="H4348" s="149">
        <f>MOD(F4348,10)</f>
        <v>0</v>
      </c>
      <c r="K4348" s="160"/>
    </row>
    <row r="4349" spans="1:11">
      <c r="A4349" s="159">
        <f t="shared" si="542"/>
        <v>272</v>
      </c>
      <c r="B4349" s="155">
        <f t="shared" si="543"/>
        <v>0</v>
      </c>
      <c r="C4349" s="155">
        <v>10000000000</v>
      </c>
      <c r="E4349" s="161" t="str">
        <f>_xlfn.IFNA(VLOOKUP(E4348,$O$3:$P$38,2,0),"")</f>
        <v/>
      </c>
      <c r="F4349" s="149" t="str">
        <f>IF(AND(F4348&gt;10,F4348&lt;20), VLOOKUP(F4348,$O$3:$P$38,2,0),"")</f>
        <v/>
      </c>
      <c r="G4349" s="149" t="str">
        <f>IF(AND(F4348&gt;10,F4348&lt;20),"", IF(G4348&gt;9, VLOOKUP(G4348,$O$3:$P$38,2,0),""))</f>
        <v/>
      </c>
      <c r="H4349" s="149" t="str">
        <f>IF(AND(F4348&gt;10,F4348&lt;20),"", IF(H4348&gt;0, VLOOKUP(H4348,$O$3:$P$38,2,0),""))</f>
        <v/>
      </c>
      <c r="I4349" s="149" t="str">
        <f>IF(D4348=0,"",IF(D4348=1,$R$3,IF(AND(F4348&gt;10,F4348&lt;19),$R$5,IF(AND(H4348&gt;1,H4348&lt;5),$R$4,$R$5))))</f>
        <v/>
      </c>
      <c r="J4349" s="149" t="str">
        <f>CONCATENATE(E4349,IF(AND(E4349&lt;&gt;"",F4349&lt;&gt;""),$M$3,""),F4349,IF(AND(E4349&amp;F4349&lt;&gt;"",G4349&lt;&gt;""),$M$3,""),G4349,IF(AND(E4349&amp;F4349&amp;G4349&lt;&gt;"",H4349&lt;&gt;""),$M$3,""),H4349,IF(E4349&amp;F4349&amp;G4349&amp;H4349&lt;&gt;"",$M$3,""),I4349)</f>
        <v/>
      </c>
      <c r="K4349" s="160"/>
    </row>
    <row r="4350" spans="1:11">
      <c r="A4350" s="159">
        <f t="shared" si="542"/>
        <v>272</v>
      </c>
      <c r="B4350" s="156">
        <f t="shared" si="543"/>
        <v>0</v>
      </c>
      <c r="C4350" s="156">
        <v>100000000000</v>
      </c>
      <c r="D4350" s="156"/>
      <c r="E4350" s="157"/>
      <c r="K4350" s="160"/>
    </row>
    <row r="4351" spans="1:11">
      <c r="A4351" s="159">
        <f t="shared" si="542"/>
        <v>272</v>
      </c>
      <c r="B4351" s="155">
        <f>A4351-A4348</f>
        <v>0</v>
      </c>
      <c r="C4351" s="155">
        <v>1000000000000</v>
      </c>
      <c r="D4351" s="156">
        <f>(A4351-A4348)/1000000000</f>
        <v>0</v>
      </c>
      <c r="E4351" s="157">
        <f>D4351-MOD(D4351,100)</f>
        <v>0</v>
      </c>
      <c r="F4351" s="149">
        <f>MOD(D4351,100)</f>
        <v>0</v>
      </c>
      <c r="G4351" s="149">
        <f>F4351-MOD(F4351,10)</f>
        <v>0</v>
      </c>
      <c r="H4351" s="149">
        <f>MOD(F4351,10)</f>
        <v>0</v>
      </c>
      <c r="K4351" s="160"/>
    </row>
    <row r="4352" spans="1:11" ht="15.75" thickBot="1">
      <c r="A4352" s="162"/>
      <c r="B4352" s="163"/>
      <c r="C4352" s="163"/>
      <c r="D4352" s="163"/>
      <c r="E4352" s="164" t="str">
        <f>_xlfn.IFNA(VLOOKUP(E4351,$O$3:$P$38,2,0),"")</f>
        <v/>
      </c>
      <c r="F4352" s="163" t="str">
        <f>IF(AND(F4351&gt;10,F4351&lt;20), VLOOKUP(F4351,$O$3:$P$38,2,0),"")</f>
        <v/>
      </c>
      <c r="G4352" s="163" t="str">
        <f>IF(AND(F4351&gt;10,F4351&lt;20),"", IF(G4351&gt;9, VLOOKUP(G4351,$O$3:$P$38,2,0),""))</f>
        <v/>
      </c>
      <c r="H4352" s="163" t="str">
        <f>IF(AND(F4351&gt;10,F4351&lt;20),"", IF(H4351&gt;0, VLOOKUP(H4351,$O$3:$P$38,2,0),""))</f>
        <v/>
      </c>
      <c r="I4352" s="163" t="str">
        <f>IF(D4351=0,"",IF(D4351=1,$S$3,IF(AND(F4351&gt;10,F4351&lt;19),$S$5,IF(AND(H4351&gt;1,H4351&lt;5),$S$4,$S$5))))</f>
        <v/>
      </c>
      <c r="J4352" s="163" t="str">
        <f>CONCATENATE(E4352,IF(AND(E4352&lt;&gt;"",F4352&lt;&gt;""),$M$3,""),F4352,IF(AND(E4352&amp;F4352&lt;&gt;"",G4352&lt;&gt;""),$M$3,""),G4352,IF(AND(E4352&amp;F4352&amp;G4352&lt;&gt;"",H4352&lt;&gt;""),$M$3,""),H4352,IF(E4352&amp;F4352&amp;G4352&amp;H4352&lt;&gt;"",$M$3,""),I4352)</f>
        <v/>
      </c>
      <c r="K4352" s="165"/>
    </row>
    <row r="4353" spans="1:11" ht="15.75" thickBot="1">
      <c r="A4353" s="150"/>
      <c r="B4353" s="150"/>
      <c r="C4353" s="150"/>
      <c r="D4353" s="150"/>
      <c r="E4353" s="166"/>
      <c r="F4353" s="150"/>
      <c r="G4353" s="150"/>
      <c r="H4353" s="150"/>
      <c r="I4353" s="150"/>
      <c r="J4353" s="150"/>
      <c r="K4353" s="150"/>
    </row>
    <row r="4354" spans="1:11" ht="15.75" thickBot="1">
      <c r="A4354" s="151">
        <v>273</v>
      </c>
      <c r="B4354" s="145" t="s">
        <v>152</v>
      </c>
      <c r="C4354" s="145" t="s">
        <v>153</v>
      </c>
      <c r="D4354" s="148"/>
      <c r="E4354" s="152" t="str">
        <f>CONCATENATE(J4368,IF(AND(D4367&lt;&gt;0,D4364&lt;&gt;0),$M$3,""),J4365,IF(AND(D4364&lt;&gt;0,D4361&lt;&gt;0),$M$3,""),J4362,IF(AND(D4361&lt;&gt;0,D4358&lt;&gt;0),$M$3,""),J4359,$N$3,$M$3,E4355,IF(D4355&lt;&gt;0,$M$3,""),$N$4)</f>
        <v>dwieście siedemdziesiąt trzy, 00/100</v>
      </c>
      <c r="F4354" s="148"/>
      <c r="G4354" s="148"/>
      <c r="H4354" s="148"/>
      <c r="I4354" s="148"/>
      <c r="J4354" s="148"/>
      <c r="K4354" s="153"/>
    </row>
    <row r="4355" spans="1:11" ht="15.75" thickBot="1">
      <c r="A4355" s="154">
        <f>TRUNC(A4354)</f>
        <v>273</v>
      </c>
      <c r="B4355" s="155">
        <f>A4354-A4355</f>
        <v>0</v>
      </c>
      <c r="C4355" s="155">
        <v>1</v>
      </c>
      <c r="D4355" s="156">
        <f>B4355</f>
        <v>0</v>
      </c>
      <c r="E4355" s="157" t="str">
        <f>CONCATENATE(TEXT(D4355*100,"## 00"),"/100")</f>
        <v>00/100</v>
      </c>
      <c r="K4355" s="158"/>
    </row>
    <row r="4356" spans="1:11">
      <c r="A4356" s="159">
        <f t="shared" ref="A4356:A4367" si="544">MOD($A$4355,$C4356)</f>
        <v>3</v>
      </c>
      <c r="B4356" s="156">
        <f>A4356</f>
        <v>3</v>
      </c>
      <c r="C4356" s="156">
        <v>10</v>
      </c>
      <c r="D4356" s="156"/>
      <c r="E4356" s="157"/>
      <c r="K4356" s="160"/>
    </row>
    <row r="4357" spans="1:11">
      <c r="A4357" s="159">
        <f t="shared" si="544"/>
        <v>73</v>
      </c>
      <c r="B4357" s="156">
        <f t="shared" ref="B4357:B4366" si="545">A4357-A4356</f>
        <v>70</v>
      </c>
      <c r="C4357" s="156">
        <v>100</v>
      </c>
      <c r="D4357" s="156"/>
      <c r="E4357" s="157"/>
      <c r="K4357" s="160"/>
    </row>
    <row r="4358" spans="1:11">
      <c r="A4358" s="159">
        <f t="shared" si="544"/>
        <v>273</v>
      </c>
      <c r="B4358" s="156">
        <f t="shared" si="545"/>
        <v>200</v>
      </c>
      <c r="C4358" s="156">
        <v>1000</v>
      </c>
      <c r="D4358" s="156">
        <f>A4358</f>
        <v>273</v>
      </c>
      <c r="E4358" s="157">
        <f>D4358-MOD(D4358,100)</f>
        <v>200</v>
      </c>
      <c r="F4358" s="149">
        <f>MOD(D4358,100)</f>
        <v>73</v>
      </c>
      <c r="G4358" s="149">
        <f>F4358-MOD(F4358,10)</f>
        <v>70</v>
      </c>
      <c r="H4358" s="149">
        <f>MOD(F4358,10)</f>
        <v>3</v>
      </c>
      <c r="K4358" s="160"/>
    </row>
    <row r="4359" spans="1:11">
      <c r="A4359" s="159">
        <f t="shared" si="544"/>
        <v>273</v>
      </c>
      <c r="B4359" s="156">
        <f t="shared" si="545"/>
        <v>0</v>
      </c>
      <c r="C4359" s="156">
        <v>10000</v>
      </c>
      <c r="D4359" s="156"/>
      <c r="E4359" s="157" t="str">
        <f>_xlfn.IFNA(VLOOKUP(E4358,$O$3:$P$38,2,0),"")</f>
        <v>dwieście</v>
      </c>
      <c r="F4359" s="149" t="str">
        <f>IF(AND(F4358&gt;10,F4358&lt;20), VLOOKUP(F4358,$O$3:$P$38,2,0),"")</f>
        <v/>
      </c>
      <c r="G4359" s="149" t="str">
        <f>IF(AND(F4358&gt;10,F4358&lt;20),"", IF(G4358&gt;9, VLOOKUP(G4358,$O$3:$P$38,2,0),""))</f>
        <v>siedemdziesiąt</v>
      </c>
      <c r="H4359" s="149" t="str">
        <f>IF(AND(F4358&gt;10,F4358&lt;20),"",IF(H4358&gt;0,VLOOKUP(H4358,$O$3:$P$39,2,0),IF(AND(H4358=0,A4355=0),"zero","")))</f>
        <v>trzy</v>
      </c>
      <c r="J4359" s="149" t="str">
        <f>CONCATENATE(E4359,IF(AND(E4359&lt;&gt;"",F4359&lt;&gt;""),$M$3,""),F4359,IF(AND(E4359&amp;F4359&lt;&gt;"",G4359&lt;&gt;""),$M$3,""),G4359,IF(AND(E4359&amp;F4359&amp;G4359&lt;&gt;"",H4359&lt;&gt;""),$M$3,""),H4359)</f>
        <v>dwieście siedemdziesiąt trzy</v>
      </c>
      <c r="K4359" s="160"/>
    </row>
    <row r="4360" spans="1:11">
      <c r="A4360" s="159">
        <f t="shared" si="544"/>
        <v>273</v>
      </c>
      <c r="B4360" s="156">
        <f t="shared" si="545"/>
        <v>0</v>
      </c>
      <c r="C4360" s="156">
        <v>100000</v>
      </c>
      <c r="D4360" s="156"/>
      <c r="E4360" s="157"/>
      <c r="K4360" s="160"/>
    </row>
    <row r="4361" spans="1:11">
      <c r="A4361" s="159">
        <f t="shared" si="544"/>
        <v>273</v>
      </c>
      <c r="B4361" s="156">
        <f t="shared" si="545"/>
        <v>0</v>
      </c>
      <c r="C4361" s="156">
        <v>1000000</v>
      </c>
      <c r="D4361" s="156">
        <f>(A4361-A4358)/1000</f>
        <v>0</v>
      </c>
      <c r="E4361" s="157">
        <f>D4361-MOD(D4361,100)</f>
        <v>0</v>
      </c>
      <c r="F4361" s="149">
        <f>MOD(D4361,100)</f>
        <v>0</v>
      </c>
      <c r="G4361" s="149">
        <f>F4361-MOD(F4361,10)</f>
        <v>0</v>
      </c>
      <c r="H4361" s="149">
        <f>MOD(F4361,10)</f>
        <v>0</v>
      </c>
      <c r="K4361" s="160"/>
    </row>
    <row r="4362" spans="1:11">
      <c r="A4362" s="159">
        <f t="shared" si="544"/>
        <v>273</v>
      </c>
      <c r="B4362" s="156">
        <f t="shared" si="545"/>
        <v>0</v>
      </c>
      <c r="C4362" s="156">
        <v>10000000</v>
      </c>
      <c r="D4362" s="156"/>
      <c r="E4362" s="157" t="str">
        <f>_xlfn.IFNA(VLOOKUP(E4361,$O$3:$P$38,2,0),"")</f>
        <v/>
      </c>
      <c r="F4362" s="149" t="str">
        <f>IF(AND(F4361&gt;10,F4361&lt;20), VLOOKUP(F4361,$O$3:$P$38,2,0),"")</f>
        <v/>
      </c>
      <c r="G4362" s="149" t="str">
        <f>IF(AND(F4361&gt;10,F4361&lt;20),"", IF(G4361&gt;9, VLOOKUP(G4361,$O$3:$P$38,2,0),""))</f>
        <v/>
      </c>
      <c r="H4362" s="149" t="str">
        <f>IF(AND(F4361&gt;10,F4361&lt;20),"", IF(H4361&gt;0, VLOOKUP(H4361,$O$3:$P$38,2,0),""))</f>
        <v/>
      </c>
      <c r="I4362" s="149" t="str">
        <f>IF(D4361=0,"",IF(D4361=1,$Q$3,IF(AND(F4361&gt;10,F4361&lt;19),$Q$5,IF(AND(H4361&gt;1,H4361&lt;5),$Q$4,$Q$5))))</f>
        <v/>
      </c>
      <c r="J4362" s="149" t="str">
        <f>CONCATENATE(E4362,IF(AND(E4362&lt;&gt;"",F4362&lt;&gt;""),$M$3,""),F4362,IF(AND(E4362&amp;F4362&lt;&gt;"",G4362&lt;&gt;""),$M$3,""),G4362,IF(AND(E4362&amp;F4362&amp;G4362&lt;&gt;"",H4362&lt;&gt;""),$M$3,""),H4362,IF(E4362&amp;F4362&amp;G4362&amp;H4362&lt;&gt;"",$M$3,""),I4362)</f>
        <v/>
      </c>
      <c r="K4362" s="160"/>
    </row>
    <row r="4363" spans="1:11">
      <c r="A4363" s="159">
        <f t="shared" si="544"/>
        <v>273</v>
      </c>
      <c r="B4363" s="156">
        <f t="shared" si="545"/>
        <v>0</v>
      </c>
      <c r="C4363" s="156">
        <v>100000000</v>
      </c>
      <c r="D4363" s="156"/>
      <c r="E4363" s="157"/>
      <c r="K4363" s="160"/>
    </row>
    <row r="4364" spans="1:11">
      <c r="A4364" s="159">
        <f t="shared" si="544"/>
        <v>273</v>
      </c>
      <c r="B4364" s="155">
        <f t="shared" si="545"/>
        <v>0</v>
      </c>
      <c r="C4364" s="155">
        <v>1000000000</v>
      </c>
      <c r="D4364" s="156">
        <f>(A4364-A4361)/1000000</f>
        <v>0</v>
      </c>
      <c r="E4364" s="157">
        <f>D4364-MOD(D4364,100)</f>
        <v>0</v>
      </c>
      <c r="F4364" s="149">
        <f>MOD(D4364,100)</f>
        <v>0</v>
      </c>
      <c r="G4364" s="149">
        <f>F4364-MOD(F4364,10)</f>
        <v>0</v>
      </c>
      <c r="H4364" s="149">
        <f>MOD(F4364,10)</f>
        <v>0</v>
      </c>
      <c r="K4364" s="160"/>
    </row>
    <row r="4365" spans="1:11">
      <c r="A4365" s="159">
        <f t="shared" si="544"/>
        <v>273</v>
      </c>
      <c r="B4365" s="155">
        <f t="shared" si="545"/>
        <v>0</v>
      </c>
      <c r="C4365" s="155">
        <v>10000000000</v>
      </c>
      <c r="E4365" s="161" t="str">
        <f>_xlfn.IFNA(VLOOKUP(E4364,$O$3:$P$38,2,0),"")</f>
        <v/>
      </c>
      <c r="F4365" s="149" t="str">
        <f>IF(AND(F4364&gt;10,F4364&lt;20), VLOOKUP(F4364,$O$3:$P$38,2,0),"")</f>
        <v/>
      </c>
      <c r="G4365" s="149" t="str">
        <f>IF(AND(F4364&gt;10,F4364&lt;20),"", IF(G4364&gt;9, VLOOKUP(G4364,$O$3:$P$38,2,0),""))</f>
        <v/>
      </c>
      <c r="H4365" s="149" t="str">
        <f>IF(AND(F4364&gt;10,F4364&lt;20),"", IF(H4364&gt;0, VLOOKUP(H4364,$O$3:$P$38,2,0),""))</f>
        <v/>
      </c>
      <c r="I4365" s="149" t="str">
        <f>IF(D4364=0,"",IF(D4364=1,$R$3,IF(AND(F4364&gt;10,F4364&lt;19),$R$5,IF(AND(H4364&gt;1,H4364&lt;5),$R$4,$R$5))))</f>
        <v/>
      </c>
      <c r="J4365" s="149" t="str">
        <f>CONCATENATE(E4365,IF(AND(E4365&lt;&gt;"",F4365&lt;&gt;""),$M$3,""),F4365,IF(AND(E4365&amp;F4365&lt;&gt;"",G4365&lt;&gt;""),$M$3,""),G4365,IF(AND(E4365&amp;F4365&amp;G4365&lt;&gt;"",H4365&lt;&gt;""),$M$3,""),H4365,IF(E4365&amp;F4365&amp;G4365&amp;H4365&lt;&gt;"",$M$3,""),I4365)</f>
        <v/>
      </c>
      <c r="K4365" s="160"/>
    </row>
    <row r="4366" spans="1:11">
      <c r="A4366" s="159">
        <f t="shared" si="544"/>
        <v>273</v>
      </c>
      <c r="B4366" s="156">
        <f t="shared" si="545"/>
        <v>0</v>
      </c>
      <c r="C4366" s="156">
        <v>100000000000</v>
      </c>
      <c r="D4366" s="156"/>
      <c r="E4366" s="157"/>
      <c r="K4366" s="160"/>
    </row>
    <row r="4367" spans="1:11">
      <c r="A4367" s="159">
        <f t="shared" si="544"/>
        <v>273</v>
      </c>
      <c r="B4367" s="155">
        <f>A4367-A4364</f>
        <v>0</v>
      </c>
      <c r="C4367" s="155">
        <v>1000000000000</v>
      </c>
      <c r="D4367" s="156">
        <f>(A4367-A4364)/1000000000</f>
        <v>0</v>
      </c>
      <c r="E4367" s="157">
        <f>D4367-MOD(D4367,100)</f>
        <v>0</v>
      </c>
      <c r="F4367" s="149">
        <f>MOD(D4367,100)</f>
        <v>0</v>
      </c>
      <c r="G4367" s="149">
        <f>F4367-MOD(F4367,10)</f>
        <v>0</v>
      </c>
      <c r="H4367" s="149">
        <f>MOD(F4367,10)</f>
        <v>0</v>
      </c>
      <c r="K4367" s="160"/>
    </row>
    <row r="4368" spans="1:11" ht="15.75" thickBot="1">
      <c r="A4368" s="162"/>
      <c r="B4368" s="163"/>
      <c r="C4368" s="163"/>
      <c r="D4368" s="163"/>
      <c r="E4368" s="164" t="str">
        <f>_xlfn.IFNA(VLOOKUP(E4367,$O$3:$P$38,2,0),"")</f>
        <v/>
      </c>
      <c r="F4368" s="163" t="str">
        <f>IF(AND(F4367&gt;10,F4367&lt;20), VLOOKUP(F4367,$O$3:$P$38,2,0),"")</f>
        <v/>
      </c>
      <c r="G4368" s="163" t="str">
        <f>IF(AND(F4367&gt;10,F4367&lt;20),"", IF(G4367&gt;9, VLOOKUP(G4367,$O$3:$P$38,2,0),""))</f>
        <v/>
      </c>
      <c r="H4368" s="163" t="str">
        <f>IF(AND(F4367&gt;10,F4367&lt;20),"", IF(H4367&gt;0, VLOOKUP(H4367,$O$3:$P$38,2,0),""))</f>
        <v/>
      </c>
      <c r="I4368" s="163" t="str">
        <f>IF(D4367=0,"",IF(D4367=1,$S$3,IF(AND(F4367&gt;10,F4367&lt;19),$S$5,IF(AND(H4367&gt;1,H4367&lt;5),$S$4,$S$5))))</f>
        <v/>
      </c>
      <c r="J4368" s="163" t="str">
        <f>CONCATENATE(E4368,IF(AND(E4368&lt;&gt;"",F4368&lt;&gt;""),$M$3,""),F4368,IF(AND(E4368&amp;F4368&lt;&gt;"",G4368&lt;&gt;""),$M$3,""),G4368,IF(AND(E4368&amp;F4368&amp;G4368&lt;&gt;"",H4368&lt;&gt;""),$M$3,""),H4368,IF(E4368&amp;F4368&amp;G4368&amp;H4368&lt;&gt;"",$M$3,""),I4368)</f>
        <v/>
      </c>
      <c r="K4368" s="165"/>
    </row>
    <row r="4369" spans="1:11" ht="15.75" thickBot="1">
      <c r="A4369" s="150"/>
      <c r="B4369" s="150"/>
      <c r="C4369" s="150"/>
      <c r="D4369" s="150"/>
      <c r="E4369" s="166"/>
      <c r="F4369" s="150"/>
      <c r="G4369" s="150"/>
      <c r="H4369" s="150"/>
      <c r="I4369" s="150"/>
      <c r="J4369" s="150"/>
      <c r="K4369" s="150"/>
    </row>
    <row r="4370" spans="1:11" ht="15.75" thickBot="1">
      <c r="A4370" s="151">
        <v>274</v>
      </c>
      <c r="B4370" s="145" t="s">
        <v>152</v>
      </c>
      <c r="C4370" s="145" t="s">
        <v>153</v>
      </c>
      <c r="D4370" s="148"/>
      <c r="E4370" s="152" t="str">
        <f>CONCATENATE(J4384,IF(AND(D4383&lt;&gt;0,D4380&lt;&gt;0),$M$3,""),J4381,IF(AND(D4380&lt;&gt;0,D4377&lt;&gt;0),$M$3,""),J4378,IF(AND(D4377&lt;&gt;0,D4374&lt;&gt;0),$M$3,""),J4375,$N$3,$M$3,E4371,IF(D4371&lt;&gt;0,$M$3,""),$N$4)</f>
        <v>dwieście siedemdziesiąt cztery, 00/100</v>
      </c>
      <c r="F4370" s="148"/>
      <c r="G4370" s="148"/>
      <c r="H4370" s="148"/>
      <c r="I4370" s="148"/>
      <c r="J4370" s="148"/>
      <c r="K4370" s="153"/>
    </row>
    <row r="4371" spans="1:11" ht="15.75" thickBot="1">
      <c r="A4371" s="154">
        <f>TRUNC(A4370)</f>
        <v>274</v>
      </c>
      <c r="B4371" s="155">
        <f>A4370-A4371</f>
        <v>0</v>
      </c>
      <c r="C4371" s="155">
        <v>1</v>
      </c>
      <c r="D4371" s="156">
        <f>B4371</f>
        <v>0</v>
      </c>
      <c r="E4371" s="157" t="str">
        <f>CONCATENATE(TEXT(D4371*100,"## 00"),"/100")</f>
        <v>00/100</v>
      </c>
      <c r="K4371" s="158"/>
    </row>
    <row r="4372" spans="1:11">
      <c r="A4372" s="159">
        <f t="shared" ref="A4372:A4383" si="546">MOD($A$4371,$C4372)</f>
        <v>4</v>
      </c>
      <c r="B4372" s="156">
        <f>A4372</f>
        <v>4</v>
      </c>
      <c r="C4372" s="156">
        <v>10</v>
      </c>
      <c r="D4372" s="156"/>
      <c r="E4372" s="157"/>
      <c r="K4372" s="160"/>
    </row>
    <row r="4373" spans="1:11">
      <c r="A4373" s="159">
        <f t="shared" si="546"/>
        <v>74</v>
      </c>
      <c r="B4373" s="156">
        <f t="shared" ref="B4373:B4382" si="547">A4373-A4372</f>
        <v>70</v>
      </c>
      <c r="C4373" s="156">
        <v>100</v>
      </c>
      <c r="D4373" s="156"/>
      <c r="E4373" s="157"/>
      <c r="K4373" s="160"/>
    </row>
    <row r="4374" spans="1:11">
      <c r="A4374" s="159">
        <f t="shared" si="546"/>
        <v>274</v>
      </c>
      <c r="B4374" s="156">
        <f t="shared" si="547"/>
        <v>200</v>
      </c>
      <c r="C4374" s="156">
        <v>1000</v>
      </c>
      <c r="D4374" s="156">
        <f>A4374</f>
        <v>274</v>
      </c>
      <c r="E4374" s="157">
        <f>D4374-MOD(D4374,100)</f>
        <v>200</v>
      </c>
      <c r="F4374" s="149">
        <f>MOD(D4374,100)</f>
        <v>74</v>
      </c>
      <c r="G4374" s="149">
        <f>F4374-MOD(F4374,10)</f>
        <v>70</v>
      </c>
      <c r="H4374" s="149">
        <f>MOD(F4374,10)</f>
        <v>4</v>
      </c>
      <c r="K4374" s="160"/>
    </row>
    <row r="4375" spans="1:11">
      <c r="A4375" s="159">
        <f t="shared" si="546"/>
        <v>274</v>
      </c>
      <c r="B4375" s="156">
        <f t="shared" si="547"/>
        <v>0</v>
      </c>
      <c r="C4375" s="156">
        <v>10000</v>
      </c>
      <c r="D4375" s="156"/>
      <c r="E4375" s="157" t="str">
        <f>_xlfn.IFNA(VLOOKUP(E4374,$O$3:$P$38,2,0),"")</f>
        <v>dwieście</v>
      </c>
      <c r="F4375" s="149" t="str">
        <f>IF(AND(F4374&gt;10,F4374&lt;20), VLOOKUP(F4374,$O$3:$P$38,2,0),"")</f>
        <v/>
      </c>
      <c r="G4375" s="149" t="str">
        <f>IF(AND(F4374&gt;10,F4374&lt;20),"", IF(G4374&gt;9, VLOOKUP(G4374,$O$3:$P$38,2,0),""))</f>
        <v>siedemdziesiąt</v>
      </c>
      <c r="H4375" s="149" t="str">
        <f>IF(AND(F4374&gt;10,F4374&lt;20),"",IF(H4374&gt;0,VLOOKUP(H4374,$O$3:$P$39,2,0),IF(AND(H4374=0,A4371=0),"zero","")))</f>
        <v>cztery</v>
      </c>
      <c r="J4375" s="149" t="str">
        <f>CONCATENATE(E4375,IF(AND(E4375&lt;&gt;"",F4375&lt;&gt;""),$M$3,""),F4375,IF(AND(E4375&amp;F4375&lt;&gt;"",G4375&lt;&gt;""),$M$3,""),G4375,IF(AND(E4375&amp;F4375&amp;G4375&lt;&gt;"",H4375&lt;&gt;""),$M$3,""),H4375)</f>
        <v>dwieście siedemdziesiąt cztery</v>
      </c>
      <c r="K4375" s="160"/>
    </row>
    <row r="4376" spans="1:11">
      <c r="A4376" s="159">
        <f t="shared" si="546"/>
        <v>274</v>
      </c>
      <c r="B4376" s="156">
        <f t="shared" si="547"/>
        <v>0</v>
      </c>
      <c r="C4376" s="156">
        <v>100000</v>
      </c>
      <c r="D4376" s="156"/>
      <c r="E4376" s="157"/>
      <c r="K4376" s="160"/>
    </row>
    <row r="4377" spans="1:11">
      <c r="A4377" s="159">
        <f t="shared" si="546"/>
        <v>274</v>
      </c>
      <c r="B4377" s="156">
        <f t="shared" si="547"/>
        <v>0</v>
      </c>
      <c r="C4377" s="156">
        <v>1000000</v>
      </c>
      <c r="D4377" s="156">
        <f>(A4377-A4374)/1000</f>
        <v>0</v>
      </c>
      <c r="E4377" s="157">
        <f>D4377-MOD(D4377,100)</f>
        <v>0</v>
      </c>
      <c r="F4377" s="149">
        <f>MOD(D4377,100)</f>
        <v>0</v>
      </c>
      <c r="G4377" s="149">
        <f>F4377-MOD(F4377,10)</f>
        <v>0</v>
      </c>
      <c r="H4377" s="149">
        <f>MOD(F4377,10)</f>
        <v>0</v>
      </c>
      <c r="K4377" s="160"/>
    </row>
    <row r="4378" spans="1:11">
      <c r="A4378" s="159">
        <f t="shared" si="546"/>
        <v>274</v>
      </c>
      <c r="B4378" s="156">
        <f t="shared" si="547"/>
        <v>0</v>
      </c>
      <c r="C4378" s="156">
        <v>10000000</v>
      </c>
      <c r="D4378" s="156"/>
      <c r="E4378" s="157" t="str">
        <f>_xlfn.IFNA(VLOOKUP(E4377,$O$3:$P$38,2,0),"")</f>
        <v/>
      </c>
      <c r="F4378" s="149" t="str">
        <f>IF(AND(F4377&gt;10,F4377&lt;20), VLOOKUP(F4377,$O$3:$P$38,2,0),"")</f>
        <v/>
      </c>
      <c r="G4378" s="149" t="str">
        <f>IF(AND(F4377&gt;10,F4377&lt;20),"", IF(G4377&gt;9, VLOOKUP(G4377,$O$3:$P$38,2,0),""))</f>
        <v/>
      </c>
      <c r="H4378" s="149" t="str">
        <f>IF(AND(F4377&gt;10,F4377&lt;20),"", IF(H4377&gt;0, VLOOKUP(H4377,$O$3:$P$38,2,0),""))</f>
        <v/>
      </c>
      <c r="I4378" s="149" t="str">
        <f>IF(D4377=0,"",IF(D4377=1,$Q$3,IF(AND(F4377&gt;10,F4377&lt;19),$Q$5,IF(AND(H4377&gt;1,H4377&lt;5),$Q$4,$Q$5))))</f>
        <v/>
      </c>
      <c r="J4378" s="149" t="str">
        <f>CONCATENATE(E4378,IF(AND(E4378&lt;&gt;"",F4378&lt;&gt;""),$M$3,""),F4378,IF(AND(E4378&amp;F4378&lt;&gt;"",G4378&lt;&gt;""),$M$3,""),G4378,IF(AND(E4378&amp;F4378&amp;G4378&lt;&gt;"",H4378&lt;&gt;""),$M$3,""),H4378,IF(E4378&amp;F4378&amp;G4378&amp;H4378&lt;&gt;"",$M$3,""),I4378)</f>
        <v/>
      </c>
      <c r="K4378" s="160"/>
    </row>
    <row r="4379" spans="1:11">
      <c r="A4379" s="159">
        <f t="shared" si="546"/>
        <v>274</v>
      </c>
      <c r="B4379" s="156">
        <f t="shared" si="547"/>
        <v>0</v>
      </c>
      <c r="C4379" s="156">
        <v>100000000</v>
      </c>
      <c r="D4379" s="156"/>
      <c r="E4379" s="157"/>
      <c r="K4379" s="160"/>
    </row>
    <row r="4380" spans="1:11">
      <c r="A4380" s="159">
        <f t="shared" si="546"/>
        <v>274</v>
      </c>
      <c r="B4380" s="155">
        <f t="shared" si="547"/>
        <v>0</v>
      </c>
      <c r="C4380" s="155">
        <v>1000000000</v>
      </c>
      <c r="D4380" s="156">
        <f>(A4380-A4377)/1000000</f>
        <v>0</v>
      </c>
      <c r="E4380" s="157">
        <f>D4380-MOD(D4380,100)</f>
        <v>0</v>
      </c>
      <c r="F4380" s="149">
        <f>MOD(D4380,100)</f>
        <v>0</v>
      </c>
      <c r="G4380" s="149">
        <f>F4380-MOD(F4380,10)</f>
        <v>0</v>
      </c>
      <c r="H4380" s="149">
        <f>MOD(F4380,10)</f>
        <v>0</v>
      </c>
      <c r="K4380" s="160"/>
    </row>
    <row r="4381" spans="1:11">
      <c r="A4381" s="159">
        <f t="shared" si="546"/>
        <v>274</v>
      </c>
      <c r="B4381" s="155">
        <f t="shared" si="547"/>
        <v>0</v>
      </c>
      <c r="C4381" s="155">
        <v>10000000000</v>
      </c>
      <c r="E4381" s="161" t="str">
        <f>_xlfn.IFNA(VLOOKUP(E4380,$O$3:$P$38,2,0),"")</f>
        <v/>
      </c>
      <c r="F4381" s="149" t="str">
        <f>IF(AND(F4380&gt;10,F4380&lt;20), VLOOKUP(F4380,$O$3:$P$38,2,0),"")</f>
        <v/>
      </c>
      <c r="G4381" s="149" t="str">
        <f>IF(AND(F4380&gt;10,F4380&lt;20),"", IF(G4380&gt;9, VLOOKUP(G4380,$O$3:$P$38,2,0),""))</f>
        <v/>
      </c>
      <c r="H4381" s="149" t="str">
        <f>IF(AND(F4380&gt;10,F4380&lt;20),"", IF(H4380&gt;0, VLOOKUP(H4380,$O$3:$P$38,2,0),""))</f>
        <v/>
      </c>
      <c r="I4381" s="149" t="str">
        <f>IF(D4380=0,"",IF(D4380=1,$R$3,IF(AND(F4380&gt;10,F4380&lt;19),$R$5,IF(AND(H4380&gt;1,H4380&lt;5),$R$4,$R$5))))</f>
        <v/>
      </c>
      <c r="J4381" s="149" t="str">
        <f>CONCATENATE(E4381,IF(AND(E4381&lt;&gt;"",F4381&lt;&gt;""),$M$3,""),F4381,IF(AND(E4381&amp;F4381&lt;&gt;"",G4381&lt;&gt;""),$M$3,""),G4381,IF(AND(E4381&amp;F4381&amp;G4381&lt;&gt;"",H4381&lt;&gt;""),$M$3,""),H4381,IF(E4381&amp;F4381&amp;G4381&amp;H4381&lt;&gt;"",$M$3,""),I4381)</f>
        <v/>
      </c>
      <c r="K4381" s="160"/>
    </row>
    <row r="4382" spans="1:11">
      <c r="A4382" s="159">
        <f t="shared" si="546"/>
        <v>274</v>
      </c>
      <c r="B4382" s="156">
        <f t="shared" si="547"/>
        <v>0</v>
      </c>
      <c r="C4382" s="156">
        <v>100000000000</v>
      </c>
      <c r="D4382" s="156"/>
      <c r="E4382" s="157"/>
      <c r="K4382" s="160"/>
    </row>
    <row r="4383" spans="1:11">
      <c r="A4383" s="159">
        <f t="shared" si="546"/>
        <v>274</v>
      </c>
      <c r="B4383" s="155">
        <f>A4383-A4380</f>
        <v>0</v>
      </c>
      <c r="C4383" s="155">
        <v>1000000000000</v>
      </c>
      <c r="D4383" s="156">
        <f>(A4383-A4380)/1000000000</f>
        <v>0</v>
      </c>
      <c r="E4383" s="157">
        <f>D4383-MOD(D4383,100)</f>
        <v>0</v>
      </c>
      <c r="F4383" s="149">
        <f>MOD(D4383,100)</f>
        <v>0</v>
      </c>
      <c r="G4383" s="149">
        <f>F4383-MOD(F4383,10)</f>
        <v>0</v>
      </c>
      <c r="H4383" s="149">
        <f>MOD(F4383,10)</f>
        <v>0</v>
      </c>
      <c r="K4383" s="160"/>
    </row>
    <row r="4384" spans="1:11" ht="15.75" thickBot="1">
      <c r="A4384" s="162"/>
      <c r="B4384" s="163"/>
      <c r="C4384" s="163"/>
      <c r="D4384" s="163"/>
      <c r="E4384" s="164" t="str">
        <f>_xlfn.IFNA(VLOOKUP(E4383,$O$3:$P$38,2,0),"")</f>
        <v/>
      </c>
      <c r="F4384" s="163" t="str">
        <f>IF(AND(F4383&gt;10,F4383&lt;20), VLOOKUP(F4383,$O$3:$P$38,2,0),"")</f>
        <v/>
      </c>
      <c r="G4384" s="163" t="str">
        <f>IF(AND(F4383&gt;10,F4383&lt;20),"", IF(G4383&gt;9, VLOOKUP(G4383,$O$3:$P$38,2,0),""))</f>
        <v/>
      </c>
      <c r="H4384" s="163" t="str">
        <f>IF(AND(F4383&gt;10,F4383&lt;20),"", IF(H4383&gt;0, VLOOKUP(H4383,$O$3:$P$38,2,0),""))</f>
        <v/>
      </c>
      <c r="I4384" s="163" t="str">
        <f>IF(D4383=0,"",IF(D4383=1,$S$3,IF(AND(F4383&gt;10,F4383&lt;19),$S$5,IF(AND(H4383&gt;1,H4383&lt;5),$S$4,$S$5))))</f>
        <v/>
      </c>
      <c r="J4384" s="163" t="str">
        <f>CONCATENATE(E4384,IF(AND(E4384&lt;&gt;"",F4384&lt;&gt;""),$M$3,""),F4384,IF(AND(E4384&amp;F4384&lt;&gt;"",G4384&lt;&gt;""),$M$3,""),G4384,IF(AND(E4384&amp;F4384&amp;G4384&lt;&gt;"",H4384&lt;&gt;""),$M$3,""),H4384,IF(E4384&amp;F4384&amp;G4384&amp;H4384&lt;&gt;"",$M$3,""),I4384)</f>
        <v/>
      </c>
      <c r="K4384" s="165"/>
    </row>
    <row r="4385" spans="1:11" ht="15.75" thickBot="1">
      <c r="A4385" s="150"/>
      <c r="B4385" s="150"/>
      <c r="C4385" s="150"/>
      <c r="D4385" s="150"/>
      <c r="E4385" s="166"/>
      <c r="F4385" s="150"/>
      <c r="G4385" s="150"/>
      <c r="H4385" s="150"/>
      <c r="I4385" s="150"/>
      <c r="J4385" s="150"/>
      <c r="K4385" s="150"/>
    </row>
    <row r="4386" spans="1:11" ht="15.75" thickBot="1">
      <c r="A4386" s="151">
        <v>275</v>
      </c>
      <c r="B4386" s="145" t="s">
        <v>152</v>
      </c>
      <c r="C4386" s="145" t="s">
        <v>153</v>
      </c>
      <c r="D4386" s="148"/>
      <c r="E4386" s="152" t="str">
        <f>CONCATENATE(J4400,IF(AND(D4399&lt;&gt;0,D4396&lt;&gt;0),$M$3,""),J4397,IF(AND(D4396&lt;&gt;0,D4393&lt;&gt;0),$M$3,""),J4394,IF(AND(D4393&lt;&gt;0,D4390&lt;&gt;0),$M$3,""),J4391,$N$3,$M$3,E4387,IF(D4387&lt;&gt;0,$M$3,""),$N$4)</f>
        <v>dwieście siedemdziesiąt pięć, 00/100</v>
      </c>
      <c r="F4386" s="148"/>
      <c r="G4386" s="148"/>
      <c r="H4386" s="148"/>
      <c r="I4386" s="148"/>
      <c r="J4386" s="148"/>
      <c r="K4386" s="153"/>
    </row>
    <row r="4387" spans="1:11" ht="15.75" thickBot="1">
      <c r="A4387" s="154">
        <f>TRUNC(A4386)</f>
        <v>275</v>
      </c>
      <c r="B4387" s="155">
        <f>A4386-A4387</f>
        <v>0</v>
      </c>
      <c r="C4387" s="155">
        <v>1</v>
      </c>
      <c r="D4387" s="156">
        <f>B4387</f>
        <v>0</v>
      </c>
      <c r="E4387" s="157" t="str">
        <f>CONCATENATE(TEXT(D4387*100,"## 00"),"/100")</f>
        <v>00/100</v>
      </c>
      <c r="K4387" s="158"/>
    </row>
    <row r="4388" spans="1:11">
      <c r="A4388" s="159">
        <f t="shared" ref="A4388:A4399" si="548">MOD($A$4387,$C4388)</f>
        <v>5</v>
      </c>
      <c r="B4388" s="156">
        <f>A4388</f>
        <v>5</v>
      </c>
      <c r="C4388" s="156">
        <v>10</v>
      </c>
      <c r="D4388" s="156"/>
      <c r="E4388" s="157"/>
      <c r="K4388" s="160"/>
    </row>
    <row r="4389" spans="1:11">
      <c r="A4389" s="159">
        <f t="shared" si="548"/>
        <v>75</v>
      </c>
      <c r="B4389" s="156">
        <f t="shared" ref="B4389:B4398" si="549">A4389-A4388</f>
        <v>70</v>
      </c>
      <c r="C4389" s="156">
        <v>100</v>
      </c>
      <c r="D4389" s="156"/>
      <c r="E4389" s="157"/>
      <c r="K4389" s="160"/>
    </row>
    <row r="4390" spans="1:11">
      <c r="A4390" s="159">
        <f t="shared" si="548"/>
        <v>275</v>
      </c>
      <c r="B4390" s="156">
        <f t="shared" si="549"/>
        <v>200</v>
      </c>
      <c r="C4390" s="156">
        <v>1000</v>
      </c>
      <c r="D4390" s="156">
        <f>A4390</f>
        <v>275</v>
      </c>
      <c r="E4390" s="157">
        <f>D4390-MOD(D4390,100)</f>
        <v>200</v>
      </c>
      <c r="F4390" s="149">
        <f>MOD(D4390,100)</f>
        <v>75</v>
      </c>
      <c r="G4390" s="149">
        <f>F4390-MOD(F4390,10)</f>
        <v>70</v>
      </c>
      <c r="H4390" s="149">
        <f>MOD(F4390,10)</f>
        <v>5</v>
      </c>
      <c r="K4390" s="160"/>
    </row>
    <row r="4391" spans="1:11">
      <c r="A4391" s="159">
        <f t="shared" si="548"/>
        <v>275</v>
      </c>
      <c r="B4391" s="156">
        <f t="shared" si="549"/>
        <v>0</v>
      </c>
      <c r="C4391" s="156">
        <v>10000</v>
      </c>
      <c r="D4391" s="156"/>
      <c r="E4391" s="157" t="str">
        <f>_xlfn.IFNA(VLOOKUP(E4390,$O$3:$P$38,2,0),"")</f>
        <v>dwieście</v>
      </c>
      <c r="F4391" s="149" t="str">
        <f>IF(AND(F4390&gt;10,F4390&lt;20), VLOOKUP(F4390,$O$3:$P$38,2,0),"")</f>
        <v/>
      </c>
      <c r="G4391" s="149" t="str">
        <f>IF(AND(F4390&gt;10,F4390&lt;20),"", IF(G4390&gt;9, VLOOKUP(G4390,$O$3:$P$38,2,0),""))</f>
        <v>siedemdziesiąt</v>
      </c>
      <c r="H4391" s="149" t="str">
        <f>IF(AND(F4390&gt;10,F4390&lt;20),"",IF(H4390&gt;0,VLOOKUP(H4390,$O$3:$P$39,2,0),IF(AND(H4390=0,A4387=0),"zero","")))</f>
        <v>pięć</v>
      </c>
      <c r="J4391" s="149" t="str">
        <f>CONCATENATE(E4391,IF(AND(E4391&lt;&gt;"",F4391&lt;&gt;""),$M$3,""),F4391,IF(AND(E4391&amp;F4391&lt;&gt;"",G4391&lt;&gt;""),$M$3,""),G4391,IF(AND(E4391&amp;F4391&amp;G4391&lt;&gt;"",H4391&lt;&gt;""),$M$3,""),H4391)</f>
        <v>dwieście siedemdziesiąt pięć</v>
      </c>
      <c r="K4391" s="160"/>
    </row>
    <row r="4392" spans="1:11">
      <c r="A4392" s="159">
        <f t="shared" si="548"/>
        <v>275</v>
      </c>
      <c r="B4392" s="156">
        <f t="shared" si="549"/>
        <v>0</v>
      </c>
      <c r="C4392" s="156">
        <v>100000</v>
      </c>
      <c r="D4392" s="156"/>
      <c r="E4392" s="157"/>
      <c r="K4392" s="160"/>
    </row>
    <row r="4393" spans="1:11">
      <c r="A4393" s="159">
        <f t="shared" si="548"/>
        <v>275</v>
      </c>
      <c r="B4393" s="156">
        <f t="shared" si="549"/>
        <v>0</v>
      </c>
      <c r="C4393" s="156">
        <v>1000000</v>
      </c>
      <c r="D4393" s="156">
        <f>(A4393-A4390)/1000</f>
        <v>0</v>
      </c>
      <c r="E4393" s="157">
        <f>D4393-MOD(D4393,100)</f>
        <v>0</v>
      </c>
      <c r="F4393" s="149">
        <f>MOD(D4393,100)</f>
        <v>0</v>
      </c>
      <c r="G4393" s="149">
        <f>F4393-MOD(F4393,10)</f>
        <v>0</v>
      </c>
      <c r="H4393" s="149">
        <f>MOD(F4393,10)</f>
        <v>0</v>
      </c>
      <c r="K4393" s="160"/>
    </row>
    <row r="4394" spans="1:11">
      <c r="A4394" s="159">
        <f t="shared" si="548"/>
        <v>275</v>
      </c>
      <c r="B4394" s="156">
        <f t="shared" si="549"/>
        <v>0</v>
      </c>
      <c r="C4394" s="156">
        <v>10000000</v>
      </c>
      <c r="D4394" s="156"/>
      <c r="E4394" s="157" t="str">
        <f>_xlfn.IFNA(VLOOKUP(E4393,$O$3:$P$38,2,0),"")</f>
        <v/>
      </c>
      <c r="F4394" s="149" t="str">
        <f>IF(AND(F4393&gt;10,F4393&lt;20), VLOOKUP(F4393,$O$3:$P$38,2,0),"")</f>
        <v/>
      </c>
      <c r="G4394" s="149" t="str">
        <f>IF(AND(F4393&gt;10,F4393&lt;20),"", IF(G4393&gt;9, VLOOKUP(G4393,$O$3:$P$38,2,0),""))</f>
        <v/>
      </c>
      <c r="H4394" s="149" t="str">
        <f>IF(AND(F4393&gt;10,F4393&lt;20),"", IF(H4393&gt;0, VLOOKUP(H4393,$O$3:$P$38,2,0),""))</f>
        <v/>
      </c>
      <c r="I4394" s="149" t="str">
        <f>IF(D4393=0,"",IF(D4393=1,$Q$3,IF(AND(F4393&gt;10,F4393&lt;19),$Q$5,IF(AND(H4393&gt;1,H4393&lt;5),$Q$4,$Q$5))))</f>
        <v/>
      </c>
      <c r="J4394" s="149" t="str">
        <f>CONCATENATE(E4394,IF(AND(E4394&lt;&gt;"",F4394&lt;&gt;""),$M$3,""),F4394,IF(AND(E4394&amp;F4394&lt;&gt;"",G4394&lt;&gt;""),$M$3,""),G4394,IF(AND(E4394&amp;F4394&amp;G4394&lt;&gt;"",H4394&lt;&gt;""),$M$3,""),H4394,IF(E4394&amp;F4394&amp;G4394&amp;H4394&lt;&gt;"",$M$3,""),I4394)</f>
        <v/>
      </c>
      <c r="K4394" s="160"/>
    </row>
    <row r="4395" spans="1:11">
      <c r="A4395" s="159">
        <f t="shared" si="548"/>
        <v>275</v>
      </c>
      <c r="B4395" s="156">
        <f t="shared" si="549"/>
        <v>0</v>
      </c>
      <c r="C4395" s="156">
        <v>100000000</v>
      </c>
      <c r="D4395" s="156"/>
      <c r="E4395" s="157"/>
      <c r="K4395" s="160"/>
    </row>
    <row r="4396" spans="1:11">
      <c r="A4396" s="159">
        <f t="shared" si="548"/>
        <v>275</v>
      </c>
      <c r="B4396" s="155">
        <f t="shared" si="549"/>
        <v>0</v>
      </c>
      <c r="C4396" s="155">
        <v>1000000000</v>
      </c>
      <c r="D4396" s="156">
        <f>(A4396-A4393)/1000000</f>
        <v>0</v>
      </c>
      <c r="E4396" s="157">
        <f>D4396-MOD(D4396,100)</f>
        <v>0</v>
      </c>
      <c r="F4396" s="149">
        <f>MOD(D4396,100)</f>
        <v>0</v>
      </c>
      <c r="G4396" s="149">
        <f>F4396-MOD(F4396,10)</f>
        <v>0</v>
      </c>
      <c r="H4396" s="149">
        <f>MOD(F4396,10)</f>
        <v>0</v>
      </c>
      <c r="K4396" s="160"/>
    </row>
    <row r="4397" spans="1:11">
      <c r="A4397" s="159">
        <f t="shared" si="548"/>
        <v>275</v>
      </c>
      <c r="B4397" s="155">
        <f t="shared" si="549"/>
        <v>0</v>
      </c>
      <c r="C4397" s="155">
        <v>10000000000</v>
      </c>
      <c r="E4397" s="161" t="str">
        <f>_xlfn.IFNA(VLOOKUP(E4396,$O$3:$P$38,2,0),"")</f>
        <v/>
      </c>
      <c r="F4397" s="149" t="str">
        <f>IF(AND(F4396&gt;10,F4396&lt;20), VLOOKUP(F4396,$O$3:$P$38,2,0),"")</f>
        <v/>
      </c>
      <c r="G4397" s="149" t="str">
        <f>IF(AND(F4396&gt;10,F4396&lt;20),"", IF(G4396&gt;9, VLOOKUP(G4396,$O$3:$P$38,2,0),""))</f>
        <v/>
      </c>
      <c r="H4397" s="149" t="str">
        <f>IF(AND(F4396&gt;10,F4396&lt;20),"", IF(H4396&gt;0, VLOOKUP(H4396,$O$3:$P$38,2,0),""))</f>
        <v/>
      </c>
      <c r="I4397" s="149" t="str">
        <f>IF(D4396=0,"",IF(D4396=1,$R$3,IF(AND(F4396&gt;10,F4396&lt;19),$R$5,IF(AND(H4396&gt;1,H4396&lt;5),$R$4,$R$5))))</f>
        <v/>
      </c>
      <c r="J4397" s="149" t="str">
        <f>CONCATENATE(E4397,IF(AND(E4397&lt;&gt;"",F4397&lt;&gt;""),$M$3,""),F4397,IF(AND(E4397&amp;F4397&lt;&gt;"",G4397&lt;&gt;""),$M$3,""),G4397,IF(AND(E4397&amp;F4397&amp;G4397&lt;&gt;"",H4397&lt;&gt;""),$M$3,""),H4397,IF(E4397&amp;F4397&amp;G4397&amp;H4397&lt;&gt;"",$M$3,""),I4397)</f>
        <v/>
      </c>
      <c r="K4397" s="160"/>
    </row>
    <row r="4398" spans="1:11">
      <c r="A4398" s="159">
        <f t="shared" si="548"/>
        <v>275</v>
      </c>
      <c r="B4398" s="156">
        <f t="shared" si="549"/>
        <v>0</v>
      </c>
      <c r="C4398" s="156">
        <v>100000000000</v>
      </c>
      <c r="D4398" s="156"/>
      <c r="E4398" s="157"/>
      <c r="K4398" s="160"/>
    </row>
    <row r="4399" spans="1:11">
      <c r="A4399" s="159">
        <f t="shared" si="548"/>
        <v>275</v>
      </c>
      <c r="B4399" s="155">
        <f>A4399-A4396</f>
        <v>0</v>
      </c>
      <c r="C4399" s="155">
        <v>1000000000000</v>
      </c>
      <c r="D4399" s="156">
        <f>(A4399-A4396)/1000000000</f>
        <v>0</v>
      </c>
      <c r="E4399" s="157">
        <f>D4399-MOD(D4399,100)</f>
        <v>0</v>
      </c>
      <c r="F4399" s="149">
        <f>MOD(D4399,100)</f>
        <v>0</v>
      </c>
      <c r="G4399" s="149">
        <f>F4399-MOD(F4399,10)</f>
        <v>0</v>
      </c>
      <c r="H4399" s="149">
        <f>MOD(F4399,10)</f>
        <v>0</v>
      </c>
      <c r="K4399" s="160"/>
    </row>
    <row r="4400" spans="1:11" ht="15.75" thickBot="1">
      <c r="A4400" s="162"/>
      <c r="B4400" s="163"/>
      <c r="C4400" s="163"/>
      <c r="D4400" s="163"/>
      <c r="E4400" s="164" t="str">
        <f>_xlfn.IFNA(VLOOKUP(E4399,$O$3:$P$38,2,0),"")</f>
        <v/>
      </c>
      <c r="F4400" s="163" t="str">
        <f>IF(AND(F4399&gt;10,F4399&lt;20), VLOOKUP(F4399,$O$3:$P$38,2,0),"")</f>
        <v/>
      </c>
      <c r="G4400" s="163" t="str">
        <f>IF(AND(F4399&gt;10,F4399&lt;20),"", IF(G4399&gt;9, VLOOKUP(G4399,$O$3:$P$38,2,0),""))</f>
        <v/>
      </c>
      <c r="H4400" s="163" t="str">
        <f>IF(AND(F4399&gt;10,F4399&lt;20),"", IF(H4399&gt;0, VLOOKUP(H4399,$O$3:$P$38,2,0),""))</f>
        <v/>
      </c>
      <c r="I4400" s="163" t="str">
        <f>IF(D4399=0,"",IF(D4399=1,$S$3,IF(AND(F4399&gt;10,F4399&lt;19),$S$5,IF(AND(H4399&gt;1,H4399&lt;5),$S$4,$S$5))))</f>
        <v/>
      </c>
      <c r="J4400" s="163" t="str">
        <f>CONCATENATE(E4400,IF(AND(E4400&lt;&gt;"",F4400&lt;&gt;""),$M$3,""),F4400,IF(AND(E4400&amp;F4400&lt;&gt;"",G4400&lt;&gt;""),$M$3,""),G4400,IF(AND(E4400&amp;F4400&amp;G4400&lt;&gt;"",H4400&lt;&gt;""),$M$3,""),H4400,IF(E4400&amp;F4400&amp;G4400&amp;H4400&lt;&gt;"",$M$3,""),I4400)</f>
        <v/>
      </c>
      <c r="K4400" s="165"/>
    </row>
    <row r="4401" spans="1:11" ht="15.75" thickBot="1">
      <c r="A4401" s="150"/>
      <c r="B4401" s="150"/>
      <c r="C4401" s="150"/>
      <c r="D4401" s="150"/>
      <c r="E4401" s="166"/>
      <c r="F4401" s="150"/>
      <c r="G4401" s="150"/>
      <c r="H4401" s="150"/>
      <c r="I4401" s="150"/>
      <c r="J4401" s="150"/>
      <c r="K4401" s="150"/>
    </row>
    <row r="4402" spans="1:11" ht="15.75" thickBot="1">
      <c r="A4402" s="151">
        <v>276</v>
      </c>
      <c r="B4402" s="145" t="s">
        <v>152</v>
      </c>
      <c r="C4402" s="145" t="s">
        <v>153</v>
      </c>
      <c r="D4402" s="148"/>
      <c r="E4402" s="152" t="str">
        <f>CONCATENATE(J4416,IF(AND(D4415&lt;&gt;0,D4412&lt;&gt;0),$M$3,""),J4413,IF(AND(D4412&lt;&gt;0,D4409&lt;&gt;0),$M$3,""),J4410,IF(AND(D4409&lt;&gt;0,D4406&lt;&gt;0),$M$3,""),J4407,$N$3,$M$3,E4403,IF(D4403&lt;&gt;0,$M$3,""),$N$4)</f>
        <v>dwieście siedemdziesiąt sześć, 00/100</v>
      </c>
      <c r="F4402" s="148"/>
      <c r="G4402" s="148"/>
      <c r="H4402" s="148"/>
      <c r="I4402" s="148"/>
      <c r="J4402" s="148"/>
      <c r="K4402" s="153"/>
    </row>
    <row r="4403" spans="1:11" ht="15.75" thickBot="1">
      <c r="A4403" s="154">
        <f>TRUNC(A4402)</f>
        <v>276</v>
      </c>
      <c r="B4403" s="155">
        <f>A4402-A4403</f>
        <v>0</v>
      </c>
      <c r="C4403" s="155">
        <v>1</v>
      </c>
      <c r="D4403" s="156">
        <f>B4403</f>
        <v>0</v>
      </c>
      <c r="E4403" s="157" t="str">
        <f>CONCATENATE(TEXT(D4403*100,"## 00"),"/100")</f>
        <v>00/100</v>
      </c>
      <c r="K4403" s="158"/>
    </row>
    <row r="4404" spans="1:11">
      <c r="A4404" s="159">
        <f t="shared" ref="A4404:A4415" si="550">MOD($A$4403,$C4404)</f>
        <v>6</v>
      </c>
      <c r="B4404" s="156">
        <f>A4404</f>
        <v>6</v>
      </c>
      <c r="C4404" s="156">
        <v>10</v>
      </c>
      <c r="D4404" s="156"/>
      <c r="E4404" s="157"/>
      <c r="K4404" s="160"/>
    </row>
    <row r="4405" spans="1:11">
      <c r="A4405" s="159">
        <f t="shared" si="550"/>
        <v>76</v>
      </c>
      <c r="B4405" s="156">
        <f t="shared" ref="B4405:B4414" si="551">A4405-A4404</f>
        <v>70</v>
      </c>
      <c r="C4405" s="156">
        <v>100</v>
      </c>
      <c r="D4405" s="156"/>
      <c r="E4405" s="157"/>
      <c r="K4405" s="160"/>
    </row>
    <row r="4406" spans="1:11">
      <c r="A4406" s="159">
        <f t="shared" si="550"/>
        <v>276</v>
      </c>
      <c r="B4406" s="156">
        <f t="shared" si="551"/>
        <v>200</v>
      </c>
      <c r="C4406" s="156">
        <v>1000</v>
      </c>
      <c r="D4406" s="156">
        <f>A4406</f>
        <v>276</v>
      </c>
      <c r="E4406" s="157">
        <f>D4406-MOD(D4406,100)</f>
        <v>200</v>
      </c>
      <c r="F4406" s="149">
        <f>MOD(D4406,100)</f>
        <v>76</v>
      </c>
      <c r="G4406" s="149">
        <f>F4406-MOD(F4406,10)</f>
        <v>70</v>
      </c>
      <c r="H4406" s="149">
        <f>MOD(F4406,10)</f>
        <v>6</v>
      </c>
      <c r="K4406" s="160"/>
    </row>
    <row r="4407" spans="1:11">
      <c r="A4407" s="159">
        <f t="shared" si="550"/>
        <v>276</v>
      </c>
      <c r="B4407" s="156">
        <f t="shared" si="551"/>
        <v>0</v>
      </c>
      <c r="C4407" s="156">
        <v>10000</v>
      </c>
      <c r="D4407" s="156"/>
      <c r="E4407" s="157" t="str">
        <f>_xlfn.IFNA(VLOOKUP(E4406,$O$3:$P$38,2,0),"")</f>
        <v>dwieście</v>
      </c>
      <c r="F4407" s="149" t="str">
        <f>IF(AND(F4406&gt;10,F4406&lt;20), VLOOKUP(F4406,$O$3:$P$38,2,0),"")</f>
        <v/>
      </c>
      <c r="G4407" s="149" t="str">
        <f>IF(AND(F4406&gt;10,F4406&lt;20),"", IF(G4406&gt;9, VLOOKUP(G4406,$O$3:$P$38,2,0),""))</f>
        <v>siedemdziesiąt</v>
      </c>
      <c r="H4407" s="149" t="str">
        <f>IF(AND(F4406&gt;10,F4406&lt;20),"",IF(H4406&gt;0,VLOOKUP(H4406,$O$3:$P$39,2,0),IF(AND(H4406=0,A4403=0),"zero","")))</f>
        <v>sześć</v>
      </c>
      <c r="J4407" s="149" t="str">
        <f>CONCATENATE(E4407,IF(AND(E4407&lt;&gt;"",F4407&lt;&gt;""),$M$3,""),F4407,IF(AND(E4407&amp;F4407&lt;&gt;"",G4407&lt;&gt;""),$M$3,""),G4407,IF(AND(E4407&amp;F4407&amp;G4407&lt;&gt;"",H4407&lt;&gt;""),$M$3,""),H4407)</f>
        <v>dwieście siedemdziesiąt sześć</v>
      </c>
      <c r="K4407" s="160"/>
    </row>
    <row r="4408" spans="1:11">
      <c r="A4408" s="159">
        <f t="shared" si="550"/>
        <v>276</v>
      </c>
      <c r="B4408" s="156">
        <f t="shared" si="551"/>
        <v>0</v>
      </c>
      <c r="C4408" s="156">
        <v>100000</v>
      </c>
      <c r="D4408" s="156"/>
      <c r="E4408" s="157"/>
      <c r="K4408" s="160"/>
    </row>
    <row r="4409" spans="1:11">
      <c r="A4409" s="159">
        <f t="shared" si="550"/>
        <v>276</v>
      </c>
      <c r="B4409" s="156">
        <f t="shared" si="551"/>
        <v>0</v>
      </c>
      <c r="C4409" s="156">
        <v>1000000</v>
      </c>
      <c r="D4409" s="156">
        <f>(A4409-A4406)/1000</f>
        <v>0</v>
      </c>
      <c r="E4409" s="157">
        <f>D4409-MOD(D4409,100)</f>
        <v>0</v>
      </c>
      <c r="F4409" s="149">
        <f>MOD(D4409,100)</f>
        <v>0</v>
      </c>
      <c r="G4409" s="149">
        <f>F4409-MOD(F4409,10)</f>
        <v>0</v>
      </c>
      <c r="H4409" s="149">
        <f>MOD(F4409,10)</f>
        <v>0</v>
      </c>
      <c r="K4409" s="160"/>
    </row>
    <row r="4410" spans="1:11">
      <c r="A4410" s="159">
        <f t="shared" si="550"/>
        <v>276</v>
      </c>
      <c r="B4410" s="156">
        <f t="shared" si="551"/>
        <v>0</v>
      </c>
      <c r="C4410" s="156">
        <v>10000000</v>
      </c>
      <c r="D4410" s="156"/>
      <c r="E4410" s="157" t="str">
        <f>_xlfn.IFNA(VLOOKUP(E4409,$O$3:$P$38,2,0),"")</f>
        <v/>
      </c>
      <c r="F4410" s="149" t="str">
        <f>IF(AND(F4409&gt;10,F4409&lt;20), VLOOKUP(F4409,$O$3:$P$38,2,0),"")</f>
        <v/>
      </c>
      <c r="G4410" s="149" t="str">
        <f>IF(AND(F4409&gt;10,F4409&lt;20),"", IF(G4409&gt;9, VLOOKUP(G4409,$O$3:$P$38,2,0),""))</f>
        <v/>
      </c>
      <c r="H4410" s="149" t="str">
        <f>IF(AND(F4409&gt;10,F4409&lt;20),"", IF(H4409&gt;0, VLOOKUP(H4409,$O$3:$P$38,2,0),""))</f>
        <v/>
      </c>
      <c r="I4410" s="149" t="str">
        <f>IF(D4409=0,"",IF(D4409=1,$Q$3,IF(AND(F4409&gt;10,F4409&lt;19),$Q$5,IF(AND(H4409&gt;1,H4409&lt;5),$Q$4,$Q$5))))</f>
        <v/>
      </c>
      <c r="J4410" s="149" t="str">
        <f>CONCATENATE(E4410,IF(AND(E4410&lt;&gt;"",F4410&lt;&gt;""),$M$3,""),F4410,IF(AND(E4410&amp;F4410&lt;&gt;"",G4410&lt;&gt;""),$M$3,""),G4410,IF(AND(E4410&amp;F4410&amp;G4410&lt;&gt;"",H4410&lt;&gt;""),$M$3,""),H4410,IF(E4410&amp;F4410&amp;G4410&amp;H4410&lt;&gt;"",$M$3,""),I4410)</f>
        <v/>
      </c>
      <c r="K4410" s="160"/>
    </row>
    <row r="4411" spans="1:11">
      <c r="A4411" s="159">
        <f t="shared" si="550"/>
        <v>276</v>
      </c>
      <c r="B4411" s="156">
        <f t="shared" si="551"/>
        <v>0</v>
      </c>
      <c r="C4411" s="156">
        <v>100000000</v>
      </c>
      <c r="D4411" s="156"/>
      <c r="E4411" s="157"/>
      <c r="K4411" s="160"/>
    </row>
    <row r="4412" spans="1:11">
      <c r="A4412" s="159">
        <f t="shared" si="550"/>
        <v>276</v>
      </c>
      <c r="B4412" s="155">
        <f t="shared" si="551"/>
        <v>0</v>
      </c>
      <c r="C4412" s="155">
        <v>1000000000</v>
      </c>
      <c r="D4412" s="156">
        <f>(A4412-A4409)/1000000</f>
        <v>0</v>
      </c>
      <c r="E4412" s="157">
        <f>D4412-MOD(D4412,100)</f>
        <v>0</v>
      </c>
      <c r="F4412" s="149">
        <f>MOD(D4412,100)</f>
        <v>0</v>
      </c>
      <c r="G4412" s="149">
        <f>F4412-MOD(F4412,10)</f>
        <v>0</v>
      </c>
      <c r="H4412" s="149">
        <f>MOD(F4412,10)</f>
        <v>0</v>
      </c>
      <c r="K4412" s="160"/>
    </row>
    <row r="4413" spans="1:11">
      <c r="A4413" s="159">
        <f t="shared" si="550"/>
        <v>276</v>
      </c>
      <c r="B4413" s="155">
        <f t="shared" si="551"/>
        <v>0</v>
      </c>
      <c r="C4413" s="155">
        <v>10000000000</v>
      </c>
      <c r="E4413" s="161" t="str">
        <f>_xlfn.IFNA(VLOOKUP(E4412,$O$3:$P$38,2,0),"")</f>
        <v/>
      </c>
      <c r="F4413" s="149" t="str">
        <f>IF(AND(F4412&gt;10,F4412&lt;20), VLOOKUP(F4412,$O$3:$P$38,2,0),"")</f>
        <v/>
      </c>
      <c r="G4413" s="149" t="str">
        <f>IF(AND(F4412&gt;10,F4412&lt;20),"", IF(G4412&gt;9, VLOOKUP(G4412,$O$3:$P$38,2,0),""))</f>
        <v/>
      </c>
      <c r="H4413" s="149" t="str">
        <f>IF(AND(F4412&gt;10,F4412&lt;20),"", IF(H4412&gt;0, VLOOKUP(H4412,$O$3:$P$38,2,0),""))</f>
        <v/>
      </c>
      <c r="I4413" s="149" t="str">
        <f>IF(D4412=0,"",IF(D4412=1,$R$3,IF(AND(F4412&gt;10,F4412&lt;19),$R$5,IF(AND(H4412&gt;1,H4412&lt;5),$R$4,$R$5))))</f>
        <v/>
      </c>
      <c r="J4413" s="149" t="str">
        <f>CONCATENATE(E4413,IF(AND(E4413&lt;&gt;"",F4413&lt;&gt;""),$M$3,""),F4413,IF(AND(E4413&amp;F4413&lt;&gt;"",G4413&lt;&gt;""),$M$3,""),G4413,IF(AND(E4413&amp;F4413&amp;G4413&lt;&gt;"",H4413&lt;&gt;""),$M$3,""),H4413,IF(E4413&amp;F4413&amp;G4413&amp;H4413&lt;&gt;"",$M$3,""),I4413)</f>
        <v/>
      </c>
      <c r="K4413" s="160"/>
    </row>
    <row r="4414" spans="1:11">
      <c r="A4414" s="159">
        <f t="shared" si="550"/>
        <v>276</v>
      </c>
      <c r="B4414" s="156">
        <f t="shared" si="551"/>
        <v>0</v>
      </c>
      <c r="C4414" s="156">
        <v>100000000000</v>
      </c>
      <c r="D4414" s="156"/>
      <c r="E4414" s="157"/>
      <c r="K4414" s="160"/>
    </row>
    <row r="4415" spans="1:11">
      <c r="A4415" s="159">
        <f t="shared" si="550"/>
        <v>276</v>
      </c>
      <c r="B4415" s="155">
        <f>A4415-A4412</f>
        <v>0</v>
      </c>
      <c r="C4415" s="155">
        <v>1000000000000</v>
      </c>
      <c r="D4415" s="156">
        <f>(A4415-A4412)/1000000000</f>
        <v>0</v>
      </c>
      <c r="E4415" s="157">
        <f>D4415-MOD(D4415,100)</f>
        <v>0</v>
      </c>
      <c r="F4415" s="149">
        <f>MOD(D4415,100)</f>
        <v>0</v>
      </c>
      <c r="G4415" s="149">
        <f>F4415-MOD(F4415,10)</f>
        <v>0</v>
      </c>
      <c r="H4415" s="149">
        <f>MOD(F4415,10)</f>
        <v>0</v>
      </c>
      <c r="K4415" s="160"/>
    </row>
    <row r="4416" spans="1:11" ht="15.75" thickBot="1">
      <c r="A4416" s="162"/>
      <c r="B4416" s="163"/>
      <c r="C4416" s="163"/>
      <c r="D4416" s="163"/>
      <c r="E4416" s="164" t="str">
        <f>_xlfn.IFNA(VLOOKUP(E4415,$O$3:$P$38,2,0),"")</f>
        <v/>
      </c>
      <c r="F4416" s="163" t="str">
        <f>IF(AND(F4415&gt;10,F4415&lt;20), VLOOKUP(F4415,$O$3:$P$38,2,0),"")</f>
        <v/>
      </c>
      <c r="G4416" s="163" t="str">
        <f>IF(AND(F4415&gt;10,F4415&lt;20),"", IF(G4415&gt;9, VLOOKUP(G4415,$O$3:$P$38,2,0),""))</f>
        <v/>
      </c>
      <c r="H4416" s="163" t="str">
        <f>IF(AND(F4415&gt;10,F4415&lt;20),"", IF(H4415&gt;0, VLOOKUP(H4415,$O$3:$P$38,2,0),""))</f>
        <v/>
      </c>
      <c r="I4416" s="163" t="str">
        <f>IF(D4415=0,"",IF(D4415=1,$S$3,IF(AND(F4415&gt;10,F4415&lt;19),$S$5,IF(AND(H4415&gt;1,H4415&lt;5),$S$4,$S$5))))</f>
        <v/>
      </c>
      <c r="J4416" s="163" t="str">
        <f>CONCATENATE(E4416,IF(AND(E4416&lt;&gt;"",F4416&lt;&gt;""),$M$3,""),F4416,IF(AND(E4416&amp;F4416&lt;&gt;"",G4416&lt;&gt;""),$M$3,""),G4416,IF(AND(E4416&amp;F4416&amp;G4416&lt;&gt;"",H4416&lt;&gt;""),$M$3,""),H4416,IF(E4416&amp;F4416&amp;G4416&amp;H4416&lt;&gt;"",$M$3,""),I4416)</f>
        <v/>
      </c>
      <c r="K4416" s="165"/>
    </row>
    <row r="4417" spans="1:11" ht="15.75" thickBot="1">
      <c r="A4417" s="150"/>
      <c r="B4417" s="150"/>
      <c r="C4417" s="150"/>
      <c r="D4417" s="150"/>
      <c r="E4417" s="166"/>
      <c r="F4417" s="150"/>
      <c r="G4417" s="150"/>
      <c r="H4417" s="150"/>
      <c r="I4417" s="150"/>
      <c r="J4417" s="150"/>
      <c r="K4417" s="150"/>
    </row>
    <row r="4418" spans="1:11" ht="15.75" thickBot="1">
      <c r="A4418" s="151">
        <v>277</v>
      </c>
      <c r="B4418" s="145" t="s">
        <v>152</v>
      </c>
      <c r="C4418" s="145" t="s">
        <v>153</v>
      </c>
      <c r="D4418" s="148"/>
      <c r="E4418" s="152" t="str">
        <f>CONCATENATE(J4432,IF(AND(D4431&lt;&gt;0,D4428&lt;&gt;0),$M$3,""),J4429,IF(AND(D4428&lt;&gt;0,D4425&lt;&gt;0),$M$3,""),J4426,IF(AND(D4425&lt;&gt;0,D4422&lt;&gt;0),$M$3,""),J4423,$N$3,$M$3,E4419,IF(D4419&lt;&gt;0,$M$3,""),$N$4)</f>
        <v>dwieście siedemdziesiąt siedem, 00/100</v>
      </c>
      <c r="F4418" s="148"/>
      <c r="G4418" s="148"/>
      <c r="H4418" s="148"/>
      <c r="I4418" s="148"/>
      <c r="J4418" s="148"/>
      <c r="K4418" s="153"/>
    </row>
    <row r="4419" spans="1:11" ht="15.75" thickBot="1">
      <c r="A4419" s="154">
        <f>TRUNC(A4418)</f>
        <v>277</v>
      </c>
      <c r="B4419" s="155">
        <f>A4418-A4419</f>
        <v>0</v>
      </c>
      <c r="C4419" s="155">
        <v>1</v>
      </c>
      <c r="D4419" s="156">
        <f>B4419</f>
        <v>0</v>
      </c>
      <c r="E4419" s="157" t="str">
        <f>CONCATENATE(TEXT(D4419*100,"## 00"),"/100")</f>
        <v>00/100</v>
      </c>
      <c r="K4419" s="158"/>
    </row>
    <row r="4420" spans="1:11">
      <c r="A4420" s="159">
        <f t="shared" ref="A4420:A4431" si="552">MOD($A$4419,$C4420)</f>
        <v>7</v>
      </c>
      <c r="B4420" s="156">
        <f>A4420</f>
        <v>7</v>
      </c>
      <c r="C4420" s="156">
        <v>10</v>
      </c>
      <c r="D4420" s="156"/>
      <c r="E4420" s="157"/>
      <c r="K4420" s="160"/>
    </row>
    <row r="4421" spans="1:11">
      <c r="A4421" s="159">
        <f t="shared" si="552"/>
        <v>77</v>
      </c>
      <c r="B4421" s="156">
        <f t="shared" ref="B4421:B4430" si="553">A4421-A4420</f>
        <v>70</v>
      </c>
      <c r="C4421" s="156">
        <v>100</v>
      </c>
      <c r="D4421" s="156"/>
      <c r="E4421" s="157"/>
      <c r="K4421" s="160"/>
    </row>
    <row r="4422" spans="1:11">
      <c r="A4422" s="159">
        <f t="shared" si="552"/>
        <v>277</v>
      </c>
      <c r="B4422" s="156">
        <f t="shared" si="553"/>
        <v>200</v>
      </c>
      <c r="C4422" s="156">
        <v>1000</v>
      </c>
      <c r="D4422" s="156">
        <f>A4422</f>
        <v>277</v>
      </c>
      <c r="E4422" s="157">
        <f>D4422-MOD(D4422,100)</f>
        <v>200</v>
      </c>
      <c r="F4422" s="149">
        <f>MOD(D4422,100)</f>
        <v>77</v>
      </c>
      <c r="G4422" s="149">
        <f>F4422-MOD(F4422,10)</f>
        <v>70</v>
      </c>
      <c r="H4422" s="149">
        <f>MOD(F4422,10)</f>
        <v>7</v>
      </c>
      <c r="K4422" s="160"/>
    </row>
    <row r="4423" spans="1:11">
      <c r="A4423" s="159">
        <f t="shared" si="552"/>
        <v>277</v>
      </c>
      <c r="B4423" s="156">
        <f t="shared" si="553"/>
        <v>0</v>
      </c>
      <c r="C4423" s="156">
        <v>10000</v>
      </c>
      <c r="D4423" s="156"/>
      <c r="E4423" s="157" t="str">
        <f>_xlfn.IFNA(VLOOKUP(E4422,$O$3:$P$38,2,0),"")</f>
        <v>dwieście</v>
      </c>
      <c r="F4423" s="149" t="str">
        <f>IF(AND(F4422&gt;10,F4422&lt;20), VLOOKUP(F4422,$O$3:$P$38,2,0),"")</f>
        <v/>
      </c>
      <c r="G4423" s="149" t="str">
        <f>IF(AND(F4422&gt;10,F4422&lt;20),"", IF(G4422&gt;9, VLOOKUP(G4422,$O$3:$P$38,2,0),""))</f>
        <v>siedemdziesiąt</v>
      </c>
      <c r="H4423" s="149" t="str">
        <f>IF(AND(F4422&gt;10,F4422&lt;20),"",IF(H4422&gt;0,VLOOKUP(H4422,$O$3:$P$39,2,0),IF(AND(H4422=0,A4419=0),"zero","")))</f>
        <v>siedem</v>
      </c>
      <c r="J4423" s="149" t="str">
        <f>CONCATENATE(E4423,IF(AND(E4423&lt;&gt;"",F4423&lt;&gt;""),$M$3,""),F4423,IF(AND(E4423&amp;F4423&lt;&gt;"",G4423&lt;&gt;""),$M$3,""),G4423,IF(AND(E4423&amp;F4423&amp;G4423&lt;&gt;"",H4423&lt;&gt;""),$M$3,""),H4423)</f>
        <v>dwieście siedemdziesiąt siedem</v>
      </c>
      <c r="K4423" s="160"/>
    </row>
    <row r="4424" spans="1:11">
      <c r="A4424" s="159">
        <f t="shared" si="552"/>
        <v>277</v>
      </c>
      <c r="B4424" s="156">
        <f t="shared" si="553"/>
        <v>0</v>
      </c>
      <c r="C4424" s="156">
        <v>100000</v>
      </c>
      <c r="D4424" s="156"/>
      <c r="E4424" s="157"/>
      <c r="K4424" s="160"/>
    </row>
    <row r="4425" spans="1:11">
      <c r="A4425" s="159">
        <f t="shared" si="552"/>
        <v>277</v>
      </c>
      <c r="B4425" s="156">
        <f t="shared" si="553"/>
        <v>0</v>
      </c>
      <c r="C4425" s="156">
        <v>1000000</v>
      </c>
      <c r="D4425" s="156">
        <f>(A4425-A4422)/1000</f>
        <v>0</v>
      </c>
      <c r="E4425" s="157">
        <f>D4425-MOD(D4425,100)</f>
        <v>0</v>
      </c>
      <c r="F4425" s="149">
        <f>MOD(D4425,100)</f>
        <v>0</v>
      </c>
      <c r="G4425" s="149">
        <f>F4425-MOD(F4425,10)</f>
        <v>0</v>
      </c>
      <c r="H4425" s="149">
        <f>MOD(F4425,10)</f>
        <v>0</v>
      </c>
      <c r="K4425" s="160"/>
    </row>
    <row r="4426" spans="1:11">
      <c r="A4426" s="159">
        <f t="shared" si="552"/>
        <v>277</v>
      </c>
      <c r="B4426" s="156">
        <f t="shared" si="553"/>
        <v>0</v>
      </c>
      <c r="C4426" s="156">
        <v>10000000</v>
      </c>
      <c r="D4426" s="156"/>
      <c r="E4426" s="157" t="str">
        <f>_xlfn.IFNA(VLOOKUP(E4425,$O$3:$P$38,2,0),"")</f>
        <v/>
      </c>
      <c r="F4426" s="149" t="str">
        <f>IF(AND(F4425&gt;10,F4425&lt;20), VLOOKUP(F4425,$O$3:$P$38,2,0),"")</f>
        <v/>
      </c>
      <c r="G4426" s="149" t="str">
        <f>IF(AND(F4425&gt;10,F4425&lt;20),"", IF(G4425&gt;9, VLOOKUP(G4425,$O$3:$P$38,2,0),""))</f>
        <v/>
      </c>
      <c r="H4426" s="149" t="str">
        <f>IF(AND(F4425&gt;10,F4425&lt;20),"", IF(H4425&gt;0, VLOOKUP(H4425,$O$3:$P$38,2,0),""))</f>
        <v/>
      </c>
      <c r="I4426" s="149" t="str">
        <f>IF(D4425=0,"",IF(D4425=1,$Q$3,IF(AND(F4425&gt;10,F4425&lt;19),$Q$5,IF(AND(H4425&gt;1,H4425&lt;5),$Q$4,$Q$5))))</f>
        <v/>
      </c>
      <c r="J4426" s="149" t="str">
        <f>CONCATENATE(E4426,IF(AND(E4426&lt;&gt;"",F4426&lt;&gt;""),$M$3,""),F4426,IF(AND(E4426&amp;F4426&lt;&gt;"",G4426&lt;&gt;""),$M$3,""),G4426,IF(AND(E4426&amp;F4426&amp;G4426&lt;&gt;"",H4426&lt;&gt;""),$M$3,""),H4426,IF(E4426&amp;F4426&amp;G4426&amp;H4426&lt;&gt;"",$M$3,""),I4426)</f>
        <v/>
      </c>
      <c r="K4426" s="160"/>
    </row>
    <row r="4427" spans="1:11">
      <c r="A4427" s="159">
        <f t="shared" si="552"/>
        <v>277</v>
      </c>
      <c r="B4427" s="156">
        <f t="shared" si="553"/>
        <v>0</v>
      </c>
      <c r="C4427" s="156">
        <v>100000000</v>
      </c>
      <c r="D4427" s="156"/>
      <c r="E4427" s="157"/>
      <c r="K4427" s="160"/>
    </row>
    <row r="4428" spans="1:11">
      <c r="A4428" s="159">
        <f t="shared" si="552"/>
        <v>277</v>
      </c>
      <c r="B4428" s="155">
        <f t="shared" si="553"/>
        <v>0</v>
      </c>
      <c r="C4428" s="155">
        <v>1000000000</v>
      </c>
      <c r="D4428" s="156">
        <f>(A4428-A4425)/1000000</f>
        <v>0</v>
      </c>
      <c r="E4428" s="157">
        <f>D4428-MOD(D4428,100)</f>
        <v>0</v>
      </c>
      <c r="F4428" s="149">
        <f>MOD(D4428,100)</f>
        <v>0</v>
      </c>
      <c r="G4428" s="149">
        <f>F4428-MOD(F4428,10)</f>
        <v>0</v>
      </c>
      <c r="H4428" s="149">
        <f>MOD(F4428,10)</f>
        <v>0</v>
      </c>
      <c r="K4428" s="160"/>
    </row>
    <row r="4429" spans="1:11">
      <c r="A4429" s="159">
        <f t="shared" si="552"/>
        <v>277</v>
      </c>
      <c r="B4429" s="155">
        <f t="shared" si="553"/>
        <v>0</v>
      </c>
      <c r="C4429" s="155">
        <v>10000000000</v>
      </c>
      <c r="E4429" s="161" t="str">
        <f>_xlfn.IFNA(VLOOKUP(E4428,$O$3:$P$38,2,0),"")</f>
        <v/>
      </c>
      <c r="F4429" s="149" t="str">
        <f>IF(AND(F4428&gt;10,F4428&lt;20), VLOOKUP(F4428,$O$3:$P$38,2,0),"")</f>
        <v/>
      </c>
      <c r="G4429" s="149" t="str">
        <f>IF(AND(F4428&gt;10,F4428&lt;20),"", IF(G4428&gt;9, VLOOKUP(G4428,$O$3:$P$38,2,0),""))</f>
        <v/>
      </c>
      <c r="H4429" s="149" t="str">
        <f>IF(AND(F4428&gt;10,F4428&lt;20),"", IF(H4428&gt;0, VLOOKUP(H4428,$O$3:$P$38,2,0),""))</f>
        <v/>
      </c>
      <c r="I4429" s="149" t="str">
        <f>IF(D4428=0,"",IF(D4428=1,$R$3,IF(AND(F4428&gt;10,F4428&lt;19),$R$5,IF(AND(H4428&gt;1,H4428&lt;5),$R$4,$R$5))))</f>
        <v/>
      </c>
      <c r="J4429" s="149" t="str">
        <f>CONCATENATE(E4429,IF(AND(E4429&lt;&gt;"",F4429&lt;&gt;""),$M$3,""),F4429,IF(AND(E4429&amp;F4429&lt;&gt;"",G4429&lt;&gt;""),$M$3,""),G4429,IF(AND(E4429&amp;F4429&amp;G4429&lt;&gt;"",H4429&lt;&gt;""),$M$3,""),H4429,IF(E4429&amp;F4429&amp;G4429&amp;H4429&lt;&gt;"",$M$3,""),I4429)</f>
        <v/>
      </c>
      <c r="K4429" s="160"/>
    </row>
    <row r="4430" spans="1:11">
      <c r="A4430" s="159">
        <f t="shared" si="552"/>
        <v>277</v>
      </c>
      <c r="B4430" s="156">
        <f t="shared" si="553"/>
        <v>0</v>
      </c>
      <c r="C4430" s="156">
        <v>100000000000</v>
      </c>
      <c r="D4430" s="156"/>
      <c r="E4430" s="157"/>
      <c r="K4430" s="160"/>
    </row>
    <row r="4431" spans="1:11">
      <c r="A4431" s="159">
        <f t="shared" si="552"/>
        <v>277</v>
      </c>
      <c r="B4431" s="155">
        <f>A4431-A4428</f>
        <v>0</v>
      </c>
      <c r="C4431" s="155">
        <v>1000000000000</v>
      </c>
      <c r="D4431" s="156">
        <f>(A4431-A4428)/1000000000</f>
        <v>0</v>
      </c>
      <c r="E4431" s="157">
        <f>D4431-MOD(D4431,100)</f>
        <v>0</v>
      </c>
      <c r="F4431" s="149">
        <f>MOD(D4431,100)</f>
        <v>0</v>
      </c>
      <c r="G4431" s="149">
        <f>F4431-MOD(F4431,10)</f>
        <v>0</v>
      </c>
      <c r="H4431" s="149">
        <f>MOD(F4431,10)</f>
        <v>0</v>
      </c>
      <c r="K4431" s="160"/>
    </row>
    <row r="4432" spans="1:11" ht="15.75" thickBot="1">
      <c r="A4432" s="162"/>
      <c r="B4432" s="163"/>
      <c r="C4432" s="163"/>
      <c r="D4432" s="163"/>
      <c r="E4432" s="164" t="str">
        <f>_xlfn.IFNA(VLOOKUP(E4431,$O$3:$P$38,2,0),"")</f>
        <v/>
      </c>
      <c r="F4432" s="163" t="str">
        <f>IF(AND(F4431&gt;10,F4431&lt;20), VLOOKUP(F4431,$O$3:$P$38,2,0),"")</f>
        <v/>
      </c>
      <c r="G4432" s="163" t="str">
        <f>IF(AND(F4431&gt;10,F4431&lt;20),"", IF(G4431&gt;9, VLOOKUP(G4431,$O$3:$P$38,2,0),""))</f>
        <v/>
      </c>
      <c r="H4432" s="163" t="str">
        <f>IF(AND(F4431&gt;10,F4431&lt;20),"", IF(H4431&gt;0, VLOOKUP(H4431,$O$3:$P$38,2,0),""))</f>
        <v/>
      </c>
      <c r="I4432" s="163" t="str">
        <f>IF(D4431=0,"",IF(D4431=1,$S$3,IF(AND(F4431&gt;10,F4431&lt;19),$S$5,IF(AND(H4431&gt;1,H4431&lt;5),$S$4,$S$5))))</f>
        <v/>
      </c>
      <c r="J4432" s="163" t="str">
        <f>CONCATENATE(E4432,IF(AND(E4432&lt;&gt;"",F4432&lt;&gt;""),$M$3,""),F4432,IF(AND(E4432&amp;F4432&lt;&gt;"",G4432&lt;&gt;""),$M$3,""),G4432,IF(AND(E4432&amp;F4432&amp;G4432&lt;&gt;"",H4432&lt;&gt;""),$M$3,""),H4432,IF(E4432&amp;F4432&amp;G4432&amp;H4432&lt;&gt;"",$M$3,""),I4432)</f>
        <v/>
      </c>
      <c r="K4432" s="165"/>
    </row>
    <row r="4433" spans="1:11" ht="15.75" thickBot="1">
      <c r="A4433" s="150"/>
      <c r="B4433" s="150"/>
      <c r="C4433" s="150"/>
      <c r="D4433" s="150"/>
      <c r="E4433" s="166"/>
      <c r="F4433" s="150"/>
      <c r="G4433" s="150"/>
      <c r="H4433" s="150"/>
      <c r="I4433" s="150"/>
      <c r="J4433" s="150"/>
      <c r="K4433" s="150"/>
    </row>
    <row r="4434" spans="1:11" ht="15.75" thickBot="1">
      <c r="A4434" s="151">
        <v>278</v>
      </c>
      <c r="B4434" s="145" t="s">
        <v>152</v>
      </c>
      <c r="C4434" s="145" t="s">
        <v>153</v>
      </c>
      <c r="D4434" s="148"/>
      <c r="E4434" s="152" t="str">
        <f>CONCATENATE(J4448,IF(AND(D4447&lt;&gt;0,D4444&lt;&gt;0),$M$3,""),J4445,IF(AND(D4444&lt;&gt;0,D4441&lt;&gt;0),$M$3,""),J4442,IF(AND(D4441&lt;&gt;0,D4438&lt;&gt;0),$M$3,""),J4439,$N$3,$M$3,E4435,IF(D4435&lt;&gt;0,$M$3,""),$N$4)</f>
        <v>dwieście siedemdziesiąt osiem, 00/100</v>
      </c>
      <c r="F4434" s="148"/>
      <c r="G4434" s="148"/>
      <c r="H4434" s="148"/>
      <c r="I4434" s="148"/>
      <c r="J4434" s="148"/>
      <c r="K4434" s="153"/>
    </row>
    <row r="4435" spans="1:11" ht="15.75" thickBot="1">
      <c r="A4435" s="154">
        <f>TRUNC(A4434)</f>
        <v>278</v>
      </c>
      <c r="B4435" s="155">
        <f>A4434-A4435</f>
        <v>0</v>
      </c>
      <c r="C4435" s="155">
        <v>1</v>
      </c>
      <c r="D4435" s="156">
        <f>B4435</f>
        <v>0</v>
      </c>
      <c r="E4435" s="157" t="str">
        <f>CONCATENATE(TEXT(D4435*100,"## 00"),"/100")</f>
        <v>00/100</v>
      </c>
      <c r="K4435" s="158"/>
    </row>
    <row r="4436" spans="1:11">
      <c r="A4436" s="159">
        <f t="shared" ref="A4436:A4447" si="554">MOD($A$4435,$C4436)</f>
        <v>8</v>
      </c>
      <c r="B4436" s="156">
        <f>A4436</f>
        <v>8</v>
      </c>
      <c r="C4436" s="156">
        <v>10</v>
      </c>
      <c r="D4436" s="156"/>
      <c r="E4436" s="157"/>
      <c r="K4436" s="160"/>
    </row>
    <row r="4437" spans="1:11">
      <c r="A4437" s="159">
        <f t="shared" si="554"/>
        <v>78</v>
      </c>
      <c r="B4437" s="156">
        <f t="shared" ref="B4437:B4446" si="555">A4437-A4436</f>
        <v>70</v>
      </c>
      <c r="C4437" s="156">
        <v>100</v>
      </c>
      <c r="D4437" s="156"/>
      <c r="E4437" s="157"/>
      <c r="K4437" s="160"/>
    </row>
    <row r="4438" spans="1:11">
      <c r="A4438" s="159">
        <f t="shared" si="554"/>
        <v>278</v>
      </c>
      <c r="B4438" s="156">
        <f t="shared" si="555"/>
        <v>200</v>
      </c>
      <c r="C4438" s="156">
        <v>1000</v>
      </c>
      <c r="D4438" s="156">
        <f>A4438</f>
        <v>278</v>
      </c>
      <c r="E4438" s="157">
        <f>D4438-MOD(D4438,100)</f>
        <v>200</v>
      </c>
      <c r="F4438" s="149">
        <f>MOD(D4438,100)</f>
        <v>78</v>
      </c>
      <c r="G4438" s="149">
        <f>F4438-MOD(F4438,10)</f>
        <v>70</v>
      </c>
      <c r="H4438" s="149">
        <f>MOD(F4438,10)</f>
        <v>8</v>
      </c>
      <c r="K4438" s="160"/>
    </row>
    <row r="4439" spans="1:11">
      <c r="A4439" s="159">
        <f t="shared" si="554"/>
        <v>278</v>
      </c>
      <c r="B4439" s="156">
        <f t="shared" si="555"/>
        <v>0</v>
      </c>
      <c r="C4439" s="156">
        <v>10000</v>
      </c>
      <c r="D4439" s="156"/>
      <c r="E4439" s="157" t="str">
        <f>_xlfn.IFNA(VLOOKUP(E4438,$O$3:$P$38,2,0),"")</f>
        <v>dwieście</v>
      </c>
      <c r="F4439" s="149" t="str">
        <f>IF(AND(F4438&gt;10,F4438&lt;20), VLOOKUP(F4438,$O$3:$P$38,2,0),"")</f>
        <v/>
      </c>
      <c r="G4439" s="149" t="str">
        <f>IF(AND(F4438&gt;10,F4438&lt;20),"", IF(G4438&gt;9, VLOOKUP(G4438,$O$3:$P$38,2,0),""))</f>
        <v>siedemdziesiąt</v>
      </c>
      <c r="H4439" s="149" t="str">
        <f>IF(AND(F4438&gt;10,F4438&lt;20),"",IF(H4438&gt;0,VLOOKUP(H4438,$O$3:$P$39,2,0),IF(AND(H4438=0,A4435=0),"zero","")))</f>
        <v>osiem</v>
      </c>
      <c r="J4439" s="149" t="str">
        <f>CONCATENATE(E4439,IF(AND(E4439&lt;&gt;"",F4439&lt;&gt;""),$M$3,""),F4439,IF(AND(E4439&amp;F4439&lt;&gt;"",G4439&lt;&gt;""),$M$3,""),G4439,IF(AND(E4439&amp;F4439&amp;G4439&lt;&gt;"",H4439&lt;&gt;""),$M$3,""),H4439)</f>
        <v>dwieście siedemdziesiąt osiem</v>
      </c>
      <c r="K4439" s="160"/>
    </row>
    <row r="4440" spans="1:11">
      <c r="A4440" s="159">
        <f t="shared" si="554"/>
        <v>278</v>
      </c>
      <c r="B4440" s="156">
        <f t="shared" si="555"/>
        <v>0</v>
      </c>
      <c r="C4440" s="156">
        <v>100000</v>
      </c>
      <c r="D4440" s="156"/>
      <c r="E4440" s="157"/>
      <c r="K4440" s="160"/>
    </row>
    <row r="4441" spans="1:11">
      <c r="A4441" s="159">
        <f t="shared" si="554"/>
        <v>278</v>
      </c>
      <c r="B4441" s="156">
        <f t="shared" si="555"/>
        <v>0</v>
      </c>
      <c r="C4441" s="156">
        <v>1000000</v>
      </c>
      <c r="D4441" s="156">
        <f>(A4441-A4438)/1000</f>
        <v>0</v>
      </c>
      <c r="E4441" s="157">
        <f>D4441-MOD(D4441,100)</f>
        <v>0</v>
      </c>
      <c r="F4441" s="149">
        <f>MOD(D4441,100)</f>
        <v>0</v>
      </c>
      <c r="G4441" s="149">
        <f>F4441-MOD(F4441,10)</f>
        <v>0</v>
      </c>
      <c r="H4441" s="149">
        <f>MOD(F4441,10)</f>
        <v>0</v>
      </c>
      <c r="K4441" s="160"/>
    </row>
    <row r="4442" spans="1:11">
      <c r="A4442" s="159">
        <f t="shared" si="554"/>
        <v>278</v>
      </c>
      <c r="B4442" s="156">
        <f t="shared" si="555"/>
        <v>0</v>
      </c>
      <c r="C4442" s="156">
        <v>10000000</v>
      </c>
      <c r="D4442" s="156"/>
      <c r="E4442" s="157" t="str">
        <f>_xlfn.IFNA(VLOOKUP(E4441,$O$3:$P$38,2,0),"")</f>
        <v/>
      </c>
      <c r="F4442" s="149" t="str">
        <f>IF(AND(F4441&gt;10,F4441&lt;20), VLOOKUP(F4441,$O$3:$P$38,2,0),"")</f>
        <v/>
      </c>
      <c r="G4442" s="149" t="str">
        <f>IF(AND(F4441&gt;10,F4441&lt;20),"", IF(G4441&gt;9, VLOOKUP(G4441,$O$3:$P$38,2,0),""))</f>
        <v/>
      </c>
      <c r="H4442" s="149" t="str">
        <f>IF(AND(F4441&gt;10,F4441&lt;20),"", IF(H4441&gt;0, VLOOKUP(H4441,$O$3:$P$38,2,0),""))</f>
        <v/>
      </c>
      <c r="I4442" s="149" t="str">
        <f>IF(D4441=0,"",IF(D4441=1,$Q$3,IF(AND(F4441&gt;10,F4441&lt;19),$Q$5,IF(AND(H4441&gt;1,H4441&lt;5),$Q$4,$Q$5))))</f>
        <v/>
      </c>
      <c r="J4442" s="149" t="str">
        <f>CONCATENATE(E4442,IF(AND(E4442&lt;&gt;"",F4442&lt;&gt;""),$M$3,""),F4442,IF(AND(E4442&amp;F4442&lt;&gt;"",G4442&lt;&gt;""),$M$3,""),G4442,IF(AND(E4442&amp;F4442&amp;G4442&lt;&gt;"",H4442&lt;&gt;""),$M$3,""),H4442,IF(E4442&amp;F4442&amp;G4442&amp;H4442&lt;&gt;"",$M$3,""),I4442)</f>
        <v/>
      </c>
      <c r="K4442" s="160"/>
    </row>
    <row r="4443" spans="1:11">
      <c r="A4443" s="159">
        <f t="shared" si="554"/>
        <v>278</v>
      </c>
      <c r="B4443" s="156">
        <f t="shared" si="555"/>
        <v>0</v>
      </c>
      <c r="C4443" s="156">
        <v>100000000</v>
      </c>
      <c r="D4443" s="156"/>
      <c r="E4443" s="157"/>
      <c r="K4443" s="160"/>
    </row>
    <row r="4444" spans="1:11">
      <c r="A4444" s="159">
        <f t="shared" si="554"/>
        <v>278</v>
      </c>
      <c r="B4444" s="155">
        <f t="shared" si="555"/>
        <v>0</v>
      </c>
      <c r="C4444" s="155">
        <v>1000000000</v>
      </c>
      <c r="D4444" s="156">
        <f>(A4444-A4441)/1000000</f>
        <v>0</v>
      </c>
      <c r="E4444" s="157">
        <f>D4444-MOD(D4444,100)</f>
        <v>0</v>
      </c>
      <c r="F4444" s="149">
        <f>MOD(D4444,100)</f>
        <v>0</v>
      </c>
      <c r="G4444" s="149">
        <f>F4444-MOD(F4444,10)</f>
        <v>0</v>
      </c>
      <c r="H4444" s="149">
        <f>MOD(F4444,10)</f>
        <v>0</v>
      </c>
      <c r="K4444" s="160"/>
    </row>
    <row r="4445" spans="1:11">
      <c r="A4445" s="159">
        <f t="shared" si="554"/>
        <v>278</v>
      </c>
      <c r="B4445" s="155">
        <f t="shared" si="555"/>
        <v>0</v>
      </c>
      <c r="C4445" s="155">
        <v>10000000000</v>
      </c>
      <c r="E4445" s="161" t="str">
        <f>_xlfn.IFNA(VLOOKUP(E4444,$O$3:$P$38,2,0),"")</f>
        <v/>
      </c>
      <c r="F4445" s="149" t="str">
        <f>IF(AND(F4444&gt;10,F4444&lt;20), VLOOKUP(F4444,$O$3:$P$38,2,0),"")</f>
        <v/>
      </c>
      <c r="G4445" s="149" t="str">
        <f>IF(AND(F4444&gt;10,F4444&lt;20),"", IF(G4444&gt;9, VLOOKUP(G4444,$O$3:$P$38,2,0),""))</f>
        <v/>
      </c>
      <c r="H4445" s="149" t="str">
        <f>IF(AND(F4444&gt;10,F4444&lt;20),"", IF(H4444&gt;0, VLOOKUP(H4444,$O$3:$P$38,2,0),""))</f>
        <v/>
      </c>
      <c r="I4445" s="149" t="str">
        <f>IF(D4444=0,"",IF(D4444=1,$R$3,IF(AND(F4444&gt;10,F4444&lt;19),$R$5,IF(AND(H4444&gt;1,H4444&lt;5),$R$4,$R$5))))</f>
        <v/>
      </c>
      <c r="J4445" s="149" t="str">
        <f>CONCATENATE(E4445,IF(AND(E4445&lt;&gt;"",F4445&lt;&gt;""),$M$3,""),F4445,IF(AND(E4445&amp;F4445&lt;&gt;"",G4445&lt;&gt;""),$M$3,""),G4445,IF(AND(E4445&amp;F4445&amp;G4445&lt;&gt;"",H4445&lt;&gt;""),$M$3,""),H4445,IF(E4445&amp;F4445&amp;G4445&amp;H4445&lt;&gt;"",$M$3,""),I4445)</f>
        <v/>
      </c>
      <c r="K4445" s="160"/>
    </row>
    <row r="4446" spans="1:11">
      <c r="A4446" s="159">
        <f t="shared" si="554"/>
        <v>278</v>
      </c>
      <c r="B4446" s="156">
        <f t="shared" si="555"/>
        <v>0</v>
      </c>
      <c r="C4446" s="156">
        <v>100000000000</v>
      </c>
      <c r="D4446" s="156"/>
      <c r="E4446" s="157"/>
      <c r="K4446" s="160"/>
    </row>
    <row r="4447" spans="1:11">
      <c r="A4447" s="159">
        <f t="shared" si="554"/>
        <v>278</v>
      </c>
      <c r="B4447" s="155">
        <f>A4447-A4444</f>
        <v>0</v>
      </c>
      <c r="C4447" s="155">
        <v>1000000000000</v>
      </c>
      <c r="D4447" s="156">
        <f>(A4447-A4444)/1000000000</f>
        <v>0</v>
      </c>
      <c r="E4447" s="157">
        <f>D4447-MOD(D4447,100)</f>
        <v>0</v>
      </c>
      <c r="F4447" s="149">
        <f>MOD(D4447,100)</f>
        <v>0</v>
      </c>
      <c r="G4447" s="149">
        <f>F4447-MOD(F4447,10)</f>
        <v>0</v>
      </c>
      <c r="H4447" s="149">
        <f>MOD(F4447,10)</f>
        <v>0</v>
      </c>
      <c r="K4447" s="160"/>
    </row>
    <row r="4448" spans="1:11" ht="15.75" thickBot="1">
      <c r="A4448" s="162"/>
      <c r="B4448" s="163"/>
      <c r="C4448" s="163"/>
      <c r="D4448" s="163"/>
      <c r="E4448" s="164" t="str">
        <f>_xlfn.IFNA(VLOOKUP(E4447,$O$3:$P$38,2,0),"")</f>
        <v/>
      </c>
      <c r="F4448" s="163" t="str">
        <f>IF(AND(F4447&gt;10,F4447&lt;20), VLOOKUP(F4447,$O$3:$P$38,2,0),"")</f>
        <v/>
      </c>
      <c r="G4448" s="163" t="str">
        <f>IF(AND(F4447&gt;10,F4447&lt;20),"", IF(G4447&gt;9, VLOOKUP(G4447,$O$3:$P$38,2,0),""))</f>
        <v/>
      </c>
      <c r="H4448" s="163" t="str">
        <f>IF(AND(F4447&gt;10,F4447&lt;20),"", IF(H4447&gt;0, VLOOKUP(H4447,$O$3:$P$38,2,0),""))</f>
        <v/>
      </c>
      <c r="I4448" s="163" t="str">
        <f>IF(D4447=0,"",IF(D4447=1,$S$3,IF(AND(F4447&gt;10,F4447&lt;19),$S$5,IF(AND(H4447&gt;1,H4447&lt;5),$S$4,$S$5))))</f>
        <v/>
      </c>
      <c r="J4448" s="163" t="str">
        <f>CONCATENATE(E4448,IF(AND(E4448&lt;&gt;"",F4448&lt;&gt;""),$M$3,""),F4448,IF(AND(E4448&amp;F4448&lt;&gt;"",G4448&lt;&gt;""),$M$3,""),G4448,IF(AND(E4448&amp;F4448&amp;G4448&lt;&gt;"",H4448&lt;&gt;""),$M$3,""),H4448,IF(E4448&amp;F4448&amp;G4448&amp;H4448&lt;&gt;"",$M$3,""),I4448)</f>
        <v/>
      </c>
      <c r="K4448" s="165"/>
    </row>
    <row r="4449" spans="1:11" ht="15.75" thickBot="1">
      <c r="A4449" s="150"/>
      <c r="B4449" s="150"/>
      <c r="C4449" s="150"/>
      <c r="D4449" s="150"/>
      <c r="E4449" s="166"/>
      <c r="F4449" s="150"/>
      <c r="G4449" s="150"/>
      <c r="H4449" s="150"/>
      <c r="I4449" s="150"/>
      <c r="J4449" s="150"/>
      <c r="K4449" s="150"/>
    </row>
    <row r="4450" spans="1:11" ht="15.75" thickBot="1">
      <c r="A4450" s="151">
        <v>279</v>
      </c>
      <c r="B4450" s="145" t="s">
        <v>152</v>
      </c>
      <c r="C4450" s="145" t="s">
        <v>153</v>
      </c>
      <c r="D4450" s="148"/>
      <c r="E4450" s="152" t="str">
        <f>CONCATENATE(J4464,IF(AND(D4463&lt;&gt;0,D4460&lt;&gt;0),$M$3,""),J4461,IF(AND(D4460&lt;&gt;0,D4457&lt;&gt;0),$M$3,""),J4458,IF(AND(D4457&lt;&gt;0,D4454&lt;&gt;0),$M$3,""),J4455,$N$3,$M$3,E4451,IF(D4451&lt;&gt;0,$M$3,""),$N$4)</f>
        <v>dwieście siedemdziesiąt dziewięć, 00/100</v>
      </c>
      <c r="F4450" s="148"/>
      <c r="G4450" s="148"/>
      <c r="H4450" s="148"/>
      <c r="I4450" s="148"/>
      <c r="J4450" s="148"/>
      <c r="K4450" s="153"/>
    </row>
    <row r="4451" spans="1:11" ht="15.75" thickBot="1">
      <c r="A4451" s="154">
        <f>TRUNC(A4450)</f>
        <v>279</v>
      </c>
      <c r="B4451" s="155">
        <f>A4450-A4451</f>
        <v>0</v>
      </c>
      <c r="C4451" s="155">
        <v>1</v>
      </c>
      <c r="D4451" s="156">
        <f>B4451</f>
        <v>0</v>
      </c>
      <c r="E4451" s="157" t="str">
        <f>CONCATENATE(TEXT(D4451*100,"## 00"),"/100")</f>
        <v>00/100</v>
      </c>
      <c r="K4451" s="158"/>
    </row>
    <row r="4452" spans="1:11">
      <c r="A4452" s="159">
        <f t="shared" ref="A4452:A4463" si="556">MOD($A$4451,$C4452)</f>
        <v>9</v>
      </c>
      <c r="B4452" s="156">
        <f>A4452</f>
        <v>9</v>
      </c>
      <c r="C4452" s="156">
        <v>10</v>
      </c>
      <c r="D4452" s="156"/>
      <c r="E4452" s="157"/>
      <c r="K4452" s="160"/>
    </row>
    <row r="4453" spans="1:11">
      <c r="A4453" s="159">
        <f t="shared" si="556"/>
        <v>79</v>
      </c>
      <c r="B4453" s="156">
        <f t="shared" ref="B4453:B4462" si="557">A4453-A4452</f>
        <v>70</v>
      </c>
      <c r="C4453" s="156">
        <v>100</v>
      </c>
      <c r="D4453" s="156"/>
      <c r="E4453" s="157"/>
      <c r="K4453" s="160"/>
    </row>
    <row r="4454" spans="1:11">
      <c r="A4454" s="159">
        <f t="shared" si="556"/>
        <v>279</v>
      </c>
      <c r="B4454" s="156">
        <f t="shared" si="557"/>
        <v>200</v>
      </c>
      <c r="C4454" s="156">
        <v>1000</v>
      </c>
      <c r="D4454" s="156">
        <f>A4454</f>
        <v>279</v>
      </c>
      <c r="E4454" s="157">
        <f>D4454-MOD(D4454,100)</f>
        <v>200</v>
      </c>
      <c r="F4454" s="149">
        <f>MOD(D4454,100)</f>
        <v>79</v>
      </c>
      <c r="G4454" s="149">
        <f>F4454-MOD(F4454,10)</f>
        <v>70</v>
      </c>
      <c r="H4454" s="149">
        <f>MOD(F4454,10)</f>
        <v>9</v>
      </c>
      <c r="K4454" s="160"/>
    </row>
    <row r="4455" spans="1:11">
      <c r="A4455" s="159">
        <f t="shared" si="556"/>
        <v>279</v>
      </c>
      <c r="B4455" s="156">
        <f t="shared" si="557"/>
        <v>0</v>
      </c>
      <c r="C4455" s="156">
        <v>10000</v>
      </c>
      <c r="D4455" s="156"/>
      <c r="E4455" s="157" t="str">
        <f>_xlfn.IFNA(VLOOKUP(E4454,$O$3:$P$38,2,0),"")</f>
        <v>dwieście</v>
      </c>
      <c r="F4455" s="149" t="str">
        <f>IF(AND(F4454&gt;10,F4454&lt;20), VLOOKUP(F4454,$O$3:$P$38,2,0),"")</f>
        <v/>
      </c>
      <c r="G4455" s="149" t="str">
        <f>IF(AND(F4454&gt;10,F4454&lt;20),"", IF(G4454&gt;9, VLOOKUP(G4454,$O$3:$P$38,2,0),""))</f>
        <v>siedemdziesiąt</v>
      </c>
      <c r="H4455" s="149" t="str">
        <f>IF(AND(F4454&gt;10,F4454&lt;20),"",IF(H4454&gt;0,VLOOKUP(H4454,$O$3:$P$39,2,0),IF(AND(H4454=0,A4451=0),"zero","")))</f>
        <v>dziewięć</v>
      </c>
      <c r="J4455" s="149" t="str">
        <f>CONCATENATE(E4455,IF(AND(E4455&lt;&gt;"",F4455&lt;&gt;""),$M$3,""),F4455,IF(AND(E4455&amp;F4455&lt;&gt;"",G4455&lt;&gt;""),$M$3,""),G4455,IF(AND(E4455&amp;F4455&amp;G4455&lt;&gt;"",H4455&lt;&gt;""),$M$3,""),H4455)</f>
        <v>dwieście siedemdziesiąt dziewięć</v>
      </c>
      <c r="K4455" s="160"/>
    </row>
    <row r="4456" spans="1:11">
      <c r="A4456" s="159">
        <f t="shared" si="556"/>
        <v>279</v>
      </c>
      <c r="B4456" s="156">
        <f t="shared" si="557"/>
        <v>0</v>
      </c>
      <c r="C4456" s="156">
        <v>100000</v>
      </c>
      <c r="D4456" s="156"/>
      <c r="E4456" s="157"/>
      <c r="K4456" s="160"/>
    </row>
    <row r="4457" spans="1:11">
      <c r="A4457" s="159">
        <f t="shared" si="556"/>
        <v>279</v>
      </c>
      <c r="B4457" s="156">
        <f t="shared" si="557"/>
        <v>0</v>
      </c>
      <c r="C4457" s="156">
        <v>1000000</v>
      </c>
      <c r="D4457" s="156">
        <f>(A4457-A4454)/1000</f>
        <v>0</v>
      </c>
      <c r="E4457" s="157">
        <f>D4457-MOD(D4457,100)</f>
        <v>0</v>
      </c>
      <c r="F4457" s="149">
        <f>MOD(D4457,100)</f>
        <v>0</v>
      </c>
      <c r="G4457" s="149">
        <f>F4457-MOD(F4457,10)</f>
        <v>0</v>
      </c>
      <c r="H4457" s="149">
        <f>MOD(F4457,10)</f>
        <v>0</v>
      </c>
      <c r="K4457" s="160"/>
    </row>
    <row r="4458" spans="1:11">
      <c r="A4458" s="159">
        <f t="shared" si="556"/>
        <v>279</v>
      </c>
      <c r="B4458" s="156">
        <f t="shared" si="557"/>
        <v>0</v>
      </c>
      <c r="C4458" s="156">
        <v>10000000</v>
      </c>
      <c r="D4458" s="156"/>
      <c r="E4458" s="157" t="str">
        <f>_xlfn.IFNA(VLOOKUP(E4457,$O$3:$P$38,2,0),"")</f>
        <v/>
      </c>
      <c r="F4458" s="149" t="str">
        <f>IF(AND(F4457&gt;10,F4457&lt;20), VLOOKUP(F4457,$O$3:$P$38,2,0),"")</f>
        <v/>
      </c>
      <c r="G4458" s="149" t="str">
        <f>IF(AND(F4457&gt;10,F4457&lt;20),"", IF(G4457&gt;9, VLOOKUP(G4457,$O$3:$P$38,2,0),""))</f>
        <v/>
      </c>
      <c r="H4458" s="149" t="str">
        <f>IF(AND(F4457&gt;10,F4457&lt;20),"", IF(H4457&gt;0, VLOOKUP(H4457,$O$3:$P$38,2,0),""))</f>
        <v/>
      </c>
      <c r="I4458" s="149" t="str">
        <f>IF(D4457=0,"",IF(D4457=1,$Q$3,IF(AND(F4457&gt;10,F4457&lt;19),$Q$5,IF(AND(H4457&gt;1,H4457&lt;5),$Q$4,$Q$5))))</f>
        <v/>
      </c>
      <c r="J4458" s="149" t="str">
        <f>CONCATENATE(E4458,IF(AND(E4458&lt;&gt;"",F4458&lt;&gt;""),$M$3,""),F4458,IF(AND(E4458&amp;F4458&lt;&gt;"",G4458&lt;&gt;""),$M$3,""),G4458,IF(AND(E4458&amp;F4458&amp;G4458&lt;&gt;"",H4458&lt;&gt;""),$M$3,""),H4458,IF(E4458&amp;F4458&amp;G4458&amp;H4458&lt;&gt;"",$M$3,""),I4458)</f>
        <v/>
      </c>
      <c r="K4458" s="160"/>
    </row>
    <row r="4459" spans="1:11">
      <c r="A4459" s="159">
        <f t="shared" si="556"/>
        <v>279</v>
      </c>
      <c r="B4459" s="156">
        <f t="shared" si="557"/>
        <v>0</v>
      </c>
      <c r="C4459" s="156">
        <v>100000000</v>
      </c>
      <c r="D4459" s="156"/>
      <c r="E4459" s="157"/>
      <c r="K4459" s="160"/>
    </row>
    <row r="4460" spans="1:11">
      <c r="A4460" s="159">
        <f t="shared" si="556"/>
        <v>279</v>
      </c>
      <c r="B4460" s="155">
        <f t="shared" si="557"/>
        <v>0</v>
      </c>
      <c r="C4460" s="155">
        <v>1000000000</v>
      </c>
      <c r="D4460" s="156">
        <f>(A4460-A4457)/1000000</f>
        <v>0</v>
      </c>
      <c r="E4460" s="157">
        <f>D4460-MOD(D4460,100)</f>
        <v>0</v>
      </c>
      <c r="F4460" s="149">
        <f>MOD(D4460,100)</f>
        <v>0</v>
      </c>
      <c r="G4460" s="149">
        <f>F4460-MOD(F4460,10)</f>
        <v>0</v>
      </c>
      <c r="H4460" s="149">
        <f>MOD(F4460,10)</f>
        <v>0</v>
      </c>
      <c r="K4460" s="160"/>
    </row>
    <row r="4461" spans="1:11">
      <c r="A4461" s="159">
        <f t="shared" si="556"/>
        <v>279</v>
      </c>
      <c r="B4461" s="155">
        <f t="shared" si="557"/>
        <v>0</v>
      </c>
      <c r="C4461" s="155">
        <v>10000000000</v>
      </c>
      <c r="E4461" s="161" t="str">
        <f>_xlfn.IFNA(VLOOKUP(E4460,$O$3:$P$38,2,0),"")</f>
        <v/>
      </c>
      <c r="F4461" s="149" t="str">
        <f>IF(AND(F4460&gt;10,F4460&lt;20), VLOOKUP(F4460,$O$3:$P$38,2,0),"")</f>
        <v/>
      </c>
      <c r="G4461" s="149" t="str">
        <f>IF(AND(F4460&gt;10,F4460&lt;20),"", IF(G4460&gt;9, VLOOKUP(G4460,$O$3:$P$38,2,0),""))</f>
        <v/>
      </c>
      <c r="H4461" s="149" t="str">
        <f>IF(AND(F4460&gt;10,F4460&lt;20),"", IF(H4460&gt;0, VLOOKUP(H4460,$O$3:$P$38,2,0),""))</f>
        <v/>
      </c>
      <c r="I4461" s="149" t="str">
        <f>IF(D4460=0,"",IF(D4460=1,$R$3,IF(AND(F4460&gt;10,F4460&lt;19),$R$5,IF(AND(H4460&gt;1,H4460&lt;5),$R$4,$R$5))))</f>
        <v/>
      </c>
      <c r="J4461" s="149" t="str">
        <f>CONCATENATE(E4461,IF(AND(E4461&lt;&gt;"",F4461&lt;&gt;""),$M$3,""),F4461,IF(AND(E4461&amp;F4461&lt;&gt;"",G4461&lt;&gt;""),$M$3,""),G4461,IF(AND(E4461&amp;F4461&amp;G4461&lt;&gt;"",H4461&lt;&gt;""),$M$3,""),H4461,IF(E4461&amp;F4461&amp;G4461&amp;H4461&lt;&gt;"",$M$3,""),I4461)</f>
        <v/>
      </c>
      <c r="K4461" s="160"/>
    </row>
    <row r="4462" spans="1:11">
      <c r="A4462" s="159">
        <f t="shared" si="556"/>
        <v>279</v>
      </c>
      <c r="B4462" s="156">
        <f t="shared" si="557"/>
        <v>0</v>
      </c>
      <c r="C4462" s="156">
        <v>100000000000</v>
      </c>
      <c r="D4462" s="156"/>
      <c r="E4462" s="157"/>
      <c r="K4462" s="160"/>
    </row>
    <row r="4463" spans="1:11">
      <c r="A4463" s="159">
        <f t="shared" si="556"/>
        <v>279</v>
      </c>
      <c r="B4463" s="155">
        <f>A4463-A4460</f>
        <v>0</v>
      </c>
      <c r="C4463" s="155">
        <v>1000000000000</v>
      </c>
      <c r="D4463" s="156">
        <f>(A4463-A4460)/1000000000</f>
        <v>0</v>
      </c>
      <c r="E4463" s="157">
        <f>D4463-MOD(D4463,100)</f>
        <v>0</v>
      </c>
      <c r="F4463" s="149">
        <f>MOD(D4463,100)</f>
        <v>0</v>
      </c>
      <c r="G4463" s="149">
        <f>F4463-MOD(F4463,10)</f>
        <v>0</v>
      </c>
      <c r="H4463" s="149">
        <f>MOD(F4463,10)</f>
        <v>0</v>
      </c>
      <c r="K4463" s="160"/>
    </row>
    <row r="4464" spans="1:11" ht="15.75" thickBot="1">
      <c r="A4464" s="162"/>
      <c r="B4464" s="163"/>
      <c r="C4464" s="163"/>
      <c r="D4464" s="163"/>
      <c r="E4464" s="164" t="str">
        <f>_xlfn.IFNA(VLOOKUP(E4463,$O$3:$P$38,2,0),"")</f>
        <v/>
      </c>
      <c r="F4464" s="163" t="str">
        <f>IF(AND(F4463&gt;10,F4463&lt;20), VLOOKUP(F4463,$O$3:$P$38,2,0),"")</f>
        <v/>
      </c>
      <c r="G4464" s="163" t="str">
        <f>IF(AND(F4463&gt;10,F4463&lt;20),"", IF(G4463&gt;9, VLOOKUP(G4463,$O$3:$P$38,2,0),""))</f>
        <v/>
      </c>
      <c r="H4464" s="163" t="str">
        <f>IF(AND(F4463&gt;10,F4463&lt;20),"", IF(H4463&gt;0, VLOOKUP(H4463,$O$3:$P$38,2,0),""))</f>
        <v/>
      </c>
      <c r="I4464" s="163" t="str">
        <f>IF(D4463=0,"",IF(D4463=1,$S$3,IF(AND(F4463&gt;10,F4463&lt;19),$S$5,IF(AND(H4463&gt;1,H4463&lt;5),$S$4,$S$5))))</f>
        <v/>
      </c>
      <c r="J4464" s="163" t="str">
        <f>CONCATENATE(E4464,IF(AND(E4464&lt;&gt;"",F4464&lt;&gt;""),$M$3,""),F4464,IF(AND(E4464&amp;F4464&lt;&gt;"",G4464&lt;&gt;""),$M$3,""),G4464,IF(AND(E4464&amp;F4464&amp;G4464&lt;&gt;"",H4464&lt;&gt;""),$M$3,""),H4464,IF(E4464&amp;F4464&amp;G4464&amp;H4464&lt;&gt;"",$M$3,""),I4464)</f>
        <v/>
      </c>
      <c r="K4464" s="165"/>
    </row>
    <row r="4465" spans="1:11" ht="15.75" thickBot="1">
      <c r="A4465" s="150"/>
      <c r="B4465" s="150"/>
      <c r="C4465" s="150"/>
      <c r="D4465" s="150"/>
      <c r="E4465" s="166"/>
      <c r="F4465" s="150"/>
      <c r="G4465" s="150"/>
      <c r="H4465" s="150"/>
      <c r="I4465" s="150"/>
      <c r="J4465" s="150"/>
      <c r="K4465" s="150"/>
    </row>
    <row r="4466" spans="1:11" ht="15.75" thickBot="1">
      <c r="A4466" s="151">
        <v>280</v>
      </c>
      <c r="B4466" s="145" t="s">
        <v>152</v>
      </c>
      <c r="C4466" s="145" t="s">
        <v>153</v>
      </c>
      <c r="D4466" s="148"/>
      <c r="E4466" s="152" t="str">
        <f>CONCATENATE(J4480,IF(AND(D4479&lt;&gt;0,D4476&lt;&gt;0),$M$3,""),J4477,IF(AND(D4476&lt;&gt;0,D4473&lt;&gt;0),$M$3,""),J4474,IF(AND(D4473&lt;&gt;0,D4470&lt;&gt;0),$M$3,""),J4471,$N$3,$M$3,E4467,IF(D4467&lt;&gt;0,$M$3,""),$N$4)</f>
        <v>dwieście osiemdziesiąt, 00/100</v>
      </c>
      <c r="F4466" s="148"/>
      <c r="G4466" s="148"/>
      <c r="H4466" s="148"/>
      <c r="I4466" s="148"/>
      <c r="J4466" s="148"/>
      <c r="K4466" s="153"/>
    </row>
    <row r="4467" spans="1:11" ht="15.75" thickBot="1">
      <c r="A4467" s="154">
        <f>TRUNC(A4466)</f>
        <v>280</v>
      </c>
      <c r="B4467" s="155">
        <f>A4466-A4467</f>
        <v>0</v>
      </c>
      <c r="C4467" s="155">
        <v>1</v>
      </c>
      <c r="D4467" s="156">
        <f>B4467</f>
        <v>0</v>
      </c>
      <c r="E4467" s="157" t="str">
        <f>CONCATENATE(TEXT(D4467*100,"## 00"),"/100")</f>
        <v>00/100</v>
      </c>
      <c r="K4467" s="158"/>
    </row>
    <row r="4468" spans="1:11">
      <c r="A4468" s="159">
        <f t="shared" ref="A4468:A4479" si="558">MOD($A$4467,$C4468)</f>
        <v>0</v>
      </c>
      <c r="B4468" s="156">
        <f>A4468</f>
        <v>0</v>
      </c>
      <c r="C4468" s="156">
        <v>10</v>
      </c>
      <c r="D4468" s="156"/>
      <c r="E4468" s="157"/>
      <c r="K4468" s="160"/>
    </row>
    <row r="4469" spans="1:11">
      <c r="A4469" s="159">
        <f t="shared" si="558"/>
        <v>80</v>
      </c>
      <c r="B4469" s="156">
        <f t="shared" ref="B4469:B4478" si="559">A4469-A4468</f>
        <v>80</v>
      </c>
      <c r="C4469" s="156">
        <v>100</v>
      </c>
      <c r="D4469" s="156"/>
      <c r="E4469" s="157"/>
      <c r="K4469" s="160"/>
    </row>
    <row r="4470" spans="1:11">
      <c r="A4470" s="159">
        <f t="shared" si="558"/>
        <v>280</v>
      </c>
      <c r="B4470" s="156">
        <f t="shared" si="559"/>
        <v>200</v>
      </c>
      <c r="C4470" s="156">
        <v>1000</v>
      </c>
      <c r="D4470" s="156">
        <f>A4470</f>
        <v>280</v>
      </c>
      <c r="E4470" s="157">
        <f>D4470-MOD(D4470,100)</f>
        <v>200</v>
      </c>
      <c r="F4470" s="149">
        <f>MOD(D4470,100)</f>
        <v>80</v>
      </c>
      <c r="G4470" s="149">
        <f>F4470-MOD(F4470,10)</f>
        <v>80</v>
      </c>
      <c r="H4470" s="149">
        <f>MOD(F4470,10)</f>
        <v>0</v>
      </c>
      <c r="K4470" s="160"/>
    </row>
    <row r="4471" spans="1:11">
      <c r="A4471" s="159">
        <f t="shared" si="558"/>
        <v>280</v>
      </c>
      <c r="B4471" s="156">
        <f t="shared" si="559"/>
        <v>0</v>
      </c>
      <c r="C4471" s="156">
        <v>10000</v>
      </c>
      <c r="D4471" s="156"/>
      <c r="E4471" s="157" t="str">
        <f>_xlfn.IFNA(VLOOKUP(E4470,$O$3:$P$38,2,0),"")</f>
        <v>dwieście</v>
      </c>
      <c r="F4471" s="149" t="str">
        <f>IF(AND(F4470&gt;10,F4470&lt;20), VLOOKUP(F4470,$O$3:$P$38,2,0),"")</f>
        <v/>
      </c>
      <c r="G4471" s="149" t="str">
        <f>IF(AND(F4470&gt;10,F4470&lt;20),"", IF(G4470&gt;9, VLOOKUP(G4470,$O$3:$P$38,2,0),""))</f>
        <v>osiemdziesiąt</v>
      </c>
      <c r="H4471" s="149" t="str">
        <f>IF(AND(F4470&gt;10,F4470&lt;20),"",IF(H4470&gt;0,VLOOKUP(H4470,$O$3:$P$39,2,0),IF(AND(H4470=0,A4467=0),"zero","")))</f>
        <v/>
      </c>
      <c r="J4471" s="149" t="str">
        <f>CONCATENATE(E4471,IF(AND(E4471&lt;&gt;"",F4471&lt;&gt;""),$M$3,""),F4471,IF(AND(E4471&amp;F4471&lt;&gt;"",G4471&lt;&gt;""),$M$3,""),G4471,IF(AND(E4471&amp;F4471&amp;G4471&lt;&gt;"",H4471&lt;&gt;""),$M$3,""),H4471)</f>
        <v>dwieście osiemdziesiąt</v>
      </c>
      <c r="K4471" s="160"/>
    </row>
    <row r="4472" spans="1:11">
      <c r="A4472" s="159">
        <f t="shared" si="558"/>
        <v>280</v>
      </c>
      <c r="B4472" s="156">
        <f t="shared" si="559"/>
        <v>0</v>
      </c>
      <c r="C4472" s="156">
        <v>100000</v>
      </c>
      <c r="D4472" s="156"/>
      <c r="E4472" s="157"/>
      <c r="K4472" s="160"/>
    </row>
    <row r="4473" spans="1:11">
      <c r="A4473" s="159">
        <f t="shared" si="558"/>
        <v>280</v>
      </c>
      <c r="B4473" s="156">
        <f t="shared" si="559"/>
        <v>0</v>
      </c>
      <c r="C4473" s="156">
        <v>1000000</v>
      </c>
      <c r="D4473" s="156">
        <f>(A4473-A4470)/1000</f>
        <v>0</v>
      </c>
      <c r="E4473" s="157">
        <f>D4473-MOD(D4473,100)</f>
        <v>0</v>
      </c>
      <c r="F4473" s="149">
        <f>MOD(D4473,100)</f>
        <v>0</v>
      </c>
      <c r="G4473" s="149">
        <f>F4473-MOD(F4473,10)</f>
        <v>0</v>
      </c>
      <c r="H4473" s="149">
        <f>MOD(F4473,10)</f>
        <v>0</v>
      </c>
      <c r="K4473" s="160"/>
    </row>
    <row r="4474" spans="1:11">
      <c r="A4474" s="159">
        <f t="shared" si="558"/>
        <v>280</v>
      </c>
      <c r="B4474" s="156">
        <f t="shared" si="559"/>
        <v>0</v>
      </c>
      <c r="C4474" s="156">
        <v>10000000</v>
      </c>
      <c r="D4474" s="156"/>
      <c r="E4474" s="157" t="str">
        <f>_xlfn.IFNA(VLOOKUP(E4473,$O$3:$P$38,2,0),"")</f>
        <v/>
      </c>
      <c r="F4474" s="149" t="str">
        <f>IF(AND(F4473&gt;10,F4473&lt;20), VLOOKUP(F4473,$O$3:$P$38,2,0),"")</f>
        <v/>
      </c>
      <c r="G4474" s="149" t="str">
        <f>IF(AND(F4473&gt;10,F4473&lt;20),"", IF(G4473&gt;9, VLOOKUP(G4473,$O$3:$P$38,2,0),""))</f>
        <v/>
      </c>
      <c r="H4474" s="149" t="str">
        <f>IF(AND(F4473&gt;10,F4473&lt;20),"", IF(H4473&gt;0, VLOOKUP(H4473,$O$3:$P$38,2,0),""))</f>
        <v/>
      </c>
      <c r="I4474" s="149" t="str">
        <f>IF(D4473=0,"",IF(D4473=1,$Q$3,IF(AND(F4473&gt;10,F4473&lt;19),$Q$5,IF(AND(H4473&gt;1,H4473&lt;5),$Q$4,$Q$5))))</f>
        <v/>
      </c>
      <c r="J4474" s="149" t="str">
        <f>CONCATENATE(E4474,IF(AND(E4474&lt;&gt;"",F4474&lt;&gt;""),$M$3,""),F4474,IF(AND(E4474&amp;F4474&lt;&gt;"",G4474&lt;&gt;""),$M$3,""),G4474,IF(AND(E4474&amp;F4474&amp;G4474&lt;&gt;"",H4474&lt;&gt;""),$M$3,""),H4474,IF(E4474&amp;F4474&amp;G4474&amp;H4474&lt;&gt;"",$M$3,""),I4474)</f>
        <v/>
      </c>
      <c r="K4474" s="160"/>
    </row>
    <row r="4475" spans="1:11">
      <c r="A4475" s="159">
        <f t="shared" si="558"/>
        <v>280</v>
      </c>
      <c r="B4475" s="156">
        <f t="shared" si="559"/>
        <v>0</v>
      </c>
      <c r="C4475" s="156">
        <v>100000000</v>
      </c>
      <c r="D4475" s="156"/>
      <c r="E4475" s="157"/>
      <c r="K4475" s="160"/>
    </row>
    <row r="4476" spans="1:11">
      <c r="A4476" s="159">
        <f t="shared" si="558"/>
        <v>280</v>
      </c>
      <c r="B4476" s="155">
        <f t="shared" si="559"/>
        <v>0</v>
      </c>
      <c r="C4476" s="155">
        <v>1000000000</v>
      </c>
      <c r="D4476" s="156">
        <f>(A4476-A4473)/1000000</f>
        <v>0</v>
      </c>
      <c r="E4476" s="157">
        <f>D4476-MOD(D4476,100)</f>
        <v>0</v>
      </c>
      <c r="F4476" s="149">
        <f>MOD(D4476,100)</f>
        <v>0</v>
      </c>
      <c r="G4476" s="149">
        <f>F4476-MOD(F4476,10)</f>
        <v>0</v>
      </c>
      <c r="H4476" s="149">
        <f>MOD(F4476,10)</f>
        <v>0</v>
      </c>
      <c r="K4476" s="160"/>
    </row>
    <row r="4477" spans="1:11">
      <c r="A4477" s="159">
        <f t="shared" si="558"/>
        <v>280</v>
      </c>
      <c r="B4477" s="155">
        <f t="shared" si="559"/>
        <v>0</v>
      </c>
      <c r="C4477" s="155">
        <v>10000000000</v>
      </c>
      <c r="E4477" s="161" t="str">
        <f>_xlfn.IFNA(VLOOKUP(E4476,$O$3:$P$38,2,0),"")</f>
        <v/>
      </c>
      <c r="F4477" s="149" t="str">
        <f>IF(AND(F4476&gt;10,F4476&lt;20), VLOOKUP(F4476,$O$3:$P$38,2,0),"")</f>
        <v/>
      </c>
      <c r="G4477" s="149" t="str">
        <f>IF(AND(F4476&gt;10,F4476&lt;20),"", IF(G4476&gt;9, VLOOKUP(G4476,$O$3:$P$38,2,0),""))</f>
        <v/>
      </c>
      <c r="H4477" s="149" t="str">
        <f>IF(AND(F4476&gt;10,F4476&lt;20),"", IF(H4476&gt;0, VLOOKUP(H4476,$O$3:$P$38,2,0),""))</f>
        <v/>
      </c>
      <c r="I4477" s="149" t="str">
        <f>IF(D4476=0,"",IF(D4476=1,$R$3,IF(AND(F4476&gt;10,F4476&lt;19),$R$5,IF(AND(H4476&gt;1,H4476&lt;5),$R$4,$R$5))))</f>
        <v/>
      </c>
      <c r="J4477" s="149" t="str">
        <f>CONCATENATE(E4477,IF(AND(E4477&lt;&gt;"",F4477&lt;&gt;""),$M$3,""),F4477,IF(AND(E4477&amp;F4477&lt;&gt;"",G4477&lt;&gt;""),$M$3,""),G4477,IF(AND(E4477&amp;F4477&amp;G4477&lt;&gt;"",H4477&lt;&gt;""),$M$3,""),H4477,IF(E4477&amp;F4477&amp;G4477&amp;H4477&lt;&gt;"",$M$3,""),I4477)</f>
        <v/>
      </c>
      <c r="K4477" s="160"/>
    </row>
    <row r="4478" spans="1:11">
      <c r="A4478" s="159">
        <f t="shared" si="558"/>
        <v>280</v>
      </c>
      <c r="B4478" s="156">
        <f t="shared" si="559"/>
        <v>0</v>
      </c>
      <c r="C4478" s="156">
        <v>100000000000</v>
      </c>
      <c r="D4478" s="156"/>
      <c r="E4478" s="157"/>
      <c r="K4478" s="160"/>
    </row>
    <row r="4479" spans="1:11">
      <c r="A4479" s="159">
        <f t="shared" si="558"/>
        <v>280</v>
      </c>
      <c r="B4479" s="155">
        <f>A4479-A4476</f>
        <v>0</v>
      </c>
      <c r="C4479" s="155">
        <v>1000000000000</v>
      </c>
      <c r="D4479" s="156">
        <f>(A4479-A4476)/1000000000</f>
        <v>0</v>
      </c>
      <c r="E4479" s="157">
        <f>D4479-MOD(D4479,100)</f>
        <v>0</v>
      </c>
      <c r="F4479" s="149">
        <f>MOD(D4479,100)</f>
        <v>0</v>
      </c>
      <c r="G4479" s="149">
        <f>F4479-MOD(F4479,10)</f>
        <v>0</v>
      </c>
      <c r="H4479" s="149">
        <f>MOD(F4479,10)</f>
        <v>0</v>
      </c>
      <c r="K4479" s="160"/>
    </row>
    <row r="4480" spans="1:11" ht="15.75" thickBot="1">
      <c r="A4480" s="162"/>
      <c r="B4480" s="163"/>
      <c r="C4480" s="163"/>
      <c r="D4480" s="163"/>
      <c r="E4480" s="164" t="str">
        <f>_xlfn.IFNA(VLOOKUP(E4479,$O$3:$P$38,2,0),"")</f>
        <v/>
      </c>
      <c r="F4480" s="163" t="str">
        <f>IF(AND(F4479&gt;10,F4479&lt;20), VLOOKUP(F4479,$O$3:$P$38,2,0),"")</f>
        <v/>
      </c>
      <c r="G4480" s="163" t="str">
        <f>IF(AND(F4479&gt;10,F4479&lt;20),"", IF(G4479&gt;9, VLOOKUP(G4479,$O$3:$P$38,2,0),""))</f>
        <v/>
      </c>
      <c r="H4480" s="163" t="str">
        <f>IF(AND(F4479&gt;10,F4479&lt;20),"", IF(H4479&gt;0, VLOOKUP(H4479,$O$3:$P$38,2,0),""))</f>
        <v/>
      </c>
      <c r="I4480" s="163" t="str">
        <f>IF(D4479=0,"",IF(D4479=1,$S$3,IF(AND(F4479&gt;10,F4479&lt;19),$S$5,IF(AND(H4479&gt;1,H4479&lt;5),$S$4,$S$5))))</f>
        <v/>
      </c>
      <c r="J4480" s="163" t="str">
        <f>CONCATENATE(E4480,IF(AND(E4480&lt;&gt;"",F4480&lt;&gt;""),$M$3,""),F4480,IF(AND(E4480&amp;F4480&lt;&gt;"",G4480&lt;&gt;""),$M$3,""),G4480,IF(AND(E4480&amp;F4480&amp;G4480&lt;&gt;"",H4480&lt;&gt;""),$M$3,""),H4480,IF(E4480&amp;F4480&amp;G4480&amp;H4480&lt;&gt;"",$M$3,""),I4480)</f>
        <v/>
      </c>
      <c r="K4480" s="165"/>
    </row>
    <row r="4481" spans="1:11" ht="15.75" thickBot="1">
      <c r="A4481" s="150"/>
      <c r="B4481" s="150"/>
      <c r="C4481" s="150"/>
      <c r="D4481" s="150"/>
      <c r="E4481" s="166"/>
      <c r="F4481" s="150"/>
      <c r="G4481" s="150"/>
      <c r="H4481" s="150"/>
      <c r="I4481" s="150"/>
      <c r="J4481" s="150"/>
      <c r="K4481" s="150"/>
    </row>
    <row r="4482" spans="1:11" ht="15.75" thickBot="1">
      <c r="A4482" s="151">
        <v>281</v>
      </c>
      <c r="B4482" s="145" t="s">
        <v>152</v>
      </c>
      <c r="C4482" s="145" t="s">
        <v>153</v>
      </c>
      <c r="D4482" s="148"/>
      <c r="E4482" s="152" t="str">
        <f>CONCATENATE(J4496,IF(AND(D4495&lt;&gt;0,D4492&lt;&gt;0),$M$3,""),J4493,IF(AND(D4492&lt;&gt;0,D4489&lt;&gt;0),$M$3,""),J4490,IF(AND(D4489&lt;&gt;0,D4486&lt;&gt;0),$M$3,""),J4487,$N$3,$M$3,E4483,IF(D4483&lt;&gt;0,$M$3,""),$N$4)</f>
        <v>dwieście osiemdziesiąt jeden, 00/100</v>
      </c>
      <c r="F4482" s="148"/>
      <c r="G4482" s="148"/>
      <c r="H4482" s="148"/>
      <c r="I4482" s="148"/>
      <c r="J4482" s="148"/>
      <c r="K4482" s="153"/>
    </row>
    <row r="4483" spans="1:11" ht="15.75" thickBot="1">
      <c r="A4483" s="154">
        <f>TRUNC(A4482)</f>
        <v>281</v>
      </c>
      <c r="B4483" s="155">
        <f>A4482-A4483</f>
        <v>0</v>
      </c>
      <c r="C4483" s="155">
        <v>1</v>
      </c>
      <c r="D4483" s="156">
        <f>B4483</f>
        <v>0</v>
      </c>
      <c r="E4483" s="157" t="str">
        <f>CONCATENATE(TEXT(D4483*100,"## 00"),"/100")</f>
        <v>00/100</v>
      </c>
      <c r="K4483" s="158"/>
    </row>
    <row r="4484" spans="1:11">
      <c r="A4484" s="159">
        <f t="shared" ref="A4484:A4495" si="560">MOD($A$4483,$C4484)</f>
        <v>1</v>
      </c>
      <c r="B4484" s="156">
        <f>A4484</f>
        <v>1</v>
      </c>
      <c r="C4484" s="156">
        <v>10</v>
      </c>
      <c r="D4484" s="156"/>
      <c r="E4484" s="157"/>
      <c r="K4484" s="160"/>
    </row>
    <row r="4485" spans="1:11">
      <c r="A4485" s="159">
        <f t="shared" si="560"/>
        <v>81</v>
      </c>
      <c r="B4485" s="156">
        <f t="shared" ref="B4485:B4494" si="561">A4485-A4484</f>
        <v>80</v>
      </c>
      <c r="C4485" s="156">
        <v>100</v>
      </c>
      <c r="D4485" s="156"/>
      <c r="E4485" s="157"/>
      <c r="K4485" s="160"/>
    </row>
    <row r="4486" spans="1:11">
      <c r="A4486" s="159">
        <f t="shared" si="560"/>
        <v>281</v>
      </c>
      <c r="B4486" s="156">
        <f t="shared" si="561"/>
        <v>200</v>
      </c>
      <c r="C4486" s="156">
        <v>1000</v>
      </c>
      <c r="D4486" s="156">
        <f>A4486</f>
        <v>281</v>
      </c>
      <c r="E4486" s="157">
        <f>D4486-MOD(D4486,100)</f>
        <v>200</v>
      </c>
      <c r="F4486" s="149">
        <f>MOD(D4486,100)</f>
        <v>81</v>
      </c>
      <c r="G4486" s="149">
        <f>F4486-MOD(F4486,10)</f>
        <v>80</v>
      </c>
      <c r="H4486" s="149">
        <f>MOD(F4486,10)</f>
        <v>1</v>
      </c>
      <c r="K4486" s="160"/>
    </row>
    <row r="4487" spans="1:11">
      <c r="A4487" s="159">
        <f t="shared" si="560"/>
        <v>281</v>
      </c>
      <c r="B4487" s="156">
        <f t="shared" si="561"/>
        <v>0</v>
      </c>
      <c r="C4487" s="156">
        <v>10000</v>
      </c>
      <c r="D4487" s="156"/>
      <c r="E4487" s="157" t="str">
        <f>_xlfn.IFNA(VLOOKUP(E4486,$O$3:$P$38,2,0),"")</f>
        <v>dwieście</v>
      </c>
      <c r="F4487" s="149" t="str">
        <f>IF(AND(F4486&gt;10,F4486&lt;20), VLOOKUP(F4486,$O$3:$P$38,2,0),"")</f>
        <v/>
      </c>
      <c r="G4487" s="149" t="str">
        <f>IF(AND(F4486&gt;10,F4486&lt;20),"", IF(G4486&gt;9, VLOOKUP(G4486,$O$3:$P$38,2,0),""))</f>
        <v>osiemdziesiąt</v>
      </c>
      <c r="H4487" s="149" t="str">
        <f>IF(AND(F4486&gt;10,F4486&lt;20),"",IF(H4486&gt;0,VLOOKUP(H4486,$O$3:$P$39,2,0),IF(AND(H4486=0,A4483=0),"zero","")))</f>
        <v>jeden</v>
      </c>
      <c r="J4487" s="149" t="str">
        <f>CONCATENATE(E4487,IF(AND(E4487&lt;&gt;"",F4487&lt;&gt;""),$M$3,""),F4487,IF(AND(E4487&amp;F4487&lt;&gt;"",G4487&lt;&gt;""),$M$3,""),G4487,IF(AND(E4487&amp;F4487&amp;G4487&lt;&gt;"",H4487&lt;&gt;""),$M$3,""),H4487)</f>
        <v>dwieście osiemdziesiąt jeden</v>
      </c>
      <c r="K4487" s="160"/>
    </row>
    <row r="4488" spans="1:11">
      <c r="A4488" s="159">
        <f t="shared" si="560"/>
        <v>281</v>
      </c>
      <c r="B4488" s="156">
        <f t="shared" si="561"/>
        <v>0</v>
      </c>
      <c r="C4488" s="156">
        <v>100000</v>
      </c>
      <c r="D4488" s="156"/>
      <c r="E4488" s="157"/>
      <c r="K4488" s="160"/>
    </row>
    <row r="4489" spans="1:11">
      <c r="A4489" s="159">
        <f t="shared" si="560"/>
        <v>281</v>
      </c>
      <c r="B4489" s="156">
        <f t="shared" si="561"/>
        <v>0</v>
      </c>
      <c r="C4489" s="156">
        <v>1000000</v>
      </c>
      <c r="D4489" s="156">
        <f>(A4489-A4486)/1000</f>
        <v>0</v>
      </c>
      <c r="E4489" s="157">
        <f>D4489-MOD(D4489,100)</f>
        <v>0</v>
      </c>
      <c r="F4489" s="149">
        <f>MOD(D4489,100)</f>
        <v>0</v>
      </c>
      <c r="G4489" s="149">
        <f>F4489-MOD(F4489,10)</f>
        <v>0</v>
      </c>
      <c r="H4489" s="149">
        <f>MOD(F4489,10)</f>
        <v>0</v>
      </c>
      <c r="K4489" s="160"/>
    </row>
    <row r="4490" spans="1:11">
      <c r="A4490" s="159">
        <f t="shared" si="560"/>
        <v>281</v>
      </c>
      <c r="B4490" s="156">
        <f t="shared" si="561"/>
        <v>0</v>
      </c>
      <c r="C4490" s="156">
        <v>10000000</v>
      </c>
      <c r="D4490" s="156"/>
      <c r="E4490" s="157" t="str">
        <f>_xlfn.IFNA(VLOOKUP(E4489,$O$3:$P$38,2,0),"")</f>
        <v/>
      </c>
      <c r="F4490" s="149" t="str">
        <f>IF(AND(F4489&gt;10,F4489&lt;20), VLOOKUP(F4489,$O$3:$P$38,2,0),"")</f>
        <v/>
      </c>
      <c r="G4490" s="149" t="str">
        <f>IF(AND(F4489&gt;10,F4489&lt;20),"", IF(G4489&gt;9, VLOOKUP(G4489,$O$3:$P$38,2,0),""))</f>
        <v/>
      </c>
      <c r="H4490" s="149" t="str">
        <f>IF(AND(F4489&gt;10,F4489&lt;20),"", IF(H4489&gt;0, VLOOKUP(H4489,$O$3:$P$38,2,0),""))</f>
        <v/>
      </c>
      <c r="I4490" s="149" t="str">
        <f>IF(D4489=0,"",IF(D4489=1,$Q$3,IF(AND(F4489&gt;10,F4489&lt;19),$Q$5,IF(AND(H4489&gt;1,H4489&lt;5),$Q$4,$Q$5))))</f>
        <v/>
      </c>
      <c r="J4490" s="149" t="str">
        <f>CONCATENATE(E4490,IF(AND(E4490&lt;&gt;"",F4490&lt;&gt;""),$M$3,""),F4490,IF(AND(E4490&amp;F4490&lt;&gt;"",G4490&lt;&gt;""),$M$3,""),G4490,IF(AND(E4490&amp;F4490&amp;G4490&lt;&gt;"",H4490&lt;&gt;""),$M$3,""),H4490,IF(E4490&amp;F4490&amp;G4490&amp;H4490&lt;&gt;"",$M$3,""),I4490)</f>
        <v/>
      </c>
      <c r="K4490" s="160"/>
    </row>
    <row r="4491" spans="1:11">
      <c r="A4491" s="159">
        <f t="shared" si="560"/>
        <v>281</v>
      </c>
      <c r="B4491" s="156">
        <f t="shared" si="561"/>
        <v>0</v>
      </c>
      <c r="C4491" s="156">
        <v>100000000</v>
      </c>
      <c r="D4491" s="156"/>
      <c r="E4491" s="157"/>
      <c r="K4491" s="160"/>
    </row>
    <row r="4492" spans="1:11">
      <c r="A4492" s="159">
        <f t="shared" si="560"/>
        <v>281</v>
      </c>
      <c r="B4492" s="155">
        <f t="shared" si="561"/>
        <v>0</v>
      </c>
      <c r="C4492" s="155">
        <v>1000000000</v>
      </c>
      <c r="D4492" s="156">
        <f>(A4492-A4489)/1000000</f>
        <v>0</v>
      </c>
      <c r="E4492" s="157">
        <f>D4492-MOD(D4492,100)</f>
        <v>0</v>
      </c>
      <c r="F4492" s="149">
        <f>MOD(D4492,100)</f>
        <v>0</v>
      </c>
      <c r="G4492" s="149">
        <f>F4492-MOD(F4492,10)</f>
        <v>0</v>
      </c>
      <c r="H4492" s="149">
        <f>MOD(F4492,10)</f>
        <v>0</v>
      </c>
      <c r="K4492" s="160"/>
    </row>
    <row r="4493" spans="1:11">
      <c r="A4493" s="159">
        <f t="shared" si="560"/>
        <v>281</v>
      </c>
      <c r="B4493" s="155">
        <f t="shared" si="561"/>
        <v>0</v>
      </c>
      <c r="C4493" s="155">
        <v>10000000000</v>
      </c>
      <c r="E4493" s="161" t="str">
        <f>_xlfn.IFNA(VLOOKUP(E4492,$O$3:$P$38,2,0),"")</f>
        <v/>
      </c>
      <c r="F4493" s="149" t="str">
        <f>IF(AND(F4492&gt;10,F4492&lt;20), VLOOKUP(F4492,$O$3:$P$38,2,0),"")</f>
        <v/>
      </c>
      <c r="G4493" s="149" t="str">
        <f>IF(AND(F4492&gt;10,F4492&lt;20),"", IF(G4492&gt;9, VLOOKUP(G4492,$O$3:$P$38,2,0),""))</f>
        <v/>
      </c>
      <c r="H4493" s="149" t="str">
        <f>IF(AND(F4492&gt;10,F4492&lt;20),"", IF(H4492&gt;0, VLOOKUP(H4492,$O$3:$P$38,2,0),""))</f>
        <v/>
      </c>
      <c r="I4493" s="149" t="str">
        <f>IF(D4492=0,"",IF(D4492=1,$R$3,IF(AND(F4492&gt;10,F4492&lt;19),$R$5,IF(AND(H4492&gt;1,H4492&lt;5),$R$4,$R$5))))</f>
        <v/>
      </c>
      <c r="J4493" s="149" t="str">
        <f>CONCATENATE(E4493,IF(AND(E4493&lt;&gt;"",F4493&lt;&gt;""),$M$3,""),F4493,IF(AND(E4493&amp;F4493&lt;&gt;"",G4493&lt;&gt;""),$M$3,""),G4493,IF(AND(E4493&amp;F4493&amp;G4493&lt;&gt;"",H4493&lt;&gt;""),$M$3,""),H4493,IF(E4493&amp;F4493&amp;G4493&amp;H4493&lt;&gt;"",$M$3,""),I4493)</f>
        <v/>
      </c>
      <c r="K4493" s="160"/>
    </row>
    <row r="4494" spans="1:11">
      <c r="A4494" s="159">
        <f t="shared" si="560"/>
        <v>281</v>
      </c>
      <c r="B4494" s="156">
        <f t="shared" si="561"/>
        <v>0</v>
      </c>
      <c r="C4494" s="156">
        <v>100000000000</v>
      </c>
      <c r="D4494" s="156"/>
      <c r="E4494" s="157"/>
      <c r="K4494" s="160"/>
    </row>
    <row r="4495" spans="1:11">
      <c r="A4495" s="159">
        <f t="shared" si="560"/>
        <v>281</v>
      </c>
      <c r="B4495" s="155">
        <f>A4495-A4492</f>
        <v>0</v>
      </c>
      <c r="C4495" s="155">
        <v>1000000000000</v>
      </c>
      <c r="D4495" s="156">
        <f>(A4495-A4492)/1000000000</f>
        <v>0</v>
      </c>
      <c r="E4495" s="157">
        <f>D4495-MOD(D4495,100)</f>
        <v>0</v>
      </c>
      <c r="F4495" s="149">
        <f>MOD(D4495,100)</f>
        <v>0</v>
      </c>
      <c r="G4495" s="149">
        <f>F4495-MOD(F4495,10)</f>
        <v>0</v>
      </c>
      <c r="H4495" s="149">
        <f>MOD(F4495,10)</f>
        <v>0</v>
      </c>
      <c r="K4495" s="160"/>
    </row>
    <row r="4496" spans="1:11" ht="15.75" thickBot="1">
      <c r="A4496" s="162"/>
      <c r="B4496" s="163"/>
      <c r="C4496" s="163"/>
      <c r="D4496" s="163"/>
      <c r="E4496" s="164" t="str">
        <f>_xlfn.IFNA(VLOOKUP(E4495,$O$3:$P$38,2,0),"")</f>
        <v/>
      </c>
      <c r="F4496" s="163" t="str">
        <f>IF(AND(F4495&gt;10,F4495&lt;20), VLOOKUP(F4495,$O$3:$P$38,2,0),"")</f>
        <v/>
      </c>
      <c r="G4496" s="163" t="str">
        <f>IF(AND(F4495&gt;10,F4495&lt;20),"", IF(G4495&gt;9, VLOOKUP(G4495,$O$3:$P$38,2,0),""))</f>
        <v/>
      </c>
      <c r="H4496" s="163" t="str">
        <f>IF(AND(F4495&gt;10,F4495&lt;20),"", IF(H4495&gt;0, VLOOKUP(H4495,$O$3:$P$38,2,0),""))</f>
        <v/>
      </c>
      <c r="I4496" s="163" t="str">
        <f>IF(D4495=0,"",IF(D4495=1,$S$3,IF(AND(F4495&gt;10,F4495&lt;19),$S$5,IF(AND(H4495&gt;1,H4495&lt;5),$S$4,$S$5))))</f>
        <v/>
      </c>
      <c r="J4496" s="163" t="str">
        <f>CONCATENATE(E4496,IF(AND(E4496&lt;&gt;"",F4496&lt;&gt;""),$M$3,""),F4496,IF(AND(E4496&amp;F4496&lt;&gt;"",G4496&lt;&gt;""),$M$3,""),G4496,IF(AND(E4496&amp;F4496&amp;G4496&lt;&gt;"",H4496&lt;&gt;""),$M$3,""),H4496,IF(E4496&amp;F4496&amp;G4496&amp;H4496&lt;&gt;"",$M$3,""),I4496)</f>
        <v/>
      </c>
      <c r="K4496" s="165"/>
    </row>
    <row r="4497" spans="1:11" ht="15.75" thickBot="1">
      <c r="A4497" s="150"/>
      <c r="B4497" s="150"/>
      <c r="C4497" s="150"/>
      <c r="D4497" s="150"/>
      <c r="E4497" s="166"/>
      <c r="F4497" s="150"/>
      <c r="G4497" s="150"/>
      <c r="H4497" s="150"/>
      <c r="I4497" s="150"/>
      <c r="J4497" s="150"/>
      <c r="K4497" s="150"/>
    </row>
    <row r="4498" spans="1:11" ht="15.75" thickBot="1">
      <c r="A4498" s="151">
        <v>282</v>
      </c>
      <c r="B4498" s="145" t="s">
        <v>152</v>
      </c>
      <c r="C4498" s="145" t="s">
        <v>153</v>
      </c>
      <c r="D4498" s="148"/>
      <c r="E4498" s="152" t="str">
        <f>CONCATENATE(J4512,IF(AND(D4511&lt;&gt;0,D4508&lt;&gt;0),$M$3,""),J4509,IF(AND(D4508&lt;&gt;0,D4505&lt;&gt;0),$M$3,""),J4506,IF(AND(D4505&lt;&gt;0,D4502&lt;&gt;0),$M$3,""),J4503,$N$3,$M$3,E4499,IF(D4499&lt;&gt;0,$M$3,""),$N$4)</f>
        <v>dwieście osiemdziesiąt dwa, 00/100</v>
      </c>
      <c r="F4498" s="148"/>
      <c r="G4498" s="148"/>
      <c r="H4498" s="148"/>
      <c r="I4498" s="148"/>
      <c r="J4498" s="148"/>
      <c r="K4498" s="153"/>
    </row>
    <row r="4499" spans="1:11" ht="15.75" thickBot="1">
      <c r="A4499" s="154">
        <f>TRUNC(A4498)</f>
        <v>282</v>
      </c>
      <c r="B4499" s="155">
        <f>A4498-A4499</f>
        <v>0</v>
      </c>
      <c r="C4499" s="155">
        <v>1</v>
      </c>
      <c r="D4499" s="156">
        <f>B4499</f>
        <v>0</v>
      </c>
      <c r="E4499" s="157" t="str">
        <f>CONCATENATE(TEXT(D4499*100,"## 00"),"/100")</f>
        <v>00/100</v>
      </c>
      <c r="K4499" s="158"/>
    </row>
    <row r="4500" spans="1:11">
      <c r="A4500" s="159">
        <f t="shared" ref="A4500:A4511" si="562">MOD($A$4499,$C4500)</f>
        <v>2</v>
      </c>
      <c r="B4500" s="156">
        <f>A4500</f>
        <v>2</v>
      </c>
      <c r="C4500" s="156">
        <v>10</v>
      </c>
      <c r="D4500" s="156"/>
      <c r="E4500" s="157"/>
      <c r="K4500" s="160"/>
    </row>
    <row r="4501" spans="1:11">
      <c r="A4501" s="159">
        <f t="shared" si="562"/>
        <v>82</v>
      </c>
      <c r="B4501" s="156">
        <f t="shared" ref="B4501:B4510" si="563">A4501-A4500</f>
        <v>80</v>
      </c>
      <c r="C4501" s="156">
        <v>100</v>
      </c>
      <c r="D4501" s="156"/>
      <c r="E4501" s="157"/>
      <c r="K4501" s="160"/>
    </row>
    <row r="4502" spans="1:11">
      <c r="A4502" s="159">
        <f t="shared" si="562"/>
        <v>282</v>
      </c>
      <c r="B4502" s="156">
        <f t="shared" si="563"/>
        <v>200</v>
      </c>
      <c r="C4502" s="156">
        <v>1000</v>
      </c>
      <c r="D4502" s="156">
        <f>A4502</f>
        <v>282</v>
      </c>
      <c r="E4502" s="157">
        <f>D4502-MOD(D4502,100)</f>
        <v>200</v>
      </c>
      <c r="F4502" s="149">
        <f>MOD(D4502,100)</f>
        <v>82</v>
      </c>
      <c r="G4502" s="149">
        <f>F4502-MOD(F4502,10)</f>
        <v>80</v>
      </c>
      <c r="H4502" s="149">
        <f>MOD(F4502,10)</f>
        <v>2</v>
      </c>
      <c r="K4502" s="160"/>
    </row>
    <row r="4503" spans="1:11">
      <c r="A4503" s="159">
        <f t="shared" si="562"/>
        <v>282</v>
      </c>
      <c r="B4503" s="156">
        <f t="shared" si="563"/>
        <v>0</v>
      </c>
      <c r="C4503" s="156">
        <v>10000</v>
      </c>
      <c r="D4503" s="156"/>
      <c r="E4503" s="157" t="str">
        <f>_xlfn.IFNA(VLOOKUP(E4502,$O$3:$P$38,2,0),"")</f>
        <v>dwieście</v>
      </c>
      <c r="F4503" s="149" t="str">
        <f>IF(AND(F4502&gt;10,F4502&lt;20), VLOOKUP(F4502,$O$3:$P$38,2,0),"")</f>
        <v/>
      </c>
      <c r="G4503" s="149" t="str">
        <f>IF(AND(F4502&gt;10,F4502&lt;20),"", IF(G4502&gt;9, VLOOKUP(G4502,$O$3:$P$38,2,0),""))</f>
        <v>osiemdziesiąt</v>
      </c>
      <c r="H4503" s="149" t="str">
        <f>IF(AND(F4502&gt;10,F4502&lt;20),"",IF(H4502&gt;0,VLOOKUP(H4502,$O$3:$P$39,2,0),IF(AND(H4502=0,A4499=0),"zero","")))</f>
        <v>dwa</v>
      </c>
      <c r="J4503" s="149" t="str">
        <f>CONCATENATE(E4503,IF(AND(E4503&lt;&gt;"",F4503&lt;&gt;""),$M$3,""),F4503,IF(AND(E4503&amp;F4503&lt;&gt;"",G4503&lt;&gt;""),$M$3,""),G4503,IF(AND(E4503&amp;F4503&amp;G4503&lt;&gt;"",H4503&lt;&gt;""),$M$3,""),H4503)</f>
        <v>dwieście osiemdziesiąt dwa</v>
      </c>
      <c r="K4503" s="160"/>
    </row>
    <row r="4504" spans="1:11">
      <c r="A4504" s="159">
        <f t="shared" si="562"/>
        <v>282</v>
      </c>
      <c r="B4504" s="156">
        <f t="shared" si="563"/>
        <v>0</v>
      </c>
      <c r="C4504" s="156">
        <v>100000</v>
      </c>
      <c r="D4504" s="156"/>
      <c r="E4504" s="157"/>
      <c r="K4504" s="160"/>
    </row>
    <row r="4505" spans="1:11">
      <c r="A4505" s="159">
        <f t="shared" si="562"/>
        <v>282</v>
      </c>
      <c r="B4505" s="156">
        <f t="shared" si="563"/>
        <v>0</v>
      </c>
      <c r="C4505" s="156">
        <v>1000000</v>
      </c>
      <c r="D4505" s="156">
        <f>(A4505-A4502)/1000</f>
        <v>0</v>
      </c>
      <c r="E4505" s="157">
        <f>D4505-MOD(D4505,100)</f>
        <v>0</v>
      </c>
      <c r="F4505" s="149">
        <f>MOD(D4505,100)</f>
        <v>0</v>
      </c>
      <c r="G4505" s="149">
        <f>F4505-MOD(F4505,10)</f>
        <v>0</v>
      </c>
      <c r="H4505" s="149">
        <f>MOD(F4505,10)</f>
        <v>0</v>
      </c>
      <c r="K4505" s="160"/>
    </row>
    <row r="4506" spans="1:11">
      <c r="A4506" s="159">
        <f t="shared" si="562"/>
        <v>282</v>
      </c>
      <c r="B4506" s="156">
        <f t="shared" si="563"/>
        <v>0</v>
      </c>
      <c r="C4506" s="156">
        <v>10000000</v>
      </c>
      <c r="D4506" s="156"/>
      <c r="E4506" s="157" t="str">
        <f>_xlfn.IFNA(VLOOKUP(E4505,$O$3:$P$38,2,0),"")</f>
        <v/>
      </c>
      <c r="F4506" s="149" t="str">
        <f>IF(AND(F4505&gt;10,F4505&lt;20), VLOOKUP(F4505,$O$3:$P$38,2,0),"")</f>
        <v/>
      </c>
      <c r="G4506" s="149" t="str">
        <f>IF(AND(F4505&gt;10,F4505&lt;20),"", IF(G4505&gt;9, VLOOKUP(G4505,$O$3:$P$38,2,0),""))</f>
        <v/>
      </c>
      <c r="H4506" s="149" t="str">
        <f>IF(AND(F4505&gt;10,F4505&lt;20),"", IF(H4505&gt;0, VLOOKUP(H4505,$O$3:$P$38,2,0),""))</f>
        <v/>
      </c>
      <c r="I4506" s="149" t="str">
        <f>IF(D4505=0,"",IF(D4505=1,$Q$3,IF(AND(F4505&gt;10,F4505&lt;19),$Q$5,IF(AND(H4505&gt;1,H4505&lt;5),$Q$4,$Q$5))))</f>
        <v/>
      </c>
      <c r="J4506" s="149" t="str">
        <f>CONCATENATE(E4506,IF(AND(E4506&lt;&gt;"",F4506&lt;&gt;""),$M$3,""),F4506,IF(AND(E4506&amp;F4506&lt;&gt;"",G4506&lt;&gt;""),$M$3,""),G4506,IF(AND(E4506&amp;F4506&amp;G4506&lt;&gt;"",H4506&lt;&gt;""),$M$3,""),H4506,IF(E4506&amp;F4506&amp;G4506&amp;H4506&lt;&gt;"",$M$3,""),I4506)</f>
        <v/>
      </c>
      <c r="K4506" s="160"/>
    </row>
    <row r="4507" spans="1:11">
      <c r="A4507" s="159">
        <f t="shared" si="562"/>
        <v>282</v>
      </c>
      <c r="B4507" s="156">
        <f t="shared" si="563"/>
        <v>0</v>
      </c>
      <c r="C4507" s="156">
        <v>100000000</v>
      </c>
      <c r="D4507" s="156"/>
      <c r="E4507" s="157"/>
      <c r="K4507" s="160"/>
    </row>
    <row r="4508" spans="1:11">
      <c r="A4508" s="159">
        <f t="shared" si="562"/>
        <v>282</v>
      </c>
      <c r="B4508" s="155">
        <f t="shared" si="563"/>
        <v>0</v>
      </c>
      <c r="C4508" s="155">
        <v>1000000000</v>
      </c>
      <c r="D4508" s="156">
        <f>(A4508-A4505)/1000000</f>
        <v>0</v>
      </c>
      <c r="E4508" s="157">
        <f>D4508-MOD(D4508,100)</f>
        <v>0</v>
      </c>
      <c r="F4508" s="149">
        <f>MOD(D4508,100)</f>
        <v>0</v>
      </c>
      <c r="G4508" s="149">
        <f>F4508-MOD(F4508,10)</f>
        <v>0</v>
      </c>
      <c r="H4508" s="149">
        <f>MOD(F4508,10)</f>
        <v>0</v>
      </c>
      <c r="K4508" s="160"/>
    </row>
    <row r="4509" spans="1:11">
      <c r="A4509" s="159">
        <f t="shared" si="562"/>
        <v>282</v>
      </c>
      <c r="B4509" s="155">
        <f t="shared" si="563"/>
        <v>0</v>
      </c>
      <c r="C4509" s="155">
        <v>10000000000</v>
      </c>
      <c r="E4509" s="161" t="str">
        <f>_xlfn.IFNA(VLOOKUP(E4508,$O$3:$P$38,2,0),"")</f>
        <v/>
      </c>
      <c r="F4509" s="149" t="str">
        <f>IF(AND(F4508&gt;10,F4508&lt;20), VLOOKUP(F4508,$O$3:$P$38,2,0),"")</f>
        <v/>
      </c>
      <c r="G4509" s="149" t="str">
        <f>IF(AND(F4508&gt;10,F4508&lt;20),"", IF(G4508&gt;9, VLOOKUP(G4508,$O$3:$P$38,2,0),""))</f>
        <v/>
      </c>
      <c r="H4509" s="149" t="str">
        <f>IF(AND(F4508&gt;10,F4508&lt;20),"", IF(H4508&gt;0, VLOOKUP(H4508,$O$3:$P$38,2,0),""))</f>
        <v/>
      </c>
      <c r="I4509" s="149" t="str">
        <f>IF(D4508=0,"",IF(D4508=1,$R$3,IF(AND(F4508&gt;10,F4508&lt;19),$R$5,IF(AND(H4508&gt;1,H4508&lt;5),$R$4,$R$5))))</f>
        <v/>
      </c>
      <c r="J4509" s="149" t="str">
        <f>CONCATENATE(E4509,IF(AND(E4509&lt;&gt;"",F4509&lt;&gt;""),$M$3,""),F4509,IF(AND(E4509&amp;F4509&lt;&gt;"",G4509&lt;&gt;""),$M$3,""),G4509,IF(AND(E4509&amp;F4509&amp;G4509&lt;&gt;"",H4509&lt;&gt;""),$M$3,""),H4509,IF(E4509&amp;F4509&amp;G4509&amp;H4509&lt;&gt;"",$M$3,""),I4509)</f>
        <v/>
      </c>
      <c r="K4509" s="160"/>
    </row>
    <row r="4510" spans="1:11">
      <c r="A4510" s="159">
        <f t="shared" si="562"/>
        <v>282</v>
      </c>
      <c r="B4510" s="156">
        <f t="shared" si="563"/>
        <v>0</v>
      </c>
      <c r="C4510" s="156">
        <v>100000000000</v>
      </c>
      <c r="D4510" s="156"/>
      <c r="E4510" s="157"/>
      <c r="K4510" s="160"/>
    </row>
    <row r="4511" spans="1:11">
      <c r="A4511" s="159">
        <f t="shared" si="562"/>
        <v>282</v>
      </c>
      <c r="B4511" s="155">
        <f>A4511-A4508</f>
        <v>0</v>
      </c>
      <c r="C4511" s="155">
        <v>1000000000000</v>
      </c>
      <c r="D4511" s="156">
        <f>(A4511-A4508)/1000000000</f>
        <v>0</v>
      </c>
      <c r="E4511" s="157">
        <f>D4511-MOD(D4511,100)</f>
        <v>0</v>
      </c>
      <c r="F4511" s="149">
        <f>MOD(D4511,100)</f>
        <v>0</v>
      </c>
      <c r="G4511" s="149">
        <f>F4511-MOD(F4511,10)</f>
        <v>0</v>
      </c>
      <c r="H4511" s="149">
        <f>MOD(F4511,10)</f>
        <v>0</v>
      </c>
      <c r="K4511" s="160"/>
    </row>
    <row r="4512" spans="1:11" ht="15.75" thickBot="1">
      <c r="A4512" s="162"/>
      <c r="B4512" s="163"/>
      <c r="C4512" s="163"/>
      <c r="D4512" s="163"/>
      <c r="E4512" s="164" t="str">
        <f>_xlfn.IFNA(VLOOKUP(E4511,$O$3:$P$38,2,0),"")</f>
        <v/>
      </c>
      <c r="F4512" s="163" t="str">
        <f>IF(AND(F4511&gt;10,F4511&lt;20), VLOOKUP(F4511,$O$3:$P$38,2,0),"")</f>
        <v/>
      </c>
      <c r="G4512" s="163" t="str">
        <f>IF(AND(F4511&gt;10,F4511&lt;20),"", IF(G4511&gt;9, VLOOKUP(G4511,$O$3:$P$38,2,0),""))</f>
        <v/>
      </c>
      <c r="H4512" s="163" t="str">
        <f>IF(AND(F4511&gt;10,F4511&lt;20),"", IF(H4511&gt;0, VLOOKUP(H4511,$O$3:$P$38,2,0),""))</f>
        <v/>
      </c>
      <c r="I4512" s="163" t="str">
        <f>IF(D4511=0,"",IF(D4511=1,$S$3,IF(AND(F4511&gt;10,F4511&lt;19),$S$5,IF(AND(H4511&gt;1,H4511&lt;5),$S$4,$S$5))))</f>
        <v/>
      </c>
      <c r="J4512" s="163" t="str">
        <f>CONCATENATE(E4512,IF(AND(E4512&lt;&gt;"",F4512&lt;&gt;""),$M$3,""),F4512,IF(AND(E4512&amp;F4512&lt;&gt;"",G4512&lt;&gt;""),$M$3,""),G4512,IF(AND(E4512&amp;F4512&amp;G4512&lt;&gt;"",H4512&lt;&gt;""),$M$3,""),H4512,IF(E4512&amp;F4512&amp;G4512&amp;H4512&lt;&gt;"",$M$3,""),I4512)</f>
        <v/>
      </c>
      <c r="K4512" s="165"/>
    </row>
    <row r="4513" spans="1:11" ht="15.75" thickBot="1">
      <c r="A4513" s="150"/>
      <c r="B4513" s="150"/>
      <c r="C4513" s="150"/>
      <c r="D4513" s="150"/>
      <c r="E4513" s="166"/>
      <c r="F4513" s="150"/>
      <c r="G4513" s="150"/>
      <c r="H4513" s="150"/>
      <c r="I4513" s="150"/>
      <c r="J4513" s="150"/>
      <c r="K4513" s="150"/>
    </row>
    <row r="4514" spans="1:11" ht="15.75" thickBot="1">
      <c r="A4514" s="151">
        <v>283</v>
      </c>
      <c r="B4514" s="145" t="s">
        <v>152</v>
      </c>
      <c r="C4514" s="145" t="s">
        <v>153</v>
      </c>
      <c r="D4514" s="148"/>
      <c r="E4514" s="152" t="str">
        <f>CONCATENATE(J4528,IF(AND(D4527&lt;&gt;0,D4524&lt;&gt;0),$M$3,""),J4525,IF(AND(D4524&lt;&gt;0,D4521&lt;&gt;0),$M$3,""),J4522,IF(AND(D4521&lt;&gt;0,D4518&lt;&gt;0),$M$3,""),J4519,$N$3,$M$3,E4515,IF(D4515&lt;&gt;0,$M$3,""),$N$4)</f>
        <v>dwieście osiemdziesiąt trzy, 00/100</v>
      </c>
      <c r="F4514" s="148"/>
      <c r="G4514" s="148"/>
      <c r="H4514" s="148"/>
      <c r="I4514" s="148"/>
      <c r="J4514" s="148"/>
      <c r="K4514" s="153"/>
    </row>
    <row r="4515" spans="1:11" ht="15.75" thickBot="1">
      <c r="A4515" s="154">
        <f>TRUNC(A4514)</f>
        <v>283</v>
      </c>
      <c r="B4515" s="155">
        <f>A4514-A4515</f>
        <v>0</v>
      </c>
      <c r="C4515" s="155">
        <v>1</v>
      </c>
      <c r="D4515" s="156">
        <f>B4515</f>
        <v>0</v>
      </c>
      <c r="E4515" s="157" t="str">
        <f>CONCATENATE(TEXT(D4515*100,"## 00"),"/100")</f>
        <v>00/100</v>
      </c>
      <c r="K4515" s="158"/>
    </row>
    <row r="4516" spans="1:11">
      <c r="A4516" s="159">
        <f t="shared" ref="A4516:A4527" si="564">MOD($A$4515,$C4516)</f>
        <v>3</v>
      </c>
      <c r="B4516" s="156">
        <f>A4516</f>
        <v>3</v>
      </c>
      <c r="C4516" s="156">
        <v>10</v>
      </c>
      <c r="D4516" s="156"/>
      <c r="E4516" s="157"/>
      <c r="K4516" s="160"/>
    </row>
    <row r="4517" spans="1:11">
      <c r="A4517" s="159">
        <f t="shared" si="564"/>
        <v>83</v>
      </c>
      <c r="B4517" s="156">
        <f t="shared" ref="B4517:B4526" si="565">A4517-A4516</f>
        <v>80</v>
      </c>
      <c r="C4517" s="156">
        <v>100</v>
      </c>
      <c r="D4517" s="156"/>
      <c r="E4517" s="157"/>
      <c r="K4517" s="160"/>
    </row>
    <row r="4518" spans="1:11">
      <c r="A4518" s="159">
        <f t="shared" si="564"/>
        <v>283</v>
      </c>
      <c r="B4518" s="156">
        <f t="shared" si="565"/>
        <v>200</v>
      </c>
      <c r="C4518" s="156">
        <v>1000</v>
      </c>
      <c r="D4518" s="156">
        <f>A4518</f>
        <v>283</v>
      </c>
      <c r="E4518" s="157">
        <f>D4518-MOD(D4518,100)</f>
        <v>200</v>
      </c>
      <c r="F4518" s="149">
        <f>MOD(D4518,100)</f>
        <v>83</v>
      </c>
      <c r="G4518" s="149">
        <f>F4518-MOD(F4518,10)</f>
        <v>80</v>
      </c>
      <c r="H4518" s="149">
        <f>MOD(F4518,10)</f>
        <v>3</v>
      </c>
      <c r="K4518" s="160"/>
    </row>
    <row r="4519" spans="1:11">
      <c r="A4519" s="159">
        <f t="shared" si="564"/>
        <v>283</v>
      </c>
      <c r="B4519" s="156">
        <f t="shared" si="565"/>
        <v>0</v>
      </c>
      <c r="C4519" s="156">
        <v>10000</v>
      </c>
      <c r="D4519" s="156"/>
      <c r="E4519" s="157" t="str">
        <f>_xlfn.IFNA(VLOOKUP(E4518,$O$3:$P$38,2,0),"")</f>
        <v>dwieście</v>
      </c>
      <c r="F4519" s="149" t="str">
        <f>IF(AND(F4518&gt;10,F4518&lt;20), VLOOKUP(F4518,$O$3:$P$38,2,0),"")</f>
        <v/>
      </c>
      <c r="G4519" s="149" t="str">
        <f>IF(AND(F4518&gt;10,F4518&lt;20),"", IF(G4518&gt;9, VLOOKUP(G4518,$O$3:$P$38,2,0),""))</f>
        <v>osiemdziesiąt</v>
      </c>
      <c r="H4519" s="149" t="str">
        <f>IF(AND(F4518&gt;10,F4518&lt;20),"",IF(H4518&gt;0,VLOOKUP(H4518,$O$3:$P$39,2,0),IF(AND(H4518=0,A4515=0),"zero","")))</f>
        <v>trzy</v>
      </c>
      <c r="J4519" s="149" t="str">
        <f>CONCATENATE(E4519,IF(AND(E4519&lt;&gt;"",F4519&lt;&gt;""),$M$3,""),F4519,IF(AND(E4519&amp;F4519&lt;&gt;"",G4519&lt;&gt;""),$M$3,""),G4519,IF(AND(E4519&amp;F4519&amp;G4519&lt;&gt;"",H4519&lt;&gt;""),$M$3,""),H4519)</f>
        <v>dwieście osiemdziesiąt trzy</v>
      </c>
      <c r="K4519" s="160"/>
    </row>
    <row r="4520" spans="1:11">
      <c r="A4520" s="159">
        <f t="shared" si="564"/>
        <v>283</v>
      </c>
      <c r="B4520" s="156">
        <f t="shared" si="565"/>
        <v>0</v>
      </c>
      <c r="C4520" s="156">
        <v>100000</v>
      </c>
      <c r="D4520" s="156"/>
      <c r="E4520" s="157"/>
      <c r="K4520" s="160"/>
    </row>
    <row r="4521" spans="1:11">
      <c r="A4521" s="159">
        <f t="shared" si="564"/>
        <v>283</v>
      </c>
      <c r="B4521" s="156">
        <f t="shared" si="565"/>
        <v>0</v>
      </c>
      <c r="C4521" s="156">
        <v>1000000</v>
      </c>
      <c r="D4521" s="156">
        <f>(A4521-A4518)/1000</f>
        <v>0</v>
      </c>
      <c r="E4521" s="157">
        <f>D4521-MOD(D4521,100)</f>
        <v>0</v>
      </c>
      <c r="F4521" s="149">
        <f>MOD(D4521,100)</f>
        <v>0</v>
      </c>
      <c r="G4521" s="149">
        <f>F4521-MOD(F4521,10)</f>
        <v>0</v>
      </c>
      <c r="H4521" s="149">
        <f>MOD(F4521,10)</f>
        <v>0</v>
      </c>
      <c r="K4521" s="160"/>
    </row>
    <row r="4522" spans="1:11">
      <c r="A4522" s="159">
        <f t="shared" si="564"/>
        <v>283</v>
      </c>
      <c r="B4522" s="156">
        <f t="shared" si="565"/>
        <v>0</v>
      </c>
      <c r="C4522" s="156">
        <v>10000000</v>
      </c>
      <c r="D4522" s="156"/>
      <c r="E4522" s="157" t="str">
        <f>_xlfn.IFNA(VLOOKUP(E4521,$O$3:$P$38,2,0),"")</f>
        <v/>
      </c>
      <c r="F4522" s="149" t="str">
        <f>IF(AND(F4521&gt;10,F4521&lt;20), VLOOKUP(F4521,$O$3:$P$38,2,0),"")</f>
        <v/>
      </c>
      <c r="G4522" s="149" t="str">
        <f>IF(AND(F4521&gt;10,F4521&lt;20),"", IF(G4521&gt;9, VLOOKUP(G4521,$O$3:$P$38,2,0),""))</f>
        <v/>
      </c>
      <c r="H4522" s="149" t="str">
        <f>IF(AND(F4521&gt;10,F4521&lt;20),"", IF(H4521&gt;0, VLOOKUP(H4521,$O$3:$P$38,2,0),""))</f>
        <v/>
      </c>
      <c r="I4522" s="149" t="str">
        <f>IF(D4521=0,"",IF(D4521=1,$Q$3,IF(AND(F4521&gt;10,F4521&lt;19),$Q$5,IF(AND(H4521&gt;1,H4521&lt;5),$Q$4,$Q$5))))</f>
        <v/>
      </c>
      <c r="J4522" s="149" t="str">
        <f>CONCATENATE(E4522,IF(AND(E4522&lt;&gt;"",F4522&lt;&gt;""),$M$3,""),F4522,IF(AND(E4522&amp;F4522&lt;&gt;"",G4522&lt;&gt;""),$M$3,""),G4522,IF(AND(E4522&amp;F4522&amp;G4522&lt;&gt;"",H4522&lt;&gt;""),$M$3,""),H4522,IF(E4522&amp;F4522&amp;G4522&amp;H4522&lt;&gt;"",$M$3,""),I4522)</f>
        <v/>
      </c>
      <c r="K4522" s="160"/>
    </row>
    <row r="4523" spans="1:11">
      <c r="A4523" s="159">
        <f t="shared" si="564"/>
        <v>283</v>
      </c>
      <c r="B4523" s="156">
        <f t="shared" si="565"/>
        <v>0</v>
      </c>
      <c r="C4523" s="156">
        <v>100000000</v>
      </c>
      <c r="D4523" s="156"/>
      <c r="E4523" s="157"/>
      <c r="K4523" s="160"/>
    </row>
    <row r="4524" spans="1:11">
      <c r="A4524" s="159">
        <f t="shared" si="564"/>
        <v>283</v>
      </c>
      <c r="B4524" s="155">
        <f t="shared" si="565"/>
        <v>0</v>
      </c>
      <c r="C4524" s="155">
        <v>1000000000</v>
      </c>
      <c r="D4524" s="156">
        <f>(A4524-A4521)/1000000</f>
        <v>0</v>
      </c>
      <c r="E4524" s="157">
        <f>D4524-MOD(D4524,100)</f>
        <v>0</v>
      </c>
      <c r="F4524" s="149">
        <f>MOD(D4524,100)</f>
        <v>0</v>
      </c>
      <c r="G4524" s="149">
        <f>F4524-MOD(F4524,10)</f>
        <v>0</v>
      </c>
      <c r="H4524" s="149">
        <f>MOD(F4524,10)</f>
        <v>0</v>
      </c>
      <c r="K4524" s="160"/>
    </row>
    <row r="4525" spans="1:11">
      <c r="A4525" s="159">
        <f t="shared" si="564"/>
        <v>283</v>
      </c>
      <c r="B4525" s="155">
        <f t="shared" si="565"/>
        <v>0</v>
      </c>
      <c r="C4525" s="155">
        <v>10000000000</v>
      </c>
      <c r="E4525" s="161" t="str">
        <f>_xlfn.IFNA(VLOOKUP(E4524,$O$3:$P$38,2,0),"")</f>
        <v/>
      </c>
      <c r="F4525" s="149" t="str">
        <f>IF(AND(F4524&gt;10,F4524&lt;20), VLOOKUP(F4524,$O$3:$P$38,2,0),"")</f>
        <v/>
      </c>
      <c r="G4525" s="149" t="str">
        <f>IF(AND(F4524&gt;10,F4524&lt;20),"", IF(G4524&gt;9, VLOOKUP(G4524,$O$3:$P$38,2,0),""))</f>
        <v/>
      </c>
      <c r="H4525" s="149" t="str">
        <f>IF(AND(F4524&gt;10,F4524&lt;20),"", IF(H4524&gt;0, VLOOKUP(H4524,$O$3:$P$38,2,0),""))</f>
        <v/>
      </c>
      <c r="I4525" s="149" t="str">
        <f>IF(D4524=0,"",IF(D4524=1,$R$3,IF(AND(F4524&gt;10,F4524&lt;19),$R$5,IF(AND(H4524&gt;1,H4524&lt;5),$R$4,$R$5))))</f>
        <v/>
      </c>
      <c r="J4525" s="149" t="str">
        <f>CONCATENATE(E4525,IF(AND(E4525&lt;&gt;"",F4525&lt;&gt;""),$M$3,""),F4525,IF(AND(E4525&amp;F4525&lt;&gt;"",G4525&lt;&gt;""),$M$3,""),G4525,IF(AND(E4525&amp;F4525&amp;G4525&lt;&gt;"",H4525&lt;&gt;""),$M$3,""),H4525,IF(E4525&amp;F4525&amp;G4525&amp;H4525&lt;&gt;"",$M$3,""),I4525)</f>
        <v/>
      </c>
      <c r="K4525" s="160"/>
    </row>
    <row r="4526" spans="1:11">
      <c r="A4526" s="159">
        <f t="shared" si="564"/>
        <v>283</v>
      </c>
      <c r="B4526" s="156">
        <f t="shared" si="565"/>
        <v>0</v>
      </c>
      <c r="C4526" s="156">
        <v>100000000000</v>
      </c>
      <c r="D4526" s="156"/>
      <c r="E4526" s="157"/>
      <c r="K4526" s="160"/>
    </row>
    <row r="4527" spans="1:11">
      <c r="A4527" s="159">
        <f t="shared" si="564"/>
        <v>283</v>
      </c>
      <c r="B4527" s="155">
        <f>A4527-A4524</f>
        <v>0</v>
      </c>
      <c r="C4527" s="155">
        <v>1000000000000</v>
      </c>
      <c r="D4527" s="156">
        <f>(A4527-A4524)/1000000000</f>
        <v>0</v>
      </c>
      <c r="E4527" s="157">
        <f>D4527-MOD(D4527,100)</f>
        <v>0</v>
      </c>
      <c r="F4527" s="149">
        <f>MOD(D4527,100)</f>
        <v>0</v>
      </c>
      <c r="G4527" s="149">
        <f>F4527-MOD(F4527,10)</f>
        <v>0</v>
      </c>
      <c r="H4527" s="149">
        <f>MOD(F4527,10)</f>
        <v>0</v>
      </c>
      <c r="K4527" s="160"/>
    </row>
    <row r="4528" spans="1:11" ht="15.75" thickBot="1">
      <c r="A4528" s="162"/>
      <c r="B4528" s="163"/>
      <c r="C4528" s="163"/>
      <c r="D4528" s="163"/>
      <c r="E4528" s="164" t="str">
        <f>_xlfn.IFNA(VLOOKUP(E4527,$O$3:$P$38,2,0),"")</f>
        <v/>
      </c>
      <c r="F4528" s="163" t="str">
        <f>IF(AND(F4527&gt;10,F4527&lt;20), VLOOKUP(F4527,$O$3:$P$38,2,0),"")</f>
        <v/>
      </c>
      <c r="G4528" s="163" t="str">
        <f>IF(AND(F4527&gt;10,F4527&lt;20),"", IF(G4527&gt;9, VLOOKUP(G4527,$O$3:$P$38,2,0),""))</f>
        <v/>
      </c>
      <c r="H4528" s="163" t="str">
        <f>IF(AND(F4527&gt;10,F4527&lt;20),"", IF(H4527&gt;0, VLOOKUP(H4527,$O$3:$P$38,2,0),""))</f>
        <v/>
      </c>
      <c r="I4528" s="163" t="str">
        <f>IF(D4527=0,"",IF(D4527=1,$S$3,IF(AND(F4527&gt;10,F4527&lt;19),$S$5,IF(AND(H4527&gt;1,H4527&lt;5),$S$4,$S$5))))</f>
        <v/>
      </c>
      <c r="J4528" s="163" t="str">
        <f>CONCATENATE(E4528,IF(AND(E4528&lt;&gt;"",F4528&lt;&gt;""),$M$3,""),F4528,IF(AND(E4528&amp;F4528&lt;&gt;"",G4528&lt;&gt;""),$M$3,""),G4528,IF(AND(E4528&amp;F4528&amp;G4528&lt;&gt;"",H4528&lt;&gt;""),$M$3,""),H4528,IF(E4528&amp;F4528&amp;G4528&amp;H4528&lt;&gt;"",$M$3,""),I4528)</f>
        <v/>
      </c>
      <c r="K4528" s="165"/>
    </row>
    <row r="4529" spans="1:11" ht="15.75" thickBot="1">
      <c r="A4529" s="150"/>
      <c r="B4529" s="150"/>
      <c r="C4529" s="150"/>
      <c r="D4529" s="150"/>
      <c r="E4529" s="166"/>
      <c r="F4529" s="150"/>
      <c r="G4529" s="150"/>
      <c r="H4529" s="150"/>
      <c r="I4529" s="150"/>
      <c r="J4529" s="150"/>
      <c r="K4529" s="150"/>
    </row>
    <row r="4530" spans="1:11" ht="15.75" thickBot="1">
      <c r="A4530" s="151">
        <v>284</v>
      </c>
      <c r="B4530" s="145" t="s">
        <v>152</v>
      </c>
      <c r="C4530" s="145" t="s">
        <v>153</v>
      </c>
      <c r="D4530" s="148"/>
      <c r="E4530" s="152" t="str">
        <f>CONCATENATE(J4544,IF(AND(D4543&lt;&gt;0,D4540&lt;&gt;0),$M$3,""),J4541,IF(AND(D4540&lt;&gt;0,D4537&lt;&gt;0),$M$3,""),J4538,IF(AND(D4537&lt;&gt;0,D4534&lt;&gt;0),$M$3,""),J4535,$N$3,$M$3,E4531,IF(D4531&lt;&gt;0,$M$3,""),$N$4)</f>
        <v>dwieście osiemdziesiąt cztery, 00/100</v>
      </c>
      <c r="F4530" s="148"/>
      <c r="G4530" s="148"/>
      <c r="H4530" s="148"/>
      <c r="I4530" s="148"/>
      <c r="J4530" s="148"/>
      <c r="K4530" s="153"/>
    </row>
    <row r="4531" spans="1:11" ht="15.75" thickBot="1">
      <c r="A4531" s="154">
        <f>TRUNC(A4530)</f>
        <v>284</v>
      </c>
      <c r="B4531" s="155">
        <f>A4530-A4531</f>
        <v>0</v>
      </c>
      <c r="C4531" s="155">
        <v>1</v>
      </c>
      <c r="D4531" s="156">
        <f>B4531</f>
        <v>0</v>
      </c>
      <c r="E4531" s="157" t="str">
        <f>CONCATENATE(TEXT(D4531*100,"## 00"),"/100")</f>
        <v>00/100</v>
      </c>
      <c r="K4531" s="158"/>
    </row>
    <row r="4532" spans="1:11">
      <c r="A4532" s="159">
        <f t="shared" ref="A4532:A4543" si="566">MOD($A$4531,$C4532)</f>
        <v>4</v>
      </c>
      <c r="B4532" s="156">
        <f>A4532</f>
        <v>4</v>
      </c>
      <c r="C4532" s="156">
        <v>10</v>
      </c>
      <c r="D4532" s="156"/>
      <c r="E4532" s="157"/>
      <c r="K4532" s="160"/>
    </row>
    <row r="4533" spans="1:11">
      <c r="A4533" s="159">
        <f t="shared" si="566"/>
        <v>84</v>
      </c>
      <c r="B4533" s="156">
        <f t="shared" ref="B4533:B4542" si="567">A4533-A4532</f>
        <v>80</v>
      </c>
      <c r="C4533" s="156">
        <v>100</v>
      </c>
      <c r="D4533" s="156"/>
      <c r="E4533" s="157"/>
      <c r="K4533" s="160"/>
    </row>
    <row r="4534" spans="1:11">
      <c r="A4534" s="159">
        <f t="shared" si="566"/>
        <v>284</v>
      </c>
      <c r="B4534" s="156">
        <f t="shared" si="567"/>
        <v>200</v>
      </c>
      <c r="C4534" s="156">
        <v>1000</v>
      </c>
      <c r="D4534" s="156">
        <f>A4534</f>
        <v>284</v>
      </c>
      <c r="E4534" s="157">
        <f>D4534-MOD(D4534,100)</f>
        <v>200</v>
      </c>
      <c r="F4534" s="149">
        <f>MOD(D4534,100)</f>
        <v>84</v>
      </c>
      <c r="G4534" s="149">
        <f>F4534-MOD(F4534,10)</f>
        <v>80</v>
      </c>
      <c r="H4534" s="149">
        <f>MOD(F4534,10)</f>
        <v>4</v>
      </c>
      <c r="K4534" s="160"/>
    </row>
    <row r="4535" spans="1:11">
      <c r="A4535" s="159">
        <f t="shared" si="566"/>
        <v>284</v>
      </c>
      <c r="B4535" s="156">
        <f t="shared" si="567"/>
        <v>0</v>
      </c>
      <c r="C4535" s="156">
        <v>10000</v>
      </c>
      <c r="D4535" s="156"/>
      <c r="E4535" s="157" t="str">
        <f>_xlfn.IFNA(VLOOKUP(E4534,$O$3:$P$38,2,0),"")</f>
        <v>dwieście</v>
      </c>
      <c r="F4535" s="149" t="str">
        <f>IF(AND(F4534&gt;10,F4534&lt;20), VLOOKUP(F4534,$O$3:$P$38,2,0),"")</f>
        <v/>
      </c>
      <c r="G4535" s="149" t="str">
        <f>IF(AND(F4534&gt;10,F4534&lt;20),"", IF(G4534&gt;9, VLOOKUP(G4534,$O$3:$P$38,2,0),""))</f>
        <v>osiemdziesiąt</v>
      </c>
      <c r="H4535" s="149" t="str">
        <f>IF(AND(F4534&gt;10,F4534&lt;20),"",IF(H4534&gt;0,VLOOKUP(H4534,$O$3:$P$39,2,0),IF(AND(H4534=0,A4531=0),"zero","")))</f>
        <v>cztery</v>
      </c>
      <c r="J4535" s="149" t="str">
        <f>CONCATENATE(E4535,IF(AND(E4535&lt;&gt;"",F4535&lt;&gt;""),$M$3,""),F4535,IF(AND(E4535&amp;F4535&lt;&gt;"",G4535&lt;&gt;""),$M$3,""),G4535,IF(AND(E4535&amp;F4535&amp;G4535&lt;&gt;"",H4535&lt;&gt;""),$M$3,""),H4535)</f>
        <v>dwieście osiemdziesiąt cztery</v>
      </c>
      <c r="K4535" s="160"/>
    </row>
    <row r="4536" spans="1:11">
      <c r="A4536" s="159">
        <f t="shared" si="566"/>
        <v>284</v>
      </c>
      <c r="B4536" s="156">
        <f t="shared" si="567"/>
        <v>0</v>
      </c>
      <c r="C4536" s="156">
        <v>100000</v>
      </c>
      <c r="D4536" s="156"/>
      <c r="E4536" s="157"/>
      <c r="K4536" s="160"/>
    </row>
    <row r="4537" spans="1:11">
      <c r="A4537" s="159">
        <f t="shared" si="566"/>
        <v>284</v>
      </c>
      <c r="B4537" s="156">
        <f t="shared" si="567"/>
        <v>0</v>
      </c>
      <c r="C4537" s="156">
        <v>1000000</v>
      </c>
      <c r="D4537" s="156">
        <f>(A4537-A4534)/1000</f>
        <v>0</v>
      </c>
      <c r="E4537" s="157">
        <f>D4537-MOD(D4537,100)</f>
        <v>0</v>
      </c>
      <c r="F4537" s="149">
        <f>MOD(D4537,100)</f>
        <v>0</v>
      </c>
      <c r="G4537" s="149">
        <f>F4537-MOD(F4537,10)</f>
        <v>0</v>
      </c>
      <c r="H4537" s="149">
        <f>MOD(F4537,10)</f>
        <v>0</v>
      </c>
      <c r="K4537" s="160"/>
    </row>
    <row r="4538" spans="1:11">
      <c r="A4538" s="159">
        <f t="shared" si="566"/>
        <v>284</v>
      </c>
      <c r="B4538" s="156">
        <f t="shared" si="567"/>
        <v>0</v>
      </c>
      <c r="C4538" s="156">
        <v>10000000</v>
      </c>
      <c r="D4538" s="156"/>
      <c r="E4538" s="157" t="str">
        <f>_xlfn.IFNA(VLOOKUP(E4537,$O$3:$P$38,2,0),"")</f>
        <v/>
      </c>
      <c r="F4538" s="149" t="str">
        <f>IF(AND(F4537&gt;10,F4537&lt;20), VLOOKUP(F4537,$O$3:$P$38,2,0),"")</f>
        <v/>
      </c>
      <c r="G4538" s="149" t="str">
        <f>IF(AND(F4537&gt;10,F4537&lt;20),"", IF(G4537&gt;9, VLOOKUP(G4537,$O$3:$P$38,2,0),""))</f>
        <v/>
      </c>
      <c r="H4538" s="149" t="str">
        <f>IF(AND(F4537&gt;10,F4537&lt;20),"", IF(H4537&gt;0, VLOOKUP(H4537,$O$3:$P$38,2,0),""))</f>
        <v/>
      </c>
      <c r="I4538" s="149" t="str">
        <f>IF(D4537=0,"",IF(D4537=1,$Q$3,IF(AND(F4537&gt;10,F4537&lt;19),$Q$5,IF(AND(H4537&gt;1,H4537&lt;5),$Q$4,$Q$5))))</f>
        <v/>
      </c>
      <c r="J4538" s="149" t="str">
        <f>CONCATENATE(E4538,IF(AND(E4538&lt;&gt;"",F4538&lt;&gt;""),$M$3,""),F4538,IF(AND(E4538&amp;F4538&lt;&gt;"",G4538&lt;&gt;""),$M$3,""),G4538,IF(AND(E4538&amp;F4538&amp;G4538&lt;&gt;"",H4538&lt;&gt;""),$M$3,""),H4538,IF(E4538&amp;F4538&amp;G4538&amp;H4538&lt;&gt;"",$M$3,""),I4538)</f>
        <v/>
      </c>
      <c r="K4538" s="160"/>
    </row>
    <row r="4539" spans="1:11">
      <c r="A4539" s="159">
        <f t="shared" si="566"/>
        <v>284</v>
      </c>
      <c r="B4539" s="156">
        <f t="shared" si="567"/>
        <v>0</v>
      </c>
      <c r="C4539" s="156">
        <v>100000000</v>
      </c>
      <c r="D4539" s="156"/>
      <c r="E4539" s="157"/>
      <c r="K4539" s="160"/>
    </row>
    <row r="4540" spans="1:11">
      <c r="A4540" s="159">
        <f t="shared" si="566"/>
        <v>284</v>
      </c>
      <c r="B4540" s="155">
        <f t="shared" si="567"/>
        <v>0</v>
      </c>
      <c r="C4540" s="155">
        <v>1000000000</v>
      </c>
      <c r="D4540" s="156">
        <f>(A4540-A4537)/1000000</f>
        <v>0</v>
      </c>
      <c r="E4540" s="157">
        <f>D4540-MOD(D4540,100)</f>
        <v>0</v>
      </c>
      <c r="F4540" s="149">
        <f>MOD(D4540,100)</f>
        <v>0</v>
      </c>
      <c r="G4540" s="149">
        <f>F4540-MOD(F4540,10)</f>
        <v>0</v>
      </c>
      <c r="H4540" s="149">
        <f>MOD(F4540,10)</f>
        <v>0</v>
      </c>
      <c r="K4540" s="160"/>
    </row>
    <row r="4541" spans="1:11">
      <c r="A4541" s="159">
        <f t="shared" si="566"/>
        <v>284</v>
      </c>
      <c r="B4541" s="155">
        <f t="shared" si="567"/>
        <v>0</v>
      </c>
      <c r="C4541" s="155">
        <v>10000000000</v>
      </c>
      <c r="E4541" s="161" t="str">
        <f>_xlfn.IFNA(VLOOKUP(E4540,$O$3:$P$38,2,0),"")</f>
        <v/>
      </c>
      <c r="F4541" s="149" t="str">
        <f>IF(AND(F4540&gt;10,F4540&lt;20), VLOOKUP(F4540,$O$3:$P$38,2,0),"")</f>
        <v/>
      </c>
      <c r="G4541" s="149" t="str">
        <f>IF(AND(F4540&gt;10,F4540&lt;20),"", IF(G4540&gt;9, VLOOKUP(G4540,$O$3:$P$38,2,0),""))</f>
        <v/>
      </c>
      <c r="H4541" s="149" t="str">
        <f>IF(AND(F4540&gt;10,F4540&lt;20),"", IF(H4540&gt;0, VLOOKUP(H4540,$O$3:$P$38,2,0),""))</f>
        <v/>
      </c>
      <c r="I4541" s="149" t="str">
        <f>IF(D4540=0,"",IF(D4540=1,$R$3,IF(AND(F4540&gt;10,F4540&lt;19),$R$5,IF(AND(H4540&gt;1,H4540&lt;5),$R$4,$R$5))))</f>
        <v/>
      </c>
      <c r="J4541" s="149" t="str">
        <f>CONCATENATE(E4541,IF(AND(E4541&lt;&gt;"",F4541&lt;&gt;""),$M$3,""),F4541,IF(AND(E4541&amp;F4541&lt;&gt;"",G4541&lt;&gt;""),$M$3,""),G4541,IF(AND(E4541&amp;F4541&amp;G4541&lt;&gt;"",H4541&lt;&gt;""),$M$3,""),H4541,IF(E4541&amp;F4541&amp;G4541&amp;H4541&lt;&gt;"",$M$3,""),I4541)</f>
        <v/>
      </c>
      <c r="K4541" s="160"/>
    </row>
    <row r="4542" spans="1:11">
      <c r="A4542" s="159">
        <f t="shared" si="566"/>
        <v>284</v>
      </c>
      <c r="B4542" s="156">
        <f t="shared" si="567"/>
        <v>0</v>
      </c>
      <c r="C4542" s="156">
        <v>100000000000</v>
      </c>
      <c r="D4542" s="156"/>
      <c r="E4542" s="157"/>
      <c r="K4542" s="160"/>
    </row>
    <row r="4543" spans="1:11">
      <c r="A4543" s="159">
        <f t="shared" si="566"/>
        <v>284</v>
      </c>
      <c r="B4543" s="155">
        <f>A4543-A4540</f>
        <v>0</v>
      </c>
      <c r="C4543" s="155">
        <v>1000000000000</v>
      </c>
      <c r="D4543" s="156">
        <f>(A4543-A4540)/1000000000</f>
        <v>0</v>
      </c>
      <c r="E4543" s="157">
        <f>D4543-MOD(D4543,100)</f>
        <v>0</v>
      </c>
      <c r="F4543" s="149">
        <f>MOD(D4543,100)</f>
        <v>0</v>
      </c>
      <c r="G4543" s="149">
        <f>F4543-MOD(F4543,10)</f>
        <v>0</v>
      </c>
      <c r="H4543" s="149">
        <f>MOD(F4543,10)</f>
        <v>0</v>
      </c>
      <c r="K4543" s="160"/>
    </row>
    <row r="4544" spans="1:11" ht="15.75" thickBot="1">
      <c r="A4544" s="162"/>
      <c r="B4544" s="163"/>
      <c r="C4544" s="163"/>
      <c r="D4544" s="163"/>
      <c r="E4544" s="164" t="str">
        <f>_xlfn.IFNA(VLOOKUP(E4543,$O$3:$P$38,2,0),"")</f>
        <v/>
      </c>
      <c r="F4544" s="163" t="str">
        <f>IF(AND(F4543&gt;10,F4543&lt;20), VLOOKUP(F4543,$O$3:$P$38,2,0),"")</f>
        <v/>
      </c>
      <c r="G4544" s="163" t="str">
        <f>IF(AND(F4543&gt;10,F4543&lt;20),"", IF(G4543&gt;9, VLOOKUP(G4543,$O$3:$P$38,2,0),""))</f>
        <v/>
      </c>
      <c r="H4544" s="163" t="str">
        <f>IF(AND(F4543&gt;10,F4543&lt;20),"", IF(H4543&gt;0, VLOOKUP(H4543,$O$3:$P$38,2,0),""))</f>
        <v/>
      </c>
      <c r="I4544" s="163" t="str">
        <f>IF(D4543=0,"",IF(D4543=1,$S$3,IF(AND(F4543&gt;10,F4543&lt;19),$S$5,IF(AND(H4543&gt;1,H4543&lt;5),$S$4,$S$5))))</f>
        <v/>
      </c>
      <c r="J4544" s="163" t="str">
        <f>CONCATENATE(E4544,IF(AND(E4544&lt;&gt;"",F4544&lt;&gt;""),$M$3,""),F4544,IF(AND(E4544&amp;F4544&lt;&gt;"",G4544&lt;&gt;""),$M$3,""),G4544,IF(AND(E4544&amp;F4544&amp;G4544&lt;&gt;"",H4544&lt;&gt;""),$M$3,""),H4544,IF(E4544&amp;F4544&amp;G4544&amp;H4544&lt;&gt;"",$M$3,""),I4544)</f>
        <v/>
      </c>
      <c r="K4544" s="165"/>
    </row>
    <row r="4545" spans="1:11" ht="15.75" thickBot="1">
      <c r="A4545" s="150"/>
      <c r="B4545" s="150"/>
      <c r="C4545" s="150"/>
      <c r="D4545" s="150"/>
      <c r="E4545" s="166"/>
      <c r="F4545" s="150"/>
      <c r="G4545" s="150"/>
      <c r="H4545" s="150"/>
      <c r="I4545" s="150"/>
      <c r="J4545" s="150"/>
      <c r="K4545" s="150"/>
    </row>
    <row r="4546" spans="1:11" ht="15.75" thickBot="1">
      <c r="A4546" s="151">
        <v>285</v>
      </c>
      <c r="B4546" s="145" t="s">
        <v>152</v>
      </c>
      <c r="C4546" s="145" t="s">
        <v>153</v>
      </c>
      <c r="D4546" s="148"/>
      <c r="E4546" s="152" t="str">
        <f>CONCATENATE(J4560,IF(AND(D4559&lt;&gt;0,D4556&lt;&gt;0),$M$3,""),J4557,IF(AND(D4556&lt;&gt;0,D4553&lt;&gt;0),$M$3,""),J4554,IF(AND(D4553&lt;&gt;0,D4550&lt;&gt;0),$M$3,""),J4551,$N$3,$M$3,E4547,IF(D4547&lt;&gt;0,$M$3,""),$N$4)</f>
        <v>dwieście osiemdziesiąt pięć, 00/100</v>
      </c>
      <c r="F4546" s="148"/>
      <c r="G4546" s="148"/>
      <c r="H4546" s="148"/>
      <c r="I4546" s="148"/>
      <c r="J4546" s="148"/>
      <c r="K4546" s="153"/>
    </row>
    <row r="4547" spans="1:11" ht="15.75" thickBot="1">
      <c r="A4547" s="154">
        <f>TRUNC(A4546)</f>
        <v>285</v>
      </c>
      <c r="B4547" s="155">
        <f>A4546-A4547</f>
        <v>0</v>
      </c>
      <c r="C4547" s="155">
        <v>1</v>
      </c>
      <c r="D4547" s="156">
        <f>B4547</f>
        <v>0</v>
      </c>
      <c r="E4547" s="157" t="str">
        <f>CONCATENATE(TEXT(D4547*100,"## 00"),"/100")</f>
        <v>00/100</v>
      </c>
      <c r="K4547" s="158"/>
    </row>
    <row r="4548" spans="1:11">
      <c r="A4548" s="159">
        <f t="shared" ref="A4548:A4559" si="568">MOD($A$4547,$C4548)</f>
        <v>5</v>
      </c>
      <c r="B4548" s="156">
        <f>A4548</f>
        <v>5</v>
      </c>
      <c r="C4548" s="156">
        <v>10</v>
      </c>
      <c r="D4548" s="156"/>
      <c r="E4548" s="157"/>
      <c r="K4548" s="160"/>
    </row>
    <row r="4549" spans="1:11">
      <c r="A4549" s="159">
        <f t="shared" si="568"/>
        <v>85</v>
      </c>
      <c r="B4549" s="156">
        <f t="shared" ref="B4549:B4558" si="569">A4549-A4548</f>
        <v>80</v>
      </c>
      <c r="C4549" s="156">
        <v>100</v>
      </c>
      <c r="D4549" s="156"/>
      <c r="E4549" s="157"/>
      <c r="K4549" s="160"/>
    </row>
    <row r="4550" spans="1:11">
      <c r="A4550" s="159">
        <f t="shared" si="568"/>
        <v>285</v>
      </c>
      <c r="B4550" s="156">
        <f t="shared" si="569"/>
        <v>200</v>
      </c>
      <c r="C4550" s="156">
        <v>1000</v>
      </c>
      <c r="D4550" s="156">
        <f>A4550</f>
        <v>285</v>
      </c>
      <c r="E4550" s="157">
        <f>D4550-MOD(D4550,100)</f>
        <v>200</v>
      </c>
      <c r="F4550" s="149">
        <f>MOD(D4550,100)</f>
        <v>85</v>
      </c>
      <c r="G4550" s="149">
        <f>F4550-MOD(F4550,10)</f>
        <v>80</v>
      </c>
      <c r="H4550" s="149">
        <f>MOD(F4550,10)</f>
        <v>5</v>
      </c>
      <c r="K4550" s="160"/>
    </row>
    <row r="4551" spans="1:11">
      <c r="A4551" s="159">
        <f t="shared" si="568"/>
        <v>285</v>
      </c>
      <c r="B4551" s="156">
        <f t="shared" si="569"/>
        <v>0</v>
      </c>
      <c r="C4551" s="156">
        <v>10000</v>
      </c>
      <c r="D4551" s="156"/>
      <c r="E4551" s="157" t="str">
        <f>_xlfn.IFNA(VLOOKUP(E4550,$O$3:$P$38,2,0),"")</f>
        <v>dwieście</v>
      </c>
      <c r="F4551" s="149" t="str">
        <f>IF(AND(F4550&gt;10,F4550&lt;20), VLOOKUP(F4550,$O$3:$P$38,2,0),"")</f>
        <v/>
      </c>
      <c r="G4551" s="149" t="str">
        <f>IF(AND(F4550&gt;10,F4550&lt;20),"", IF(G4550&gt;9, VLOOKUP(G4550,$O$3:$P$38,2,0),""))</f>
        <v>osiemdziesiąt</v>
      </c>
      <c r="H4551" s="149" t="str">
        <f>IF(AND(F4550&gt;10,F4550&lt;20),"",IF(H4550&gt;0,VLOOKUP(H4550,$O$3:$P$39,2,0),IF(AND(H4550=0,A4547=0),"zero","")))</f>
        <v>pięć</v>
      </c>
      <c r="J4551" s="149" t="str">
        <f>CONCATENATE(E4551,IF(AND(E4551&lt;&gt;"",F4551&lt;&gt;""),$M$3,""),F4551,IF(AND(E4551&amp;F4551&lt;&gt;"",G4551&lt;&gt;""),$M$3,""),G4551,IF(AND(E4551&amp;F4551&amp;G4551&lt;&gt;"",H4551&lt;&gt;""),$M$3,""),H4551)</f>
        <v>dwieście osiemdziesiąt pięć</v>
      </c>
      <c r="K4551" s="160"/>
    </row>
    <row r="4552" spans="1:11">
      <c r="A4552" s="159">
        <f t="shared" si="568"/>
        <v>285</v>
      </c>
      <c r="B4552" s="156">
        <f t="shared" si="569"/>
        <v>0</v>
      </c>
      <c r="C4552" s="156">
        <v>100000</v>
      </c>
      <c r="D4552" s="156"/>
      <c r="E4552" s="157"/>
      <c r="K4552" s="160"/>
    </row>
    <row r="4553" spans="1:11">
      <c r="A4553" s="159">
        <f t="shared" si="568"/>
        <v>285</v>
      </c>
      <c r="B4553" s="156">
        <f t="shared" si="569"/>
        <v>0</v>
      </c>
      <c r="C4553" s="156">
        <v>1000000</v>
      </c>
      <c r="D4553" s="156">
        <f>(A4553-A4550)/1000</f>
        <v>0</v>
      </c>
      <c r="E4553" s="157">
        <f>D4553-MOD(D4553,100)</f>
        <v>0</v>
      </c>
      <c r="F4553" s="149">
        <f>MOD(D4553,100)</f>
        <v>0</v>
      </c>
      <c r="G4553" s="149">
        <f>F4553-MOD(F4553,10)</f>
        <v>0</v>
      </c>
      <c r="H4553" s="149">
        <f>MOD(F4553,10)</f>
        <v>0</v>
      </c>
      <c r="K4553" s="160"/>
    </row>
    <row r="4554" spans="1:11">
      <c r="A4554" s="159">
        <f t="shared" si="568"/>
        <v>285</v>
      </c>
      <c r="B4554" s="156">
        <f t="shared" si="569"/>
        <v>0</v>
      </c>
      <c r="C4554" s="156">
        <v>10000000</v>
      </c>
      <c r="D4554" s="156"/>
      <c r="E4554" s="157" t="str">
        <f>_xlfn.IFNA(VLOOKUP(E4553,$O$3:$P$38,2,0),"")</f>
        <v/>
      </c>
      <c r="F4554" s="149" t="str">
        <f>IF(AND(F4553&gt;10,F4553&lt;20), VLOOKUP(F4553,$O$3:$P$38,2,0),"")</f>
        <v/>
      </c>
      <c r="G4554" s="149" t="str">
        <f>IF(AND(F4553&gt;10,F4553&lt;20),"", IF(G4553&gt;9, VLOOKUP(G4553,$O$3:$P$38,2,0),""))</f>
        <v/>
      </c>
      <c r="H4554" s="149" t="str">
        <f>IF(AND(F4553&gt;10,F4553&lt;20),"", IF(H4553&gt;0, VLOOKUP(H4553,$O$3:$P$38,2,0),""))</f>
        <v/>
      </c>
      <c r="I4554" s="149" t="str">
        <f>IF(D4553=0,"",IF(D4553=1,$Q$3,IF(AND(F4553&gt;10,F4553&lt;19),$Q$5,IF(AND(H4553&gt;1,H4553&lt;5),$Q$4,$Q$5))))</f>
        <v/>
      </c>
      <c r="J4554" s="149" t="str">
        <f>CONCATENATE(E4554,IF(AND(E4554&lt;&gt;"",F4554&lt;&gt;""),$M$3,""),F4554,IF(AND(E4554&amp;F4554&lt;&gt;"",G4554&lt;&gt;""),$M$3,""),G4554,IF(AND(E4554&amp;F4554&amp;G4554&lt;&gt;"",H4554&lt;&gt;""),$M$3,""),H4554,IF(E4554&amp;F4554&amp;G4554&amp;H4554&lt;&gt;"",$M$3,""),I4554)</f>
        <v/>
      </c>
      <c r="K4554" s="160"/>
    </row>
    <row r="4555" spans="1:11">
      <c r="A4555" s="159">
        <f t="shared" si="568"/>
        <v>285</v>
      </c>
      <c r="B4555" s="156">
        <f t="shared" si="569"/>
        <v>0</v>
      </c>
      <c r="C4555" s="156">
        <v>100000000</v>
      </c>
      <c r="D4555" s="156"/>
      <c r="E4555" s="157"/>
      <c r="K4555" s="160"/>
    </row>
    <row r="4556" spans="1:11">
      <c r="A4556" s="159">
        <f t="shared" si="568"/>
        <v>285</v>
      </c>
      <c r="B4556" s="155">
        <f t="shared" si="569"/>
        <v>0</v>
      </c>
      <c r="C4556" s="155">
        <v>1000000000</v>
      </c>
      <c r="D4556" s="156">
        <f>(A4556-A4553)/1000000</f>
        <v>0</v>
      </c>
      <c r="E4556" s="157">
        <f>D4556-MOD(D4556,100)</f>
        <v>0</v>
      </c>
      <c r="F4556" s="149">
        <f>MOD(D4556,100)</f>
        <v>0</v>
      </c>
      <c r="G4556" s="149">
        <f>F4556-MOD(F4556,10)</f>
        <v>0</v>
      </c>
      <c r="H4556" s="149">
        <f>MOD(F4556,10)</f>
        <v>0</v>
      </c>
      <c r="K4556" s="160"/>
    </row>
    <row r="4557" spans="1:11">
      <c r="A4557" s="159">
        <f t="shared" si="568"/>
        <v>285</v>
      </c>
      <c r="B4557" s="155">
        <f t="shared" si="569"/>
        <v>0</v>
      </c>
      <c r="C4557" s="155">
        <v>10000000000</v>
      </c>
      <c r="E4557" s="161" t="str">
        <f>_xlfn.IFNA(VLOOKUP(E4556,$O$3:$P$38,2,0),"")</f>
        <v/>
      </c>
      <c r="F4557" s="149" t="str">
        <f>IF(AND(F4556&gt;10,F4556&lt;20), VLOOKUP(F4556,$O$3:$P$38,2,0),"")</f>
        <v/>
      </c>
      <c r="G4557" s="149" t="str">
        <f>IF(AND(F4556&gt;10,F4556&lt;20),"", IF(G4556&gt;9, VLOOKUP(G4556,$O$3:$P$38,2,0),""))</f>
        <v/>
      </c>
      <c r="H4557" s="149" t="str">
        <f>IF(AND(F4556&gt;10,F4556&lt;20),"", IF(H4556&gt;0, VLOOKUP(H4556,$O$3:$P$38,2,0),""))</f>
        <v/>
      </c>
      <c r="I4557" s="149" t="str">
        <f>IF(D4556=0,"",IF(D4556=1,$R$3,IF(AND(F4556&gt;10,F4556&lt;19),$R$5,IF(AND(H4556&gt;1,H4556&lt;5),$R$4,$R$5))))</f>
        <v/>
      </c>
      <c r="J4557" s="149" t="str">
        <f>CONCATENATE(E4557,IF(AND(E4557&lt;&gt;"",F4557&lt;&gt;""),$M$3,""),F4557,IF(AND(E4557&amp;F4557&lt;&gt;"",G4557&lt;&gt;""),$M$3,""),G4557,IF(AND(E4557&amp;F4557&amp;G4557&lt;&gt;"",H4557&lt;&gt;""),$M$3,""),H4557,IF(E4557&amp;F4557&amp;G4557&amp;H4557&lt;&gt;"",$M$3,""),I4557)</f>
        <v/>
      </c>
      <c r="K4557" s="160"/>
    </row>
    <row r="4558" spans="1:11">
      <c r="A4558" s="159">
        <f t="shared" si="568"/>
        <v>285</v>
      </c>
      <c r="B4558" s="156">
        <f t="shared" si="569"/>
        <v>0</v>
      </c>
      <c r="C4558" s="156">
        <v>100000000000</v>
      </c>
      <c r="D4558" s="156"/>
      <c r="E4558" s="157"/>
      <c r="K4558" s="160"/>
    </row>
    <row r="4559" spans="1:11">
      <c r="A4559" s="159">
        <f t="shared" si="568"/>
        <v>285</v>
      </c>
      <c r="B4559" s="155">
        <f>A4559-A4556</f>
        <v>0</v>
      </c>
      <c r="C4559" s="155">
        <v>1000000000000</v>
      </c>
      <c r="D4559" s="156">
        <f>(A4559-A4556)/1000000000</f>
        <v>0</v>
      </c>
      <c r="E4559" s="157">
        <f>D4559-MOD(D4559,100)</f>
        <v>0</v>
      </c>
      <c r="F4559" s="149">
        <f>MOD(D4559,100)</f>
        <v>0</v>
      </c>
      <c r="G4559" s="149">
        <f>F4559-MOD(F4559,10)</f>
        <v>0</v>
      </c>
      <c r="H4559" s="149">
        <f>MOD(F4559,10)</f>
        <v>0</v>
      </c>
      <c r="K4559" s="160"/>
    </row>
    <row r="4560" spans="1:11" ht="15.75" thickBot="1">
      <c r="A4560" s="162"/>
      <c r="B4560" s="163"/>
      <c r="C4560" s="163"/>
      <c r="D4560" s="163"/>
      <c r="E4560" s="164" t="str">
        <f>_xlfn.IFNA(VLOOKUP(E4559,$O$3:$P$38,2,0),"")</f>
        <v/>
      </c>
      <c r="F4560" s="163" t="str">
        <f>IF(AND(F4559&gt;10,F4559&lt;20), VLOOKUP(F4559,$O$3:$P$38,2,0),"")</f>
        <v/>
      </c>
      <c r="G4560" s="163" t="str">
        <f>IF(AND(F4559&gt;10,F4559&lt;20),"", IF(G4559&gt;9, VLOOKUP(G4559,$O$3:$P$38,2,0),""))</f>
        <v/>
      </c>
      <c r="H4560" s="163" t="str">
        <f>IF(AND(F4559&gt;10,F4559&lt;20),"", IF(H4559&gt;0, VLOOKUP(H4559,$O$3:$P$38,2,0),""))</f>
        <v/>
      </c>
      <c r="I4560" s="163" t="str">
        <f>IF(D4559=0,"",IF(D4559=1,$S$3,IF(AND(F4559&gt;10,F4559&lt;19),$S$5,IF(AND(H4559&gt;1,H4559&lt;5),$S$4,$S$5))))</f>
        <v/>
      </c>
      <c r="J4560" s="163" t="str">
        <f>CONCATENATE(E4560,IF(AND(E4560&lt;&gt;"",F4560&lt;&gt;""),$M$3,""),F4560,IF(AND(E4560&amp;F4560&lt;&gt;"",G4560&lt;&gt;""),$M$3,""),G4560,IF(AND(E4560&amp;F4560&amp;G4560&lt;&gt;"",H4560&lt;&gt;""),$M$3,""),H4560,IF(E4560&amp;F4560&amp;G4560&amp;H4560&lt;&gt;"",$M$3,""),I4560)</f>
        <v/>
      </c>
      <c r="K4560" s="165"/>
    </row>
    <row r="4561" spans="1:11" ht="15.75" thickBot="1">
      <c r="A4561" s="150"/>
      <c r="B4561" s="150"/>
      <c r="C4561" s="150"/>
      <c r="D4561" s="150"/>
      <c r="E4561" s="166"/>
      <c r="F4561" s="150"/>
      <c r="G4561" s="150"/>
      <c r="H4561" s="150"/>
      <c r="I4561" s="150"/>
      <c r="J4561" s="150"/>
      <c r="K4561" s="150"/>
    </row>
    <row r="4562" spans="1:11" ht="15.75" thickBot="1">
      <c r="A4562" s="151">
        <v>286</v>
      </c>
      <c r="B4562" s="145" t="s">
        <v>152</v>
      </c>
      <c r="C4562" s="145" t="s">
        <v>153</v>
      </c>
      <c r="D4562" s="148"/>
      <c r="E4562" s="152" t="str">
        <f>CONCATENATE(J4576,IF(AND(D4575&lt;&gt;0,D4572&lt;&gt;0),$M$3,""),J4573,IF(AND(D4572&lt;&gt;0,D4569&lt;&gt;0),$M$3,""),J4570,IF(AND(D4569&lt;&gt;0,D4566&lt;&gt;0),$M$3,""),J4567,$N$3,$M$3,E4563,IF(D4563&lt;&gt;0,$M$3,""),$N$4)</f>
        <v>dwieście osiemdziesiąt sześć, 00/100</v>
      </c>
      <c r="F4562" s="148"/>
      <c r="G4562" s="148"/>
      <c r="H4562" s="148"/>
      <c r="I4562" s="148"/>
      <c r="J4562" s="148"/>
      <c r="K4562" s="153"/>
    </row>
    <row r="4563" spans="1:11" ht="15.75" thickBot="1">
      <c r="A4563" s="154">
        <f>TRUNC(A4562)</f>
        <v>286</v>
      </c>
      <c r="B4563" s="155">
        <f>A4562-A4563</f>
        <v>0</v>
      </c>
      <c r="C4563" s="155">
        <v>1</v>
      </c>
      <c r="D4563" s="156">
        <f>B4563</f>
        <v>0</v>
      </c>
      <c r="E4563" s="157" t="str">
        <f>CONCATENATE(TEXT(D4563*100,"## 00"),"/100")</f>
        <v>00/100</v>
      </c>
      <c r="K4563" s="158"/>
    </row>
    <row r="4564" spans="1:11">
      <c r="A4564" s="159">
        <f t="shared" ref="A4564:A4575" si="570">MOD($A$4563,$C4564)</f>
        <v>6</v>
      </c>
      <c r="B4564" s="156">
        <f>A4564</f>
        <v>6</v>
      </c>
      <c r="C4564" s="156">
        <v>10</v>
      </c>
      <c r="D4564" s="156"/>
      <c r="E4564" s="157"/>
      <c r="K4564" s="160"/>
    </row>
    <row r="4565" spans="1:11">
      <c r="A4565" s="159">
        <f t="shared" si="570"/>
        <v>86</v>
      </c>
      <c r="B4565" s="156">
        <f t="shared" ref="B4565:B4574" si="571">A4565-A4564</f>
        <v>80</v>
      </c>
      <c r="C4565" s="156">
        <v>100</v>
      </c>
      <c r="D4565" s="156"/>
      <c r="E4565" s="157"/>
      <c r="K4565" s="160"/>
    </row>
    <row r="4566" spans="1:11">
      <c r="A4566" s="159">
        <f t="shared" si="570"/>
        <v>286</v>
      </c>
      <c r="B4566" s="156">
        <f t="shared" si="571"/>
        <v>200</v>
      </c>
      <c r="C4566" s="156">
        <v>1000</v>
      </c>
      <c r="D4566" s="156">
        <f>A4566</f>
        <v>286</v>
      </c>
      <c r="E4566" s="157">
        <f>D4566-MOD(D4566,100)</f>
        <v>200</v>
      </c>
      <c r="F4566" s="149">
        <f>MOD(D4566,100)</f>
        <v>86</v>
      </c>
      <c r="G4566" s="149">
        <f>F4566-MOD(F4566,10)</f>
        <v>80</v>
      </c>
      <c r="H4566" s="149">
        <f>MOD(F4566,10)</f>
        <v>6</v>
      </c>
      <c r="K4566" s="160"/>
    </row>
    <row r="4567" spans="1:11">
      <c r="A4567" s="159">
        <f t="shared" si="570"/>
        <v>286</v>
      </c>
      <c r="B4567" s="156">
        <f t="shared" si="571"/>
        <v>0</v>
      </c>
      <c r="C4567" s="156">
        <v>10000</v>
      </c>
      <c r="D4567" s="156"/>
      <c r="E4567" s="157" t="str">
        <f>_xlfn.IFNA(VLOOKUP(E4566,$O$3:$P$38,2,0),"")</f>
        <v>dwieście</v>
      </c>
      <c r="F4567" s="149" t="str">
        <f>IF(AND(F4566&gt;10,F4566&lt;20), VLOOKUP(F4566,$O$3:$P$38,2,0),"")</f>
        <v/>
      </c>
      <c r="G4567" s="149" t="str">
        <f>IF(AND(F4566&gt;10,F4566&lt;20),"", IF(G4566&gt;9, VLOOKUP(G4566,$O$3:$P$38,2,0),""))</f>
        <v>osiemdziesiąt</v>
      </c>
      <c r="H4567" s="149" t="str">
        <f>IF(AND(F4566&gt;10,F4566&lt;20),"",IF(H4566&gt;0,VLOOKUP(H4566,$O$3:$P$39,2,0),IF(AND(H4566=0,A4563=0),"zero","")))</f>
        <v>sześć</v>
      </c>
      <c r="J4567" s="149" t="str">
        <f>CONCATENATE(E4567,IF(AND(E4567&lt;&gt;"",F4567&lt;&gt;""),$M$3,""),F4567,IF(AND(E4567&amp;F4567&lt;&gt;"",G4567&lt;&gt;""),$M$3,""),G4567,IF(AND(E4567&amp;F4567&amp;G4567&lt;&gt;"",H4567&lt;&gt;""),$M$3,""),H4567)</f>
        <v>dwieście osiemdziesiąt sześć</v>
      </c>
      <c r="K4567" s="160"/>
    </row>
    <row r="4568" spans="1:11">
      <c r="A4568" s="159">
        <f t="shared" si="570"/>
        <v>286</v>
      </c>
      <c r="B4568" s="156">
        <f t="shared" si="571"/>
        <v>0</v>
      </c>
      <c r="C4568" s="156">
        <v>100000</v>
      </c>
      <c r="D4568" s="156"/>
      <c r="E4568" s="157"/>
      <c r="K4568" s="160"/>
    </row>
    <row r="4569" spans="1:11">
      <c r="A4569" s="159">
        <f t="shared" si="570"/>
        <v>286</v>
      </c>
      <c r="B4569" s="156">
        <f t="shared" si="571"/>
        <v>0</v>
      </c>
      <c r="C4569" s="156">
        <v>1000000</v>
      </c>
      <c r="D4569" s="156">
        <f>(A4569-A4566)/1000</f>
        <v>0</v>
      </c>
      <c r="E4569" s="157">
        <f>D4569-MOD(D4569,100)</f>
        <v>0</v>
      </c>
      <c r="F4569" s="149">
        <f>MOD(D4569,100)</f>
        <v>0</v>
      </c>
      <c r="G4569" s="149">
        <f>F4569-MOD(F4569,10)</f>
        <v>0</v>
      </c>
      <c r="H4569" s="149">
        <f>MOD(F4569,10)</f>
        <v>0</v>
      </c>
      <c r="K4569" s="160"/>
    </row>
    <row r="4570" spans="1:11">
      <c r="A4570" s="159">
        <f t="shared" si="570"/>
        <v>286</v>
      </c>
      <c r="B4570" s="156">
        <f t="shared" si="571"/>
        <v>0</v>
      </c>
      <c r="C4570" s="156">
        <v>10000000</v>
      </c>
      <c r="D4570" s="156"/>
      <c r="E4570" s="157" t="str">
        <f>_xlfn.IFNA(VLOOKUP(E4569,$O$3:$P$38,2,0),"")</f>
        <v/>
      </c>
      <c r="F4570" s="149" t="str">
        <f>IF(AND(F4569&gt;10,F4569&lt;20), VLOOKUP(F4569,$O$3:$P$38,2,0),"")</f>
        <v/>
      </c>
      <c r="G4570" s="149" t="str">
        <f>IF(AND(F4569&gt;10,F4569&lt;20),"", IF(G4569&gt;9, VLOOKUP(G4569,$O$3:$P$38,2,0),""))</f>
        <v/>
      </c>
      <c r="H4570" s="149" t="str">
        <f>IF(AND(F4569&gt;10,F4569&lt;20),"", IF(H4569&gt;0, VLOOKUP(H4569,$O$3:$P$38,2,0),""))</f>
        <v/>
      </c>
      <c r="I4570" s="149" t="str">
        <f>IF(D4569=0,"",IF(D4569=1,$Q$3,IF(AND(F4569&gt;10,F4569&lt;19),$Q$5,IF(AND(H4569&gt;1,H4569&lt;5),$Q$4,$Q$5))))</f>
        <v/>
      </c>
      <c r="J4570" s="149" t="str">
        <f>CONCATENATE(E4570,IF(AND(E4570&lt;&gt;"",F4570&lt;&gt;""),$M$3,""),F4570,IF(AND(E4570&amp;F4570&lt;&gt;"",G4570&lt;&gt;""),$M$3,""),G4570,IF(AND(E4570&amp;F4570&amp;G4570&lt;&gt;"",H4570&lt;&gt;""),$M$3,""),H4570,IF(E4570&amp;F4570&amp;G4570&amp;H4570&lt;&gt;"",$M$3,""),I4570)</f>
        <v/>
      </c>
      <c r="K4570" s="160"/>
    </row>
    <row r="4571" spans="1:11">
      <c r="A4571" s="159">
        <f t="shared" si="570"/>
        <v>286</v>
      </c>
      <c r="B4571" s="156">
        <f t="shared" si="571"/>
        <v>0</v>
      </c>
      <c r="C4571" s="156">
        <v>100000000</v>
      </c>
      <c r="D4571" s="156"/>
      <c r="E4571" s="157"/>
      <c r="K4571" s="160"/>
    </row>
    <row r="4572" spans="1:11">
      <c r="A4572" s="159">
        <f t="shared" si="570"/>
        <v>286</v>
      </c>
      <c r="B4572" s="155">
        <f t="shared" si="571"/>
        <v>0</v>
      </c>
      <c r="C4572" s="155">
        <v>1000000000</v>
      </c>
      <c r="D4572" s="156">
        <f>(A4572-A4569)/1000000</f>
        <v>0</v>
      </c>
      <c r="E4572" s="157">
        <f>D4572-MOD(D4572,100)</f>
        <v>0</v>
      </c>
      <c r="F4572" s="149">
        <f>MOD(D4572,100)</f>
        <v>0</v>
      </c>
      <c r="G4572" s="149">
        <f>F4572-MOD(F4572,10)</f>
        <v>0</v>
      </c>
      <c r="H4572" s="149">
        <f>MOD(F4572,10)</f>
        <v>0</v>
      </c>
      <c r="K4572" s="160"/>
    </row>
    <row r="4573" spans="1:11">
      <c r="A4573" s="159">
        <f t="shared" si="570"/>
        <v>286</v>
      </c>
      <c r="B4573" s="155">
        <f t="shared" si="571"/>
        <v>0</v>
      </c>
      <c r="C4573" s="155">
        <v>10000000000</v>
      </c>
      <c r="E4573" s="161" t="str">
        <f>_xlfn.IFNA(VLOOKUP(E4572,$O$3:$P$38,2,0),"")</f>
        <v/>
      </c>
      <c r="F4573" s="149" t="str">
        <f>IF(AND(F4572&gt;10,F4572&lt;20), VLOOKUP(F4572,$O$3:$P$38,2,0),"")</f>
        <v/>
      </c>
      <c r="G4573" s="149" t="str">
        <f>IF(AND(F4572&gt;10,F4572&lt;20),"", IF(G4572&gt;9, VLOOKUP(G4572,$O$3:$P$38,2,0),""))</f>
        <v/>
      </c>
      <c r="H4573" s="149" t="str">
        <f>IF(AND(F4572&gt;10,F4572&lt;20),"", IF(H4572&gt;0, VLOOKUP(H4572,$O$3:$P$38,2,0),""))</f>
        <v/>
      </c>
      <c r="I4573" s="149" t="str">
        <f>IF(D4572=0,"",IF(D4572=1,$R$3,IF(AND(F4572&gt;10,F4572&lt;19),$R$5,IF(AND(H4572&gt;1,H4572&lt;5),$R$4,$R$5))))</f>
        <v/>
      </c>
      <c r="J4573" s="149" t="str">
        <f>CONCATENATE(E4573,IF(AND(E4573&lt;&gt;"",F4573&lt;&gt;""),$M$3,""),F4573,IF(AND(E4573&amp;F4573&lt;&gt;"",G4573&lt;&gt;""),$M$3,""),G4573,IF(AND(E4573&amp;F4573&amp;G4573&lt;&gt;"",H4573&lt;&gt;""),$M$3,""),H4573,IF(E4573&amp;F4573&amp;G4573&amp;H4573&lt;&gt;"",$M$3,""),I4573)</f>
        <v/>
      </c>
      <c r="K4573" s="160"/>
    </row>
    <row r="4574" spans="1:11">
      <c r="A4574" s="159">
        <f t="shared" si="570"/>
        <v>286</v>
      </c>
      <c r="B4574" s="156">
        <f t="shared" si="571"/>
        <v>0</v>
      </c>
      <c r="C4574" s="156">
        <v>100000000000</v>
      </c>
      <c r="D4574" s="156"/>
      <c r="E4574" s="157"/>
      <c r="K4574" s="160"/>
    </row>
    <row r="4575" spans="1:11">
      <c r="A4575" s="159">
        <f t="shared" si="570"/>
        <v>286</v>
      </c>
      <c r="B4575" s="155">
        <f>A4575-A4572</f>
        <v>0</v>
      </c>
      <c r="C4575" s="155">
        <v>1000000000000</v>
      </c>
      <c r="D4575" s="156">
        <f>(A4575-A4572)/1000000000</f>
        <v>0</v>
      </c>
      <c r="E4575" s="157">
        <f>D4575-MOD(D4575,100)</f>
        <v>0</v>
      </c>
      <c r="F4575" s="149">
        <f>MOD(D4575,100)</f>
        <v>0</v>
      </c>
      <c r="G4575" s="149">
        <f>F4575-MOD(F4575,10)</f>
        <v>0</v>
      </c>
      <c r="H4575" s="149">
        <f>MOD(F4575,10)</f>
        <v>0</v>
      </c>
      <c r="K4575" s="160"/>
    </row>
    <row r="4576" spans="1:11" ht="15.75" thickBot="1">
      <c r="A4576" s="162"/>
      <c r="B4576" s="163"/>
      <c r="C4576" s="163"/>
      <c r="D4576" s="163"/>
      <c r="E4576" s="164" t="str">
        <f>_xlfn.IFNA(VLOOKUP(E4575,$O$3:$P$38,2,0),"")</f>
        <v/>
      </c>
      <c r="F4576" s="163" t="str">
        <f>IF(AND(F4575&gt;10,F4575&lt;20), VLOOKUP(F4575,$O$3:$P$38,2,0),"")</f>
        <v/>
      </c>
      <c r="G4576" s="163" t="str">
        <f>IF(AND(F4575&gt;10,F4575&lt;20),"", IF(G4575&gt;9, VLOOKUP(G4575,$O$3:$P$38,2,0),""))</f>
        <v/>
      </c>
      <c r="H4576" s="163" t="str">
        <f>IF(AND(F4575&gt;10,F4575&lt;20),"", IF(H4575&gt;0, VLOOKUP(H4575,$O$3:$P$38,2,0),""))</f>
        <v/>
      </c>
      <c r="I4576" s="163" t="str">
        <f>IF(D4575=0,"",IF(D4575=1,$S$3,IF(AND(F4575&gt;10,F4575&lt;19),$S$5,IF(AND(H4575&gt;1,H4575&lt;5),$S$4,$S$5))))</f>
        <v/>
      </c>
      <c r="J4576" s="163" t="str">
        <f>CONCATENATE(E4576,IF(AND(E4576&lt;&gt;"",F4576&lt;&gt;""),$M$3,""),F4576,IF(AND(E4576&amp;F4576&lt;&gt;"",G4576&lt;&gt;""),$M$3,""),G4576,IF(AND(E4576&amp;F4576&amp;G4576&lt;&gt;"",H4576&lt;&gt;""),$M$3,""),H4576,IF(E4576&amp;F4576&amp;G4576&amp;H4576&lt;&gt;"",$M$3,""),I4576)</f>
        <v/>
      </c>
      <c r="K4576" s="165"/>
    </row>
    <row r="4577" spans="1:11" ht="15.75" thickBot="1">
      <c r="A4577" s="150"/>
      <c r="B4577" s="150"/>
      <c r="C4577" s="150"/>
      <c r="D4577" s="150"/>
      <c r="E4577" s="166"/>
      <c r="F4577" s="150"/>
      <c r="G4577" s="150"/>
      <c r="H4577" s="150"/>
      <c r="I4577" s="150"/>
      <c r="J4577" s="150"/>
      <c r="K4577" s="150"/>
    </row>
    <row r="4578" spans="1:11" ht="15.75" thickBot="1">
      <c r="A4578" s="151">
        <v>287</v>
      </c>
      <c r="B4578" s="145" t="s">
        <v>152</v>
      </c>
      <c r="C4578" s="145" t="s">
        <v>153</v>
      </c>
      <c r="D4578" s="148"/>
      <c r="E4578" s="152" t="str">
        <f>CONCATENATE(J4592,IF(AND(D4591&lt;&gt;0,D4588&lt;&gt;0),$M$3,""),J4589,IF(AND(D4588&lt;&gt;0,D4585&lt;&gt;0),$M$3,""),J4586,IF(AND(D4585&lt;&gt;0,D4582&lt;&gt;0),$M$3,""),J4583,$N$3,$M$3,E4579,IF(D4579&lt;&gt;0,$M$3,""),$N$4)</f>
        <v>dwieście osiemdziesiąt siedem, 00/100</v>
      </c>
      <c r="F4578" s="148"/>
      <c r="G4578" s="148"/>
      <c r="H4578" s="148"/>
      <c r="I4578" s="148"/>
      <c r="J4578" s="148"/>
      <c r="K4578" s="153"/>
    </row>
    <row r="4579" spans="1:11" ht="15.75" thickBot="1">
      <c r="A4579" s="154">
        <f>TRUNC(A4578)</f>
        <v>287</v>
      </c>
      <c r="B4579" s="155">
        <f>A4578-A4579</f>
        <v>0</v>
      </c>
      <c r="C4579" s="155">
        <v>1</v>
      </c>
      <c r="D4579" s="156">
        <f>B4579</f>
        <v>0</v>
      </c>
      <c r="E4579" s="157" t="str">
        <f>CONCATENATE(TEXT(D4579*100,"## 00"),"/100")</f>
        <v>00/100</v>
      </c>
      <c r="K4579" s="158"/>
    </row>
    <row r="4580" spans="1:11">
      <c r="A4580" s="159">
        <f t="shared" ref="A4580:A4591" si="572">MOD($A$4579,$C4580)</f>
        <v>7</v>
      </c>
      <c r="B4580" s="156">
        <f>A4580</f>
        <v>7</v>
      </c>
      <c r="C4580" s="156">
        <v>10</v>
      </c>
      <c r="D4580" s="156"/>
      <c r="E4580" s="157"/>
      <c r="K4580" s="160"/>
    </row>
    <row r="4581" spans="1:11">
      <c r="A4581" s="159">
        <f t="shared" si="572"/>
        <v>87</v>
      </c>
      <c r="B4581" s="156">
        <f t="shared" ref="B4581:B4590" si="573">A4581-A4580</f>
        <v>80</v>
      </c>
      <c r="C4581" s="156">
        <v>100</v>
      </c>
      <c r="D4581" s="156"/>
      <c r="E4581" s="157"/>
      <c r="K4581" s="160"/>
    </row>
    <row r="4582" spans="1:11">
      <c r="A4582" s="159">
        <f t="shared" si="572"/>
        <v>287</v>
      </c>
      <c r="B4582" s="156">
        <f t="shared" si="573"/>
        <v>200</v>
      </c>
      <c r="C4582" s="156">
        <v>1000</v>
      </c>
      <c r="D4582" s="156">
        <f>A4582</f>
        <v>287</v>
      </c>
      <c r="E4582" s="157">
        <f>D4582-MOD(D4582,100)</f>
        <v>200</v>
      </c>
      <c r="F4582" s="149">
        <f>MOD(D4582,100)</f>
        <v>87</v>
      </c>
      <c r="G4582" s="149">
        <f>F4582-MOD(F4582,10)</f>
        <v>80</v>
      </c>
      <c r="H4582" s="149">
        <f>MOD(F4582,10)</f>
        <v>7</v>
      </c>
      <c r="K4582" s="160"/>
    </row>
    <row r="4583" spans="1:11">
      <c r="A4583" s="159">
        <f t="shared" si="572"/>
        <v>287</v>
      </c>
      <c r="B4583" s="156">
        <f t="shared" si="573"/>
        <v>0</v>
      </c>
      <c r="C4583" s="156">
        <v>10000</v>
      </c>
      <c r="D4583" s="156"/>
      <c r="E4583" s="157" t="str">
        <f>_xlfn.IFNA(VLOOKUP(E4582,$O$3:$P$38,2,0),"")</f>
        <v>dwieście</v>
      </c>
      <c r="F4583" s="149" t="str">
        <f>IF(AND(F4582&gt;10,F4582&lt;20), VLOOKUP(F4582,$O$3:$P$38,2,0),"")</f>
        <v/>
      </c>
      <c r="G4583" s="149" t="str">
        <f>IF(AND(F4582&gt;10,F4582&lt;20),"", IF(G4582&gt;9, VLOOKUP(G4582,$O$3:$P$38,2,0),""))</f>
        <v>osiemdziesiąt</v>
      </c>
      <c r="H4583" s="149" t="str">
        <f>IF(AND(F4582&gt;10,F4582&lt;20),"",IF(H4582&gt;0,VLOOKUP(H4582,$O$3:$P$39,2,0),IF(AND(H4582=0,A4579=0),"zero","")))</f>
        <v>siedem</v>
      </c>
      <c r="J4583" s="149" t="str">
        <f>CONCATENATE(E4583,IF(AND(E4583&lt;&gt;"",F4583&lt;&gt;""),$M$3,""),F4583,IF(AND(E4583&amp;F4583&lt;&gt;"",G4583&lt;&gt;""),$M$3,""),G4583,IF(AND(E4583&amp;F4583&amp;G4583&lt;&gt;"",H4583&lt;&gt;""),$M$3,""),H4583)</f>
        <v>dwieście osiemdziesiąt siedem</v>
      </c>
      <c r="K4583" s="160"/>
    </row>
    <row r="4584" spans="1:11">
      <c r="A4584" s="159">
        <f t="shared" si="572"/>
        <v>287</v>
      </c>
      <c r="B4584" s="156">
        <f t="shared" si="573"/>
        <v>0</v>
      </c>
      <c r="C4584" s="156">
        <v>100000</v>
      </c>
      <c r="D4584" s="156"/>
      <c r="E4584" s="157"/>
      <c r="K4584" s="160"/>
    </row>
    <row r="4585" spans="1:11">
      <c r="A4585" s="159">
        <f t="shared" si="572"/>
        <v>287</v>
      </c>
      <c r="B4585" s="156">
        <f t="shared" si="573"/>
        <v>0</v>
      </c>
      <c r="C4585" s="156">
        <v>1000000</v>
      </c>
      <c r="D4585" s="156">
        <f>(A4585-A4582)/1000</f>
        <v>0</v>
      </c>
      <c r="E4585" s="157">
        <f>D4585-MOD(D4585,100)</f>
        <v>0</v>
      </c>
      <c r="F4585" s="149">
        <f>MOD(D4585,100)</f>
        <v>0</v>
      </c>
      <c r="G4585" s="149">
        <f>F4585-MOD(F4585,10)</f>
        <v>0</v>
      </c>
      <c r="H4585" s="149">
        <f>MOD(F4585,10)</f>
        <v>0</v>
      </c>
      <c r="K4585" s="160"/>
    </row>
    <row r="4586" spans="1:11">
      <c r="A4586" s="159">
        <f t="shared" si="572"/>
        <v>287</v>
      </c>
      <c r="B4586" s="156">
        <f t="shared" si="573"/>
        <v>0</v>
      </c>
      <c r="C4586" s="156">
        <v>10000000</v>
      </c>
      <c r="D4586" s="156"/>
      <c r="E4586" s="157" t="str">
        <f>_xlfn.IFNA(VLOOKUP(E4585,$O$3:$P$38,2,0),"")</f>
        <v/>
      </c>
      <c r="F4586" s="149" t="str">
        <f>IF(AND(F4585&gt;10,F4585&lt;20), VLOOKUP(F4585,$O$3:$P$38,2,0),"")</f>
        <v/>
      </c>
      <c r="G4586" s="149" t="str">
        <f>IF(AND(F4585&gt;10,F4585&lt;20),"", IF(G4585&gt;9, VLOOKUP(G4585,$O$3:$P$38,2,0),""))</f>
        <v/>
      </c>
      <c r="H4586" s="149" t="str">
        <f>IF(AND(F4585&gt;10,F4585&lt;20),"", IF(H4585&gt;0, VLOOKUP(H4585,$O$3:$P$38,2,0),""))</f>
        <v/>
      </c>
      <c r="I4586" s="149" t="str">
        <f>IF(D4585=0,"",IF(D4585=1,$Q$3,IF(AND(F4585&gt;10,F4585&lt;19),$Q$5,IF(AND(H4585&gt;1,H4585&lt;5),$Q$4,$Q$5))))</f>
        <v/>
      </c>
      <c r="J4586" s="149" t="str">
        <f>CONCATENATE(E4586,IF(AND(E4586&lt;&gt;"",F4586&lt;&gt;""),$M$3,""),F4586,IF(AND(E4586&amp;F4586&lt;&gt;"",G4586&lt;&gt;""),$M$3,""),G4586,IF(AND(E4586&amp;F4586&amp;G4586&lt;&gt;"",H4586&lt;&gt;""),$M$3,""),H4586,IF(E4586&amp;F4586&amp;G4586&amp;H4586&lt;&gt;"",$M$3,""),I4586)</f>
        <v/>
      </c>
      <c r="K4586" s="160"/>
    </row>
    <row r="4587" spans="1:11">
      <c r="A4587" s="159">
        <f t="shared" si="572"/>
        <v>287</v>
      </c>
      <c r="B4587" s="156">
        <f t="shared" si="573"/>
        <v>0</v>
      </c>
      <c r="C4587" s="156">
        <v>100000000</v>
      </c>
      <c r="D4587" s="156"/>
      <c r="E4587" s="157"/>
      <c r="K4587" s="160"/>
    </row>
    <row r="4588" spans="1:11">
      <c r="A4588" s="159">
        <f t="shared" si="572"/>
        <v>287</v>
      </c>
      <c r="B4588" s="155">
        <f t="shared" si="573"/>
        <v>0</v>
      </c>
      <c r="C4588" s="155">
        <v>1000000000</v>
      </c>
      <c r="D4588" s="156">
        <f>(A4588-A4585)/1000000</f>
        <v>0</v>
      </c>
      <c r="E4588" s="157">
        <f>D4588-MOD(D4588,100)</f>
        <v>0</v>
      </c>
      <c r="F4588" s="149">
        <f>MOD(D4588,100)</f>
        <v>0</v>
      </c>
      <c r="G4588" s="149">
        <f>F4588-MOD(F4588,10)</f>
        <v>0</v>
      </c>
      <c r="H4588" s="149">
        <f>MOD(F4588,10)</f>
        <v>0</v>
      </c>
      <c r="K4588" s="160"/>
    </row>
    <row r="4589" spans="1:11">
      <c r="A4589" s="159">
        <f t="shared" si="572"/>
        <v>287</v>
      </c>
      <c r="B4589" s="155">
        <f t="shared" si="573"/>
        <v>0</v>
      </c>
      <c r="C4589" s="155">
        <v>10000000000</v>
      </c>
      <c r="E4589" s="161" t="str">
        <f>_xlfn.IFNA(VLOOKUP(E4588,$O$3:$P$38,2,0),"")</f>
        <v/>
      </c>
      <c r="F4589" s="149" t="str">
        <f>IF(AND(F4588&gt;10,F4588&lt;20), VLOOKUP(F4588,$O$3:$P$38,2,0),"")</f>
        <v/>
      </c>
      <c r="G4589" s="149" t="str">
        <f>IF(AND(F4588&gt;10,F4588&lt;20),"", IF(G4588&gt;9, VLOOKUP(G4588,$O$3:$P$38,2,0),""))</f>
        <v/>
      </c>
      <c r="H4589" s="149" t="str">
        <f>IF(AND(F4588&gt;10,F4588&lt;20),"", IF(H4588&gt;0, VLOOKUP(H4588,$O$3:$P$38,2,0),""))</f>
        <v/>
      </c>
      <c r="I4589" s="149" t="str">
        <f>IF(D4588=0,"",IF(D4588=1,$R$3,IF(AND(F4588&gt;10,F4588&lt;19),$R$5,IF(AND(H4588&gt;1,H4588&lt;5),$R$4,$R$5))))</f>
        <v/>
      </c>
      <c r="J4589" s="149" t="str">
        <f>CONCATENATE(E4589,IF(AND(E4589&lt;&gt;"",F4589&lt;&gt;""),$M$3,""),F4589,IF(AND(E4589&amp;F4589&lt;&gt;"",G4589&lt;&gt;""),$M$3,""),G4589,IF(AND(E4589&amp;F4589&amp;G4589&lt;&gt;"",H4589&lt;&gt;""),$M$3,""),H4589,IF(E4589&amp;F4589&amp;G4589&amp;H4589&lt;&gt;"",$M$3,""),I4589)</f>
        <v/>
      </c>
      <c r="K4589" s="160"/>
    </row>
    <row r="4590" spans="1:11">
      <c r="A4590" s="159">
        <f t="shared" si="572"/>
        <v>287</v>
      </c>
      <c r="B4590" s="156">
        <f t="shared" si="573"/>
        <v>0</v>
      </c>
      <c r="C4590" s="156">
        <v>100000000000</v>
      </c>
      <c r="D4590" s="156"/>
      <c r="E4590" s="157"/>
      <c r="K4590" s="160"/>
    </row>
    <row r="4591" spans="1:11">
      <c r="A4591" s="159">
        <f t="shared" si="572"/>
        <v>287</v>
      </c>
      <c r="B4591" s="155">
        <f>A4591-A4588</f>
        <v>0</v>
      </c>
      <c r="C4591" s="155">
        <v>1000000000000</v>
      </c>
      <c r="D4591" s="156">
        <f>(A4591-A4588)/1000000000</f>
        <v>0</v>
      </c>
      <c r="E4591" s="157">
        <f>D4591-MOD(D4591,100)</f>
        <v>0</v>
      </c>
      <c r="F4591" s="149">
        <f>MOD(D4591,100)</f>
        <v>0</v>
      </c>
      <c r="G4591" s="149">
        <f>F4591-MOD(F4591,10)</f>
        <v>0</v>
      </c>
      <c r="H4591" s="149">
        <f>MOD(F4591,10)</f>
        <v>0</v>
      </c>
      <c r="K4591" s="160"/>
    </row>
    <row r="4592" spans="1:11" ht="15.75" thickBot="1">
      <c r="A4592" s="162"/>
      <c r="B4592" s="163"/>
      <c r="C4592" s="163"/>
      <c r="D4592" s="163"/>
      <c r="E4592" s="164" t="str">
        <f>_xlfn.IFNA(VLOOKUP(E4591,$O$3:$P$38,2,0),"")</f>
        <v/>
      </c>
      <c r="F4592" s="163" t="str">
        <f>IF(AND(F4591&gt;10,F4591&lt;20), VLOOKUP(F4591,$O$3:$P$38,2,0),"")</f>
        <v/>
      </c>
      <c r="G4592" s="163" t="str">
        <f>IF(AND(F4591&gt;10,F4591&lt;20),"", IF(G4591&gt;9, VLOOKUP(G4591,$O$3:$P$38,2,0),""))</f>
        <v/>
      </c>
      <c r="H4592" s="163" t="str">
        <f>IF(AND(F4591&gt;10,F4591&lt;20),"", IF(H4591&gt;0, VLOOKUP(H4591,$O$3:$P$38,2,0),""))</f>
        <v/>
      </c>
      <c r="I4592" s="163" t="str">
        <f>IF(D4591=0,"",IF(D4591=1,$S$3,IF(AND(F4591&gt;10,F4591&lt;19),$S$5,IF(AND(H4591&gt;1,H4591&lt;5),$S$4,$S$5))))</f>
        <v/>
      </c>
      <c r="J4592" s="163" t="str">
        <f>CONCATENATE(E4592,IF(AND(E4592&lt;&gt;"",F4592&lt;&gt;""),$M$3,""),F4592,IF(AND(E4592&amp;F4592&lt;&gt;"",G4592&lt;&gt;""),$M$3,""),G4592,IF(AND(E4592&amp;F4592&amp;G4592&lt;&gt;"",H4592&lt;&gt;""),$M$3,""),H4592,IF(E4592&amp;F4592&amp;G4592&amp;H4592&lt;&gt;"",$M$3,""),I4592)</f>
        <v/>
      </c>
      <c r="K4592" s="165"/>
    </row>
    <row r="4593" spans="1:11" ht="15.75" thickBot="1">
      <c r="A4593" s="150"/>
      <c r="B4593" s="150"/>
      <c r="C4593" s="150"/>
      <c r="D4593" s="150"/>
      <c r="E4593" s="166"/>
      <c r="F4593" s="150"/>
      <c r="G4593" s="150"/>
      <c r="H4593" s="150"/>
      <c r="I4593" s="150"/>
      <c r="J4593" s="150"/>
      <c r="K4593" s="150"/>
    </row>
    <row r="4594" spans="1:11" ht="15.75" thickBot="1">
      <c r="A4594" s="151">
        <v>288</v>
      </c>
      <c r="B4594" s="145" t="s">
        <v>152</v>
      </c>
      <c r="C4594" s="145" t="s">
        <v>153</v>
      </c>
      <c r="D4594" s="148"/>
      <c r="E4594" s="152" t="str">
        <f>CONCATENATE(J4608,IF(AND(D4607&lt;&gt;0,D4604&lt;&gt;0),$M$3,""),J4605,IF(AND(D4604&lt;&gt;0,D4601&lt;&gt;0),$M$3,""),J4602,IF(AND(D4601&lt;&gt;0,D4598&lt;&gt;0),$M$3,""),J4599,$N$3,$M$3,E4595,IF(D4595&lt;&gt;0,$M$3,""),$N$4)</f>
        <v>dwieście osiemdziesiąt osiem, 00/100</v>
      </c>
      <c r="F4594" s="148"/>
      <c r="G4594" s="148"/>
      <c r="H4594" s="148"/>
      <c r="I4594" s="148"/>
      <c r="J4594" s="148"/>
      <c r="K4594" s="153"/>
    </row>
    <row r="4595" spans="1:11" ht="15.75" thickBot="1">
      <c r="A4595" s="154">
        <f>TRUNC(A4594)</f>
        <v>288</v>
      </c>
      <c r="B4595" s="155">
        <f>A4594-A4595</f>
        <v>0</v>
      </c>
      <c r="C4595" s="155">
        <v>1</v>
      </c>
      <c r="D4595" s="156">
        <f>B4595</f>
        <v>0</v>
      </c>
      <c r="E4595" s="157" t="str">
        <f>CONCATENATE(TEXT(D4595*100,"## 00"),"/100")</f>
        <v>00/100</v>
      </c>
      <c r="K4595" s="158"/>
    </row>
    <row r="4596" spans="1:11">
      <c r="A4596" s="159">
        <f t="shared" ref="A4596:A4607" si="574">MOD($A$4595,$C4596)</f>
        <v>8</v>
      </c>
      <c r="B4596" s="156">
        <f>A4596</f>
        <v>8</v>
      </c>
      <c r="C4596" s="156">
        <v>10</v>
      </c>
      <c r="D4596" s="156"/>
      <c r="E4596" s="157"/>
      <c r="K4596" s="160"/>
    </row>
    <row r="4597" spans="1:11">
      <c r="A4597" s="159">
        <f t="shared" si="574"/>
        <v>88</v>
      </c>
      <c r="B4597" s="156">
        <f t="shared" ref="B4597:B4606" si="575">A4597-A4596</f>
        <v>80</v>
      </c>
      <c r="C4597" s="156">
        <v>100</v>
      </c>
      <c r="D4597" s="156"/>
      <c r="E4597" s="157"/>
      <c r="K4597" s="160"/>
    </row>
    <row r="4598" spans="1:11">
      <c r="A4598" s="159">
        <f t="shared" si="574"/>
        <v>288</v>
      </c>
      <c r="B4598" s="156">
        <f t="shared" si="575"/>
        <v>200</v>
      </c>
      <c r="C4598" s="156">
        <v>1000</v>
      </c>
      <c r="D4598" s="156">
        <f>A4598</f>
        <v>288</v>
      </c>
      <c r="E4598" s="157">
        <f>D4598-MOD(D4598,100)</f>
        <v>200</v>
      </c>
      <c r="F4598" s="149">
        <f>MOD(D4598,100)</f>
        <v>88</v>
      </c>
      <c r="G4598" s="149">
        <f>F4598-MOD(F4598,10)</f>
        <v>80</v>
      </c>
      <c r="H4598" s="149">
        <f>MOD(F4598,10)</f>
        <v>8</v>
      </c>
      <c r="K4598" s="160"/>
    </row>
    <row r="4599" spans="1:11">
      <c r="A4599" s="159">
        <f t="shared" si="574"/>
        <v>288</v>
      </c>
      <c r="B4599" s="156">
        <f t="shared" si="575"/>
        <v>0</v>
      </c>
      <c r="C4599" s="156">
        <v>10000</v>
      </c>
      <c r="D4599" s="156"/>
      <c r="E4599" s="157" t="str">
        <f>_xlfn.IFNA(VLOOKUP(E4598,$O$3:$P$38,2,0),"")</f>
        <v>dwieście</v>
      </c>
      <c r="F4599" s="149" t="str">
        <f>IF(AND(F4598&gt;10,F4598&lt;20), VLOOKUP(F4598,$O$3:$P$38,2,0),"")</f>
        <v/>
      </c>
      <c r="G4599" s="149" t="str">
        <f>IF(AND(F4598&gt;10,F4598&lt;20),"", IF(G4598&gt;9, VLOOKUP(G4598,$O$3:$P$38,2,0),""))</f>
        <v>osiemdziesiąt</v>
      </c>
      <c r="H4599" s="149" t="str">
        <f>IF(AND(F4598&gt;10,F4598&lt;20),"",IF(H4598&gt;0,VLOOKUP(H4598,$O$3:$P$39,2,0),IF(AND(H4598=0,A4595=0),"zero","")))</f>
        <v>osiem</v>
      </c>
      <c r="J4599" s="149" t="str">
        <f>CONCATENATE(E4599,IF(AND(E4599&lt;&gt;"",F4599&lt;&gt;""),$M$3,""),F4599,IF(AND(E4599&amp;F4599&lt;&gt;"",G4599&lt;&gt;""),$M$3,""),G4599,IF(AND(E4599&amp;F4599&amp;G4599&lt;&gt;"",H4599&lt;&gt;""),$M$3,""),H4599)</f>
        <v>dwieście osiemdziesiąt osiem</v>
      </c>
      <c r="K4599" s="160"/>
    </row>
    <row r="4600" spans="1:11">
      <c r="A4600" s="159">
        <f t="shared" si="574"/>
        <v>288</v>
      </c>
      <c r="B4600" s="156">
        <f t="shared" si="575"/>
        <v>0</v>
      </c>
      <c r="C4600" s="156">
        <v>100000</v>
      </c>
      <c r="D4600" s="156"/>
      <c r="E4600" s="157"/>
      <c r="K4600" s="160"/>
    </row>
    <row r="4601" spans="1:11">
      <c r="A4601" s="159">
        <f t="shared" si="574"/>
        <v>288</v>
      </c>
      <c r="B4601" s="156">
        <f t="shared" si="575"/>
        <v>0</v>
      </c>
      <c r="C4601" s="156">
        <v>1000000</v>
      </c>
      <c r="D4601" s="156">
        <f>(A4601-A4598)/1000</f>
        <v>0</v>
      </c>
      <c r="E4601" s="157">
        <f>D4601-MOD(D4601,100)</f>
        <v>0</v>
      </c>
      <c r="F4601" s="149">
        <f>MOD(D4601,100)</f>
        <v>0</v>
      </c>
      <c r="G4601" s="149">
        <f>F4601-MOD(F4601,10)</f>
        <v>0</v>
      </c>
      <c r="H4601" s="149">
        <f>MOD(F4601,10)</f>
        <v>0</v>
      </c>
      <c r="K4601" s="160"/>
    </row>
    <row r="4602" spans="1:11">
      <c r="A4602" s="159">
        <f t="shared" si="574"/>
        <v>288</v>
      </c>
      <c r="B4602" s="156">
        <f t="shared" si="575"/>
        <v>0</v>
      </c>
      <c r="C4602" s="156">
        <v>10000000</v>
      </c>
      <c r="D4602" s="156"/>
      <c r="E4602" s="157" t="str">
        <f>_xlfn.IFNA(VLOOKUP(E4601,$O$3:$P$38,2,0),"")</f>
        <v/>
      </c>
      <c r="F4602" s="149" t="str">
        <f>IF(AND(F4601&gt;10,F4601&lt;20), VLOOKUP(F4601,$O$3:$P$38,2,0),"")</f>
        <v/>
      </c>
      <c r="G4602" s="149" t="str">
        <f>IF(AND(F4601&gt;10,F4601&lt;20),"", IF(G4601&gt;9, VLOOKUP(G4601,$O$3:$P$38,2,0),""))</f>
        <v/>
      </c>
      <c r="H4602" s="149" t="str">
        <f>IF(AND(F4601&gt;10,F4601&lt;20),"", IF(H4601&gt;0, VLOOKUP(H4601,$O$3:$P$38,2,0),""))</f>
        <v/>
      </c>
      <c r="I4602" s="149" t="str">
        <f>IF(D4601=0,"",IF(D4601=1,$Q$3,IF(AND(F4601&gt;10,F4601&lt;19),$Q$5,IF(AND(H4601&gt;1,H4601&lt;5),$Q$4,$Q$5))))</f>
        <v/>
      </c>
      <c r="J4602" s="149" t="str">
        <f>CONCATENATE(E4602,IF(AND(E4602&lt;&gt;"",F4602&lt;&gt;""),$M$3,""),F4602,IF(AND(E4602&amp;F4602&lt;&gt;"",G4602&lt;&gt;""),$M$3,""),G4602,IF(AND(E4602&amp;F4602&amp;G4602&lt;&gt;"",H4602&lt;&gt;""),$M$3,""),H4602,IF(E4602&amp;F4602&amp;G4602&amp;H4602&lt;&gt;"",$M$3,""),I4602)</f>
        <v/>
      </c>
      <c r="K4602" s="160"/>
    </row>
    <row r="4603" spans="1:11">
      <c r="A4603" s="159">
        <f t="shared" si="574"/>
        <v>288</v>
      </c>
      <c r="B4603" s="156">
        <f t="shared" si="575"/>
        <v>0</v>
      </c>
      <c r="C4603" s="156">
        <v>100000000</v>
      </c>
      <c r="D4603" s="156"/>
      <c r="E4603" s="157"/>
      <c r="K4603" s="160"/>
    </row>
    <row r="4604" spans="1:11">
      <c r="A4604" s="159">
        <f t="shared" si="574"/>
        <v>288</v>
      </c>
      <c r="B4604" s="155">
        <f t="shared" si="575"/>
        <v>0</v>
      </c>
      <c r="C4604" s="155">
        <v>1000000000</v>
      </c>
      <c r="D4604" s="156">
        <f>(A4604-A4601)/1000000</f>
        <v>0</v>
      </c>
      <c r="E4604" s="157">
        <f>D4604-MOD(D4604,100)</f>
        <v>0</v>
      </c>
      <c r="F4604" s="149">
        <f>MOD(D4604,100)</f>
        <v>0</v>
      </c>
      <c r="G4604" s="149">
        <f>F4604-MOD(F4604,10)</f>
        <v>0</v>
      </c>
      <c r="H4604" s="149">
        <f>MOD(F4604,10)</f>
        <v>0</v>
      </c>
      <c r="K4604" s="160"/>
    </row>
    <row r="4605" spans="1:11">
      <c r="A4605" s="159">
        <f t="shared" si="574"/>
        <v>288</v>
      </c>
      <c r="B4605" s="155">
        <f t="shared" si="575"/>
        <v>0</v>
      </c>
      <c r="C4605" s="155">
        <v>10000000000</v>
      </c>
      <c r="E4605" s="161" t="str">
        <f>_xlfn.IFNA(VLOOKUP(E4604,$O$3:$P$38,2,0),"")</f>
        <v/>
      </c>
      <c r="F4605" s="149" t="str">
        <f>IF(AND(F4604&gt;10,F4604&lt;20), VLOOKUP(F4604,$O$3:$P$38,2,0),"")</f>
        <v/>
      </c>
      <c r="G4605" s="149" t="str">
        <f>IF(AND(F4604&gt;10,F4604&lt;20),"", IF(G4604&gt;9, VLOOKUP(G4604,$O$3:$P$38,2,0),""))</f>
        <v/>
      </c>
      <c r="H4605" s="149" t="str">
        <f>IF(AND(F4604&gt;10,F4604&lt;20),"", IF(H4604&gt;0, VLOOKUP(H4604,$O$3:$P$38,2,0),""))</f>
        <v/>
      </c>
      <c r="I4605" s="149" t="str">
        <f>IF(D4604=0,"",IF(D4604=1,$R$3,IF(AND(F4604&gt;10,F4604&lt;19),$R$5,IF(AND(H4604&gt;1,H4604&lt;5),$R$4,$R$5))))</f>
        <v/>
      </c>
      <c r="J4605" s="149" t="str">
        <f>CONCATENATE(E4605,IF(AND(E4605&lt;&gt;"",F4605&lt;&gt;""),$M$3,""),F4605,IF(AND(E4605&amp;F4605&lt;&gt;"",G4605&lt;&gt;""),$M$3,""),G4605,IF(AND(E4605&amp;F4605&amp;G4605&lt;&gt;"",H4605&lt;&gt;""),$M$3,""),H4605,IF(E4605&amp;F4605&amp;G4605&amp;H4605&lt;&gt;"",$M$3,""),I4605)</f>
        <v/>
      </c>
      <c r="K4605" s="160"/>
    </row>
    <row r="4606" spans="1:11">
      <c r="A4606" s="159">
        <f t="shared" si="574"/>
        <v>288</v>
      </c>
      <c r="B4606" s="156">
        <f t="shared" si="575"/>
        <v>0</v>
      </c>
      <c r="C4606" s="156">
        <v>100000000000</v>
      </c>
      <c r="D4606" s="156"/>
      <c r="E4606" s="157"/>
      <c r="K4606" s="160"/>
    </row>
    <row r="4607" spans="1:11">
      <c r="A4607" s="159">
        <f t="shared" si="574"/>
        <v>288</v>
      </c>
      <c r="B4607" s="155">
        <f>A4607-A4604</f>
        <v>0</v>
      </c>
      <c r="C4607" s="155">
        <v>1000000000000</v>
      </c>
      <c r="D4607" s="156">
        <f>(A4607-A4604)/1000000000</f>
        <v>0</v>
      </c>
      <c r="E4607" s="157">
        <f>D4607-MOD(D4607,100)</f>
        <v>0</v>
      </c>
      <c r="F4607" s="149">
        <f>MOD(D4607,100)</f>
        <v>0</v>
      </c>
      <c r="G4607" s="149">
        <f>F4607-MOD(F4607,10)</f>
        <v>0</v>
      </c>
      <c r="H4607" s="149">
        <f>MOD(F4607,10)</f>
        <v>0</v>
      </c>
      <c r="K4607" s="160"/>
    </row>
    <row r="4608" spans="1:11" ht="15.75" thickBot="1">
      <c r="A4608" s="162"/>
      <c r="B4608" s="163"/>
      <c r="C4608" s="163"/>
      <c r="D4608" s="163"/>
      <c r="E4608" s="164" t="str">
        <f>_xlfn.IFNA(VLOOKUP(E4607,$O$3:$P$38,2,0),"")</f>
        <v/>
      </c>
      <c r="F4608" s="163" t="str">
        <f>IF(AND(F4607&gt;10,F4607&lt;20), VLOOKUP(F4607,$O$3:$P$38,2,0),"")</f>
        <v/>
      </c>
      <c r="G4608" s="163" t="str">
        <f>IF(AND(F4607&gt;10,F4607&lt;20),"", IF(G4607&gt;9, VLOOKUP(G4607,$O$3:$P$38,2,0),""))</f>
        <v/>
      </c>
      <c r="H4608" s="163" t="str">
        <f>IF(AND(F4607&gt;10,F4607&lt;20),"", IF(H4607&gt;0, VLOOKUP(H4607,$O$3:$P$38,2,0),""))</f>
        <v/>
      </c>
      <c r="I4608" s="163" t="str">
        <f>IF(D4607=0,"",IF(D4607=1,$S$3,IF(AND(F4607&gt;10,F4607&lt;19),$S$5,IF(AND(H4607&gt;1,H4607&lt;5),$S$4,$S$5))))</f>
        <v/>
      </c>
      <c r="J4608" s="163" t="str">
        <f>CONCATENATE(E4608,IF(AND(E4608&lt;&gt;"",F4608&lt;&gt;""),$M$3,""),F4608,IF(AND(E4608&amp;F4608&lt;&gt;"",G4608&lt;&gt;""),$M$3,""),G4608,IF(AND(E4608&amp;F4608&amp;G4608&lt;&gt;"",H4608&lt;&gt;""),$M$3,""),H4608,IF(E4608&amp;F4608&amp;G4608&amp;H4608&lt;&gt;"",$M$3,""),I4608)</f>
        <v/>
      </c>
      <c r="K4608" s="165"/>
    </row>
    <row r="4609" spans="1:11" ht="15.75" thickBot="1">
      <c r="A4609" s="150"/>
      <c r="B4609" s="150"/>
      <c r="C4609" s="150"/>
      <c r="D4609" s="150"/>
      <c r="E4609" s="166"/>
      <c r="F4609" s="150"/>
      <c r="G4609" s="150"/>
      <c r="H4609" s="150"/>
      <c r="I4609" s="150"/>
      <c r="J4609" s="150"/>
      <c r="K4609" s="150"/>
    </row>
    <row r="4610" spans="1:11" ht="15.75" thickBot="1">
      <c r="A4610" s="151">
        <v>289</v>
      </c>
      <c r="B4610" s="145" t="s">
        <v>152</v>
      </c>
      <c r="C4610" s="145" t="s">
        <v>153</v>
      </c>
      <c r="D4610" s="148"/>
      <c r="E4610" s="152" t="str">
        <f>CONCATENATE(J4624,IF(AND(D4623&lt;&gt;0,D4620&lt;&gt;0),$M$3,""),J4621,IF(AND(D4620&lt;&gt;0,D4617&lt;&gt;0),$M$3,""),J4618,IF(AND(D4617&lt;&gt;0,D4614&lt;&gt;0),$M$3,""),J4615,$N$3,$M$3,E4611,IF(D4611&lt;&gt;0,$M$3,""),$N$4)</f>
        <v>dwieście osiemdziesiąt dziewięć, 00/100</v>
      </c>
      <c r="F4610" s="148"/>
      <c r="G4610" s="148"/>
      <c r="H4610" s="148"/>
      <c r="I4610" s="148"/>
      <c r="J4610" s="148"/>
      <c r="K4610" s="153"/>
    </row>
    <row r="4611" spans="1:11" ht="15.75" thickBot="1">
      <c r="A4611" s="154">
        <f>TRUNC(A4610)</f>
        <v>289</v>
      </c>
      <c r="B4611" s="155">
        <f>A4610-A4611</f>
        <v>0</v>
      </c>
      <c r="C4611" s="155">
        <v>1</v>
      </c>
      <c r="D4611" s="156">
        <f>B4611</f>
        <v>0</v>
      </c>
      <c r="E4611" s="157" t="str">
        <f>CONCATENATE(TEXT(D4611*100,"## 00"),"/100")</f>
        <v>00/100</v>
      </c>
      <c r="K4611" s="158"/>
    </row>
    <row r="4612" spans="1:11">
      <c r="A4612" s="159">
        <f t="shared" ref="A4612:A4623" si="576">MOD($A$4611,$C4612)</f>
        <v>9</v>
      </c>
      <c r="B4612" s="156">
        <f>A4612</f>
        <v>9</v>
      </c>
      <c r="C4612" s="156">
        <v>10</v>
      </c>
      <c r="D4612" s="156"/>
      <c r="E4612" s="157"/>
      <c r="K4612" s="160"/>
    </row>
    <row r="4613" spans="1:11">
      <c r="A4613" s="159">
        <f t="shared" si="576"/>
        <v>89</v>
      </c>
      <c r="B4613" s="156">
        <f t="shared" ref="B4613:B4622" si="577">A4613-A4612</f>
        <v>80</v>
      </c>
      <c r="C4613" s="156">
        <v>100</v>
      </c>
      <c r="D4613" s="156"/>
      <c r="E4613" s="157"/>
      <c r="K4613" s="160"/>
    </row>
    <row r="4614" spans="1:11">
      <c r="A4614" s="159">
        <f t="shared" si="576"/>
        <v>289</v>
      </c>
      <c r="B4614" s="156">
        <f t="shared" si="577"/>
        <v>200</v>
      </c>
      <c r="C4614" s="156">
        <v>1000</v>
      </c>
      <c r="D4614" s="156">
        <f>A4614</f>
        <v>289</v>
      </c>
      <c r="E4614" s="157">
        <f>D4614-MOD(D4614,100)</f>
        <v>200</v>
      </c>
      <c r="F4614" s="149">
        <f>MOD(D4614,100)</f>
        <v>89</v>
      </c>
      <c r="G4614" s="149">
        <f>F4614-MOD(F4614,10)</f>
        <v>80</v>
      </c>
      <c r="H4614" s="149">
        <f>MOD(F4614,10)</f>
        <v>9</v>
      </c>
      <c r="K4614" s="160"/>
    </row>
    <row r="4615" spans="1:11">
      <c r="A4615" s="159">
        <f t="shared" si="576"/>
        <v>289</v>
      </c>
      <c r="B4615" s="156">
        <f t="shared" si="577"/>
        <v>0</v>
      </c>
      <c r="C4615" s="156">
        <v>10000</v>
      </c>
      <c r="D4615" s="156"/>
      <c r="E4615" s="157" t="str">
        <f>_xlfn.IFNA(VLOOKUP(E4614,$O$3:$P$38,2,0),"")</f>
        <v>dwieście</v>
      </c>
      <c r="F4615" s="149" t="str">
        <f>IF(AND(F4614&gt;10,F4614&lt;20), VLOOKUP(F4614,$O$3:$P$38,2,0),"")</f>
        <v/>
      </c>
      <c r="G4615" s="149" t="str">
        <f>IF(AND(F4614&gt;10,F4614&lt;20),"", IF(G4614&gt;9, VLOOKUP(G4614,$O$3:$P$38,2,0),""))</f>
        <v>osiemdziesiąt</v>
      </c>
      <c r="H4615" s="149" t="str">
        <f>IF(AND(F4614&gt;10,F4614&lt;20),"",IF(H4614&gt;0,VLOOKUP(H4614,$O$3:$P$39,2,0),IF(AND(H4614=0,A4611=0),"zero","")))</f>
        <v>dziewięć</v>
      </c>
      <c r="J4615" s="149" t="str">
        <f>CONCATENATE(E4615,IF(AND(E4615&lt;&gt;"",F4615&lt;&gt;""),$M$3,""),F4615,IF(AND(E4615&amp;F4615&lt;&gt;"",G4615&lt;&gt;""),$M$3,""),G4615,IF(AND(E4615&amp;F4615&amp;G4615&lt;&gt;"",H4615&lt;&gt;""),$M$3,""),H4615)</f>
        <v>dwieście osiemdziesiąt dziewięć</v>
      </c>
      <c r="K4615" s="160"/>
    </row>
    <row r="4616" spans="1:11">
      <c r="A4616" s="159">
        <f t="shared" si="576"/>
        <v>289</v>
      </c>
      <c r="B4616" s="156">
        <f t="shared" si="577"/>
        <v>0</v>
      </c>
      <c r="C4616" s="156">
        <v>100000</v>
      </c>
      <c r="D4616" s="156"/>
      <c r="E4616" s="157"/>
      <c r="K4616" s="160"/>
    </row>
    <row r="4617" spans="1:11">
      <c r="A4617" s="159">
        <f t="shared" si="576"/>
        <v>289</v>
      </c>
      <c r="B4617" s="156">
        <f t="shared" si="577"/>
        <v>0</v>
      </c>
      <c r="C4617" s="156">
        <v>1000000</v>
      </c>
      <c r="D4617" s="156">
        <f>(A4617-A4614)/1000</f>
        <v>0</v>
      </c>
      <c r="E4617" s="157">
        <f>D4617-MOD(D4617,100)</f>
        <v>0</v>
      </c>
      <c r="F4617" s="149">
        <f>MOD(D4617,100)</f>
        <v>0</v>
      </c>
      <c r="G4617" s="149">
        <f>F4617-MOD(F4617,10)</f>
        <v>0</v>
      </c>
      <c r="H4617" s="149">
        <f>MOD(F4617,10)</f>
        <v>0</v>
      </c>
      <c r="K4617" s="160"/>
    </row>
    <row r="4618" spans="1:11">
      <c r="A4618" s="159">
        <f t="shared" si="576"/>
        <v>289</v>
      </c>
      <c r="B4618" s="156">
        <f t="shared" si="577"/>
        <v>0</v>
      </c>
      <c r="C4618" s="156">
        <v>10000000</v>
      </c>
      <c r="D4618" s="156"/>
      <c r="E4618" s="157" t="str">
        <f>_xlfn.IFNA(VLOOKUP(E4617,$O$3:$P$38,2,0),"")</f>
        <v/>
      </c>
      <c r="F4618" s="149" t="str">
        <f>IF(AND(F4617&gt;10,F4617&lt;20), VLOOKUP(F4617,$O$3:$P$38,2,0),"")</f>
        <v/>
      </c>
      <c r="G4618" s="149" t="str">
        <f>IF(AND(F4617&gt;10,F4617&lt;20),"", IF(G4617&gt;9, VLOOKUP(G4617,$O$3:$P$38,2,0),""))</f>
        <v/>
      </c>
      <c r="H4618" s="149" t="str">
        <f>IF(AND(F4617&gt;10,F4617&lt;20),"", IF(H4617&gt;0, VLOOKUP(H4617,$O$3:$P$38,2,0),""))</f>
        <v/>
      </c>
      <c r="I4618" s="149" t="str">
        <f>IF(D4617=0,"",IF(D4617=1,$Q$3,IF(AND(F4617&gt;10,F4617&lt;19),$Q$5,IF(AND(H4617&gt;1,H4617&lt;5),$Q$4,$Q$5))))</f>
        <v/>
      </c>
      <c r="J4618" s="149" t="str">
        <f>CONCATENATE(E4618,IF(AND(E4618&lt;&gt;"",F4618&lt;&gt;""),$M$3,""),F4618,IF(AND(E4618&amp;F4618&lt;&gt;"",G4618&lt;&gt;""),$M$3,""),G4618,IF(AND(E4618&amp;F4618&amp;G4618&lt;&gt;"",H4618&lt;&gt;""),$M$3,""),H4618,IF(E4618&amp;F4618&amp;G4618&amp;H4618&lt;&gt;"",$M$3,""),I4618)</f>
        <v/>
      </c>
      <c r="K4618" s="160"/>
    </row>
    <row r="4619" spans="1:11">
      <c r="A4619" s="159">
        <f t="shared" si="576"/>
        <v>289</v>
      </c>
      <c r="B4619" s="156">
        <f t="shared" si="577"/>
        <v>0</v>
      </c>
      <c r="C4619" s="156">
        <v>100000000</v>
      </c>
      <c r="D4619" s="156"/>
      <c r="E4619" s="157"/>
      <c r="K4619" s="160"/>
    </row>
    <row r="4620" spans="1:11">
      <c r="A4620" s="159">
        <f t="shared" si="576"/>
        <v>289</v>
      </c>
      <c r="B4620" s="155">
        <f t="shared" si="577"/>
        <v>0</v>
      </c>
      <c r="C4620" s="155">
        <v>1000000000</v>
      </c>
      <c r="D4620" s="156">
        <f>(A4620-A4617)/1000000</f>
        <v>0</v>
      </c>
      <c r="E4620" s="157">
        <f>D4620-MOD(D4620,100)</f>
        <v>0</v>
      </c>
      <c r="F4620" s="149">
        <f>MOD(D4620,100)</f>
        <v>0</v>
      </c>
      <c r="G4620" s="149">
        <f>F4620-MOD(F4620,10)</f>
        <v>0</v>
      </c>
      <c r="H4620" s="149">
        <f>MOD(F4620,10)</f>
        <v>0</v>
      </c>
      <c r="K4620" s="160"/>
    </row>
    <row r="4621" spans="1:11">
      <c r="A4621" s="159">
        <f t="shared" si="576"/>
        <v>289</v>
      </c>
      <c r="B4621" s="155">
        <f t="shared" si="577"/>
        <v>0</v>
      </c>
      <c r="C4621" s="155">
        <v>10000000000</v>
      </c>
      <c r="E4621" s="161" t="str">
        <f>_xlfn.IFNA(VLOOKUP(E4620,$O$3:$P$38,2,0),"")</f>
        <v/>
      </c>
      <c r="F4621" s="149" t="str">
        <f>IF(AND(F4620&gt;10,F4620&lt;20), VLOOKUP(F4620,$O$3:$P$38,2,0),"")</f>
        <v/>
      </c>
      <c r="G4621" s="149" t="str">
        <f>IF(AND(F4620&gt;10,F4620&lt;20),"", IF(G4620&gt;9, VLOOKUP(G4620,$O$3:$P$38,2,0),""))</f>
        <v/>
      </c>
      <c r="H4621" s="149" t="str">
        <f>IF(AND(F4620&gt;10,F4620&lt;20),"", IF(H4620&gt;0, VLOOKUP(H4620,$O$3:$P$38,2,0),""))</f>
        <v/>
      </c>
      <c r="I4621" s="149" t="str">
        <f>IF(D4620=0,"",IF(D4620=1,$R$3,IF(AND(F4620&gt;10,F4620&lt;19),$R$5,IF(AND(H4620&gt;1,H4620&lt;5),$R$4,$R$5))))</f>
        <v/>
      </c>
      <c r="J4621" s="149" t="str">
        <f>CONCATENATE(E4621,IF(AND(E4621&lt;&gt;"",F4621&lt;&gt;""),$M$3,""),F4621,IF(AND(E4621&amp;F4621&lt;&gt;"",G4621&lt;&gt;""),$M$3,""),G4621,IF(AND(E4621&amp;F4621&amp;G4621&lt;&gt;"",H4621&lt;&gt;""),$M$3,""),H4621,IF(E4621&amp;F4621&amp;G4621&amp;H4621&lt;&gt;"",$M$3,""),I4621)</f>
        <v/>
      </c>
      <c r="K4621" s="160"/>
    </row>
    <row r="4622" spans="1:11">
      <c r="A4622" s="159">
        <f t="shared" si="576"/>
        <v>289</v>
      </c>
      <c r="B4622" s="156">
        <f t="shared" si="577"/>
        <v>0</v>
      </c>
      <c r="C4622" s="156">
        <v>100000000000</v>
      </c>
      <c r="D4622" s="156"/>
      <c r="E4622" s="157"/>
      <c r="K4622" s="160"/>
    </row>
    <row r="4623" spans="1:11">
      <c r="A4623" s="159">
        <f t="shared" si="576"/>
        <v>289</v>
      </c>
      <c r="B4623" s="155">
        <f>A4623-A4620</f>
        <v>0</v>
      </c>
      <c r="C4623" s="155">
        <v>1000000000000</v>
      </c>
      <c r="D4623" s="156">
        <f>(A4623-A4620)/1000000000</f>
        <v>0</v>
      </c>
      <c r="E4623" s="157">
        <f>D4623-MOD(D4623,100)</f>
        <v>0</v>
      </c>
      <c r="F4623" s="149">
        <f>MOD(D4623,100)</f>
        <v>0</v>
      </c>
      <c r="G4623" s="149">
        <f>F4623-MOD(F4623,10)</f>
        <v>0</v>
      </c>
      <c r="H4623" s="149">
        <f>MOD(F4623,10)</f>
        <v>0</v>
      </c>
      <c r="K4623" s="160"/>
    </row>
    <row r="4624" spans="1:11" ht="15.75" thickBot="1">
      <c r="A4624" s="162"/>
      <c r="B4624" s="163"/>
      <c r="C4624" s="163"/>
      <c r="D4624" s="163"/>
      <c r="E4624" s="164" t="str">
        <f>_xlfn.IFNA(VLOOKUP(E4623,$O$3:$P$38,2,0),"")</f>
        <v/>
      </c>
      <c r="F4624" s="163" t="str">
        <f>IF(AND(F4623&gt;10,F4623&lt;20), VLOOKUP(F4623,$O$3:$P$38,2,0),"")</f>
        <v/>
      </c>
      <c r="G4624" s="163" t="str">
        <f>IF(AND(F4623&gt;10,F4623&lt;20),"", IF(G4623&gt;9, VLOOKUP(G4623,$O$3:$P$38,2,0),""))</f>
        <v/>
      </c>
      <c r="H4624" s="163" t="str">
        <f>IF(AND(F4623&gt;10,F4623&lt;20),"", IF(H4623&gt;0, VLOOKUP(H4623,$O$3:$P$38,2,0),""))</f>
        <v/>
      </c>
      <c r="I4624" s="163" t="str">
        <f>IF(D4623=0,"",IF(D4623=1,$S$3,IF(AND(F4623&gt;10,F4623&lt;19),$S$5,IF(AND(H4623&gt;1,H4623&lt;5),$S$4,$S$5))))</f>
        <v/>
      </c>
      <c r="J4624" s="163" t="str">
        <f>CONCATENATE(E4624,IF(AND(E4624&lt;&gt;"",F4624&lt;&gt;""),$M$3,""),F4624,IF(AND(E4624&amp;F4624&lt;&gt;"",G4624&lt;&gt;""),$M$3,""),G4624,IF(AND(E4624&amp;F4624&amp;G4624&lt;&gt;"",H4624&lt;&gt;""),$M$3,""),H4624,IF(E4624&amp;F4624&amp;G4624&amp;H4624&lt;&gt;"",$M$3,""),I4624)</f>
        <v/>
      </c>
      <c r="K4624" s="165"/>
    </row>
    <row r="4625" spans="1:11" ht="15.75" thickBot="1">
      <c r="A4625" s="150"/>
      <c r="B4625" s="150"/>
      <c r="C4625" s="150"/>
      <c r="D4625" s="150"/>
      <c r="E4625" s="166"/>
      <c r="F4625" s="150"/>
      <c r="G4625" s="150"/>
      <c r="H4625" s="150"/>
      <c r="I4625" s="150"/>
      <c r="J4625" s="150"/>
      <c r="K4625" s="150"/>
    </row>
    <row r="4626" spans="1:11" ht="15.75" thickBot="1">
      <c r="A4626" s="151">
        <v>290</v>
      </c>
      <c r="B4626" s="145" t="s">
        <v>152</v>
      </c>
      <c r="C4626" s="145" t="s">
        <v>153</v>
      </c>
      <c r="D4626" s="148"/>
      <c r="E4626" s="152" t="str">
        <f>CONCATENATE(J4640,IF(AND(D4639&lt;&gt;0,D4636&lt;&gt;0),$M$3,""),J4637,IF(AND(D4636&lt;&gt;0,D4633&lt;&gt;0),$M$3,""),J4634,IF(AND(D4633&lt;&gt;0,D4630&lt;&gt;0),$M$3,""),J4631,$N$3,$M$3,E4627,IF(D4627&lt;&gt;0,$M$3,""),$N$4)</f>
        <v>dwieście dziewięćdziesiąt, 00/100</v>
      </c>
      <c r="F4626" s="148"/>
      <c r="G4626" s="148"/>
      <c r="H4626" s="148"/>
      <c r="I4626" s="148"/>
      <c r="J4626" s="148"/>
      <c r="K4626" s="153"/>
    </row>
    <row r="4627" spans="1:11" ht="15.75" thickBot="1">
      <c r="A4627" s="154">
        <f>TRUNC(A4626)</f>
        <v>290</v>
      </c>
      <c r="B4627" s="155">
        <f>A4626-A4627</f>
        <v>0</v>
      </c>
      <c r="C4627" s="155">
        <v>1</v>
      </c>
      <c r="D4627" s="156">
        <f>B4627</f>
        <v>0</v>
      </c>
      <c r="E4627" s="157" t="str">
        <f>CONCATENATE(TEXT(D4627*100,"## 00"),"/100")</f>
        <v>00/100</v>
      </c>
      <c r="K4627" s="158"/>
    </row>
    <row r="4628" spans="1:11">
      <c r="A4628" s="159">
        <f t="shared" ref="A4628:A4639" si="578">MOD($A$4627,$C4628)</f>
        <v>0</v>
      </c>
      <c r="B4628" s="156">
        <f>A4628</f>
        <v>0</v>
      </c>
      <c r="C4628" s="156">
        <v>10</v>
      </c>
      <c r="D4628" s="156"/>
      <c r="E4628" s="157"/>
      <c r="K4628" s="160"/>
    </row>
    <row r="4629" spans="1:11">
      <c r="A4629" s="159">
        <f t="shared" si="578"/>
        <v>90</v>
      </c>
      <c r="B4629" s="156">
        <f t="shared" ref="B4629:B4638" si="579">A4629-A4628</f>
        <v>90</v>
      </c>
      <c r="C4629" s="156">
        <v>100</v>
      </c>
      <c r="D4629" s="156"/>
      <c r="E4629" s="157"/>
      <c r="K4629" s="160"/>
    </row>
    <row r="4630" spans="1:11">
      <c r="A4630" s="159">
        <f t="shared" si="578"/>
        <v>290</v>
      </c>
      <c r="B4630" s="156">
        <f t="shared" si="579"/>
        <v>200</v>
      </c>
      <c r="C4630" s="156">
        <v>1000</v>
      </c>
      <c r="D4630" s="156">
        <f>A4630</f>
        <v>290</v>
      </c>
      <c r="E4630" s="157">
        <f>D4630-MOD(D4630,100)</f>
        <v>200</v>
      </c>
      <c r="F4630" s="149">
        <f>MOD(D4630,100)</f>
        <v>90</v>
      </c>
      <c r="G4630" s="149">
        <f>F4630-MOD(F4630,10)</f>
        <v>90</v>
      </c>
      <c r="H4630" s="149">
        <f>MOD(F4630,10)</f>
        <v>0</v>
      </c>
      <c r="K4630" s="160"/>
    </row>
    <row r="4631" spans="1:11">
      <c r="A4631" s="159">
        <f t="shared" si="578"/>
        <v>290</v>
      </c>
      <c r="B4631" s="156">
        <f t="shared" si="579"/>
        <v>0</v>
      </c>
      <c r="C4631" s="156">
        <v>10000</v>
      </c>
      <c r="D4631" s="156"/>
      <c r="E4631" s="157" t="str">
        <f>_xlfn.IFNA(VLOOKUP(E4630,$O$3:$P$38,2,0),"")</f>
        <v>dwieście</v>
      </c>
      <c r="F4631" s="149" t="str">
        <f>IF(AND(F4630&gt;10,F4630&lt;20), VLOOKUP(F4630,$O$3:$P$38,2,0),"")</f>
        <v/>
      </c>
      <c r="G4631" s="149" t="str">
        <f>IF(AND(F4630&gt;10,F4630&lt;20),"", IF(G4630&gt;9, VLOOKUP(G4630,$O$3:$P$38,2,0),""))</f>
        <v>dziewięćdziesiąt</v>
      </c>
      <c r="H4631" s="149" t="str">
        <f>IF(AND(F4630&gt;10,F4630&lt;20),"",IF(H4630&gt;0,VLOOKUP(H4630,$O$3:$P$39,2,0),IF(AND(H4630=0,A4627=0),"zero","")))</f>
        <v/>
      </c>
      <c r="J4631" s="149" t="str">
        <f>CONCATENATE(E4631,IF(AND(E4631&lt;&gt;"",F4631&lt;&gt;""),$M$3,""),F4631,IF(AND(E4631&amp;F4631&lt;&gt;"",G4631&lt;&gt;""),$M$3,""),G4631,IF(AND(E4631&amp;F4631&amp;G4631&lt;&gt;"",H4631&lt;&gt;""),$M$3,""),H4631)</f>
        <v>dwieście dziewięćdziesiąt</v>
      </c>
      <c r="K4631" s="160"/>
    </row>
    <row r="4632" spans="1:11">
      <c r="A4632" s="159">
        <f t="shared" si="578"/>
        <v>290</v>
      </c>
      <c r="B4632" s="156">
        <f t="shared" si="579"/>
        <v>0</v>
      </c>
      <c r="C4632" s="156">
        <v>100000</v>
      </c>
      <c r="D4632" s="156"/>
      <c r="E4632" s="157"/>
      <c r="K4632" s="160"/>
    </row>
    <row r="4633" spans="1:11">
      <c r="A4633" s="159">
        <f t="shared" si="578"/>
        <v>290</v>
      </c>
      <c r="B4633" s="156">
        <f t="shared" si="579"/>
        <v>0</v>
      </c>
      <c r="C4633" s="156">
        <v>1000000</v>
      </c>
      <c r="D4633" s="156">
        <f>(A4633-A4630)/1000</f>
        <v>0</v>
      </c>
      <c r="E4633" s="157">
        <f>D4633-MOD(D4633,100)</f>
        <v>0</v>
      </c>
      <c r="F4633" s="149">
        <f>MOD(D4633,100)</f>
        <v>0</v>
      </c>
      <c r="G4633" s="149">
        <f>F4633-MOD(F4633,10)</f>
        <v>0</v>
      </c>
      <c r="H4633" s="149">
        <f>MOD(F4633,10)</f>
        <v>0</v>
      </c>
      <c r="K4633" s="160"/>
    </row>
    <row r="4634" spans="1:11">
      <c r="A4634" s="159">
        <f t="shared" si="578"/>
        <v>290</v>
      </c>
      <c r="B4634" s="156">
        <f t="shared" si="579"/>
        <v>0</v>
      </c>
      <c r="C4634" s="156">
        <v>10000000</v>
      </c>
      <c r="D4634" s="156"/>
      <c r="E4634" s="157" t="str">
        <f>_xlfn.IFNA(VLOOKUP(E4633,$O$3:$P$38,2,0),"")</f>
        <v/>
      </c>
      <c r="F4634" s="149" t="str">
        <f>IF(AND(F4633&gt;10,F4633&lt;20), VLOOKUP(F4633,$O$3:$P$38,2,0),"")</f>
        <v/>
      </c>
      <c r="G4634" s="149" t="str">
        <f>IF(AND(F4633&gt;10,F4633&lt;20),"", IF(G4633&gt;9, VLOOKUP(G4633,$O$3:$P$38,2,0),""))</f>
        <v/>
      </c>
      <c r="H4634" s="149" t="str">
        <f>IF(AND(F4633&gt;10,F4633&lt;20),"", IF(H4633&gt;0, VLOOKUP(H4633,$O$3:$P$38,2,0),""))</f>
        <v/>
      </c>
      <c r="I4634" s="149" t="str">
        <f>IF(D4633=0,"",IF(D4633=1,$Q$3,IF(AND(F4633&gt;10,F4633&lt;19),$Q$5,IF(AND(H4633&gt;1,H4633&lt;5),$Q$4,$Q$5))))</f>
        <v/>
      </c>
      <c r="J4634" s="149" t="str">
        <f>CONCATENATE(E4634,IF(AND(E4634&lt;&gt;"",F4634&lt;&gt;""),$M$3,""),F4634,IF(AND(E4634&amp;F4634&lt;&gt;"",G4634&lt;&gt;""),$M$3,""),G4634,IF(AND(E4634&amp;F4634&amp;G4634&lt;&gt;"",H4634&lt;&gt;""),$M$3,""),H4634,IF(E4634&amp;F4634&amp;G4634&amp;H4634&lt;&gt;"",$M$3,""),I4634)</f>
        <v/>
      </c>
      <c r="K4634" s="160"/>
    </row>
    <row r="4635" spans="1:11">
      <c r="A4635" s="159">
        <f t="shared" si="578"/>
        <v>290</v>
      </c>
      <c r="B4635" s="156">
        <f t="shared" si="579"/>
        <v>0</v>
      </c>
      <c r="C4635" s="156">
        <v>100000000</v>
      </c>
      <c r="D4635" s="156"/>
      <c r="E4635" s="157"/>
      <c r="K4635" s="160"/>
    </row>
    <row r="4636" spans="1:11">
      <c r="A4636" s="159">
        <f t="shared" si="578"/>
        <v>290</v>
      </c>
      <c r="B4636" s="155">
        <f t="shared" si="579"/>
        <v>0</v>
      </c>
      <c r="C4636" s="155">
        <v>1000000000</v>
      </c>
      <c r="D4636" s="156">
        <f>(A4636-A4633)/1000000</f>
        <v>0</v>
      </c>
      <c r="E4636" s="157">
        <f>D4636-MOD(D4636,100)</f>
        <v>0</v>
      </c>
      <c r="F4636" s="149">
        <f>MOD(D4636,100)</f>
        <v>0</v>
      </c>
      <c r="G4636" s="149">
        <f>F4636-MOD(F4636,10)</f>
        <v>0</v>
      </c>
      <c r="H4636" s="149">
        <f>MOD(F4636,10)</f>
        <v>0</v>
      </c>
      <c r="K4636" s="160"/>
    </row>
    <row r="4637" spans="1:11">
      <c r="A4637" s="159">
        <f t="shared" si="578"/>
        <v>290</v>
      </c>
      <c r="B4637" s="155">
        <f t="shared" si="579"/>
        <v>0</v>
      </c>
      <c r="C4637" s="155">
        <v>10000000000</v>
      </c>
      <c r="E4637" s="161" t="str">
        <f>_xlfn.IFNA(VLOOKUP(E4636,$O$3:$P$38,2,0),"")</f>
        <v/>
      </c>
      <c r="F4637" s="149" t="str">
        <f>IF(AND(F4636&gt;10,F4636&lt;20), VLOOKUP(F4636,$O$3:$P$38,2,0),"")</f>
        <v/>
      </c>
      <c r="G4637" s="149" t="str">
        <f>IF(AND(F4636&gt;10,F4636&lt;20),"", IF(G4636&gt;9, VLOOKUP(G4636,$O$3:$P$38,2,0),""))</f>
        <v/>
      </c>
      <c r="H4637" s="149" t="str">
        <f>IF(AND(F4636&gt;10,F4636&lt;20),"", IF(H4636&gt;0, VLOOKUP(H4636,$O$3:$P$38,2,0),""))</f>
        <v/>
      </c>
      <c r="I4637" s="149" t="str">
        <f>IF(D4636=0,"",IF(D4636=1,$R$3,IF(AND(F4636&gt;10,F4636&lt;19),$R$5,IF(AND(H4636&gt;1,H4636&lt;5),$R$4,$R$5))))</f>
        <v/>
      </c>
      <c r="J4637" s="149" t="str">
        <f>CONCATENATE(E4637,IF(AND(E4637&lt;&gt;"",F4637&lt;&gt;""),$M$3,""),F4637,IF(AND(E4637&amp;F4637&lt;&gt;"",G4637&lt;&gt;""),$M$3,""),G4637,IF(AND(E4637&amp;F4637&amp;G4637&lt;&gt;"",H4637&lt;&gt;""),$M$3,""),H4637,IF(E4637&amp;F4637&amp;G4637&amp;H4637&lt;&gt;"",$M$3,""),I4637)</f>
        <v/>
      </c>
      <c r="K4637" s="160"/>
    </row>
    <row r="4638" spans="1:11">
      <c r="A4638" s="159">
        <f t="shared" si="578"/>
        <v>290</v>
      </c>
      <c r="B4638" s="156">
        <f t="shared" si="579"/>
        <v>0</v>
      </c>
      <c r="C4638" s="156">
        <v>100000000000</v>
      </c>
      <c r="D4638" s="156"/>
      <c r="E4638" s="157"/>
      <c r="K4638" s="160"/>
    </row>
    <row r="4639" spans="1:11">
      <c r="A4639" s="159">
        <f t="shared" si="578"/>
        <v>290</v>
      </c>
      <c r="B4639" s="155">
        <f>A4639-A4636</f>
        <v>0</v>
      </c>
      <c r="C4639" s="155">
        <v>1000000000000</v>
      </c>
      <c r="D4639" s="156">
        <f>(A4639-A4636)/1000000000</f>
        <v>0</v>
      </c>
      <c r="E4639" s="157">
        <f>D4639-MOD(D4639,100)</f>
        <v>0</v>
      </c>
      <c r="F4639" s="149">
        <f>MOD(D4639,100)</f>
        <v>0</v>
      </c>
      <c r="G4639" s="149">
        <f>F4639-MOD(F4639,10)</f>
        <v>0</v>
      </c>
      <c r="H4639" s="149">
        <f>MOD(F4639,10)</f>
        <v>0</v>
      </c>
      <c r="K4639" s="160"/>
    </row>
    <row r="4640" spans="1:11" ht="15.75" thickBot="1">
      <c r="A4640" s="162"/>
      <c r="B4640" s="163"/>
      <c r="C4640" s="163"/>
      <c r="D4640" s="163"/>
      <c r="E4640" s="164" t="str">
        <f>_xlfn.IFNA(VLOOKUP(E4639,$O$3:$P$38,2,0),"")</f>
        <v/>
      </c>
      <c r="F4640" s="163" t="str">
        <f>IF(AND(F4639&gt;10,F4639&lt;20), VLOOKUP(F4639,$O$3:$P$38,2,0),"")</f>
        <v/>
      </c>
      <c r="G4640" s="163" t="str">
        <f>IF(AND(F4639&gt;10,F4639&lt;20),"", IF(G4639&gt;9, VLOOKUP(G4639,$O$3:$P$38,2,0),""))</f>
        <v/>
      </c>
      <c r="H4640" s="163" t="str">
        <f>IF(AND(F4639&gt;10,F4639&lt;20),"", IF(H4639&gt;0, VLOOKUP(H4639,$O$3:$P$38,2,0),""))</f>
        <v/>
      </c>
      <c r="I4640" s="163" t="str">
        <f>IF(D4639=0,"",IF(D4639=1,$S$3,IF(AND(F4639&gt;10,F4639&lt;19),$S$5,IF(AND(H4639&gt;1,H4639&lt;5),$S$4,$S$5))))</f>
        <v/>
      </c>
      <c r="J4640" s="163" t="str">
        <f>CONCATENATE(E4640,IF(AND(E4640&lt;&gt;"",F4640&lt;&gt;""),$M$3,""),F4640,IF(AND(E4640&amp;F4640&lt;&gt;"",G4640&lt;&gt;""),$M$3,""),G4640,IF(AND(E4640&amp;F4640&amp;G4640&lt;&gt;"",H4640&lt;&gt;""),$M$3,""),H4640,IF(E4640&amp;F4640&amp;G4640&amp;H4640&lt;&gt;"",$M$3,""),I4640)</f>
        <v/>
      </c>
      <c r="K4640" s="165"/>
    </row>
    <row r="4641" spans="1:11" ht="15.75" thickBot="1">
      <c r="A4641" s="150"/>
      <c r="B4641" s="150"/>
      <c r="C4641" s="150"/>
      <c r="D4641" s="150"/>
      <c r="E4641" s="166"/>
      <c r="F4641" s="150"/>
      <c r="G4641" s="150"/>
      <c r="H4641" s="150"/>
      <c r="I4641" s="150"/>
      <c r="J4641" s="150"/>
      <c r="K4641" s="150"/>
    </row>
    <row r="4642" spans="1:11" ht="15.75" thickBot="1">
      <c r="A4642" s="151">
        <v>291</v>
      </c>
      <c r="B4642" s="145" t="s">
        <v>152</v>
      </c>
      <c r="C4642" s="145" t="s">
        <v>153</v>
      </c>
      <c r="D4642" s="148"/>
      <c r="E4642" s="152" t="str">
        <f>CONCATENATE(J4656,IF(AND(D4655&lt;&gt;0,D4652&lt;&gt;0),$M$3,""),J4653,IF(AND(D4652&lt;&gt;0,D4649&lt;&gt;0),$M$3,""),J4650,IF(AND(D4649&lt;&gt;0,D4646&lt;&gt;0),$M$3,""),J4647,$N$3,$M$3,E4643,IF(D4643&lt;&gt;0,$M$3,""),$N$4)</f>
        <v>dwieście dziewięćdziesiąt jeden, 00/100</v>
      </c>
      <c r="F4642" s="148"/>
      <c r="G4642" s="148"/>
      <c r="H4642" s="148"/>
      <c r="I4642" s="148"/>
      <c r="J4642" s="148"/>
      <c r="K4642" s="153"/>
    </row>
    <row r="4643" spans="1:11" ht="15.75" thickBot="1">
      <c r="A4643" s="154">
        <f>TRUNC(A4642)</f>
        <v>291</v>
      </c>
      <c r="B4643" s="155">
        <f>A4642-A4643</f>
        <v>0</v>
      </c>
      <c r="C4643" s="155">
        <v>1</v>
      </c>
      <c r="D4643" s="156">
        <f>B4643</f>
        <v>0</v>
      </c>
      <c r="E4643" s="157" t="str">
        <f>CONCATENATE(TEXT(D4643*100,"## 00"),"/100")</f>
        <v>00/100</v>
      </c>
      <c r="K4643" s="158"/>
    </row>
    <row r="4644" spans="1:11">
      <c r="A4644" s="159">
        <f t="shared" ref="A4644:A4655" si="580">MOD($A$4643,$C4644)</f>
        <v>1</v>
      </c>
      <c r="B4644" s="156">
        <f>A4644</f>
        <v>1</v>
      </c>
      <c r="C4644" s="156">
        <v>10</v>
      </c>
      <c r="D4644" s="156"/>
      <c r="E4644" s="157"/>
      <c r="K4644" s="160"/>
    </row>
    <row r="4645" spans="1:11">
      <c r="A4645" s="159">
        <f t="shared" si="580"/>
        <v>91</v>
      </c>
      <c r="B4645" s="156">
        <f t="shared" ref="B4645:B4654" si="581">A4645-A4644</f>
        <v>90</v>
      </c>
      <c r="C4645" s="156">
        <v>100</v>
      </c>
      <c r="D4645" s="156"/>
      <c r="E4645" s="157"/>
      <c r="K4645" s="160"/>
    </row>
    <row r="4646" spans="1:11">
      <c r="A4646" s="159">
        <f t="shared" si="580"/>
        <v>291</v>
      </c>
      <c r="B4646" s="156">
        <f t="shared" si="581"/>
        <v>200</v>
      </c>
      <c r="C4646" s="156">
        <v>1000</v>
      </c>
      <c r="D4646" s="156">
        <f>A4646</f>
        <v>291</v>
      </c>
      <c r="E4646" s="157">
        <f>D4646-MOD(D4646,100)</f>
        <v>200</v>
      </c>
      <c r="F4646" s="149">
        <f>MOD(D4646,100)</f>
        <v>91</v>
      </c>
      <c r="G4646" s="149">
        <f>F4646-MOD(F4646,10)</f>
        <v>90</v>
      </c>
      <c r="H4646" s="149">
        <f>MOD(F4646,10)</f>
        <v>1</v>
      </c>
      <c r="K4646" s="160"/>
    </row>
    <row r="4647" spans="1:11">
      <c r="A4647" s="159">
        <f t="shared" si="580"/>
        <v>291</v>
      </c>
      <c r="B4647" s="156">
        <f t="shared" si="581"/>
        <v>0</v>
      </c>
      <c r="C4647" s="156">
        <v>10000</v>
      </c>
      <c r="D4647" s="156"/>
      <c r="E4647" s="157" t="str">
        <f>_xlfn.IFNA(VLOOKUP(E4646,$O$3:$P$38,2,0),"")</f>
        <v>dwieście</v>
      </c>
      <c r="F4647" s="149" t="str">
        <f>IF(AND(F4646&gt;10,F4646&lt;20), VLOOKUP(F4646,$O$3:$P$38,2,0),"")</f>
        <v/>
      </c>
      <c r="G4647" s="149" t="str">
        <f>IF(AND(F4646&gt;10,F4646&lt;20),"", IF(G4646&gt;9, VLOOKUP(G4646,$O$3:$P$38,2,0),""))</f>
        <v>dziewięćdziesiąt</v>
      </c>
      <c r="H4647" s="149" t="str">
        <f>IF(AND(F4646&gt;10,F4646&lt;20),"",IF(H4646&gt;0,VLOOKUP(H4646,$O$3:$P$39,2,0),IF(AND(H4646=0,A4643=0),"zero","")))</f>
        <v>jeden</v>
      </c>
      <c r="J4647" s="149" t="str">
        <f>CONCATENATE(E4647,IF(AND(E4647&lt;&gt;"",F4647&lt;&gt;""),$M$3,""),F4647,IF(AND(E4647&amp;F4647&lt;&gt;"",G4647&lt;&gt;""),$M$3,""),G4647,IF(AND(E4647&amp;F4647&amp;G4647&lt;&gt;"",H4647&lt;&gt;""),$M$3,""),H4647)</f>
        <v>dwieście dziewięćdziesiąt jeden</v>
      </c>
      <c r="K4647" s="160"/>
    </row>
    <row r="4648" spans="1:11">
      <c r="A4648" s="159">
        <f t="shared" si="580"/>
        <v>291</v>
      </c>
      <c r="B4648" s="156">
        <f t="shared" si="581"/>
        <v>0</v>
      </c>
      <c r="C4648" s="156">
        <v>100000</v>
      </c>
      <c r="D4648" s="156"/>
      <c r="E4648" s="157"/>
      <c r="K4648" s="160"/>
    </row>
    <row r="4649" spans="1:11">
      <c r="A4649" s="159">
        <f t="shared" si="580"/>
        <v>291</v>
      </c>
      <c r="B4649" s="156">
        <f t="shared" si="581"/>
        <v>0</v>
      </c>
      <c r="C4649" s="156">
        <v>1000000</v>
      </c>
      <c r="D4649" s="156">
        <f>(A4649-A4646)/1000</f>
        <v>0</v>
      </c>
      <c r="E4649" s="157">
        <f>D4649-MOD(D4649,100)</f>
        <v>0</v>
      </c>
      <c r="F4649" s="149">
        <f>MOD(D4649,100)</f>
        <v>0</v>
      </c>
      <c r="G4649" s="149">
        <f>F4649-MOD(F4649,10)</f>
        <v>0</v>
      </c>
      <c r="H4649" s="149">
        <f>MOD(F4649,10)</f>
        <v>0</v>
      </c>
      <c r="K4649" s="160"/>
    </row>
    <row r="4650" spans="1:11">
      <c r="A4650" s="159">
        <f t="shared" si="580"/>
        <v>291</v>
      </c>
      <c r="B4650" s="156">
        <f t="shared" si="581"/>
        <v>0</v>
      </c>
      <c r="C4650" s="156">
        <v>10000000</v>
      </c>
      <c r="D4650" s="156"/>
      <c r="E4650" s="157" t="str">
        <f>_xlfn.IFNA(VLOOKUP(E4649,$O$3:$P$38,2,0),"")</f>
        <v/>
      </c>
      <c r="F4650" s="149" t="str">
        <f>IF(AND(F4649&gt;10,F4649&lt;20), VLOOKUP(F4649,$O$3:$P$38,2,0),"")</f>
        <v/>
      </c>
      <c r="G4650" s="149" t="str">
        <f>IF(AND(F4649&gt;10,F4649&lt;20),"", IF(G4649&gt;9, VLOOKUP(G4649,$O$3:$P$38,2,0),""))</f>
        <v/>
      </c>
      <c r="H4650" s="149" t="str">
        <f>IF(AND(F4649&gt;10,F4649&lt;20),"", IF(H4649&gt;0, VLOOKUP(H4649,$O$3:$P$38,2,0),""))</f>
        <v/>
      </c>
      <c r="I4650" s="149" t="str">
        <f>IF(D4649=0,"",IF(D4649=1,$Q$3,IF(AND(F4649&gt;10,F4649&lt;19),$Q$5,IF(AND(H4649&gt;1,H4649&lt;5),$Q$4,$Q$5))))</f>
        <v/>
      </c>
      <c r="J4650" s="149" t="str">
        <f>CONCATENATE(E4650,IF(AND(E4650&lt;&gt;"",F4650&lt;&gt;""),$M$3,""),F4650,IF(AND(E4650&amp;F4650&lt;&gt;"",G4650&lt;&gt;""),$M$3,""),G4650,IF(AND(E4650&amp;F4650&amp;G4650&lt;&gt;"",H4650&lt;&gt;""),$M$3,""),H4650,IF(E4650&amp;F4650&amp;G4650&amp;H4650&lt;&gt;"",$M$3,""),I4650)</f>
        <v/>
      </c>
      <c r="K4650" s="160"/>
    </row>
    <row r="4651" spans="1:11">
      <c r="A4651" s="159">
        <f t="shared" si="580"/>
        <v>291</v>
      </c>
      <c r="B4651" s="156">
        <f t="shared" si="581"/>
        <v>0</v>
      </c>
      <c r="C4651" s="156">
        <v>100000000</v>
      </c>
      <c r="D4651" s="156"/>
      <c r="E4651" s="157"/>
      <c r="K4651" s="160"/>
    </row>
    <row r="4652" spans="1:11">
      <c r="A4652" s="159">
        <f t="shared" si="580"/>
        <v>291</v>
      </c>
      <c r="B4652" s="155">
        <f t="shared" si="581"/>
        <v>0</v>
      </c>
      <c r="C4652" s="155">
        <v>1000000000</v>
      </c>
      <c r="D4652" s="156">
        <f>(A4652-A4649)/1000000</f>
        <v>0</v>
      </c>
      <c r="E4652" s="157">
        <f>D4652-MOD(D4652,100)</f>
        <v>0</v>
      </c>
      <c r="F4652" s="149">
        <f>MOD(D4652,100)</f>
        <v>0</v>
      </c>
      <c r="G4652" s="149">
        <f>F4652-MOD(F4652,10)</f>
        <v>0</v>
      </c>
      <c r="H4652" s="149">
        <f>MOD(F4652,10)</f>
        <v>0</v>
      </c>
      <c r="K4652" s="160"/>
    </row>
    <row r="4653" spans="1:11">
      <c r="A4653" s="159">
        <f t="shared" si="580"/>
        <v>291</v>
      </c>
      <c r="B4653" s="155">
        <f t="shared" si="581"/>
        <v>0</v>
      </c>
      <c r="C4653" s="155">
        <v>10000000000</v>
      </c>
      <c r="E4653" s="161" t="str">
        <f>_xlfn.IFNA(VLOOKUP(E4652,$O$3:$P$38,2,0),"")</f>
        <v/>
      </c>
      <c r="F4653" s="149" t="str">
        <f>IF(AND(F4652&gt;10,F4652&lt;20), VLOOKUP(F4652,$O$3:$P$38,2,0),"")</f>
        <v/>
      </c>
      <c r="G4653" s="149" t="str">
        <f>IF(AND(F4652&gt;10,F4652&lt;20),"", IF(G4652&gt;9, VLOOKUP(G4652,$O$3:$P$38,2,0),""))</f>
        <v/>
      </c>
      <c r="H4653" s="149" t="str">
        <f>IF(AND(F4652&gt;10,F4652&lt;20),"", IF(H4652&gt;0, VLOOKUP(H4652,$O$3:$P$38,2,0),""))</f>
        <v/>
      </c>
      <c r="I4653" s="149" t="str">
        <f>IF(D4652=0,"",IF(D4652=1,$R$3,IF(AND(F4652&gt;10,F4652&lt;19),$R$5,IF(AND(H4652&gt;1,H4652&lt;5),$R$4,$R$5))))</f>
        <v/>
      </c>
      <c r="J4653" s="149" t="str">
        <f>CONCATENATE(E4653,IF(AND(E4653&lt;&gt;"",F4653&lt;&gt;""),$M$3,""),F4653,IF(AND(E4653&amp;F4653&lt;&gt;"",G4653&lt;&gt;""),$M$3,""),G4653,IF(AND(E4653&amp;F4653&amp;G4653&lt;&gt;"",H4653&lt;&gt;""),$M$3,""),H4653,IF(E4653&amp;F4653&amp;G4653&amp;H4653&lt;&gt;"",$M$3,""),I4653)</f>
        <v/>
      </c>
      <c r="K4653" s="160"/>
    </row>
    <row r="4654" spans="1:11">
      <c r="A4654" s="159">
        <f t="shared" si="580"/>
        <v>291</v>
      </c>
      <c r="B4654" s="156">
        <f t="shared" si="581"/>
        <v>0</v>
      </c>
      <c r="C4654" s="156">
        <v>100000000000</v>
      </c>
      <c r="D4654" s="156"/>
      <c r="E4654" s="157"/>
      <c r="K4654" s="160"/>
    </row>
    <row r="4655" spans="1:11">
      <c r="A4655" s="159">
        <f t="shared" si="580"/>
        <v>291</v>
      </c>
      <c r="B4655" s="155">
        <f>A4655-A4652</f>
        <v>0</v>
      </c>
      <c r="C4655" s="155">
        <v>1000000000000</v>
      </c>
      <c r="D4655" s="156">
        <f>(A4655-A4652)/1000000000</f>
        <v>0</v>
      </c>
      <c r="E4655" s="157">
        <f>D4655-MOD(D4655,100)</f>
        <v>0</v>
      </c>
      <c r="F4655" s="149">
        <f>MOD(D4655,100)</f>
        <v>0</v>
      </c>
      <c r="G4655" s="149">
        <f>F4655-MOD(F4655,10)</f>
        <v>0</v>
      </c>
      <c r="H4655" s="149">
        <f>MOD(F4655,10)</f>
        <v>0</v>
      </c>
      <c r="K4655" s="160"/>
    </row>
    <row r="4656" spans="1:11" ht="15.75" thickBot="1">
      <c r="A4656" s="162"/>
      <c r="B4656" s="163"/>
      <c r="C4656" s="163"/>
      <c r="D4656" s="163"/>
      <c r="E4656" s="164" t="str">
        <f>_xlfn.IFNA(VLOOKUP(E4655,$O$3:$P$38,2,0),"")</f>
        <v/>
      </c>
      <c r="F4656" s="163" t="str">
        <f>IF(AND(F4655&gt;10,F4655&lt;20), VLOOKUP(F4655,$O$3:$P$38,2,0),"")</f>
        <v/>
      </c>
      <c r="G4656" s="163" t="str">
        <f>IF(AND(F4655&gt;10,F4655&lt;20),"", IF(G4655&gt;9, VLOOKUP(G4655,$O$3:$P$38,2,0),""))</f>
        <v/>
      </c>
      <c r="H4656" s="163" t="str">
        <f>IF(AND(F4655&gt;10,F4655&lt;20),"", IF(H4655&gt;0, VLOOKUP(H4655,$O$3:$P$38,2,0),""))</f>
        <v/>
      </c>
      <c r="I4656" s="163" t="str">
        <f>IF(D4655=0,"",IF(D4655=1,$S$3,IF(AND(F4655&gt;10,F4655&lt;19),$S$5,IF(AND(H4655&gt;1,H4655&lt;5),$S$4,$S$5))))</f>
        <v/>
      </c>
      <c r="J4656" s="163" t="str">
        <f>CONCATENATE(E4656,IF(AND(E4656&lt;&gt;"",F4656&lt;&gt;""),$M$3,""),F4656,IF(AND(E4656&amp;F4656&lt;&gt;"",G4656&lt;&gt;""),$M$3,""),G4656,IF(AND(E4656&amp;F4656&amp;G4656&lt;&gt;"",H4656&lt;&gt;""),$M$3,""),H4656,IF(E4656&amp;F4656&amp;G4656&amp;H4656&lt;&gt;"",$M$3,""),I4656)</f>
        <v/>
      </c>
      <c r="K4656" s="165"/>
    </row>
    <row r="4657" spans="1:11" ht="15.75" thickBot="1">
      <c r="A4657" s="150"/>
      <c r="B4657" s="150"/>
      <c r="C4657" s="150"/>
      <c r="D4657" s="150"/>
      <c r="E4657" s="166"/>
      <c r="F4657" s="150"/>
      <c r="G4657" s="150"/>
      <c r="H4657" s="150"/>
      <c r="I4657" s="150"/>
      <c r="J4657" s="150"/>
      <c r="K4657" s="150"/>
    </row>
    <row r="4658" spans="1:11" ht="15.75" thickBot="1">
      <c r="A4658" s="151">
        <v>292</v>
      </c>
      <c r="B4658" s="145" t="s">
        <v>152</v>
      </c>
      <c r="C4658" s="145" t="s">
        <v>153</v>
      </c>
      <c r="D4658" s="148"/>
      <c r="E4658" s="152" t="str">
        <f>CONCATENATE(J4672,IF(AND(D4671&lt;&gt;0,D4668&lt;&gt;0),$M$3,""),J4669,IF(AND(D4668&lt;&gt;0,D4665&lt;&gt;0),$M$3,""),J4666,IF(AND(D4665&lt;&gt;0,D4662&lt;&gt;0),$M$3,""),J4663,$N$3,$M$3,E4659,IF(D4659&lt;&gt;0,$M$3,""),$N$4)</f>
        <v>dwieście dziewięćdziesiąt dwa, 00/100</v>
      </c>
      <c r="F4658" s="148"/>
      <c r="G4658" s="148"/>
      <c r="H4658" s="148"/>
      <c r="I4658" s="148"/>
      <c r="J4658" s="148"/>
      <c r="K4658" s="153"/>
    </row>
    <row r="4659" spans="1:11" ht="15.75" thickBot="1">
      <c r="A4659" s="154">
        <f>TRUNC(A4658)</f>
        <v>292</v>
      </c>
      <c r="B4659" s="155">
        <f>A4658-A4659</f>
        <v>0</v>
      </c>
      <c r="C4659" s="155">
        <v>1</v>
      </c>
      <c r="D4659" s="156">
        <f>B4659</f>
        <v>0</v>
      </c>
      <c r="E4659" s="157" t="str">
        <f>CONCATENATE(TEXT(D4659*100,"## 00"),"/100")</f>
        <v>00/100</v>
      </c>
      <c r="K4659" s="158"/>
    </row>
    <row r="4660" spans="1:11">
      <c r="A4660" s="159">
        <f t="shared" ref="A4660:A4671" si="582">MOD($A$4659,$C4660)</f>
        <v>2</v>
      </c>
      <c r="B4660" s="156">
        <f>A4660</f>
        <v>2</v>
      </c>
      <c r="C4660" s="156">
        <v>10</v>
      </c>
      <c r="D4660" s="156"/>
      <c r="E4660" s="157"/>
      <c r="K4660" s="160"/>
    </row>
    <row r="4661" spans="1:11">
      <c r="A4661" s="159">
        <f t="shared" si="582"/>
        <v>92</v>
      </c>
      <c r="B4661" s="156">
        <f t="shared" ref="B4661:B4670" si="583">A4661-A4660</f>
        <v>90</v>
      </c>
      <c r="C4661" s="156">
        <v>100</v>
      </c>
      <c r="D4661" s="156"/>
      <c r="E4661" s="157"/>
      <c r="K4661" s="160"/>
    </row>
    <row r="4662" spans="1:11">
      <c r="A4662" s="159">
        <f t="shared" si="582"/>
        <v>292</v>
      </c>
      <c r="B4662" s="156">
        <f t="shared" si="583"/>
        <v>200</v>
      </c>
      <c r="C4662" s="156">
        <v>1000</v>
      </c>
      <c r="D4662" s="156">
        <f>A4662</f>
        <v>292</v>
      </c>
      <c r="E4662" s="157">
        <f>D4662-MOD(D4662,100)</f>
        <v>200</v>
      </c>
      <c r="F4662" s="149">
        <f>MOD(D4662,100)</f>
        <v>92</v>
      </c>
      <c r="G4662" s="149">
        <f>F4662-MOD(F4662,10)</f>
        <v>90</v>
      </c>
      <c r="H4662" s="149">
        <f>MOD(F4662,10)</f>
        <v>2</v>
      </c>
      <c r="K4662" s="160"/>
    </row>
    <row r="4663" spans="1:11">
      <c r="A4663" s="159">
        <f t="shared" si="582"/>
        <v>292</v>
      </c>
      <c r="B4663" s="156">
        <f t="shared" si="583"/>
        <v>0</v>
      </c>
      <c r="C4663" s="156">
        <v>10000</v>
      </c>
      <c r="D4663" s="156"/>
      <c r="E4663" s="157" t="str">
        <f>_xlfn.IFNA(VLOOKUP(E4662,$O$3:$P$38,2,0),"")</f>
        <v>dwieście</v>
      </c>
      <c r="F4663" s="149" t="str">
        <f>IF(AND(F4662&gt;10,F4662&lt;20), VLOOKUP(F4662,$O$3:$P$38,2,0),"")</f>
        <v/>
      </c>
      <c r="G4663" s="149" t="str">
        <f>IF(AND(F4662&gt;10,F4662&lt;20),"", IF(G4662&gt;9, VLOOKUP(G4662,$O$3:$P$38,2,0),""))</f>
        <v>dziewięćdziesiąt</v>
      </c>
      <c r="H4663" s="149" t="str">
        <f>IF(AND(F4662&gt;10,F4662&lt;20),"",IF(H4662&gt;0,VLOOKUP(H4662,$O$3:$P$39,2,0),IF(AND(H4662=0,A4659=0),"zero","")))</f>
        <v>dwa</v>
      </c>
      <c r="J4663" s="149" t="str">
        <f>CONCATENATE(E4663,IF(AND(E4663&lt;&gt;"",F4663&lt;&gt;""),$M$3,""),F4663,IF(AND(E4663&amp;F4663&lt;&gt;"",G4663&lt;&gt;""),$M$3,""),G4663,IF(AND(E4663&amp;F4663&amp;G4663&lt;&gt;"",H4663&lt;&gt;""),$M$3,""),H4663)</f>
        <v>dwieście dziewięćdziesiąt dwa</v>
      </c>
      <c r="K4663" s="160"/>
    </row>
    <row r="4664" spans="1:11">
      <c r="A4664" s="159">
        <f t="shared" si="582"/>
        <v>292</v>
      </c>
      <c r="B4664" s="156">
        <f t="shared" si="583"/>
        <v>0</v>
      </c>
      <c r="C4664" s="156">
        <v>100000</v>
      </c>
      <c r="D4664" s="156"/>
      <c r="E4664" s="157"/>
      <c r="K4664" s="160"/>
    </row>
    <row r="4665" spans="1:11">
      <c r="A4665" s="159">
        <f t="shared" si="582"/>
        <v>292</v>
      </c>
      <c r="B4665" s="156">
        <f t="shared" si="583"/>
        <v>0</v>
      </c>
      <c r="C4665" s="156">
        <v>1000000</v>
      </c>
      <c r="D4665" s="156">
        <f>(A4665-A4662)/1000</f>
        <v>0</v>
      </c>
      <c r="E4665" s="157">
        <f>D4665-MOD(D4665,100)</f>
        <v>0</v>
      </c>
      <c r="F4665" s="149">
        <f>MOD(D4665,100)</f>
        <v>0</v>
      </c>
      <c r="G4665" s="149">
        <f>F4665-MOD(F4665,10)</f>
        <v>0</v>
      </c>
      <c r="H4665" s="149">
        <f>MOD(F4665,10)</f>
        <v>0</v>
      </c>
      <c r="K4665" s="160"/>
    </row>
    <row r="4666" spans="1:11">
      <c r="A4666" s="159">
        <f t="shared" si="582"/>
        <v>292</v>
      </c>
      <c r="B4666" s="156">
        <f t="shared" si="583"/>
        <v>0</v>
      </c>
      <c r="C4666" s="156">
        <v>10000000</v>
      </c>
      <c r="D4666" s="156"/>
      <c r="E4666" s="157" t="str">
        <f>_xlfn.IFNA(VLOOKUP(E4665,$O$3:$P$38,2,0),"")</f>
        <v/>
      </c>
      <c r="F4666" s="149" t="str">
        <f>IF(AND(F4665&gt;10,F4665&lt;20), VLOOKUP(F4665,$O$3:$P$38,2,0),"")</f>
        <v/>
      </c>
      <c r="G4666" s="149" t="str">
        <f>IF(AND(F4665&gt;10,F4665&lt;20),"", IF(G4665&gt;9, VLOOKUP(G4665,$O$3:$P$38,2,0),""))</f>
        <v/>
      </c>
      <c r="H4666" s="149" t="str">
        <f>IF(AND(F4665&gt;10,F4665&lt;20),"", IF(H4665&gt;0, VLOOKUP(H4665,$O$3:$P$38,2,0),""))</f>
        <v/>
      </c>
      <c r="I4666" s="149" t="str">
        <f>IF(D4665=0,"",IF(D4665=1,$Q$3,IF(AND(F4665&gt;10,F4665&lt;19),$Q$5,IF(AND(H4665&gt;1,H4665&lt;5),$Q$4,$Q$5))))</f>
        <v/>
      </c>
      <c r="J4666" s="149" t="str">
        <f>CONCATENATE(E4666,IF(AND(E4666&lt;&gt;"",F4666&lt;&gt;""),$M$3,""),F4666,IF(AND(E4666&amp;F4666&lt;&gt;"",G4666&lt;&gt;""),$M$3,""),G4666,IF(AND(E4666&amp;F4666&amp;G4666&lt;&gt;"",H4666&lt;&gt;""),$M$3,""),H4666,IF(E4666&amp;F4666&amp;G4666&amp;H4666&lt;&gt;"",$M$3,""),I4666)</f>
        <v/>
      </c>
      <c r="K4666" s="160"/>
    </row>
    <row r="4667" spans="1:11">
      <c r="A4667" s="159">
        <f t="shared" si="582"/>
        <v>292</v>
      </c>
      <c r="B4667" s="156">
        <f t="shared" si="583"/>
        <v>0</v>
      </c>
      <c r="C4667" s="156">
        <v>100000000</v>
      </c>
      <c r="D4667" s="156"/>
      <c r="E4667" s="157"/>
      <c r="K4667" s="160"/>
    </row>
    <row r="4668" spans="1:11">
      <c r="A4668" s="159">
        <f t="shared" si="582"/>
        <v>292</v>
      </c>
      <c r="B4668" s="155">
        <f t="shared" si="583"/>
        <v>0</v>
      </c>
      <c r="C4668" s="155">
        <v>1000000000</v>
      </c>
      <c r="D4668" s="156">
        <f>(A4668-A4665)/1000000</f>
        <v>0</v>
      </c>
      <c r="E4668" s="157">
        <f>D4668-MOD(D4668,100)</f>
        <v>0</v>
      </c>
      <c r="F4668" s="149">
        <f>MOD(D4668,100)</f>
        <v>0</v>
      </c>
      <c r="G4668" s="149">
        <f>F4668-MOD(F4668,10)</f>
        <v>0</v>
      </c>
      <c r="H4668" s="149">
        <f>MOD(F4668,10)</f>
        <v>0</v>
      </c>
      <c r="K4668" s="160"/>
    </row>
    <row r="4669" spans="1:11">
      <c r="A4669" s="159">
        <f t="shared" si="582"/>
        <v>292</v>
      </c>
      <c r="B4669" s="155">
        <f t="shared" si="583"/>
        <v>0</v>
      </c>
      <c r="C4669" s="155">
        <v>10000000000</v>
      </c>
      <c r="E4669" s="161" t="str">
        <f>_xlfn.IFNA(VLOOKUP(E4668,$O$3:$P$38,2,0),"")</f>
        <v/>
      </c>
      <c r="F4669" s="149" t="str">
        <f>IF(AND(F4668&gt;10,F4668&lt;20), VLOOKUP(F4668,$O$3:$P$38,2,0),"")</f>
        <v/>
      </c>
      <c r="G4669" s="149" t="str">
        <f>IF(AND(F4668&gt;10,F4668&lt;20),"", IF(G4668&gt;9, VLOOKUP(G4668,$O$3:$P$38,2,0),""))</f>
        <v/>
      </c>
      <c r="H4669" s="149" t="str">
        <f>IF(AND(F4668&gt;10,F4668&lt;20),"", IF(H4668&gt;0, VLOOKUP(H4668,$O$3:$P$38,2,0),""))</f>
        <v/>
      </c>
      <c r="I4669" s="149" t="str">
        <f>IF(D4668=0,"",IF(D4668=1,$R$3,IF(AND(F4668&gt;10,F4668&lt;19),$R$5,IF(AND(H4668&gt;1,H4668&lt;5),$R$4,$R$5))))</f>
        <v/>
      </c>
      <c r="J4669" s="149" t="str">
        <f>CONCATENATE(E4669,IF(AND(E4669&lt;&gt;"",F4669&lt;&gt;""),$M$3,""),F4669,IF(AND(E4669&amp;F4669&lt;&gt;"",G4669&lt;&gt;""),$M$3,""),G4669,IF(AND(E4669&amp;F4669&amp;G4669&lt;&gt;"",H4669&lt;&gt;""),$M$3,""),H4669,IF(E4669&amp;F4669&amp;G4669&amp;H4669&lt;&gt;"",$M$3,""),I4669)</f>
        <v/>
      </c>
      <c r="K4669" s="160"/>
    </row>
    <row r="4670" spans="1:11">
      <c r="A4670" s="159">
        <f t="shared" si="582"/>
        <v>292</v>
      </c>
      <c r="B4670" s="156">
        <f t="shared" si="583"/>
        <v>0</v>
      </c>
      <c r="C4670" s="156">
        <v>100000000000</v>
      </c>
      <c r="D4670" s="156"/>
      <c r="E4670" s="157"/>
      <c r="K4670" s="160"/>
    </row>
    <row r="4671" spans="1:11">
      <c r="A4671" s="159">
        <f t="shared" si="582"/>
        <v>292</v>
      </c>
      <c r="B4671" s="155">
        <f>A4671-A4668</f>
        <v>0</v>
      </c>
      <c r="C4671" s="155">
        <v>1000000000000</v>
      </c>
      <c r="D4671" s="156">
        <f>(A4671-A4668)/1000000000</f>
        <v>0</v>
      </c>
      <c r="E4671" s="157">
        <f>D4671-MOD(D4671,100)</f>
        <v>0</v>
      </c>
      <c r="F4671" s="149">
        <f>MOD(D4671,100)</f>
        <v>0</v>
      </c>
      <c r="G4671" s="149">
        <f>F4671-MOD(F4671,10)</f>
        <v>0</v>
      </c>
      <c r="H4671" s="149">
        <f>MOD(F4671,10)</f>
        <v>0</v>
      </c>
      <c r="K4671" s="160"/>
    </row>
    <row r="4672" spans="1:11" ht="15.75" thickBot="1">
      <c r="A4672" s="162"/>
      <c r="B4672" s="163"/>
      <c r="C4672" s="163"/>
      <c r="D4672" s="163"/>
      <c r="E4672" s="164" t="str">
        <f>_xlfn.IFNA(VLOOKUP(E4671,$O$3:$P$38,2,0),"")</f>
        <v/>
      </c>
      <c r="F4672" s="163" t="str">
        <f>IF(AND(F4671&gt;10,F4671&lt;20), VLOOKUP(F4671,$O$3:$P$38,2,0),"")</f>
        <v/>
      </c>
      <c r="G4672" s="163" t="str">
        <f>IF(AND(F4671&gt;10,F4671&lt;20),"", IF(G4671&gt;9, VLOOKUP(G4671,$O$3:$P$38,2,0),""))</f>
        <v/>
      </c>
      <c r="H4672" s="163" t="str">
        <f>IF(AND(F4671&gt;10,F4671&lt;20),"", IF(H4671&gt;0, VLOOKUP(H4671,$O$3:$P$38,2,0),""))</f>
        <v/>
      </c>
      <c r="I4672" s="163" t="str">
        <f>IF(D4671=0,"",IF(D4671=1,$S$3,IF(AND(F4671&gt;10,F4671&lt;19),$S$5,IF(AND(H4671&gt;1,H4671&lt;5),$S$4,$S$5))))</f>
        <v/>
      </c>
      <c r="J4672" s="163" t="str">
        <f>CONCATENATE(E4672,IF(AND(E4672&lt;&gt;"",F4672&lt;&gt;""),$M$3,""),F4672,IF(AND(E4672&amp;F4672&lt;&gt;"",G4672&lt;&gt;""),$M$3,""),G4672,IF(AND(E4672&amp;F4672&amp;G4672&lt;&gt;"",H4672&lt;&gt;""),$M$3,""),H4672,IF(E4672&amp;F4672&amp;G4672&amp;H4672&lt;&gt;"",$M$3,""),I4672)</f>
        <v/>
      </c>
      <c r="K4672" s="165"/>
    </row>
    <row r="4673" spans="1:11" ht="15.75" thickBot="1">
      <c r="A4673" s="150"/>
      <c r="B4673" s="150"/>
      <c r="C4673" s="150"/>
      <c r="D4673" s="150"/>
      <c r="E4673" s="166"/>
      <c r="F4673" s="150"/>
      <c r="G4673" s="150"/>
      <c r="H4673" s="150"/>
      <c r="I4673" s="150"/>
      <c r="J4673" s="150"/>
      <c r="K4673" s="150"/>
    </row>
    <row r="4674" spans="1:11" ht="15.75" thickBot="1">
      <c r="A4674" s="151">
        <v>293</v>
      </c>
      <c r="B4674" s="145" t="s">
        <v>152</v>
      </c>
      <c r="C4674" s="145" t="s">
        <v>153</v>
      </c>
      <c r="D4674" s="148"/>
      <c r="E4674" s="152" t="str">
        <f>CONCATENATE(J4688,IF(AND(D4687&lt;&gt;0,D4684&lt;&gt;0),$M$3,""),J4685,IF(AND(D4684&lt;&gt;0,D4681&lt;&gt;0),$M$3,""),J4682,IF(AND(D4681&lt;&gt;0,D4678&lt;&gt;0),$M$3,""),J4679,$N$3,$M$3,E4675,IF(D4675&lt;&gt;0,$M$3,""),$N$4)</f>
        <v>dwieście dziewięćdziesiąt trzy, 00/100</v>
      </c>
      <c r="F4674" s="148"/>
      <c r="G4674" s="148"/>
      <c r="H4674" s="148"/>
      <c r="I4674" s="148"/>
      <c r="J4674" s="148"/>
      <c r="K4674" s="153"/>
    </row>
    <row r="4675" spans="1:11" ht="15.75" thickBot="1">
      <c r="A4675" s="154">
        <f>TRUNC(A4674)</f>
        <v>293</v>
      </c>
      <c r="B4675" s="155">
        <f>A4674-A4675</f>
        <v>0</v>
      </c>
      <c r="C4675" s="155">
        <v>1</v>
      </c>
      <c r="D4675" s="156">
        <f>B4675</f>
        <v>0</v>
      </c>
      <c r="E4675" s="157" t="str">
        <f>CONCATENATE(TEXT(D4675*100,"## 00"),"/100")</f>
        <v>00/100</v>
      </c>
      <c r="K4675" s="158"/>
    </row>
    <row r="4676" spans="1:11">
      <c r="A4676" s="159">
        <f t="shared" ref="A4676:A4687" si="584">MOD($A$4675,$C4676)</f>
        <v>3</v>
      </c>
      <c r="B4676" s="156">
        <f>A4676</f>
        <v>3</v>
      </c>
      <c r="C4676" s="156">
        <v>10</v>
      </c>
      <c r="D4676" s="156"/>
      <c r="E4676" s="157"/>
      <c r="K4676" s="160"/>
    </row>
    <row r="4677" spans="1:11">
      <c r="A4677" s="159">
        <f t="shared" si="584"/>
        <v>93</v>
      </c>
      <c r="B4677" s="156">
        <f t="shared" ref="B4677:B4686" si="585">A4677-A4676</f>
        <v>90</v>
      </c>
      <c r="C4677" s="156">
        <v>100</v>
      </c>
      <c r="D4677" s="156"/>
      <c r="E4677" s="157"/>
      <c r="K4677" s="160"/>
    </row>
    <row r="4678" spans="1:11">
      <c r="A4678" s="159">
        <f t="shared" si="584"/>
        <v>293</v>
      </c>
      <c r="B4678" s="156">
        <f t="shared" si="585"/>
        <v>200</v>
      </c>
      <c r="C4678" s="156">
        <v>1000</v>
      </c>
      <c r="D4678" s="156">
        <f>A4678</f>
        <v>293</v>
      </c>
      <c r="E4678" s="157">
        <f>D4678-MOD(D4678,100)</f>
        <v>200</v>
      </c>
      <c r="F4678" s="149">
        <f>MOD(D4678,100)</f>
        <v>93</v>
      </c>
      <c r="G4678" s="149">
        <f>F4678-MOD(F4678,10)</f>
        <v>90</v>
      </c>
      <c r="H4678" s="149">
        <f>MOD(F4678,10)</f>
        <v>3</v>
      </c>
      <c r="K4678" s="160"/>
    </row>
    <row r="4679" spans="1:11">
      <c r="A4679" s="159">
        <f t="shared" si="584"/>
        <v>293</v>
      </c>
      <c r="B4679" s="156">
        <f t="shared" si="585"/>
        <v>0</v>
      </c>
      <c r="C4679" s="156">
        <v>10000</v>
      </c>
      <c r="D4679" s="156"/>
      <c r="E4679" s="157" t="str">
        <f>_xlfn.IFNA(VLOOKUP(E4678,$O$3:$P$38,2,0),"")</f>
        <v>dwieście</v>
      </c>
      <c r="F4679" s="149" t="str">
        <f>IF(AND(F4678&gt;10,F4678&lt;20), VLOOKUP(F4678,$O$3:$P$38,2,0),"")</f>
        <v/>
      </c>
      <c r="G4679" s="149" t="str">
        <f>IF(AND(F4678&gt;10,F4678&lt;20),"", IF(G4678&gt;9, VLOOKUP(G4678,$O$3:$P$38,2,0),""))</f>
        <v>dziewięćdziesiąt</v>
      </c>
      <c r="H4679" s="149" t="str">
        <f>IF(AND(F4678&gt;10,F4678&lt;20),"",IF(H4678&gt;0,VLOOKUP(H4678,$O$3:$P$39,2,0),IF(AND(H4678=0,A4675=0),"zero","")))</f>
        <v>trzy</v>
      </c>
      <c r="J4679" s="149" t="str">
        <f>CONCATENATE(E4679,IF(AND(E4679&lt;&gt;"",F4679&lt;&gt;""),$M$3,""),F4679,IF(AND(E4679&amp;F4679&lt;&gt;"",G4679&lt;&gt;""),$M$3,""),G4679,IF(AND(E4679&amp;F4679&amp;G4679&lt;&gt;"",H4679&lt;&gt;""),$M$3,""),H4679)</f>
        <v>dwieście dziewięćdziesiąt trzy</v>
      </c>
      <c r="K4679" s="160"/>
    </row>
    <row r="4680" spans="1:11">
      <c r="A4680" s="159">
        <f t="shared" si="584"/>
        <v>293</v>
      </c>
      <c r="B4680" s="156">
        <f t="shared" si="585"/>
        <v>0</v>
      </c>
      <c r="C4680" s="156">
        <v>100000</v>
      </c>
      <c r="D4680" s="156"/>
      <c r="E4680" s="157"/>
      <c r="K4680" s="160"/>
    </row>
    <row r="4681" spans="1:11">
      <c r="A4681" s="159">
        <f t="shared" si="584"/>
        <v>293</v>
      </c>
      <c r="B4681" s="156">
        <f t="shared" si="585"/>
        <v>0</v>
      </c>
      <c r="C4681" s="156">
        <v>1000000</v>
      </c>
      <c r="D4681" s="156">
        <f>(A4681-A4678)/1000</f>
        <v>0</v>
      </c>
      <c r="E4681" s="157">
        <f>D4681-MOD(D4681,100)</f>
        <v>0</v>
      </c>
      <c r="F4681" s="149">
        <f>MOD(D4681,100)</f>
        <v>0</v>
      </c>
      <c r="G4681" s="149">
        <f>F4681-MOD(F4681,10)</f>
        <v>0</v>
      </c>
      <c r="H4681" s="149">
        <f>MOD(F4681,10)</f>
        <v>0</v>
      </c>
      <c r="K4681" s="160"/>
    </row>
    <row r="4682" spans="1:11">
      <c r="A4682" s="159">
        <f t="shared" si="584"/>
        <v>293</v>
      </c>
      <c r="B4682" s="156">
        <f t="shared" si="585"/>
        <v>0</v>
      </c>
      <c r="C4682" s="156">
        <v>10000000</v>
      </c>
      <c r="D4682" s="156"/>
      <c r="E4682" s="157" t="str">
        <f>_xlfn.IFNA(VLOOKUP(E4681,$O$3:$P$38,2,0),"")</f>
        <v/>
      </c>
      <c r="F4682" s="149" t="str">
        <f>IF(AND(F4681&gt;10,F4681&lt;20), VLOOKUP(F4681,$O$3:$P$38,2,0),"")</f>
        <v/>
      </c>
      <c r="G4682" s="149" t="str">
        <f>IF(AND(F4681&gt;10,F4681&lt;20),"", IF(G4681&gt;9, VLOOKUP(G4681,$O$3:$P$38,2,0),""))</f>
        <v/>
      </c>
      <c r="H4682" s="149" t="str">
        <f>IF(AND(F4681&gt;10,F4681&lt;20),"", IF(H4681&gt;0, VLOOKUP(H4681,$O$3:$P$38,2,0),""))</f>
        <v/>
      </c>
      <c r="I4682" s="149" t="str">
        <f>IF(D4681=0,"",IF(D4681=1,$Q$3,IF(AND(F4681&gt;10,F4681&lt;19),$Q$5,IF(AND(H4681&gt;1,H4681&lt;5),$Q$4,$Q$5))))</f>
        <v/>
      </c>
      <c r="J4682" s="149" t="str">
        <f>CONCATENATE(E4682,IF(AND(E4682&lt;&gt;"",F4682&lt;&gt;""),$M$3,""),F4682,IF(AND(E4682&amp;F4682&lt;&gt;"",G4682&lt;&gt;""),$M$3,""),G4682,IF(AND(E4682&amp;F4682&amp;G4682&lt;&gt;"",H4682&lt;&gt;""),$M$3,""),H4682,IF(E4682&amp;F4682&amp;G4682&amp;H4682&lt;&gt;"",$M$3,""),I4682)</f>
        <v/>
      </c>
      <c r="K4682" s="160"/>
    </row>
    <row r="4683" spans="1:11">
      <c r="A4683" s="159">
        <f t="shared" si="584"/>
        <v>293</v>
      </c>
      <c r="B4683" s="156">
        <f t="shared" si="585"/>
        <v>0</v>
      </c>
      <c r="C4683" s="156">
        <v>100000000</v>
      </c>
      <c r="D4683" s="156"/>
      <c r="E4683" s="157"/>
      <c r="K4683" s="160"/>
    </row>
    <row r="4684" spans="1:11">
      <c r="A4684" s="159">
        <f t="shared" si="584"/>
        <v>293</v>
      </c>
      <c r="B4684" s="155">
        <f t="shared" si="585"/>
        <v>0</v>
      </c>
      <c r="C4684" s="155">
        <v>1000000000</v>
      </c>
      <c r="D4684" s="156">
        <f>(A4684-A4681)/1000000</f>
        <v>0</v>
      </c>
      <c r="E4684" s="157">
        <f>D4684-MOD(D4684,100)</f>
        <v>0</v>
      </c>
      <c r="F4684" s="149">
        <f>MOD(D4684,100)</f>
        <v>0</v>
      </c>
      <c r="G4684" s="149">
        <f>F4684-MOD(F4684,10)</f>
        <v>0</v>
      </c>
      <c r="H4684" s="149">
        <f>MOD(F4684,10)</f>
        <v>0</v>
      </c>
      <c r="K4684" s="160"/>
    </row>
    <row r="4685" spans="1:11">
      <c r="A4685" s="159">
        <f t="shared" si="584"/>
        <v>293</v>
      </c>
      <c r="B4685" s="155">
        <f t="shared" si="585"/>
        <v>0</v>
      </c>
      <c r="C4685" s="155">
        <v>10000000000</v>
      </c>
      <c r="E4685" s="161" t="str">
        <f>_xlfn.IFNA(VLOOKUP(E4684,$O$3:$P$38,2,0),"")</f>
        <v/>
      </c>
      <c r="F4685" s="149" t="str">
        <f>IF(AND(F4684&gt;10,F4684&lt;20), VLOOKUP(F4684,$O$3:$P$38,2,0),"")</f>
        <v/>
      </c>
      <c r="G4685" s="149" t="str">
        <f>IF(AND(F4684&gt;10,F4684&lt;20),"", IF(G4684&gt;9, VLOOKUP(G4684,$O$3:$P$38,2,0),""))</f>
        <v/>
      </c>
      <c r="H4685" s="149" t="str">
        <f>IF(AND(F4684&gt;10,F4684&lt;20),"", IF(H4684&gt;0, VLOOKUP(H4684,$O$3:$P$38,2,0),""))</f>
        <v/>
      </c>
      <c r="I4685" s="149" t="str">
        <f>IF(D4684=0,"",IF(D4684=1,$R$3,IF(AND(F4684&gt;10,F4684&lt;19),$R$5,IF(AND(H4684&gt;1,H4684&lt;5),$R$4,$R$5))))</f>
        <v/>
      </c>
      <c r="J4685" s="149" t="str">
        <f>CONCATENATE(E4685,IF(AND(E4685&lt;&gt;"",F4685&lt;&gt;""),$M$3,""),F4685,IF(AND(E4685&amp;F4685&lt;&gt;"",G4685&lt;&gt;""),$M$3,""),G4685,IF(AND(E4685&amp;F4685&amp;G4685&lt;&gt;"",H4685&lt;&gt;""),$M$3,""),H4685,IF(E4685&amp;F4685&amp;G4685&amp;H4685&lt;&gt;"",$M$3,""),I4685)</f>
        <v/>
      </c>
      <c r="K4685" s="160"/>
    </row>
    <row r="4686" spans="1:11">
      <c r="A4686" s="159">
        <f t="shared" si="584"/>
        <v>293</v>
      </c>
      <c r="B4686" s="156">
        <f t="shared" si="585"/>
        <v>0</v>
      </c>
      <c r="C4686" s="156">
        <v>100000000000</v>
      </c>
      <c r="D4686" s="156"/>
      <c r="E4686" s="157"/>
      <c r="K4686" s="160"/>
    </row>
    <row r="4687" spans="1:11">
      <c r="A4687" s="159">
        <f t="shared" si="584"/>
        <v>293</v>
      </c>
      <c r="B4687" s="155">
        <f>A4687-A4684</f>
        <v>0</v>
      </c>
      <c r="C4687" s="155">
        <v>1000000000000</v>
      </c>
      <c r="D4687" s="156">
        <f>(A4687-A4684)/1000000000</f>
        <v>0</v>
      </c>
      <c r="E4687" s="157">
        <f>D4687-MOD(D4687,100)</f>
        <v>0</v>
      </c>
      <c r="F4687" s="149">
        <f>MOD(D4687,100)</f>
        <v>0</v>
      </c>
      <c r="G4687" s="149">
        <f>F4687-MOD(F4687,10)</f>
        <v>0</v>
      </c>
      <c r="H4687" s="149">
        <f>MOD(F4687,10)</f>
        <v>0</v>
      </c>
      <c r="K4687" s="160"/>
    </row>
    <row r="4688" spans="1:11" ht="15.75" thickBot="1">
      <c r="A4688" s="162"/>
      <c r="B4688" s="163"/>
      <c r="C4688" s="163"/>
      <c r="D4688" s="163"/>
      <c r="E4688" s="164" t="str">
        <f>_xlfn.IFNA(VLOOKUP(E4687,$O$3:$P$38,2,0),"")</f>
        <v/>
      </c>
      <c r="F4688" s="163" t="str">
        <f>IF(AND(F4687&gt;10,F4687&lt;20), VLOOKUP(F4687,$O$3:$P$38,2,0),"")</f>
        <v/>
      </c>
      <c r="G4688" s="163" t="str">
        <f>IF(AND(F4687&gt;10,F4687&lt;20),"", IF(G4687&gt;9, VLOOKUP(G4687,$O$3:$P$38,2,0),""))</f>
        <v/>
      </c>
      <c r="H4688" s="163" t="str">
        <f>IF(AND(F4687&gt;10,F4687&lt;20),"", IF(H4687&gt;0, VLOOKUP(H4687,$O$3:$P$38,2,0),""))</f>
        <v/>
      </c>
      <c r="I4688" s="163" t="str">
        <f>IF(D4687=0,"",IF(D4687=1,$S$3,IF(AND(F4687&gt;10,F4687&lt;19),$S$5,IF(AND(H4687&gt;1,H4687&lt;5),$S$4,$S$5))))</f>
        <v/>
      </c>
      <c r="J4688" s="163" t="str">
        <f>CONCATENATE(E4688,IF(AND(E4688&lt;&gt;"",F4688&lt;&gt;""),$M$3,""),F4688,IF(AND(E4688&amp;F4688&lt;&gt;"",G4688&lt;&gt;""),$M$3,""),G4688,IF(AND(E4688&amp;F4688&amp;G4688&lt;&gt;"",H4688&lt;&gt;""),$M$3,""),H4688,IF(E4688&amp;F4688&amp;G4688&amp;H4688&lt;&gt;"",$M$3,""),I4688)</f>
        <v/>
      </c>
      <c r="K4688" s="165"/>
    </row>
    <row r="4689" spans="1:11" ht="15.75" thickBot="1">
      <c r="A4689" s="150"/>
      <c r="B4689" s="150"/>
      <c r="C4689" s="150"/>
      <c r="D4689" s="150"/>
      <c r="E4689" s="166"/>
      <c r="F4689" s="150"/>
      <c r="G4689" s="150"/>
      <c r="H4689" s="150"/>
      <c r="I4689" s="150"/>
      <c r="J4689" s="150"/>
      <c r="K4689" s="150"/>
    </row>
    <row r="4690" spans="1:11" ht="15.75" thickBot="1">
      <c r="A4690" s="151">
        <v>294</v>
      </c>
      <c r="B4690" s="145" t="s">
        <v>152</v>
      </c>
      <c r="C4690" s="145" t="s">
        <v>153</v>
      </c>
      <c r="D4690" s="148"/>
      <c r="E4690" s="152" t="str">
        <f>CONCATENATE(J4704,IF(AND(D4703&lt;&gt;0,D4700&lt;&gt;0),$M$3,""),J4701,IF(AND(D4700&lt;&gt;0,D4697&lt;&gt;0),$M$3,""),J4698,IF(AND(D4697&lt;&gt;0,D4694&lt;&gt;0),$M$3,""),J4695,$N$3,$M$3,E4691,IF(D4691&lt;&gt;0,$M$3,""),$N$4)</f>
        <v>dwieście dziewięćdziesiąt cztery, 00/100</v>
      </c>
      <c r="F4690" s="148"/>
      <c r="G4690" s="148"/>
      <c r="H4690" s="148"/>
      <c r="I4690" s="148"/>
      <c r="J4690" s="148"/>
      <c r="K4690" s="153"/>
    </row>
    <row r="4691" spans="1:11" ht="15.75" thickBot="1">
      <c r="A4691" s="154">
        <f>TRUNC(A4690)</f>
        <v>294</v>
      </c>
      <c r="B4691" s="155">
        <f>A4690-A4691</f>
        <v>0</v>
      </c>
      <c r="C4691" s="155">
        <v>1</v>
      </c>
      <c r="D4691" s="156">
        <f>B4691</f>
        <v>0</v>
      </c>
      <c r="E4691" s="157" t="str">
        <f>CONCATENATE(TEXT(D4691*100,"## 00"),"/100")</f>
        <v>00/100</v>
      </c>
      <c r="K4691" s="158"/>
    </row>
    <row r="4692" spans="1:11">
      <c r="A4692" s="159">
        <f t="shared" ref="A4692:A4703" si="586">MOD($A$4691,$C4692)</f>
        <v>4</v>
      </c>
      <c r="B4692" s="156">
        <f>A4692</f>
        <v>4</v>
      </c>
      <c r="C4692" s="156">
        <v>10</v>
      </c>
      <c r="D4692" s="156"/>
      <c r="E4692" s="157"/>
      <c r="K4692" s="160"/>
    </row>
    <row r="4693" spans="1:11">
      <c r="A4693" s="159">
        <f t="shared" si="586"/>
        <v>94</v>
      </c>
      <c r="B4693" s="156">
        <f t="shared" ref="B4693:B4702" si="587">A4693-A4692</f>
        <v>90</v>
      </c>
      <c r="C4693" s="156">
        <v>100</v>
      </c>
      <c r="D4693" s="156"/>
      <c r="E4693" s="157"/>
      <c r="K4693" s="160"/>
    </row>
    <row r="4694" spans="1:11">
      <c r="A4694" s="159">
        <f t="shared" si="586"/>
        <v>294</v>
      </c>
      <c r="B4694" s="156">
        <f t="shared" si="587"/>
        <v>200</v>
      </c>
      <c r="C4694" s="156">
        <v>1000</v>
      </c>
      <c r="D4694" s="156">
        <f>A4694</f>
        <v>294</v>
      </c>
      <c r="E4694" s="157">
        <f>D4694-MOD(D4694,100)</f>
        <v>200</v>
      </c>
      <c r="F4694" s="149">
        <f>MOD(D4694,100)</f>
        <v>94</v>
      </c>
      <c r="G4694" s="149">
        <f>F4694-MOD(F4694,10)</f>
        <v>90</v>
      </c>
      <c r="H4694" s="149">
        <f>MOD(F4694,10)</f>
        <v>4</v>
      </c>
      <c r="K4694" s="160"/>
    </row>
    <row r="4695" spans="1:11">
      <c r="A4695" s="159">
        <f t="shared" si="586"/>
        <v>294</v>
      </c>
      <c r="B4695" s="156">
        <f t="shared" si="587"/>
        <v>0</v>
      </c>
      <c r="C4695" s="156">
        <v>10000</v>
      </c>
      <c r="D4695" s="156"/>
      <c r="E4695" s="157" t="str">
        <f>_xlfn.IFNA(VLOOKUP(E4694,$O$3:$P$38,2,0),"")</f>
        <v>dwieście</v>
      </c>
      <c r="F4695" s="149" t="str">
        <f>IF(AND(F4694&gt;10,F4694&lt;20), VLOOKUP(F4694,$O$3:$P$38,2,0),"")</f>
        <v/>
      </c>
      <c r="G4695" s="149" t="str">
        <f>IF(AND(F4694&gt;10,F4694&lt;20),"", IF(G4694&gt;9, VLOOKUP(G4694,$O$3:$P$38,2,0),""))</f>
        <v>dziewięćdziesiąt</v>
      </c>
      <c r="H4695" s="149" t="str">
        <f>IF(AND(F4694&gt;10,F4694&lt;20),"",IF(H4694&gt;0,VLOOKUP(H4694,$O$3:$P$39,2,0),IF(AND(H4694=0,A4691=0),"zero","")))</f>
        <v>cztery</v>
      </c>
      <c r="J4695" s="149" t="str">
        <f>CONCATENATE(E4695,IF(AND(E4695&lt;&gt;"",F4695&lt;&gt;""),$M$3,""),F4695,IF(AND(E4695&amp;F4695&lt;&gt;"",G4695&lt;&gt;""),$M$3,""),G4695,IF(AND(E4695&amp;F4695&amp;G4695&lt;&gt;"",H4695&lt;&gt;""),$M$3,""),H4695)</f>
        <v>dwieście dziewięćdziesiąt cztery</v>
      </c>
      <c r="K4695" s="160"/>
    </row>
    <row r="4696" spans="1:11">
      <c r="A4696" s="159">
        <f t="shared" si="586"/>
        <v>294</v>
      </c>
      <c r="B4696" s="156">
        <f t="shared" si="587"/>
        <v>0</v>
      </c>
      <c r="C4696" s="156">
        <v>100000</v>
      </c>
      <c r="D4696" s="156"/>
      <c r="E4696" s="157"/>
      <c r="K4696" s="160"/>
    </row>
    <row r="4697" spans="1:11">
      <c r="A4697" s="159">
        <f t="shared" si="586"/>
        <v>294</v>
      </c>
      <c r="B4697" s="156">
        <f t="shared" si="587"/>
        <v>0</v>
      </c>
      <c r="C4697" s="156">
        <v>1000000</v>
      </c>
      <c r="D4697" s="156">
        <f>(A4697-A4694)/1000</f>
        <v>0</v>
      </c>
      <c r="E4697" s="157">
        <f>D4697-MOD(D4697,100)</f>
        <v>0</v>
      </c>
      <c r="F4697" s="149">
        <f>MOD(D4697,100)</f>
        <v>0</v>
      </c>
      <c r="G4697" s="149">
        <f>F4697-MOD(F4697,10)</f>
        <v>0</v>
      </c>
      <c r="H4697" s="149">
        <f>MOD(F4697,10)</f>
        <v>0</v>
      </c>
      <c r="K4697" s="160"/>
    </row>
    <row r="4698" spans="1:11">
      <c r="A4698" s="159">
        <f t="shared" si="586"/>
        <v>294</v>
      </c>
      <c r="B4698" s="156">
        <f t="shared" si="587"/>
        <v>0</v>
      </c>
      <c r="C4698" s="156">
        <v>10000000</v>
      </c>
      <c r="D4698" s="156"/>
      <c r="E4698" s="157" t="str">
        <f>_xlfn.IFNA(VLOOKUP(E4697,$O$3:$P$38,2,0),"")</f>
        <v/>
      </c>
      <c r="F4698" s="149" t="str">
        <f>IF(AND(F4697&gt;10,F4697&lt;20), VLOOKUP(F4697,$O$3:$P$38,2,0),"")</f>
        <v/>
      </c>
      <c r="G4698" s="149" t="str">
        <f>IF(AND(F4697&gt;10,F4697&lt;20),"", IF(G4697&gt;9, VLOOKUP(G4697,$O$3:$P$38,2,0),""))</f>
        <v/>
      </c>
      <c r="H4698" s="149" t="str">
        <f>IF(AND(F4697&gt;10,F4697&lt;20),"", IF(H4697&gt;0, VLOOKUP(H4697,$O$3:$P$38,2,0),""))</f>
        <v/>
      </c>
      <c r="I4698" s="149" t="str">
        <f>IF(D4697=0,"",IF(D4697=1,$Q$3,IF(AND(F4697&gt;10,F4697&lt;19),$Q$5,IF(AND(H4697&gt;1,H4697&lt;5),$Q$4,$Q$5))))</f>
        <v/>
      </c>
      <c r="J4698" s="149" t="str">
        <f>CONCATENATE(E4698,IF(AND(E4698&lt;&gt;"",F4698&lt;&gt;""),$M$3,""),F4698,IF(AND(E4698&amp;F4698&lt;&gt;"",G4698&lt;&gt;""),$M$3,""),G4698,IF(AND(E4698&amp;F4698&amp;G4698&lt;&gt;"",H4698&lt;&gt;""),$M$3,""),H4698,IF(E4698&amp;F4698&amp;G4698&amp;H4698&lt;&gt;"",$M$3,""),I4698)</f>
        <v/>
      </c>
      <c r="K4698" s="160"/>
    </row>
    <row r="4699" spans="1:11">
      <c r="A4699" s="159">
        <f t="shared" si="586"/>
        <v>294</v>
      </c>
      <c r="B4699" s="156">
        <f t="shared" si="587"/>
        <v>0</v>
      </c>
      <c r="C4699" s="156">
        <v>100000000</v>
      </c>
      <c r="D4699" s="156"/>
      <c r="E4699" s="157"/>
      <c r="K4699" s="160"/>
    </row>
    <row r="4700" spans="1:11">
      <c r="A4700" s="159">
        <f t="shared" si="586"/>
        <v>294</v>
      </c>
      <c r="B4700" s="155">
        <f t="shared" si="587"/>
        <v>0</v>
      </c>
      <c r="C4700" s="155">
        <v>1000000000</v>
      </c>
      <c r="D4700" s="156">
        <f>(A4700-A4697)/1000000</f>
        <v>0</v>
      </c>
      <c r="E4700" s="157">
        <f>D4700-MOD(D4700,100)</f>
        <v>0</v>
      </c>
      <c r="F4700" s="149">
        <f>MOD(D4700,100)</f>
        <v>0</v>
      </c>
      <c r="G4700" s="149">
        <f>F4700-MOD(F4700,10)</f>
        <v>0</v>
      </c>
      <c r="H4700" s="149">
        <f>MOD(F4700,10)</f>
        <v>0</v>
      </c>
      <c r="K4700" s="160"/>
    </row>
    <row r="4701" spans="1:11">
      <c r="A4701" s="159">
        <f t="shared" si="586"/>
        <v>294</v>
      </c>
      <c r="B4701" s="155">
        <f t="shared" si="587"/>
        <v>0</v>
      </c>
      <c r="C4701" s="155">
        <v>10000000000</v>
      </c>
      <c r="E4701" s="161" t="str">
        <f>_xlfn.IFNA(VLOOKUP(E4700,$O$3:$P$38,2,0),"")</f>
        <v/>
      </c>
      <c r="F4701" s="149" t="str">
        <f>IF(AND(F4700&gt;10,F4700&lt;20), VLOOKUP(F4700,$O$3:$P$38,2,0),"")</f>
        <v/>
      </c>
      <c r="G4701" s="149" t="str">
        <f>IF(AND(F4700&gt;10,F4700&lt;20),"", IF(G4700&gt;9, VLOOKUP(G4700,$O$3:$P$38,2,0),""))</f>
        <v/>
      </c>
      <c r="H4701" s="149" t="str">
        <f>IF(AND(F4700&gt;10,F4700&lt;20),"", IF(H4700&gt;0, VLOOKUP(H4700,$O$3:$P$38,2,0),""))</f>
        <v/>
      </c>
      <c r="I4701" s="149" t="str">
        <f>IF(D4700=0,"",IF(D4700=1,$R$3,IF(AND(F4700&gt;10,F4700&lt;19),$R$5,IF(AND(H4700&gt;1,H4700&lt;5),$R$4,$R$5))))</f>
        <v/>
      </c>
      <c r="J4701" s="149" t="str">
        <f>CONCATENATE(E4701,IF(AND(E4701&lt;&gt;"",F4701&lt;&gt;""),$M$3,""),F4701,IF(AND(E4701&amp;F4701&lt;&gt;"",G4701&lt;&gt;""),$M$3,""),G4701,IF(AND(E4701&amp;F4701&amp;G4701&lt;&gt;"",H4701&lt;&gt;""),$M$3,""),H4701,IF(E4701&amp;F4701&amp;G4701&amp;H4701&lt;&gt;"",$M$3,""),I4701)</f>
        <v/>
      </c>
      <c r="K4701" s="160"/>
    </row>
    <row r="4702" spans="1:11">
      <c r="A4702" s="159">
        <f t="shared" si="586"/>
        <v>294</v>
      </c>
      <c r="B4702" s="156">
        <f t="shared" si="587"/>
        <v>0</v>
      </c>
      <c r="C4702" s="156">
        <v>100000000000</v>
      </c>
      <c r="D4702" s="156"/>
      <c r="E4702" s="157"/>
      <c r="K4702" s="160"/>
    </row>
    <row r="4703" spans="1:11">
      <c r="A4703" s="159">
        <f t="shared" si="586"/>
        <v>294</v>
      </c>
      <c r="B4703" s="155">
        <f>A4703-A4700</f>
        <v>0</v>
      </c>
      <c r="C4703" s="155">
        <v>1000000000000</v>
      </c>
      <c r="D4703" s="156">
        <f>(A4703-A4700)/1000000000</f>
        <v>0</v>
      </c>
      <c r="E4703" s="157">
        <f>D4703-MOD(D4703,100)</f>
        <v>0</v>
      </c>
      <c r="F4703" s="149">
        <f>MOD(D4703,100)</f>
        <v>0</v>
      </c>
      <c r="G4703" s="149">
        <f>F4703-MOD(F4703,10)</f>
        <v>0</v>
      </c>
      <c r="H4703" s="149">
        <f>MOD(F4703,10)</f>
        <v>0</v>
      </c>
      <c r="K4703" s="160"/>
    </row>
    <row r="4704" spans="1:11" ht="15.75" thickBot="1">
      <c r="A4704" s="162"/>
      <c r="B4704" s="163"/>
      <c r="C4704" s="163"/>
      <c r="D4704" s="163"/>
      <c r="E4704" s="164" t="str">
        <f>_xlfn.IFNA(VLOOKUP(E4703,$O$3:$P$38,2,0),"")</f>
        <v/>
      </c>
      <c r="F4704" s="163" t="str">
        <f>IF(AND(F4703&gt;10,F4703&lt;20), VLOOKUP(F4703,$O$3:$P$38,2,0),"")</f>
        <v/>
      </c>
      <c r="G4704" s="163" t="str">
        <f>IF(AND(F4703&gt;10,F4703&lt;20),"", IF(G4703&gt;9, VLOOKUP(G4703,$O$3:$P$38,2,0),""))</f>
        <v/>
      </c>
      <c r="H4704" s="163" t="str">
        <f>IF(AND(F4703&gt;10,F4703&lt;20),"", IF(H4703&gt;0, VLOOKUP(H4703,$O$3:$P$38,2,0),""))</f>
        <v/>
      </c>
      <c r="I4704" s="163" t="str">
        <f>IF(D4703=0,"",IF(D4703=1,$S$3,IF(AND(F4703&gt;10,F4703&lt;19),$S$5,IF(AND(H4703&gt;1,H4703&lt;5),$S$4,$S$5))))</f>
        <v/>
      </c>
      <c r="J4704" s="163" t="str">
        <f>CONCATENATE(E4704,IF(AND(E4704&lt;&gt;"",F4704&lt;&gt;""),$M$3,""),F4704,IF(AND(E4704&amp;F4704&lt;&gt;"",G4704&lt;&gt;""),$M$3,""),G4704,IF(AND(E4704&amp;F4704&amp;G4704&lt;&gt;"",H4704&lt;&gt;""),$M$3,""),H4704,IF(E4704&amp;F4704&amp;G4704&amp;H4704&lt;&gt;"",$M$3,""),I4704)</f>
        <v/>
      </c>
      <c r="K4704" s="165"/>
    </row>
    <row r="4705" spans="1:11" ht="15.75" thickBot="1">
      <c r="A4705" s="150"/>
      <c r="B4705" s="150"/>
      <c r="C4705" s="150"/>
      <c r="D4705" s="150"/>
      <c r="E4705" s="166"/>
      <c r="F4705" s="150"/>
      <c r="G4705" s="150"/>
      <c r="H4705" s="150"/>
      <c r="I4705" s="150"/>
      <c r="J4705" s="150"/>
      <c r="K4705" s="150"/>
    </row>
    <row r="4706" spans="1:11" ht="15.75" thickBot="1">
      <c r="A4706" s="151">
        <v>295</v>
      </c>
      <c r="B4706" s="145" t="s">
        <v>152</v>
      </c>
      <c r="C4706" s="145" t="s">
        <v>153</v>
      </c>
      <c r="D4706" s="148"/>
      <c r="E4706" s="152" t="str">
        <f>CONCATENATE(J4720,IF(AND(D4719&lt;&gt;0,D4716&lt;&gt;0),$M$3,""),J4717,IF(AND(D4716&lt;&gt;0,D4713&lt;&gt;0),$M$3,""),J4714,IF(AND(D4713&lt;&gt;0,D4710&lt;&gt;0),$M$3,""),J4711,$N$3,$M$3,E4707,IF(D4707&lt;&gt;0,$M$3,""),$N$4)</f>
        <v>dwieście dziewięćdziesiąt pięć, 00/100</v>
      </c>
      <c r="F4706" s="148"/>
      <c r="G4706" s="148"/>
      <c r="H4706" s="148"/>
      <c r="I4706" s="148"/>
      <c r="J4706" s="148"/>
      <c r="K4706" s="153"/>
    </row>
    <row r="4707" spans="1:11" ht="15.75" thickBot="1">
      <c r="A4707" s="154">
        <f>TRUNC(A4706)</f>
        <v>295</v>
      </c>
      <c r="B4707" s="155">
        <f>A4706-A4707</f>
        <v>0</v>
      </c>
      <c r="C4707" s="155">
        <v>1</v>
      </c>
      <c r="D4707" s="156">
        <f>B4707</f>
        <v>0</v>
      </c>
      <c r="E4707" s="157" t="str">
        <f>CONCATENATE(TEXT(D4707*100,"## 00"),"/100")</f>
        <v>00/100</v>
      </c>
      <c r="K4707" s="158"/>
    </row>
    <row r="4708" spans="1:11">
      <c r="A4708" s="159">
        <f t="shared" ref="A4708:A4719" si="588">MOD($A$4707,$C4708)</f>
        <v>5</v>
      </c>
      <c r="B4708" s="156">
        <f>A4708</f>
        <v>5</v>
      </c>
      <c r="C4708" s="156">
        <v>10</v>
      </c>
      <c r="D4708" s="156"/>
      <c r="E4708" s="157"/>
      <c r="K4708" s="160"/>
    </row>
    <row r="4709" spans="1:11">
      <c r="A4709" s="159">
        <f t="shared" si="588"/>
        <v>95</v>
      </c>
      <c r="B4709" s="156">
        <f t="shared" ref="B4709:B4718" si="589">A4709-A4708</f>
        <v>90</v>
      </c>
      <c r="C4709" s="156">
        <v>100</v>
      </c>
      <c r="D4709" s="156"/>
      <c r="E4709" s="157"/>
      <c r="K4709" s="160"/>
    </row>
    <row r="4710" spans="1:11">
      <c r="A4710" s="159">
        <f t="shared" si="588"/>
        <v>295</v>
      </c>
      <c r="B4710" s="156">
        <f t="shared" si="589"/>
        <v>200</v>
      </c>
      <c r="C4710" s="156">
        <v>1000</v>
      </c>
      <c r="D4710" s="156">
        <f>A4710</f>
        <v>295</v>
      </c>
      <c r="E4710" s="157">
        <f>D4710-MOD(D4710,100)</f>
        <v>200</v>
      </c>
      <c r="F4710" s="149">
        <f>MOD(D4710,100)</f>
        <v>95</v>
      </c>
      <c r="G4710" s="149">
        <f>F4710-MOD(F4710,10)</f>
        <v>90</v>
      </c>
      <c r="H4710" s="149">
        <f>MOD(F4710,10)</f>
        <v>5</v>
      </c>
      <c r="K4710" s="160"/>
    </row>
    <row r="4711" spans="1:11">
      <c r="A4711" s="159">
        <f t="shared" si="588"/>
        <v>295</v>
      </c>
      <c r="B4711" s="156">
        <f t="shared" si="589"/>
        <v>0</v>
      </c>
      <c r="C4711" s="156">
        <v>10000</v>
      </c>
      <c r="D4711" s="156"/>
      <c r="E4711" s="157" t="str">
        <f>_xlfn.IFNA(VLOOKUP(E4710,$O$3:$P$38,2,0),"")</f>
        <v>dwieście</v>
      </c>
      <c r="F4711" s="149" t="str">
        <f>IF(AND(F4710&gt;10,F4710&lt;20), VLOOKUP(F4710,$O$3:$P$38,2,0),"")</f>
        <v/>
      </c>
      <c r="G4711" s="149" t="str">
        <f>IF(AND(F4710&gt;10,F4710&lt;20),"", IF(G4710&gt;9, VLOOKUP(G4710,$O$3:$P$38,2,0),""))</f>
        <v>dziewięćdziesiąt</v>
      </c>
      <c r="H4711" s="149" t="str">
        <f>IF(AND(F4710&gt;10,F4710&lt;20),"",IF(H4710&gt;0,VLOOKUP(H4710,$O$3:$P$39,2,0),IF(AND(H4710=0,A4707=0),"zero","")))</f>
        <v>pięć</v>
      </c>
      <c r="J4711" s="149" t="str">
        <f>CONCATENATE(E4711,IF(AND(E4711&lt;&gt;"",F4711&lt;&gt;""),$M$3,""),F4711,IF(AND(E4711&amp;F4711&lt;&gt;"",G4711&lt;&gt;""),$M$3,""),G4711,IF(AND(E4711&amp;F4711&amp;G4711&lt;&gt;"",H4711&lt;&gt;""),$M$3,""),H4711)</f>
        <v>dwieście dziewięćdziesiąt pięć</v>
      </c>
      <c r="K4711" s="160"/>
    </row>
    <row r="4712" spans="1:11">
      <c r="A4712" s="159">
        <f t="shared" si="588"/>
        <v>295</v>
      </c>
      <c r="B4712" s="156">
        <f t="shared" si="589"/>
        <v>0</v>
      </c>
      <c r="C4712" s="156">
        <v>100000</v>
      </c>
      <c r="D4712" s="156"/>
      <c r="E4712" s="157"/>
      <c r="K4712" s="160"/>
    </row>
    <row r="4713" spans="1:11">
      <c r="A4713" s="159">
        <f t="shared" si="588"/>
        <v>295</v>
      </c>
      <c r="B4713" s="156">
        <f t="shared" si="589"/>
        <v>0</v>
      </c>
      <c r="C4713" s="156">
        <v>1000000</v>
      </c>
      <c r="D4713" s="156">
        <f>(A4713-A4710)/1000</f>
        <v>0</v>
      </c>
      <c r="E4713" s="157">
        <f>D4713-MOD(D4713,100)</f>
        <v>0</v>
      </c>
      <c r="F4713" s="149">
        <f>MOD(D4713,100)</f>
        <v>0</v>
      </c>
      <c r="G4713" s="149">
        <f>F4713-MOD(F4713,10)</f>
        <v>0</v>
      </c>
      <c r="H4713" s="149">
        <f>MOD(F4713,10)</f>
        <v>0</v>
      </c>
      <c r="K4713" s="160"/>
    </row>
    <row r="4714" spans="1:11">
      <c r="A4714" s="159">
        <f t="shared" si="588"/>
        <v>295</v>
      </c>
      <c r="B4714" s="156">
        <f t="shared" si="589"/>
        <v>0</v>
      </c>
      <c r="C4714" s="156">
        <v>10000000</v>
      </c>
      <c r="D4714" s="156"/>
      <c r="E4714" s="157" t="str">
        <f>_xlfn.IFNA(VLOOKUP(E4713,$O$3:$P$38,2,0),"")</f>
        <v/>
      </c>
      <c r="F4714" s="149" t="str">
        <f>IF(AND(F4713&gt;10,F4713&lt;20), VLOOKUP(F4713,$O$3:$P$38,2,0),"")</f>
        <v/>
      </c>
      <c r="G4714" s="149" t="str">
        <f>IF(AND(F4713&gt;10,F4713&lt;20),"", IF(G4713&gt;9, VLOOKUP(G4713,$O$3:$P$38,2,0),""))</f>
        <v/>
      </c>
      <c r="H4714" s="149" t="str">
        <f>IF(AND(F4713&gt;10,F4713&lt;20),"", IF(H4713&gt;0, VLOOKUP(H4713,$O$3:$P$38,2,0),""))</f>
        <v/>
      </c>
      <c r="I4714" s="149" t="str">
        <f>IF(D4713=0,"",IF(D4713=1,$Q$3,IF(AND(F4713&gt;10,F4713&lt;19),$Q$5,IF(AND(H4713&gt;1,H4713&lt;5),$Q$4,$Q$5))))</f>
        <v/>
      </c>
      <c r="J4714" s="149" t="str">
        <f>CONCATENATE(E4714,IF(AND(E4714&lt;&gt;"",F4714&lt;&gt;""),$M$3,""),F4714,IF(AND(E4714&amp;F4714&lt;&gt;"",G4714&lt;&gt;""),$M$3,""),G4714,IF(AND(E4714&amp;F4714&amp;G4714&lt;&gt;"",H4714&lt;&gt;""),$M$3,""),H4714,IF(E4714&amp;F4714&amp;G4714&amp;H4714&lt;&gt;"",$M$3,""),I4714)</f>
        <v/>
      </c>
      <c r="K4714" s="160"/>
    </row>
    <row r="4715" spans="1:11">
      <c r="A4715" s="159">
        <f t="shared" si="588"/>
        <v>295</v>
      </c>
      <c r="B4715" s="156">
        <f t="shared" si="589"/>
        <v>0</v>
      </c>
      <c r="C4715" s="156">
        <v>100000000</v>
      </c>
      <c r="D4715" s="156"/>
      <c r="E4715" s="157"/>
      <c r="K4715" s="160"/>
    </row>
    <row r="4716" spans="1:11">
      <c r="A4716" s="159">
        <f t="shared" si="588"/>
        <v>295</v>
      </c>
      <c r="B4716" s="155">
        <f t="shared" si="589"/>
        <v>0</v>
      </c>
      <c r="C4716" s="155">
        <v>1000000000</v>
      </c>
      <c r="D4716" s="156">
        <f>(A4716-A4713)/1000000</f>
        <v>0</v>
      </c>
      <c r="E4716" s="157">
        <f>D4716-MOD(D4716,100)</f>
        <v>0</v>
      </c>
      <c r="F4716" s="149">
        <f>MOD(D4716,100)</f>
        <v>0</v>
      </c>
      <c r="G4716" s="149">
        <f>F4716-MOD(F4716,10)</f>
        <v>0</v>
      </c>
      <c r="H4716" s="149">
        <f>MOD(F4716,10)</f>
        <v>0</v>
      </c>
      <c r="K4716" s="160"/>
    </row>
    <row r="4717" spans="1:11">
      <c r="A4717" s="159">
        <f t="shared" si="588"/>
        <v>295</v>
      </c>
      <c r="B4717" s="155">
        <f t="shared" si="589"/>
        <v>0</v>
      </c>
      <c r="C4717" s="155">
        <v>10000000000</v>
      </c>
      <c r="E4717" s="161" t="str">
        <f>_xlfn.IFNA(VLOOKUP(E4716,$O$3:$P$38,2,0),"")</f>
        <v/>
      </c>
      <c r="F4717" s="149" t="str">
        <f>IF(AND(F4716&gt;10,F4716&lt;20), VLOOKUP(F4716,$O$3:$P$38,2,0),"")</f>
        <v/>
      </c>
      <c r="G4717" s="149" t="str">
        <f>IF(AND(F4716&gt;10,F4716&lt;20),"", IF(G4716&gt;9, VLOOKUP(G4716,$O$3:$P$38,2,0),""))</f>
        <v/>
      </c>
      <c r="H4717" s="149" t="str">
        <f>IF(AND(F4716&gt;10,F4716&lt;20),"", IF(H4716&gt;0, VLOOKUP(H4716,$O$3:$P$38,2,0),""))</f>
        <v/>
      </c>
      <c r="I4717" s="149" t="str">
        <f>IF(D4716=0,"",IF(D4716=1,$R$3,IF(AND(F4716&gt;10,F4716&lt;19),$R$5,IF(AND(H4716&gt;1,H4716&lt;5),$R$4,$R$5))))</f>
        <v/>
      </c>
      <c r="J4717" s="149" t="str">
        <f>CONCATENATE(E4717,IF(AND(E4717&lt;&gt;"",F4717&lt;&gt;""),$M$3,""),F4717,IF(AND(E4717&amp;F4717&lt;&gt;"",G4717&lt;&gt;""),$M$3,""),G4717,IF(AND(E4717&amp;F4717&amp;G4717&lt;&gt;"",H4717&lt;&gt;""),$M$3,""),H4717,IF(E4717&amp;F4717&amp;G4717&amp;H4717&lt;&gt;"",$M$3,""),I4717)</f>
        <v/>
      </c>
      <c r="K4717" s="160"/>
    </row>
    <row r="4718" spans="1:11">
      <c r="A4718" s="159">
        <f t="shared" si="588"/>
        <v>295</v>
      </c>
      <c r="B4718" s="156">
        <f t="shared" si="589"/>
        <v>0</v>
      </c>
      <c r="C4718" s="156">
        <v>100000000000</v>
      </c>
      <c r="D4718" s="156"/>
      <c r="E4718" s="157"/>
      <c r="K4718" s="160"/>
    </row>
    <row r="4719" spans="1:11">
      <c r="A4719" s="159">
        <f t="shared" si="588"/>
        <v>295</v>
      </c>
      <c r="B4719" s="155">
        <f>A4719-A4716</f>
        <v>0</v>
      </c>
      <c r="C4719" s="155">
        <v>1000000000000</v>
      </c>
      <c r="D4719" s="156">
        <f>(A4719-A4716)/1000000000</f>
        <v>0</v>
      </c>
      <c r="E4719" s="157">
        <f>D4719-MOD(D4719,100)</f>
        <v>0</v>
      </c>
      <c r="F4719" s="149">
        <f>MOD(D4719,100)</f>
        <v>0</v>
      </c>
      <c r="G4719" s="149">
        <f>F4719-MOD(F4719,10)</f>
        <v>0</v>
      </c>
      <c r="H4719" s="149">
        <f>MOD(F4719,10)</f>
        <v>0</v>
      </c>
      <c r="K4719" s="160"/>
    </row>
    <row r="4720" spans="1:11" ht="15.75" thickBot="1">
      <c r="A4720" s="162"/>
      <c r="B4720" s="163"/>
      <c r="C4720" s="163"/>
      <c r="D4720" s="163"/>
      <c r="E4720" s="164" t="str">
        <f>_xlfn.IFNA(VLOOKUP(E4719,$O$3:$P$38,2,0),"")</f>
        <v/>
      </c>
      <c r="F4720" s="163" t="str">
        <f>IF(AND(F4719&gt;10,F4719&lt;20), VLOOKUP(F4719,$O$3:$P$38,2,0),"")</f>
        <v/>
      </c>
      <c r="G4720" s="163" t="str">
        <f>IF(AND(F4719&gt;10,F4719&lt;20),"", IF(G4719&gt;9, VLOOKUP(G4719,$O$3:$P$38,2,0),""))</f>
        <v/>
      </c>
      <c r="H4720" s="163" t="str">
        <f>IF(AND(F4719&gt;10,F4719&lt;20),"", IF(H4719&gt;0, VLOOKUP(H4719,$O$3:$P$38,2,0),""))</f>
        <v/>
      </c>
      <c r="I4720" s="163" t="str">
        <f>IF(D4719=0,"",IF(D4719=1,$S$3,IF(AND(F4719&gt;10,F4719&lt;19),$S$5,IF(AND(H4719&gt;1,H4719&lt;5),$S$4,$S$5))))</f>
        <v/>
      </c>
      <c r="J4720" s="163" t="str">
        <f>CONCATENATE(E4720,IF(AND(E4720&lt;&gt;"",F4720&lt;&gt;""),$M$3,""),F4720,IF(AND(E4720&amp;F4720&lt;&gt;"",G4720&lt;&gt;""),$M$3,""),G4720,IF(AND(E4720&amp;F4720&amp;G4720&lt;&gt;"",H4720&lt;&gt;""),$M$3,""),H4720,IF(E4720&amp;F4720&amp;G4720&amp;H4720&lt;&gt;"",$M$3,""),I4720)</f>
        <v/>
      </c>
      <c r="K4720" s="165"/>
    </row>
    <row r="4721" spans="1:11" ht="15.75" thickBot="1">
      <c r="A4721" s="150"/>
      <c r="B4721" s="150"/>
      <c r="C4721" s="150"/>
      <c r="D4721" s="150"/>
      <c r="E4721" s="166"/>
      <c r="F4721" s="150"/>
      <c r="G4721" s="150"/>
      <c r="H4721" s="150"/>
      <c r="I4721" s="150"/>
      <c r="J4721" s="150"/>
      <c r="K4721" s="150"/>
    </row>
    <row r="4722" spans="1:11" ht="15.75" thickBot="1">
      <c r="A4722" s="151">
        <v>296</v>
      </c>
      <c r="B4722" s="145" t="s">
        <v>152</v>
      </c>
      <c r="C4722" s="145" t="s">
        <v>153</v>
      </c>
      <c r="D4722" s="148"/>
      <c r="E4722" s="152" t="str">
        <f>CONCATENATE(J4736,IF(AND(D4735&lt;&gt;0,D4732&lt;&gt;0),$M$3,""),J4733,IF(AND(D4732&lt;&gt;0,D4729&lt;&gt;0),$M$3,""),J4730,IF(AND(D4729&lt;&gt;0,D4726&lt;&gt;0),$M$3,""),J4727,$N$3,$M$3,E4723,IF(D4723&lt;&gt;0,$M$3,""),$N$4)</f>
        <v>dwieście dziewięćdziesiąt sześć, 00/100</v>
      </c>
      <c r="F4722" s="148"/>
      <c r="G4722" s="148"/>
      <c r="H4722" s="148"/>
      <c r="I4722" s="148"/>
      <c r="J4722" s="148"/>
      <c r="K4722" s="153"/>
    </row>
    <row r="4723" spans="1:11" ht="15.75" thickBot="1">
      <c r="A4723" s="154">
        <f>TRUNC(A4722)</f>
        <v>296</v>
      </c>
      <c r="B4723" s="155">
        <f>A4722-A4723</f>
        <v>0</v>
      </c>
      <c r="C4723" s="155">
        <v>1</v>
      </c>
      <c r="D4723" s="156">
        <f>B4723</f>
        <v>0</v>
      </c>
      <c r="E4723" s="157" t="str">
        <f>CONCATENATE(TEXT(D4723*100,"## 00"),"/100")</f>
        <v>00/100</v>
      </c>
      <c r="K4723" s="158"/>
    </row>
    <row r="4724" spans="1:11">
      <c r="A4724" s="159">
        <f t="shared" ref="A4724:A4735" si="590">MOD($A$4723,$C4724)</f>
        <v>6</v>
      </c>
      <c r="B4724" s="156">
        <f>A4724</f>
        <v>6</v>
      </c>
      <c r="C4724" s="156">
        <v>10</v>
      </c>
      <c r="D4724" s="156"/>
      <c r="E4724" s="157"/>
      <c r="K4724" s="160"/>
    </row>
    <row r="4725" spans="1:11">
      <c r="A4725" s="159">
        <f t="shared" si="590"/>
        <v>96</v>
      </c>
      <c r="B4725" s="156">
        <f t="shared" ref="B4725:B4734" si="591">A4725-A4724</f>
        <v>90</v>
      </c>
      <c r="C4725" s="156">
        <v>100</v>
      </c>
      <c r="D4725" s="156"/>
      <c r="E4725" s="157"/>
      <c r="K4725" s="160"/>
    </row>
    <row r="4726" spans="1:11">
      <c r="A4726" s="159">
        <f t="shared" si="590"/>
        <v>296</v>
      </c>
      <c r="B4726" s="156">
        <f t="shared" si="591"/>
        <v>200</v>
      </c>
      <c r="C4726" s="156">
        <v>1000</v>
      </c>
      <c r="D4726" s="156">
        <f>A4726</f>
        <v>296</v>
      </c>
      <c r="E4726" s="157">
        <f>D4726-MOD(D4726,100)</f>
        <v>200</v>
      </c>
      <c r="F4726" s="149">
        <f>MOD(D4726,100)</f>
        <v>96</v>
      </c>
      <c r="G4726" s="149">
        <f>F4726-MOD(F4726,10)</f>
        <v>90</v>
      </c>
      <c r="H4726" s="149">
        <f>MOD(F4726,10)</f>
        <v>6</v>
      </c>
      <c r="K4726" s="160"/>
    </row>
    <row r="4727" spans="1:11">
      <c r="A4727" s="159">
        <f t="shared" si="590"/>
        <v>296</v>
      </c>
      <c r="B4727" s="156">
        <f t="shared" si="591"/>
        <v>0</v>
      </c>
      <c r="C4727" s="156">
        <v>10000</v>
      </c>
      <c r="D4727" s="156"/>
      <c r="E4727" s="157" t="str">
        <f>_xlfn.IFNA(VLOOKUP(E4726,$O$3:$P$38,2,0),"")</f>
        <v>dwieście</v>
      </c>
      <c r="F4727" s="149" t="str">
        <f>IF(AND(F4726&gt;10,F4726&lt;20), VLOOKUP(F4726,$O$3:$P$38,2,0),"")</f>
        <v/>
      </c>
      <c r="G4727" s="149" t="str">
        <f>IF(AND(F4726&gt;10,F4726&lt;20),"", IF(G4726&gt;9, VLOOKUP(G4726,$O$3:$P$38,2,0),""))</f>
        <v>dziewięćdziesiąt</v>
      </c>
      <c r="H4727" s="149" t="str">
        <f>IF(AND(F4726&gt;10,F4726&lt;20),"",IF(H4726&gt;0,VLOOKUP(H4726,$O$3:$P$39,2,0),IF(AND(H4726=0,A4723=0),"zero","")))</f>
        <v>sześć</v>
      </c>
      <c r="J4727" s="149" t="str">
        <f>CONCATENATE(E4727,IF(AND(E4727&lt;&gt;"",F4727&lt;&gt;""),$M$3,""),F4727,IF(AND(E4727&amp;F4727&lt;&gt;"",G4727&lt;&gt;""),$M$3,""),G4727,IF(AND(E4727&amp;F4727&amp;G4727&lt;&gt;"",H4727&lt;&gt;""),$M$3,""),H4727)</f>
        <v>dwieście dziewięćdziesiąt sześć</v>
      </c>
      <c r="K4727" s="160"/>
    </row>
    <row r="4728" spans="1:11">
      <c r="A4728" s="159">
        <f t="shared" si="590"/>
        <v>296</v>
      </c>
      <c r="B4728" s="156">
        <f t="shared" si="591"/>
        <v>0</v>
      </c>
      <c r="C4728" s="156">
        <v>100000</v>
      </c>
      <c r="D4728" s="156"/>
      <c r="E4728" s="157"/>
      <c r="K4728" s="160"/>
    </row>
    <row r="4729" spans="1:11">
      <c r="A4729" s="159">
        <f t="shared" si="590"/>
        <v>296</v>
      </c>
      <c r="B4729" s="156">
        <f t="shared" si="591"/>
        <v>0</v>
      </c>
      <c r="C4729" s="156">
        <v>1000000</v>
      </c>
      <c r="D4729" s="156">
        <f>(A4729-A4726)/1000</f>
        <v>0</v>
      </c>
      <c r="E4729" s="157">
        <f>D4729-MOD(D4729,100)</f>
        <v>0</v>
      </c>
      <c r="F4729" s="149">
        <f>MOD(D4729,100)</f>
        <v>0</v>
      </c>
      <c r="G4729" s="149">
        <f>F4729-MOD(F4729,10)</f>
        <v>0</v>
      </c>
      <c r="H4729" s="149">
        <f>MOD(F4729,10)</f>
        <v>0</v>
      </c>
      <c r="K4729" s="160"/>
    </row>
    <row r="4730" spans="1:11">
      <c r="A4730" s="159">
        <f t="shared" si="590"/>
        <v>296</v>
      </c>
      <c r="B4730" s="156">
        <f t="shared" si="591"/>
        <v>0</v>
      </c>
      <c r="C4730" s="156">
        <v>10000000</v>
      </c>
      <c r="D4730" s="156"/>
      <c r="E4730" s="157" t="str">
        <f>_xlfn.IFNA(VLOOKUP(E4729,$O$3:$P$38,2,0),"")</f>
        <v/>
      </c>
      <c r="F4730" s="149" t="str">
        <f>IF(AND(F4729&gt;10,F4729&lt;20), VLOOKUP(F4729,$O$3:$P$38,2,0),"")</f>
        <v/>
      </c>
      <c r="G4730" s="149" t="str">
        <f>IF(AND(F4729&gt;10,F4729&lt;20),"", IF(G4729&gt;9, VLOOKUP(G4729,$O$3:$P$38,2,0),""))</f>
        <v/>
      </c>
      <c r="H4730" s="149" t="str">
        <f>IF(AND(F4729&gt;10,F4729&lt;20),"", IF(H4729&gt;0, VLOOKUP(H4729,$O$3:$P$38,2,0),""))</f>
        <v/>
      </c>
      <c r="I4730" s="149" t="str">
        <f>IF(D4729=0,"",IF(D4729=1,$Q$3,IF(AND(F4729&gt;10,F4729&lt;19),$Q$5,IF(AND(H4729&gt;1,H4729&lt;5),$Q$4,$Q$5))))</f>
        <v/>
      </c>
      <c r="J4730" s="149" t="str">
        <f>CONCATENATE(E4730,IF(AND(E4730&lt;&gt;"",F4730&lt;&gt;""),$M$3,""),F4730,IF(AND(E4730&amp;F4730&lt;&gt;"",G4730&lt;&gt;""),$M$3,""),G4730,IF(AND(E4730&amp;F4730&amp;G4730&lt;&gt;"",H4730&lt;&gt;""),$M$3,""),H4730,IF(E4730&amp;F4730&amp;G4730&amp;H4730&lt;&gt;"",$M$3,""),I4730)</f>
        <v/>
      </c>
      <c r="K4730" s="160"/>
    </row>
    <row r="4731" spans="1:11">
      <c r="A4731" s="159">
        <f t="shared" si="590"/>
        <v>296</v>
      </c>
      <c r="B4731" s="156">
        <f t="shared" si="591"/>
        <v>0</v>
      </c>
      <c r="C4731" s="156">
        <v>100000000</v>
      </c>
      <c r="D4731" s="156"/>
      <c r="E4731" s="157"/>
      <c r="K4731" s="160"/>
    </row>
    <row r="4732" spans="1:11">
      <c r="A4732" s="159">
        <f t="shared" si="590"/>
        <v>296</v>
      </c>
      <c r="B4732" s="155">
        <f t="shared" si="591"/>
        <v>0</v>
      </c>
      <c r="C4732" s="155">
        <v>1000000000</v>
      </c>
      <c r="D4732" s="156">
        <f>(A4732-A4729)/1000000</f>
        <v>0</v>
      </c>
      <c r="E4732" s="157">
        <f>D4732-MOD(D4732,100)</f>
        <v>0</v>
      </c>
      <c r="F4732" s="149">
        <f>MOD(D4732,100)</f>
        <v>0</v>
      </c>
      <c r="G4732" s="149">
        <f>F4732-MOD(F4732,10)</f>
        <v>0</v>
      </c>
      <c r="H4732" s="149">
        <f>MOD(F4732,10)</f>
        <v>0</v>
      </c>
      <c r="K4732" s="160"/>
    </row>
    <row r="4733" spans="1:11">
      <c r="A4733" s="159">
        <f t="shared" si="590"/>
        <v>296</v>
      </c>
      <c r="B4733" s="155">
        <f t="shared" si="591"/>
        <v>0</v>
      </c>
      <c r="C4733" s="155">
        <v>10000000000</v>
      </c>
      <c r="E4733" s="161" t="str">
        <f>_xlfn.IFNA(VLOOKUP(E4732,$O$3:$P$38,2,0),"")</f>
        <v/>
      </c>
      <c r="F4733" s="149" t="str">
        <f>IF(AND(F4732&gt;10,F4732&lt;20), VLOOKUP(F4732,$O$3:$P$38,2,0),"")</f>
        <v/>
      </c>
      <c r="G4733" s="149" t="str">
        <f>IF(AND(F4732&gt;10,F4732&lt;20),"", IF(G4732&gt;9, VLOOKUP(G4732,$O$3:$P$38,2,0),""))</f>
        <v/>
      </c>
      <c r="H4733" s="149" t="str">
        <f>IF(AND(F4732&gt;10,F4732&lt;20),"", IF(H4732&gt;0, VLOOKUP(H4732,$O$3:$P$38,2,0),""))</f>
        <v/>
      </c>
      <c r="I4733" s="149" t="str">
        <f>IF(D4732=0,"",IF(D4732=1,$R$3,IF(AND(F4732&gt;10,F4732&lt;19),$R$5,IF(AND(H4732&gt;1,H4732&lt;5),$R$4,$R$5))))</f>
        <v/>
      </c>
      <c r="J4733" s="149" t="str">
        <f>CONCATENATE(E4733,IF(AND(E4733&lt;&gt;"",F4733&lt;&gt;""),$M$3,""),F4733,IF(AND(E4733&amp;F4733&lt;&gt;"",G4733&lt;&gt;""),$M$3,""),G4733,IF(AND(E4733&amp;F4733&amp;G4733&lt;&gt;"",H4733&lt;&gt;""),$M$3,""),H4733,IF(E4733&amp;F4733&amp;G4733&amp;H4733&lt;&gt;"",$M$3,""),I4733)</f>
        <v/>
      </c>
      <c r="K4733" s="160"/>
    </row>
    <row r="4734" spans="1:11">
      <c r="A4734" s="159">
        <f t="shared" si="590"/>
        <v>296</v>
      </c>
      <c r="B4734" s="156">
        <f t="shared" si="591"/>
        <v>0</v>
      </c>
      <c r="C4734" s="156">
        <v>100000000000</v>
      </c>
      <c r="D4734" s="156"/>
      <c r="E4734" s="157"/>
      <c r="K4734" s="160"/>
    </row>
    <row r="4735" spans="1:11">
      <c r="A4735" s="159">
        <f t="shared" si="590"/>
        <v>296</v>
      </c>
      <c r="B4735" s="155">
        <f>A4735-A4732</f>
        <v>0</v>
      </c>
      <c r="C4735" s="155">
        <v>1000000000000</v>
      </c>
      <c r="D4735" s="156">
        <f>(A4735-A4732)/1000000000</f>
        <v>0</v>
      </c>
      <c r="E4735" s="157">
        <f>D4735-MOD(D4735,100)</f>
        <v>0</v>
      </c>
      <c r="F4735" s="149">
        <f>MOD(D4735,100)</f>
        <v>0</v>
      </c>
      <c r="G4735" s="149">
        <f>F4735-MOD(F4735,10)</f>
        <v>0</v>
      </c>
      <c r="H4735" s="149">
        <f>MOD(F4735,10)</f>
        <v>0</v>
      </c>
      <c r="K4735" s="160"/>
    </row>
    <row r="4736" spans="1:11" ht="15.75" thickBot="1">
      <c r="A4736" s="162"/>
      <c r="B4736" s="163"/>
      <c r="C4736" s="163"/>
      <c r="D4736" s="163"/>
      <c r="E4736" s="164" t="str">
        <f>_xlfn.IFNA(VLOOKUP(E4735,$O$3:$P$38,2,0),"")</f>
        <v/>
      </c>
      <c r="F4736" s="163" t="str">
        <f>IF(AND(F4735&gt;10,F4735&lt;20), VLOOKUP(F4735,$O$3:$P$38,2,0),"")</f>
        <v/>
      </c>
      <c r="G4736" s="163" t="str">
        <f>IF(AND(F4735&gt;10,F4735&lt;20),"", IF(G4735&gt;9, VLOOKUP(G4735,$O$3:$P$38,2,0),""))</f>
        <v/>
      </c>
      <c r="H4736" s="163" t="str">
        <f>IF(AND(F4735&gt;10,F4735&lt;20),"", IF(H4735&gt;0, VLOOKUP(H4735,$O$3:$P$38,2,0),""))</f>
        <v/>
      </c>
      <c r="I4736" s="163" t="str">
        <f>IF(D4735=0,"",IF(D4735=1,$S$3,IF(AND(F4735&gt;10,F4735&lt;19),$S$5,IF(AND(H4735&gt;1,H4735&lt;5),$S$4,$S$5))))</f>
        <v/>
      </c>
      <c r="J4736" s="163" t="str">
        <f>CONCATENATE(E4736,IF(AND(E4736&lt;&gt;"",F4736&lt;&gt;""),$M$3,""),F4736,IF(AND(E4736&amp;F4736&lt;&gt;"",G4736&lt;&gt;""),$M$3,""),G4736,IF(AND(E4736&amp;F4736&amp;G4736&lt;&gt;"",H4736&lt;&gt;""),$M$3,""),H4736,IF(E4736&amp;F4736&amp;G4736&amp;H4736&lt;&gt;"",$M$3,""),I4736)</f>
        <v/>
      </c>
      <c r="K4736" s="165"/>
    </row>
    <row r="4737" spans="1:11" ht="15.75" thickBot="1">
      <c r="A4737" s="150"/>
      <c r="B4737" s="150"/>
      <c r="C4737" s="150"/>
      <c r="D4737" s="150"/>
      <c r="E4737" s="166"/>
      <c r="F4737" s="150"/>
      <c r="G4737" s="150"/>
      <c r="H4737" s="150"/>
      <c r="I4737" s="150"/>
      <c r="J4737" s="150"/>
      <c r="K4737" s="150"/>
    </row>
    <row r="4738" spans="1:11" ht="15.75" thickBot="1">
      <c r="A4738" s="151">
        <v>297</v>
      </c>
      <c r="B4738" s="145" t="s">
        <v>152</v>
      </c>
      <c r="C4738" s="145" t="s">
        <v>153</v>
      </c>
      <c r="D4738" s="148"/>
      <c r="E4738" s="152" t="str">
        <f>CONCATENATE(J4752,IF(AND(D4751&lt;&gt;0,D4748&lt;&gt;0),$M$3,""),J4749,IF(AND(D4748&lt;&gt;0,D4745&lt;&gt;0),$M$3,""),J4746,IF(AND(D4745&lt;&gt;0,D4742&lt;&gt;0),$M$3,""),J4743,$N$3,$M$3,E4739,IF(D4739&lt;&gt;0,$M$3,""),$N$4)</f>
        <v>dwieście dziewięćdziesiąt siedem, 00/100</v>
      </c>
      <c r="F4738" s="148"/>
      <c r="G4738" s="148"/>
      <c r="H4738" s="148"/>
      <c r="I4738" s="148"/>
      <c r="J4738" s="148"/>
      <c r="K4738" s="153"/>
    </row>
    <row r="4739" spans="1:11" ht="15.75" thickBot="1">
      <c r="A4739" s="154">
        <f>TRUNC(A4738)</f>
        <v>297</v>
      </c>
      <c r="B4739" s="155">
        <f>A4738-A4739</f>
        <v>0</v>
      </c>
      <c r="C4739" s="155">
        <v>1</v>
      </c>
      <c r="D4739" s="156">
        <f>B4739</f>
        <v>0</v>
      </c>
      <c r="E4739" s="157" t="str">
        <f>CONCATENATE(TEXT(D4739*100,"## 00"),"/100")</f>
        <v>00/100</v>
      </c>
      <c r="K4739" s="158"/>
    </row>
    <row r="4740" spans="1:11">
      <c r="A4740" s="159">
        <f t="shared" ref="A4740:A4751" si="592">MOD($A$4739,$C4740)</f>
        <v>7</v>
      </c>
      <c r="B4740" s="156">
        <f>A4740</f>
        <v>7</v>
      </c>
      <c r="C4740" s="156">
        <v>10</v>
      </c>
      <c r="D4740" s="156"/>
      <c r="E4740" s="157"/>
      <c r="K4740" s="160"/>
    </row>
    <row r="4741" spans="1:11">
      <c r="A4741" s="159">
        <f t="shared" si="592"/>
        <v>97</v>
      </c>
      <c r="B4741" s="156">
        <f t="shared" ref="B4741:B4750" si="593">A4741-A4740</f>
        <v>90</v>
      </c>
      <c r="C4741" s="156">
        <v>100</v>
      </c>
      <c r="D4741" s="156"/>
      <c r="E4741" s="157"/>
      <c r="K4741" s="160"/>
    </row>
    <row r="4742" spans="1:11">
      <c r="A4742" s="159">
        <f t="shared" si="592"/>
        <v>297</v>
      </c>
      <c r="B4742" s="156">
        <f t="shared" si="593"/>
        <v>200</v>
      </c>
      <c r="C4742" s="156">
        <v>1000</v>
      </c>
      <c r="D4742" s="156">
        <f>A4742</f>
        <v>297</v>
      </c>
      <c r="E4742" s="157">
        <f>D4742-MOD(D4742,100)</f>
        <v>200</v>
      </c>
      <c r="F4742" s="149">
        <f>MOD(D4742,100)</f>
        <v>97</v>
      </c>
      <c r="G4742" s="149">
        <f>F4742-MOD(F4742,10)</f>
        <v>90</v>
      </c>
      <c r="H4742" s="149">
        <f>MOD(F4742,10)</f>
        <v>7</v>
      </c>
      <c r="K4742" s="160"/>
    </row>
    <row r="4743" spans="1:11">
      <c r="A4743" s="159">
        <f t="shared" si="592"/>
        <v>297</v>
      </c>
      <c r="B4743" s="156">
        <f t="shared" si="593"/>
        <v>0</v>
      </c>
      <c r="C4743" s="156">
        <v>10000</v>
      </c>
      <c r="D4743" s="156"/>
      <c r="E4743" s="157" t="str">
        <f>_xlfn.IFNA(VLOOKUP(E4742,$O$3:$P$38,2,0),"")</f>
        <v>dwieście</v>
      </c>
      <c r="F4743" s="149" t="str">
        <f>IF(AND(F4742&gt;10,F4742&lt;20), VLOOKUP(F4742,$O$3:$P$38,2,0),"")</f>
        <v/>
      </c>
      <c r="G4743" s="149" t="str">
        <f>IF(AND(F4742&gt;10,F4742&lt;20),"", IF(G4742&gt;9, VLOOKUP(G4742,$O$3:$P$38,2,0),""))</f>
        <v>dziewięćdziesiąt</v>
      </c>
      <c r="H4743" s="149" t="str">
        <f>IF(AND(F4742&gt;10,F4742&lt;20),"",IF(H4742&gt;0,VLOOKUP(H4742,$O$3:$P$39,2,0),IF(AND(H4742=0,A4739=0),"zero","")))</f>
        <v>siedem</v>
      </c>
      <c r="J4743" s="149" t="str">
        <f>CONCATENATE(E4743,IF(AND(E4743&lt;&gt;"",F4743&lt;&gt;""),$M$3,""),F4743,IF(AND(E4743&amp;F4743&lt;&gt;"",G4743&lt;&gt;""),$M$3,""),G4743,IF(AND(E4743&amp;F4743&amp;G4743&lt;&gt;"",H4743&lt;&gt;""),$M$3,""),H4743)</f>
        <v>dwieście dziewięćdziesiąt siedem</v>
      </c>
      <c r="K4743" s="160"/>
    </row>
    <row r="4744" spans="1:11">
      <c r="A4744" s="159">
        <f t="shared" si="592"/>
        <v>297</v>
      </c>
      <c r="B4744" s="156">
        <f t="shared" si="593"/>
        <v>0</v>
      </c>
      <c r="C4744" s="156">
        <v>100000</v>
      </c>
      <c r="D4744" s="156"/>
      <c r="E4744" s="157"/>
      <c r="K4744" s="160"/>
    </row>
    <row r="4745" spans="1:11">
      <c r="A4745" s="159">
        <f t="shared" si="592"/>
        <v>297</v>
      </c>
      <c r="B4745" s="156">
        <f t="shared" si="593"/>
        <v>0</v>
      </c>
      <c r="C4745" s="156">
        <v>1000000</v>
      </c>
      <c r="D4745" s="156">
        <f>(A4745-A4742)/1000</f>
        <v>0</v>
      </c>
      <c r="E4745" s="157">
        <f>D4745-MOD(D4745,100)</f>
        <v>0</v>
      </c>
      <c r="F4745" s="149">
        <f>MOD(D4745,100)</f>
        <v>0</v>
      </c>
      <c r="G4745" s="149">
        <f>F4745-MOD(F4745,10)</f>
        <v>0</v>
      </c>
      <c r="H4745" s="149">
        <f>MOD(F4745,10)</f>
        <v>0</v>
      </c>
      <c r="K4745" s="160"/>
    </row>
    <row r="4746" spans="1:11">
      <c r="A4746" s="159">
        <f t="shared" si="592"/>
        <v>297</v>
      </c>
      <c r="B4746" s="156">
        <f t="shared" si="593"/>
        <v>0</v>
      </c>
      <c r="C4746" s="156">
        <v>10000000</v>
      </c>
      <c r="D4746" s="156"/>
      <c r="E4746" s="157" t="str">
        <f>_xlfn.IFNA(VLOOKUP(E4745,$O$3:$P$38,2,0),"")</f>
        <v/>
      </c>
      <c r="F4746" s="149" t="str">
        <f>IF(AND(F4745&gt;10,F4745&lt;20), VLOOKUP(F4745,$O$3:$P$38,2,0),"")</f>
        <v/>
      </c>
      <c r="G4746" s="149" t="str">
        <f>IF(AND(F4745&gt;10,F4745&lt;20),"", IF(G4745&gt;9, VLOOKUP(G4745,$O$3:$P$38,2,0),""))</f>
        <v/>
      </c>
      <c r="H4746" s="149" t="str">
        <f>IF(AND(F4745&gt;10,F4745&lt;20),"", IF(H4745&gt;0, VLOOKUP(H4745,$O$3:$P$38,2,0),""))</f>
        <v/>
      </c>
      <c r="I4746" s="149" t="str">
        <f>IF(D4745=0,"",IF(D4745=1,$Q$3,IF(AND(F4745&gt;10,F4745&lt;19),$Q$5,IF(AND(H4745&gt;1,H4745&lt;5),$Q$4,$Q$5))))</f>
        <v/>
      </c>
      <c r="J4746" s="149" t="str">
        <f>CONCATENATE(E4746,IF(AND(E4746&lt;&gt;"",F4746&lt;&gt;""),$M$3,""),F4746,IF(AND(E4746&amp;F4746&lt;&gt;"",G4746&lt;&gt;""),$M$3,""),G4746,IF(AND(E4746&amp;F4746&amp;G4746&lt;&gt;"",H4746&lt;&gt;""),$M$3,""),H4746,IF(E4746&amp;F4746&amp;G4746&amp;H4746&lt;&gt;"",$M$3,""),I4746)</f>
        <v/>
      </c>
      <c r="K4746" s="160"/>
    </row>
    <row r="4747" spans="1:11">
      <c r="A4747" s="159">
        <f t="shared" si="592"/>
        <v>297</v>
      </c>
      <c r="B4747" s="156">
        <f t="shared" si="593"/>
        <v>0</v>
      </c>
      <c r="C4747" s="156">
        <v>100000000</v>
      </c>
      <c r="D4747" s="156"/>
      <c r="E4747" s="157"/>
      <c r="K4747" s="160"/>
    </row>
    <row r="4748" spans="1:11">
      <c r="A4748" s="159">
        <f t="shared" si="592"/>
        <v>297</v>
      </c>
      <c r="B4748" s="155">
        <f t="shared" si="593"/>
        <v>0</v>
      </c>
      <c r="C4748" s="155">
        <v>1000000000</v>
      </c>
      <c r="D4748" s="156">
        <f>(A4748-A4745)/1000000</f>
        <v>0</v>
      </c>
      <c r="E4748" s="157">
        <f>D4748-MOD(D4748,100)</f>
        <v>0</v>
      </c>
      <c r="F4748" s="149">
        <f>MOD(D4748,100)</f>
        <v>0</v>
      </c>
      <c r="G4748" s="149">
        <f>F4748-MOD(F4748,10)</f>
        <v>0</v>
      </c>
      <c r="H4748" s="149">
        <f>MOD(F4748,10)</f>
        <v>0</v>
      </c>
      <c r="K4748" s="160"/>
    </row>
    <row r="4749" spans="1:11">
      <c r="A4749" s="159">
        <f t="shared" si="592"/>
        <v>297</v>
      </c>
      <c r="B4749" s="155">
        <f t="shared" si="593"/>
        <v>0</v>
      </c>
      <c r="C4749" s="155">
        <v>10000000000</v>
      </c>
      <c r="E4749" s="161" t="str">
        <f>_xlfn.IFNA(VLOOKUP(E4748,$O$3:$P$38,2,0),"")</f>
        <v/>
      </c>
      <c r="F4749" s="149" t="str">
        <f>IF(AND(F4748&gt;10,F4748&lt;20), VLOOKUP(F4748,$O$3:$P$38,2,0),"")</f>
        <v/>
      </c>
      <c r="G4749" s="149" t="str">
        <f>IF(AND(F4748&gt;10,F4748&lt;20),"", IF(G4748&gt;9, VLOOKUP(G4748,$O$3:$P$38,2,0),""))</f>
        <v/>
      </c>
      <c r="H4749" s="149" t="str">
        <f>IF(AND(F4748&gt;10,F4748&lt;20),"", IF(H4748&gt;0, VLOOKUP(H4748,$O$3:$P$38,2,0),""))</f>
        <v/>
      </c>
      <c r="I4749" s="149" t="str">
        <f>IF(D4748=0,"",IF(D4748=1,$R$3,IF(AND(F4748&gt;10,F4748&lt;19),$R$5,IF(AND(H4748&gt;1,H4748&lt;5),$R$4,$R$5))))</f>
        <v/>
      </c>
      <c r="J4749" s="149" t="str">
        <f>CONCATENATE(E4749,IF(AND(E4749&lt;&gt;"",F4749&lt;&gt;""),$M$3,""),F4749,IF(AND(E4749&amp;F4749&lt;&gt;"",G4749&lt;&gt;""),$M$3,""),G4749,IF(AND(E4749&amp;F4749&amp;G4749&lt;&gt;"",H4749&lt;&gt;""),$M$3,""),H4749,IF(E4749&amp;F4749&amp;G4749&amp;H4749&lt;&gt;"",$M$3,""),I4749)</f>
        <v/>
      </c>
      <c r="K4749" s="160"/>
    </row>
    <row r="4750" spans="1:11">
      <c r="A4750" s="159">
        <f t="shared" si="592"/>
        <v>297</v>
      </c>
      <c r="B4750" s="156">
        <f t="shared" si="593"/>
        <v>0</v>
      </c>
      <c r="C4750" s="156">
        <v>100000000000</v>
      </c>
      <c r="D4750" s="156"/>
      <c r="E4750" s="157"/>
      <c r="K4750" s="160"/>
    </row>
    <row r="4751" spans="1:11">
      <c r="A4751" s="159">
        <f t="shared" si="592"/>
        <v>297</v>
      </c>
      <c r="B4751" s="155">
        <f>A4751-A4748</f>
        <v>0</v>
      </c>
      <c r="C4751" s="155">
        <v>1000000000000</v>
      </c>
      <c r="D4751" s="156">
        <f>(A4751-A4748)/1000000000</f>
        <v>0</v>
      </c>
      <c r="E4751" s="157">
        <f>D4751-MOD(D4751,100)</f>
        <v>0</v>
      </c>
      <c r="F4751" s="149">
        <f>MOD(D4751,100)</f>
        <v>0</v>
      </c>
      <c r="G4751" s="149">
        <f>F4751-MOD(F4751,10)</f>
        <v>0</v>
      </c>
      <c r="H4751" s="149">
        <f>MOD(F4751,10)</f>
        <v>0</v>
      </c>
      <c r="K4751" s="160"/>
    </row>
    <row r="4752" spans="1:11" ht="15.75" thickBot="1">
      <c r="A4752" s="162"/>
      <c r="B4752" s="163"/>
      <c r="C4752" s="163"/>
      <c r="D4752" s="163"/>
      <c r="E4752" s="164" t="str">
        <f>_xlfn.IFNA(VLOOKUP(E4751,$O$3:$P$38,2,0),"")</f>
        <v/>
      </c>
      <c r="F4752" s="163" t="str">
        <f>IF(AND(F4751&gt;10,F4751&lt;20), VLOOKUP(F4751,$O$3:$P$38,2,0),"")</f>
        <v/>
      </c>
      <c r="G4752" s="163" t="str">
        <f>IF(AND(F4751&gt;10,F4751&lt;20),"", IF(G4751&gt;9, VLOOKUP(G4751,$O$3:$P$38,2,0),""))</f>
        <v/>
      </c>
      <c r="H4752" s="163" t="str">
        <f>IF(AND(F4751&gt;10,F4751&lt;20),"", IF(H4751&gt;0, VLOOKUP(H4751,$O$3:$P$38,2,0),""))</f>
        <v/>
      </c>
      <c r="I4752" s="163" t="str">
        <f>IF(D4751=0,"",IF(D4751=1,$S$3,IF(AND(F4751&gt;10,F4751&lt;19),$S$5,IF(AND(H4751&gt;1,H4751&lt;5),$S$4,$S$5))))</f>
        <v/>
      </c>
      <c r="J4752" s="163" t="str">
        <f>CONCATENATE(E4752,IF(AND(E4752&lt;&gt;"",F4752&lt;&gt;""),$M$3,""),F4752,IF(AND(E4752&amp;F4752&lt;&gt;"",G4752&lt;&gt;""),$M$3,""),G4752,IF(AND(E4752&amp;F4752&amp;G4752&lt;&gt;"",H4752&lt;&gt;""),$M$3,""),H4752,IF(E4752&amp;F4752&amp;G4752&amp;H4752&lt;&gt;"",$M$3,""),I4752)</f>
        <v/>
      </c>
      <c r="K4752" s="165"/>
    </row>
    <row r="4753" spans="1:11" ht="15.75" thickBot="1">
      <c r="A4753" s="150"/>
      <c r="B4753" s="150"/>
      <c r="C4753" s="150"/>
      <c r="D4753" s="150"/>
      <c r="E4753" s="166"/>
      <c r="F4753" s="150"/>
      <c r="G4753" s="150"/>
      <c r="H4753" s="150"/>
      <c r="I4753" s="150"/>
      <c r="J4753" s="150"/>
      <c r="K4753" s="150"/>
    </row>
    <row r="4754" spans="1:11" ht="15.75" thickBot="1">
      <c r="A4754" s="151">
        <v>298</v>
      </c>
      <c r="B4754" s="145" t="s">
        <v>152</v>
      </c>
      <c r="C4754" s="145" t="s">
        <v>153</v>
      </c>
      <c r="D4754" s="148"/>
      <c r="E4754" s="152" t="str">
        <f>CONCATENATE(J4768,IF(AND(D4767&lt;&gt;0,D4764&lt;&gt;0),$M$3,""),J4765,IF(AND(D4764&lt;&gt;0,D4761&lt;&gt;0),$M$3,""),J4762,IF(AND(D4761&lt;&gt;0,D4758&lt;&gt;0),$M$3,""),J4759,$N$3,$M$3,E4755,IF(D4755&lt;&gt;0,$M$3,""),$N$4)</f>
        <v>dwieście dziewięćdziesiąt osiem, 00/100</v>
      </c>
      <c r="F4754" s="148"/>
      <c r="G4754" s="148"/>
      <c r="H4754" s="148"/>
      <c r="I4754" s="148"/>
      <c r="J4754" s="148"/>
      <c r="K4754" s="153"/>
    </row>
    <row r="4755" spans="1:11" ht="15.75" thickBot="1">
      <c r="A4755" s="154">
        <f>TRUNC(A4754)</f>
        <v>298</v>
      </c>
      <c r="B4755" s="155">
        <f>A4754-A4755</f>
        <v>0</v>
      </c>
      <c r="C4755" s="155">
        <v>1</v>
      </c>
      <c r="D4755" s="156">
        <f>B4755</f>
        <v>0</v>
      </c>
      <c r="E4755" s="157" t="str">
        <f>CONCATENATE(TEXT(D4755*100,"## 00"),"/100")</f>
        <v>00/100</v>
      </c>
      <c r="K4755" s="158"/>
    </row>
    <row r="4756" spans="1:11">
      <c r="A4756" s="159">
        <f t="shared" ref="A4756:A4767" si="594">MOD($A$4755,$C4756)</f>
        <v>8</v>
      </c>
      <c r="B4756" s="156">
        <f>A4756</f>
        <v>8</v>
      </c>
      <c r="C4756" s="156">
        <v>10</v>
      </c>
      <c r="D4756" s="156"/>
      <c r="E4756" s="157"/>
      <c r="K4756" s="160"/>
    </row>
    <row r="4757" spans="1:11">
      <c r="A4757" s="159">
        <f t="shared" si="594"/>
        <v>98</v>
      </c>
      <c r="B4757" s="156">
        <f t="shared" ref="B4757:B4766" si="595">A4757-A4756</f>
        <v>90</v>
      </c>
      <c r="C4757" s="156">
        <v>100</v>
      </c>
      <c r="D4757" s="156"/>
      <c r="E4757" s="157"/>
      <c r="K4757" s="160"/>
    </row>
    <row r="4758" spans="1:11">
      <c r="A4758" s="159">
        <f t="shared" si="594"/>
        <v>298</v>
      </c>
      <c r="B4758" s="156">
        <f t="shared" si="595"/>
        <v>200</v>
      </c>
      <c r="C4758" s="156">
        <v>1000</v>
      </c>
      <c r="D4758" s="156">
        <f>A4758</f>
        <v>298</v>
      </c>
      <c r="E4758" s="157">
        <f>D4758-MOD(D4758,100)</f>
        <v>200</v>
      </c>
      <c r="F4758" s="149">
        <f>MOD(D4758,100)</f>
        <v>98</v>
      </c>
      <c r="G4758" s="149">
        <f>F4758-MOD(F4758,10)</f>
        <v>90</v>
      </c>
      <c r="H4758" s="149">
        <f>MOD(F4758,10)</f>
        <v>8</v>
      </c>
      <c r="K4758" s="160"/>
    </row>
    <row r="4759" spans="1:11">
      <c r="A4759" s="159">
        <f t="shared" si="594"/>
        <v>298</v>
      </c>
      <c r="B4759" s="156">
        <f t="shared" si="595"/>
        <v>0</v>
      </c>
      <c r="C4759" s="156">
        <v>10000</v>
      </c>
      <c r="D4759" s="156"/>
      <c r="E4759" s="157" t="str">
        <f>_xlfn.IFNA(VLOOKUP(E4758,$O$3:$P$38,2,0),"")</f>
        <v>dwieście</v>
      </c>
      <c r="F4759" s="149" t="str">
        <f>IF(AND(F4758&gt;10,F4758&lt;20), VLOOKUP(F4758,$O$3:$P$38,2,0),"")</f>
        <v/>
      </c>
      <c r="G4759" s="149" t="str">
        <f>IF(AND(F4758&gt;10,F4758&lt;20),"", IF(G4758&gt;9, VLOOKUP(G4758,$O$3:$P$38,2,0),""))</f>
        <v>dziewięćdziesiąt</v>
      </c>
      <c r="H4759" s="149" t="str">
        <f>IF(AND(F4758&gt;10,F4758&lt;20),"",IF(H4758&gt;0,VLOOKUP(H4758,$O$3:$P$39,2,0),IF(AND(H4758=0,A4755=0),"zero","")))</f>
        <v>osiem</v>
      </c>
      <c r="J4759" s="149" t="str">
        <f>CONCATENATE(E4759,IF(AND(E4759&lt;&gt;"",F4759&lt;&gt;""),$M$3,""),F4759,IF(AND(E4759&amp;F4759&lt;&gt;"",G4759&lt;&gt;""),$M$3,""),G4759,IF(AND(E4759&amp;F4759&amp;G4759&lt;&gt;"",H4759&lt;&gt;""),$M$3,""),H4759)</f>
        <v>dwieście dziewięćdziesiąt osiem</v>
      </c>
      <c r="K4759" s="160"/>
    </row>
    <row r="4760" spans="1:11">
      <c r="A4760" s="159">
        <f t="shared" si="594"/>
        <v>298</v>
      </c>
      <c r="B4760" s="156">
        <f t="shared" si="595"/>
        <v>0</v>
      </c>
      <c r="C4760" s="156">
        <v>100000</v>
      </c>
      <c r="D4760" s="156"/>
      <c r="E4760" s="157"/>
      <c r="K4760" s="160"/>
    </row>
    <row r="4761" spans="1:11">
      <c r="A4761" s="159">
        <f t="shared" si="594"/>
        <v>298</v>
      </c>
      <c r="B4761" s="156">
        <f t="shared" si="595"/>
        <v>0</v>
      </c>
      <c r="C4761" s="156">
        <v>1000000</v>
      </c>
      <c r="D4761" s="156">
        <f>(A4761-A4758)/1000</f>
        <v>0</v>
      </c>
      <c r="E4761" s="157">
        <f>D4761-MOD(D4761,100)</f>
        <v>0</v>
      </c>
      <c r="F4761" s="149">
        <f>MOD(D4761,100)</f>
        <v>0</v>
      </c>
      <c r="G4761" s="149">
        <f>F4761-MOD(F4761,10)</f>
        <v>0</v>
      </c>
      <c r="H4761" s="149">
        <f>MOD(F4761,10)</f>
        <v>0</v>
      </c>
      <c r="K4761" s="160"/>
    </row>
    <row r="4762" spans="1:11">
      <c r="A4762" s="159">
        <f t="shared" si="594"/>
        <v>298</v>
      </c>
      <c r="B4762" s="156">
        <f t="shared" si="595"/>
        <v>0</v>
      </c>
      <c r="C4762" s="156">
        <v>10000000</v>
      </c>
      <c r="D4762" s="156"/>
      <c r="E4762" s="157" t="str">
        <f>_xlfn.IFNA(VLOOKUP(E4761,$O$3:$P$38,2,0),"")</f>
        <v/>
      </c>
      <c r="F4762" s="149" t="str">
        <f>IF(AND(F4761&gt;10,F4761&lt;20), VLOOKUP(F4761,$O$3:$P$38,2,0),"")</f>
        <v/>
      </c>
      <c r="G4762" s="149" t="str">
        <f>IF(AND(F4761&gt;10,F4761&lt;20),"", IF(G4761&gt;9, VLOOKUP(G4761,$O$3:$P$38,2,0),""))</f>
        <v/>
      </c>
      <c r="H4762" s="149" t="str">
        <f>IF(AND(F4761&gt;10,F4761&lt;20),"", IF(H4761&gt;0, VLOOKUP(H4761,$O$3:$P$38,2,0),""))</f>
        <v/>
      </c>
      <c r="I4762" s="149" t="str">
        <f>IF(D4761=0,"",IF(D4761=1,$Q$3,IF(AND(F4761&gt;10,F4761&lt;19),$Q$5,IF(AND(H4761&gt;1,H4761&lt;5),$Q$4,$Q$5))))</f>
        <v/>
      </c>
      <c r="J4762" s="149" t="str">
        <f>CONCATENATE(E4762,IF(AND(E4762&lt;&gt;"",F4762&lt;&gt;""),$M$3,""),F4762,IF(AND(E4762&amp;F4762&lt;&gt;"",G4762&lt;&gt;""),$M$3,""),G4762,IF(AND(E4762&amp;F4762&amp;G4762&lt;&gt;"",H4762&lt;&gt;""),$M$3,""),H4762,IF(E4762&amp;F4762&amp;G4762&amp;H4762&lt;&gt;"",$M$3,""),I4762)</f>
        <v/>
      </c>
      <c r="K4762" s="160"/>
    </row>
    <row r="4763" spans="1:11">
      <c r="A4763" s="159">
        <f t="shared" si="594"/>
        <v>298</v>
      </c>
      <c r="B4763" s="156">
        <f t="shared" si="595"/>
        <v>0</v>
      </c>
      <c r="C4763" s="156">
        <v>100000000</v>
      </c>
      <c r="D4763" s="156"/>
      <c r="E4763" s="157"/>
      <c r="K4763" s="160"/>
    </row>
    <row r="4764" spans="1:11">
      <c r="A4764" s="159">
        <f t="shared" si="594"/>
        <v>298</v>
      </c>
      <c r="B4764" s="155">
        <f t="shared" si="595"/>
        <v>0</v>
      </c>
      <c r="C4764" s="155">
        <v>1000000000</v>
      </c>
      <c r="D4764" s="156">
        <f>(A4764-A4761)/1000000</f>
        <v>0</v>
      </c>
      <c r="E4764" s="157">
        <f>D4764-MOD(D4764,100)</f>
        <v>0</v>
      </c>
      <c r="F4764" s="149">
        <f>MOD(D4764,100)</f>
        <v>0</v>
      </c>
      <c r="G4764" s="149">
        <f>F4764-MOD(F4764,10)</f>
        <v>0</v>
      </c>
      <c r="H4764" s="149">
        <f>MOD(F4764,10)</f>
        <v>0</v>
      </c>
      <c r="K4764" s="160"/>
    </row>
    <row r="4765" spans="1:11">
      <c r="A4765" s="159">
        <f t="shared" si="594"/>
        <v>298</v>
      </c>
      <c r="B4765" s="155">
        <f t="shared" si="595"/>
        <v>0</v>
      </c>
      <c r="C4765" s="155">
        <v>10000000000</v>
      </c>
      <c r="E4765" s="161" t="str">
        <f>_xlfn.IFNA(VLOOKUP(E4764,$O$3:$P$38,2,0),"")</f>
        <v/>
      </c>
      <c r="F4765" s="149" t="str">
        <f>IF(AND(F4764&gt;10,F4764&lt;20), VLOOKUP(F4764,$O$3:$P$38,2,0),"")</f>
        <v/>
      </c>
      <c r="G4765" s="149" t="str">
        <f>IF(AND(F4764&gt;10,F4764&lt;20),"", IF(G4764&gt;9, VLOOKUP(G4764,$O$3:$P$38,2,0),""))</f>
        <v/>
      </c>
      <c r="H4765" s="149" t="str">
        <f>IF(AND(F4764&gt;10,F4764&lt;20),"", IF(H4764&gt;0, VLOOKUP(H4764,$O$3:$P$38,2,0),""))</f>
        <v/>
      </c>
      <c r="I4765" s="149" t="str">
        <f>IF(D4764=0,"",IF(D4764=1,$R$3,IF(AND(F4764&gt;10,F4764&lt;19),$R$5,IF(AND(H4764&gt;1,H4764&lt;5),$R$4,$R$5))))</f>
        <v/>
      </c>
      <c r="J4765" s="149" t="str">
        <f>CONCATENATE(E4765,IF(AND(E4765&lt;&gt;"",F4765&lt;&gt;""),$M$3,""),F4765,IF(AND(E4765&amp;F4765&lt;&gt;"",G4765&lt;&gt;""),$M$3,""),G4765,IF(AND(E4765&amp;F4765&amp;G4765&lt;&gt;"",H4765&lt;&gt;""),$M$3,""),H4765,IF(E4765&amp;F4765&amp;G4765&amp;H4765&lt;&gt;"",$M$3,""),I4765)</f>
        <v/>
      </c>
      <c r="K4765" s="160"/>
    </row>
    <row r="4766" spans="1:11">
      <c r="A4766" s="159">
        <f t="shared" si="594"/>
        <v>298</v>
      </c>
      <c r="B4766" s="156">
        <f t="shared" si="595"/>
        <v>0</v>
      </c>
      <c r="C4766" s="156">
        <v>100000000000</v>
      </c>
      <c r="D4766" s="156"/>
      <c r="E4766" s="157"/>
      <c r="K4766" s="160"/>
    </row>
    <row r="4767" spans="1:11">
      <c r="A4767" s="159">
        <f t="shared" si="594"/>
        <v>298</v>
      </c>
      <c r="B4767" s="155">
        <f>A4767-A4764</f>
        <v>0</v>
      </c>
      <c r="C4767" s="155">
        <v>1000000000000</v>
      </c>
      <c r="D4767" s="156">
        <f>(A4767-A4764)/1000000000</f>
        <v>0</v>
      </c>
      <c r="E4767" s="157">
        <f>D4767-MOD(D4767,100)</f>
        <v>0</v>
      </c>
      <c r="F4767" s="149">
        <f>MOD(D4767,100)</f>
        <v>0</v>
      </c>
      <c r="G4767" s="149">
        <f>F4767-MOD(F4767,10)</f>
        <v>0</v>
      </c>
      <c r="H4767" s="149">
        <f>MOD(F4767,10)</f>
        <v>0</v>
      </c>
      <c r="K4767" s="160"/>
    </row>
    <row r="4768" spans="1:11" ht="15.75" thickBot="1">
      <c r="A4768" s="162"/>
      <c r="B4768" s="163"/>
      <c r="C4768" s="163"/>
      <c r="D4768" s="163"/>
      <c r="E4768" s="164" t="str">
        <f>_xlfn.IFNA(VLOOKUP(E4767,$O$3:$P$38,2,0),"")</f>
        <v/>
      </c>
      <c r="F4768" s="163" t="str">
        <f>IF(AND(F4767&gt;10,F4767&lt;20), VLOOKUP(F4767,$O$3:$P$38,2,0),"")</f>
        <v/>
      </c>
      <c r="G4768" s="163" t="str">
        <f>IF(AND(F4767&gt;10,F4767&lt;20),"", IF(G4767&gt;9, VLOOKUP(G4767,$O$3:$P$38,2,0),""))</f>
        <v/>
      </c>
      <c r="H4768" s="163" t="str">
        <f>IF(AND(F4767&gt;10,F4767&lt;20),"", IF(H4767&gt;0, VLOOKUP(H4767,$O$3:$P$38,2,0),""))</f>
        <v/>
      </c>
      <c r="I4768" s="163" t="str">
        <f>IF(D4767=0,"",IF(D4767=1,$S$3,IF(AND(F4767&gt;10,F4767&lt;19),$S$5,IF(AND(H4767&gt;1,H4767&lt;5),$S$4,$S$5))))</f>
        <v/>
      </c>
      <c r="J4768" s="163" t="str">
        <f>CONCATENATE(E4768,IF(AND(E4768&lt;&gt;"",F4768&lt;&gt;""),$M$3,""),F4768,IF(AND(E4768&amp;F4768&lt;&gt;"",G4768&lt;&gt;""),$M$3,""),G4768,IF(AND(E4768&amp;F4768&amp;G4768&lt;&gt;"",H4768&lt;&gt;""),$M$3,""),H4768,IF(E4768&amp;F4768&amp;G4768&amp;H4768&lt;&gt;"",$M$3,""),I4768)</f>
        <v/>
      </c>
      <c r="K4768" s="165"/>
    </row>
    <row r="4769" spans="1:11" ht="15.75" thickBot="1">
      <c r="A4769" s="150"/>
      <c r="B4769" s="150"/>
      <c r="C4769" s="150"/>
      <c r="D4769" s="150"/>
      <c r="E4769" s="166"/>
      <c r="F4769" s="150"/>
      <c r="G4769" s="150"/>
      <c r="H4769" s="150"/>
      <c r="I4769" s="150"/>
      <c r="J4769" s="150"/>
      <c r="K4769" s="150"/>
    </row>
    <row r="4770" spans="1:11" ht="15.75" thickBot="1">
      <c r="A4770" s="151">
        <v>299</v>
      </c>
      <c r="B4770" s="145" t="s">
        <v>152</v>
      </c>
      <c r="C4770" s="145" t="s">
        <v>153</v>
      </c>
      <c r="D4770" s="148"/>
      <c r="E4770" s="152" t="str">
        <f>CONCATENATE(J4784,IF(AND(D4783&lt;&gt;0,D4780&lt;&gt;0),$M$3,""),J4781,IF(AND(D4780&lt;&gt;0,D4777&lt;&gt;0),$M$3,""),J4778,IF(AND(D4777&lt;&gt;0,D4774&lt;&gt;0),$M$3,""),J4775,$N$3,$M$3,E4771,IF(D4771&lt;&gt;0,$M$3,""),$N$4)</f>
        <v>dwieście dziewięćdziesiąt dziewięć, 00/100</v>
      </c>
      <c r="F4770" s="148"/>
      <c r="G4770" s="148"/>
      <c r="H4770" s="148"/>
      <c r="I4770" s="148"/>
      <c r="J4770" s="148"/>
      <c r="K4770" s="153"/>
    </row>
    <row r="4771" spans="1:11" ht="15.75" thickBot="1">
      <c r="A4771" s="154">
        <f>TRUNC(A4770)</f>
        <v>299</v>
      </c>
      <c r="B4771" s="155">
        <f>A4770-A4771</f>
        <v>0</v>
      </c>
      <c r="C4771" s="155">
        <v>1</v>
      </c>
      <c r="D4771" s="156">
        <f>B4771</f>
        <v>0</v>
      </c>
      <c r="E4771" s="157" t="str">
        <f>CONCATENATE(TEXT(D4771*100,"## 00"),"/100")</f>
        <v>00/100</v>
      </c>
      <c r="K4771" s="158"/>
    </row>
    <row r="4772" spans="1:11">
      <c r="A4772" s="159">
        <f t="shared" ref="A4772:A4783" si="596">MOD($A$4771,$C4772)</f>
        <v>9</v>
      </c>
      <c r="B4772" s="156">
        <f>A4772</f>
        <v>9</v>
      </c>
      <c r="C4772" s="156">
        <v>10</v>
      </c>
      <c r="D4772" s="156"/>
      <c r="E4772" s="157"/>
      <c r="K4772" s="160"/>
    </row>
    <row r="4773" spans="1:11">
      <c r="A4773" s="159">
        <f t="shared" si="596"/>
        <v>99</v>
      </c>
      <c r="B4773" s="156">
        <f t="shared" ref="B4773:B4782" si="597">A4773-A4772</f>
        <v>90</v>
      </c>
      <c r="C4773" s="156">
        <v>100</v>
      </c>
      <c r="D4773" s="156"/>
      <c r="E4773" s="157"/>
      <c r="K4773" s="160"/>
    </row>
    <row r="4774" spans="1:11">
      <c r="A4774" s="159">
        <f t="shared" si="596"/>
        <v>299</v>
      </c>
      <c r="B4774" s="156">
        <f t="shared" si="597"/>
        <v>200</v>
      </c>
      <c r="C4774" s="156">
        <v>1000</v>
      </c>
      <c r="D4774" s="156">
        <f>A4774</f>
        <v>299</v>
      </c>
      <c r="E4774" s="157">
        <f>D4774-MOD(D4774,100)</f>
        <v>200</v>
      </c>
      <c r="F4774" s="149">
        <f>MOD(D4774,100)</f>
        <v>99</v>
      </c>
      <c r="G4774" s="149">
        <f>F4774-MOD(F4774,10)</f>
        <v>90</v>
      </c>
      <c r="H4774" s="149">
        <f>MOD(F4774,10)</f>
        <v>9</v>
      </c>
      <c r="K4774" s="160"/>
    </row>
    <row r="4775" spans="1:11">
      <c r="A4775" s="159">
        <f t="shared" si="596"/>
        <v>299</v>
      </c>
      <c r="B4775" s="156">
        <f t="shared" si="597"/>
        <v>0</v>
      </c>
      <c r="C4775" s="156">
        <v>10000</v>
      </c>
      <c r="D4775" s="156"/>
      <c r="E4775" s="157" t="str">
        <f>_xlfn.IFNA(VLOOKUP(E4774,$O$3:$P$38,2,0),"")</f>
        <v>dwieście</v>
      </c>
      <c r="F4775" s="149" t="str">
        <f>IF(AND(F4774&gt;10,F4774&lt;20), VLOOKUP(F4774,$O$3:$P$38,2,0),"")</f>
        <v/>
      </c>
      <c r="G4775" s="149" t="str">
        <f>IF(AND(F4774&gt;10,F4774&lt;20),"", IF(G4774&gt;9, VLOOKUP(G4774,$O$3:$P$38,2,0),""))</f>
        <v>dziewięćdziesiąt</v>
      </c>
      <c r="H4775" s="149" t="str">
        <f>IF(AND(F4774&gt;10,F4774&lt;20),"",IF(H4774&gt;0,VLOOKUP(H4774,$O$3:$P$39,2,0),IF(AND(H4774=0,A4771=0),"zero","")))</f>
        <v>dziewięć</v>
      </c>
      <c r="J4775" s="149" t="str">
        <f>CONCATENATE(E4775,IF(AND(E4775&lt;&gt;"",F4775&lt;&gt;""),$M$3,""),F4775,IF(AND(E4775&amp;F4775&lt;&gt;"",G4775&lt;&gt;""),$M$3,""),G4775,IF(AND(E4775&amp;F4775&amp;G4775&lt;&gt;"",H4775&lt;&gt;""),$M$3,""),H4775)</f>
        <v>dwieście dziewięćdziesiąt dziewięć</v>
      </c>
      <c r="K4775" s="160"/>
    </row>
    <row r="4776" spans="1:11">
      <c r="A4776" s="159">
        <f t="shared" si="596"/>
        <v>299</v>
      </c>
      <c r="B4776" s="156">
        <f t="shared" si="597"/>
        <v>0</v>
      </c>
      <c r="C4776" s="156">
        <v>100000</v>
      </c>
      <c r="D4776" s="156"/>
      <c r="E4776" s="157"/>
      <c r="K4776" s="160"/>
    </row>
    <row r="4777" spans="1:11">
      <c r="A4777" s="159">
        <f t="shared" si="596"/>
        <v>299</v>
      </c>
      <c r="B4777" s="156">
        <f t="shared" si="597"/>
        <v>0</v>
      </c>
      <c r="C4777" s="156">
        <v>1000000</v>
      </c>
      <c r="D4777" s="156">
        <f>(A4777-A4774)/1000</f>
        <v>0</v>
      </c>
      <c r="E4777" s="157">
        <f>D4777-MOD(D4777,100)</f>
        <v>0</v>
      </c>
      <c r="F4777" s="149">
        <f>MOD(D4777,100)</f>
        <v>0</v>
      </c>
      <c r="G4777" s="149">
        <f>F4777-MOD(F4777,10)</f>
        <v>0</v>
      </c>
      <c r="H4777" s="149">
        <f>MOD(F4777,10)</f>
        <v>0</v>
      </c>
      <c r="K4777" s="160"/>
    </row>
    <row r="4778" spans="1:11">
      <c r="A4778" s="159">
        <f t="shared" si="596"/>
        <v>299</v>
      </c>
      <c r="B4778" s="156">
        <f t="shared" si="597"/>
        <v>0</v>
      </c>
      <c r="C4778" s="156">
        <v>10000000</v>
      </c>
      <c r="D4778" s="156"/>
      <c r="E4778" s="157" t="str">
        <f>_xlfn.IFNA(VLOOKUP(E4777,$O$3:$P$38,2,0),"")</f>
        <v/>
      </c>
      <c r="F4778" s="149" t="str">
        <f>IF(AND(F4777&gt;10,F4777&lt;20), VLOOKUP(F4777,$O$3:$P$38,2,0),"")</f>
        <v/>
      </c>
      <c r="G4778" s="149" t="str">
        <f>IF(AND(F4777&gt;10,F4777&lt;20),"", IF(G4777&gt;9, VLOOKUP(G4777,$O$3:$P$38,2,0),""))</f>
        <v/>
      </c>
      <c r="H4778" s="149" t="str">
        <f>IF(AND(F4777&gt;10,F4777&lt;20),"", IF(H4777&gt;0, VLOOKUP(H4777,$O$3:$P$38,2,0),""))</f>
        <v/>
      </c>
      <c r="I4778" s="149" t="str">
        <f>IF(D4777=0,"",IF(D4777=1,$Q$3,IF(AND(F4777&gt;10,F4777&lt;19),$Q$5,IF(AND(H4777&gt;1,H4777&lt;5),$Q$4,$Q$5))))</f>
        <v/>
      </c>
      <c r="J4778" s="149" t="str">
        <f>CONCATENATE(E4778,IF(AND(E4778&lt;&gt;"",F4778&lt;&gt;""),$M$3,""),F4778,IF(AND(E4778&amp;F4778&lt;&gt;"",G4778&lt;&gt;""),$M$3,""),G4778,IF(AND(E4778&amp;F4778&amp;G4778&lt;&gt;"",H4778&lt;&gt;""),$M$3,""),H4778,IF(E4778&amp;F4778&amp;G4778&amp;H4778&lt;&gt;"",$M$3,""),I4778)</f>
        <v/>
      </c>
      <c r="K4778" s="160"/>
    </row>
    <row r="4779" spans="1:11">
      <c r="A4779" s="159">
        <f t="shared" si="596"/>
        <v>299</v>
      </c>
      <c r="B4779" s="156">
        <f t="shared" si="597"/>
        <v>0</v>
      </c>
      <c r="C4779" s="156">
        <v>100000000</v>
      </c>
      <c r="D4779" s="156"/>
      <c r="E4779" s="157"/>
      <c r="K4779" s="160"/>
    </row>
    <row r="4780" spans="1:11">
      <c r="A4780" s="159">
        <f t="shared" si="596"/>
        <v>299</v>
      </c>
      <c r="B4780" s="155">
        <f t="shared" si="597"/>
        <v>0</v>
      </c>
      <c r="C4780" s="155">
        <v>1000000000</v>
      </c>
      <c r="D4780" s="156">
        <f>(A4780-A4777)/1000000</f>
        <v>0</v>
      </c>
      <c r="E4780" s="157">
        <f>D4780-MOD(D4780,100)</f>
        <v>0</v>
      </c>
      <c r="F4780" s="149">
        <f>MOD(D4780,100)</f>
        <v>0</v>
      </c>
      <c r="G4780" s="149">
        <f>F4780-MOD(F4780,10)</f>
        <v>0</v>
      </c>
      <c r="H4780" s="149">
        <f>MOD(F4780,10)</f>
        <v>0</v>
      </c>
      <c r="K4780" s="160"/>
    </row>
    <row r="4781" spans="1:11">
      <c r="A4781" s="159">
        <f t="shared" si="596"/>
        <v>299</v>
      </c>
      <c r="B4781" s="155">
        <f t="shared" si="597"/>
        <v>0</v>
      </c>
      <c r="C4781" s="155">
        <v>10000000000</v>
      </c>
      <c r="E4781" s="161" t="str">
        <f>_xlfn.IFNA(VLOOKUP(E4780,$O$3:$P$38,2,0),"")</f>
        <v/>
      </c>
      <c r="F4781" s="149" t="str">
        <f>IF(AND(F4780&gt;10,F4780&lt;20), VLOOKUP(F4780,$O$3:$P$38,2,0),"")</f>
        <v/>
      </c>
      <c r="G4781" s="149" t="str">
        <f>IF(AND(F4780&gt;10,F4780&lt;20),"", IF(G4780&gt;9, VLOOKUP(G4780,$O$3:$P$38,2,0),""))</f>
        <v/>
      </c>
      <c r="H4781" s="149" t="str">
        <f>IF(AND(F4780&gt;10,F4780&lt;20),"", IF(H4780&gt;0, VLOOKUP(H4780,$O$3:$P$38,2,0),""))</f>
        <v/>
      </c>
      <c r="I4781" s="149" t="str">
        <f>IF(D4780=0,"",IF(D4780=1,$R$3,IF(AND(F4780&gt;10,F4780&lt;19),$R$5,IF(AND(H4780&gt;1,H4780&lt;5),$R$4,$R$5))))</f>
        <v/>
      </c>
      <c r="J4781" s="149" t="str">
        <f>CONCATENATE(E4781,IF(AND(E4781&lt;&gt;"",F4781&lt;&gt;""),$M$3,""),F4781,IF(AND(E4781&amp;F4781&lt;&gt;"",G4781&lt;&gt;""),$M$3,""),G4781,IF(AND(E4781&amp;F4781&amp;G4781&lt;&gt;"",H4781&lt;&gt;""),$M$3,""),H4781,IF(E4781&amp;F4781&amp;G4781&amp;H4781&lt;&gt;"",$M$3,""),I4781)</f>
        <v/>
      </c>
      <c r="K4781" s="160"/>
    </row>
    <row r="4782" spans="1:11">
      <c r="A4782" s="159">
        <f t="shared" si="596"/>
        <v>299</v>
      </c>
      <c r="B4782" s="156">
        <f t="shared" si="597"/>
        <v>0</v>
      </c>
      <c r="C4782" s="156">
        <v>100000000000</v>
      </c>
      <c r="D4782" s="156"/>
      <c r="E4782" s="157"/>
      <c r="K4782" s="160"/>
    </row>
    <row r="4783" spans="1:11">
      <c r="A4783" s="159">
        <f t="shared" si="596"/>
        <v>299</v>
      </c>
      <c r="B4783" s="155">
        <f>A4783-A4780</f>
        <v>0</v>
      </c>
      <c r="C4783" s="155">
        <v>1000000000000</v>
      </c>
      <c r="D4783" s="156">
        <f>(A4783-A4780)/1000000000</f>
        <v>0</v>
      </c>
      <c r="E4783" s="157">
        <f>D4783-MOD(D4783,100)</f>
        <v>0</v>
      </c>
      <c r="F4783" s="149">
        <f>MOD(D4783,100)</f>
        <v>0</v>
      </c>
      <c r="G4783" s="149">
        <f>F4783-MOD(F4783,10)</f>
        <v>0</v>
      </c>
      <c r="H4783" s="149">
        <f>MOD(F4783,10)</f>
        <v>0</v>
      </c>
      <c r="K4783" s="160"/>
    </row>
    <row r="4784" spans="1:11" ht="15.75" thickBot="1">
      <c r="A4784" s="162"/>
      <c r="B4784" s="163"/>
      <c r="C4784" s="163"/>
      <c r="D4784" s="163"/>
      <c r="E4784" s="164" t="str">
        <f>_xlfn.IFNA(VLOOKUP(E4783,$O$3:$P$38,2,0),"")</f>
        <v/>
      </c>
      <c r="F4784" s="163" t="str">
        <f>IF(AND(F4783&gt;10,F4783&lt;20), VLOOKUP(F4783,$O$3:$P$38,2,0),"")</f>
        <v/>
      </c>
      <c r="G4784" s="163" t="str">
        <f>IF(AND(F4783&gt;10,F4783&lt;20),"", IF(G4783&gt;9, VLOOKUP(G4783,$O$3:$P$38,2,0),""))</f>
        <v/>
      </c>
      <c r="H4784" s="163" t="str">
        <f>IF(AND(F4783&gt;10,F4783&lt;20),"", IF(H4783&gt;0, VLOOKUP(H4783,$O$3:$P$38,2,0),""))</f>
        <v/>
      </c>
      <c r="I4784" s="163" t="str">
        <f>IF(D4783=0,"",IF(D4783=1,$S$3,IF(AND(F4783&gt;10,F4783&lt;19),$S$5,IF(AND(H4783&gt;1,H4783&lt;5),$S$4,$S$5))))</f>
        <v/>
      </c>
      <c r="J4784" s="163" t="str">
        <f>CONCATENATE(E4784,IF(AND(E4784&lt;&gt;"",F4784&lt;&gt;""),$M$3,""),F4784,IF(AND(E4784&amp;F4784&lt;&gt;"",G4784&lt;&gt;""),$M$3,""),G4784,IF(AND(E4784&amp;F4784&amp;G4784&lt;&gt;"",H4784&lt;&gt;""),$M$3,""),H4784,IF(E4784&amp;F4784&amp;G4784&amp;H4784&lt;&gt;"",$M$3,""),I4784)</f>
        <v/>
      </c>
      <c r="K4784" s="165"/>
    </row>
    <row r="4785" spans="1:11" ht="15.75" thickBot="1">
      <c r="A4785" s="150"/>
      <c r="B4785" s="150"/>
      <c r="C4785" s="150"/>
      <c r="D4785" s="150"/>
      <c r="E4785" s="166"/>
      <c r="F4785" s="150"/>
      <c r="G4785" s="150"/>
      <c r="H4785" s="150"/>
      <c r="I4785" s="150"/>
      <c r="J4785" s="150"/>
      <c r="K4785" s="150"/>
    </row>
    <row r="4786" spans="1:11" ht="15.75" thickBot="1">
      <c r="A4786" s="151">
        <v>300</v>
      </c>
      <c r="B4786" s="145" t="s">
        <v>152</v>
      </c>
      <c r="C4786" s="145" t="s">
        <v>153</v>
      </c>
      <c r="D4786" s="148"/>
      <c r="E4786" s="152" t="str">
        <f>CONCATENATE(J4800,IF(AND(D4799&lt;&gt;0,D4796&lt;&gt;0),$M$3,""),J4797,IF(AND(D4796&lt;&gt;0,D4793&lt;&gt;0),$M$3,""),J4794,IF(AND(D4793&lt;&gt;0,D4790&lt;&gt;0),$M$3,""),J4791,$N$3,$M$3,E4787,IF(D4787&lt;&gt;0,$M$3,""),$N$4)</f>
        <v>trzysta, 00/100</v>
      </c>
      <c r="F4786" s="148"/>
      <c r="G4786" s="148"/>
      <c r="H4786" s="148"/>
      <c r="I4786" s="148"/>
      <c r="J4786" s="148"/>
      <c r="K4786" s="153"/>
    </row>
    <row r="4787" spans="1:11" ht="15.75" thickBot="1">
      <c r="A4787" s="154">
        <f>TRUNC(A4786)</f>
        <v>300</v>
      </c>
      <c r="B4787" s="155">
        <f>A4786-A4787</f>
        <v>0</v>
      </c>
      <c r="C4787" s="155">
        <v>1</v>
      </c>
      <c r="D4787" s="156">
        <f>B4787</f>
        <v>0</v>
      </c>
      <c r="E4787" s="157" t="str">
        <f>CONCATENATE(TEXT(D4787*100,"## 00"),"/100")</f>
        <v>00/100</v>
      </c>
      <c r="K4787" s="158"/>
    </row>
    <row r="4788" spans="1:11">
      <c r="A4788" s="159">
        <f t="shared" ref="A4788:A4799" si="598">MOD($A$4787,$C4788)</f>
        <v>0</v>
      </c>
      <c r="B4788" s="156">
        <f>A4788</f>
        <v>0</v>
      </c>
      <c r="C4788" s="156">
        <v>10</v>
      </c>
      <c r="D4788" s="156"/>
      <c r="E4788" s="157"/>
      <c r="K4788" s="160"/>
    </row>
    <row r="4789" spans="1:11">
      <c r="A4789" s="159">
        <f t="shared" si="598"/>
        <v>0</v>
      </c>
      <c r="B4789" s="156">
        <f t="shared" ref="B4789:B4798" si="599">A4789-A4788</f>
        <v>0</v>
      </c>
      <c r="C4789" s="156">
        <v>100</v>
      </c>
      <c r="D4789" s="156"/>
      <c r="E4789" s="157"/>
      <c r="K4789" s="160"/>
    </row>
    <row r="4790" spans="1:11">
      <c r="A4790" s="159">
        <f t="shared" si="598"/>
        <v>300</v>
      </c>
      <c r="B4790" s="156">
        <f t="shared" si="599"/>
        <v>300</v>
      </c>
      <c r="C4790" s="156">
        <v>1000</v>
      </c>
      <c r="D4790" s="156">
        <f>A4790</f>
        <v>300</v>
      </c>
      <c r="E4790" s="157">
        <f>D4790-MOD(D4790,100)</f>
        <v>300</v>
      </c>
      <c r="F4790" s="149">
        <f>MOD(D4790,100)</f>
        <v>0</v>
      </c>
      <c r="G4790" s="149">
        <f>F4790-MOD(F4790,10)</f>
        <v>0</v>
      </c>
      <c r="H4790" s="149">
        <f>MOD(F4790,10)</f>
        <v>0</v>
      </c>
      <c r="K4790" s="160"/>
    </row>
    <row r="4791" spans="1:11">
      <c r="A4791" s="159">
        <f t="shared" si="598"/>
        <v>300</v>
      </c>
      <c r="B4791" s="156">
        <f t="shared" si="599"/>
        <v>0</v>
      </c>
      <c r="C4791" s="156">
        <v>10000</v>
      </c>
      <c r="D4791" s="156"/>
      <c r="E4791" s="157" t="str">
        <f>_xlfn.IFNA(VLOOKUP(E4790,$O$3:$P$38,2,0),"")</f>
        <v>trzysta</v>
      </c>
      <c r="F4791" s="149" t="str">
        <f>IF(AND(F4790&gt;10,F4790&lt;20), VLOOKUP(F4790,$O$3:$P$38,2,0),"")</f>
        <v/>
      </c>
      <c r="G4791" s="149" t="str">
        <f>IF(AND(F4790&gt;10,F4790&lt;20),"", IF(G4790&gt;9, VLOOKUP(G4790,$O$3:$P$38,2,0),""))</f>
        <v/>
      </c>
      <c r="H4791" s="149" t="str">
        <f>IF(AND(F4790&gt;10,F4790&lt;20),"",IF(H4790&gt;0,VLOOKUP(H4790,$O$3:$P$39,2,0),IF(AND(H4790=0,A4787=0),"zero","")))</f>
        <v/>
      </c>
      <c r="J4791" s="149" t="str">
        <f>CONCATENATE(E4791,IF(AND(E4791&lt;&gt;"",F4791&lt;&gt;""),$M$3,""),F4791,IF(AND(E4791&amp;F4791&lt;&gt;"",G4791&lt;&gt;""),$M$3,""),G4791,IF(AND(E4791&amp;F4791&amp;G4791&lt;&gt;"",H4791&lt;&gt;""),$M$3,""),H4791)</f>
        <v>trzysta</v>
      </c>
      <c r="K4791" s="160"/>
    </row>
    <row r="4792" spans="1:11">
      <c r="A4792" s="159">
        <f t="shared" si="598"/>
        <v>300</v>
      </c>
      <c r="B4792" s="156">
        <f t="shared" si="599"/>
        <v>0</v>
      </c>
      <c r="C4792" s="156">
        <v>100000</v>
      </c>
      <c r="D4792" s="156"/>
      <c r="E4792" s="157"/>
      <c r="K4792" s="160"/>
    </row>
    <row r="4793" spans="1:11">
      <c r="A4793" s="159">
        <f t="shared" si="598"/>
        <v>300</v>
      </c>
      <c r="B4793" s="156">
        <f t="shared" si="599"/>
        <v>0</v>
      </c>
      <c r="C4793" s="156">
        <v>1000000</v>
      </c>
      <c r="D4793" s="156">
        <f>(A4793-A4790)/1000</f>
        <v>0</v>
      </c>
      <c r="E4793" s="157">
        <f>D4793-MOD(D4793,100)</f>
        <v>0</v>
      </c>
      <c r="F4793" s="149">
        <f>MOD(D4793,100)</f>
        <v>0</v>
      </c>
      <c r="G4793" s="149">
        <f>F4793-MOD(F4793,10)</f>
        <v>0</v>
      </c>
      <c r="H4793" s="149">
        <f>MOD(F4793,10)</f>
        <v>0</v>
      </c>
      <c r="K4793" s="160"/>
    </row>
    <row r="4794" spans="1:11">
      <c r="A4794" s="159">
        <f t="shared" si="598"/>
        <v>300</v>
      </c>
      <c r="B4794" s="156">
        <f t="shared" si="599"/>
        <v>0</v>
      </c>
      <c r="C4794" s="156">
        <v>10000000</v>
      </c>
      <c r="D4794" s="156"/>
      <c r="E4794" s="157" t="str">
        <f>_xlfn.IFNA(VLOOKUP(E4793,$O$3:$P$38,2,0),"")</f>
        <v/>
      </c>
      <c r="F4794" s="149" t="str">
        <f>IF(AND(F4793&gt;10,F4793&lt;20), VLOOKUP(F4793,$O$3:$P$38,2,0),"")</f>
        <v/>
      </c>
      <c r="G4794" s="149" t="str">
        <f>IF(AND(F4793&gt;10,F4793&lt;20),"", IF(G4793&gt;9, VLOOKUP(G4793,$O$3:$P$38,2,0),""))</f>
        <v/>
      </c>
      <c r="H4794" s="149" t="str">
        <f>IF(AND(F4793&gt;10,F4793&lt;20),"", IF(H4793&gt;0, VLOOKUP(H4793,$O$3:$P$38,2,0),""))</f>
        <v/>
      </c>
      <c r="I4794" s="149" t="str">
        <f>IF(D4793=0,"",IF(D4793=1,$Q$3,IF(AND(F4793&gt;10,F4793&lt;19),$Q$5,IF(AND(H4793&gt;1,H4793&lt;5),$Q$4,$Q$5))))</f>
        <v/>
      </c>
      <c r="J4794" s="149" t="str">
        <f>CONCATENATE(E4794,IF(AND(E4794&lt;&gt;"",F4794&lt;&gt;""),$M$3,""),F4794,IF(AND(E4794&amp;F4794&lt;&gt;"",G4794&lt;&gt;""),$M$3,""),G4794,IF(AND(E4794&amp;F4794&amp;G4794&lt;&gt;"",H4794&lt;&gt;""),$M$3,""),H4794,IF(E4794&amp;F4794&amp;G4794&amp;H4794&lt;&gt;"",$M$3,""),I4794)</f>
        <v/>
      </c>
      <c r="K4794" s="160"/>
    </row>
    <row r="4795" spans="1:11">
      <c r="A4795" s="159">
        <f t="shared" si="598"/>
        <v>300</v>
      </c>
      <c r="B4795" s="156">
        <f t="shared" si="599"/>
        <v>0</v>
      </c>
      <c r="C4795" s="156">
        <v>100000000</v>
      </c>
      <c r="D4795" s="156"/>
      <c r="E4795" s="157"/>
      <c r="K4795" s="160"/>
    </row>
    <row r="4796" spans="1:11">
      <c r="A4796" s="159">
        <f t="shared" si="598"/>
        <v>300</v>
      </c>
      <c r="B4796" s="155">
        <f t="shared" si="599"/>
        <v>0</v>
      </c>
      <c r="C4796" s="155">
        <v>1000000000</v>
      </c>
      <c r="D4796" s="156">
        <f>(A4796-A4793)/1000000</f>
        <v>0</v>
      </c>
      <c r="E4796" s="157">
        <f>D4796-MOD(D4796,100)</f>
        <v>0</v>
      </c>
      <c r="F4796" s="149">
        <f>MOD(D4796,100)</f>
        <v>0</v>
      </c>
      <c r="G4796" s="149">
        <f>F4796-MOD(F4796,10)</f>
        <v>0</v>
      </c>
      <c r="H4796" s="149">
        <f>MOD(F4796,10)</f>
        <v>0</v>
      </c>
      <c r="K4796" s="160"/>
    </row>
    <row r="4797" spans="1:11">
      <c r="A4797" s="159">
        <f t="shared" si="598"/>
        <v>300</v>
      </c>
      <c r="B4797" s="155">
        <f t="shared" si="599"/>
        <v>0</v>
      </c>
      <c r="C4797" s="155">
        <v>10000000000</v>
      </c>
      <c r="E4797" s="161" t="str">
        <f>_xlfn.IFNA(VLOOKUP(E4796,$O$3:$P$38,2,0),"")</f>
        <v/>
      </c>
      <c r="F4797" s="149" t="str">
        <f>IF(AND(F4796&gt;10,F4796&lt;20), VLOOKUP(F4796,$O$3:$P$38,2,0),"")</f>
        <v/>
      </c>
      <c r="G4797" s="149" t="str">
        <f>IF(AND(F4796&gt;10,F4796&lt;20),"", IF(G4796&gt;9, VLOOKUP(G4796,$O$3:$P$38,2,0),""))</f>
        <v/>
      </c>
      <c r="H4797" s="149" t="str">
        <f>IF(AND(F4796&gt;10,F4796&lt;20),"", IF(H4796&gt;0, VLOOKUP(H4796,$O$3:$P$38,2,0),""))</f>
        <v/>
      </c>
      <c r="I4797" s="149" t="str">
        <f>IF(D4796=0,"",IF(D4796=1,$R$3,IF(AND(F4796&gt;10,F4796&lt;19),$R$5,IF(AND(H4796&gt;1,H4796&lt;5),$R$4,$R$5))))</f>
        <v/>
      </c>
      <c r="J4797" s="149" t="str">
        <f>CONCATENATE(E4797,IF(AND(E4797&lt;&gt;"",F4797&lt;&gt;""),$M$3,""),F4797,IF(AND(E4797&amp;F4797&lt;&gt;"",G4797&lt;&gt;""),$M$3,""),G4797,IF(AND(E4797&amp;F4797&amp;G4797&lt;&gt;"",H4797&lt;&gt;""),$M$3,""),H4797,IF(E4797&amp;F4797&amp;G4797&amp;H4797&lt;&gt;"",$M$3,""),I4797)</f>
        <v/>
      </c>
      <c r="K4797" s="160"/>
    </row>
    <row r="4798" spans="1:11">
      <c r="A4798" s="159">
        <f t="shared" si="598"/>
        <v>300</v>
      </c>
      <c r="B4798" s="156">
        <f t="shared" si="599"/>
        <v>0</v>
      </c>
      <c r="C4798" s="156">
        <v>100000000000</v>
      </c>
      <c r="D4798" s="156"/>
      <c r="E4798" s="157"/>
      <c r="K4798" s="160"/>
    </row>
    <row r="4799" spans="1:11">
      <c r="A4799" s="159">
        <f t="shared" si="598"/>
        <v>300</v>
      </c>
      <c r="B4799" s="155">
        <f>A4799-A4796</f>
        <v>0</v>
      </c>
      <c r="C4799" s="155">
        <v>1000000000000</v>
      </c>
      <c r="D4799" s="156">
        <f>(A4799-A4796)/1000000000</f>
        <v>0</v>
      </c>
      <c r="E4799" s="157">
        <f>D4799-MOD(D4799,100)</f>
        <v>0</v>
      </c>
      <c r="F4799" s="149">
        <f>MOD(D4799,100)</f>
        <v>0</v>
      </c>
      <c r="G4799" s="149">
        <f>F4799-MOD(F4799,10)</f>
        <v>0</v>
      </c>
      <c r="H4799" s="149">
        <f>MOD(F4799,10)</f>
        <v>0</v>
      </c>
      <c r="K4799" s="160"/>
    </row>
    <row r="4800" spans="1:11" ht="15.75" thickBot="1">
      <c r="A4800" s="162"/>
      <c r="B4800" s="163"/>
      <c r="C4800" s="163"/>
      <c r="D4800" s="163"/>
      <c r="E4800" s="164" t="str">
        <f>_xlfn.IFNA(VLOOKUP(E4799,$O$3:$P$38,2,0),"")</f>
        <v/>
      </c>
      <c r="F4800" s="163" t="str">
        <f>IF(AND(F4799&gt;10,F4799&lt;20), VLOOKUP(F4799,$O$3:$P$38,2,0),"")</f>
        <v/>
      </c>
      <c r="G4800" s="163" t="str">
        <f>IF(AND(F4799&gt;10,F4799&lt;20),"", IF(G4799&gt;9, VLOOKUP(G4799,$O$3:$P$38,2,0),""))</f>
        <v/>
      </c>
      <c r="H4800" s="163" t="str">
        <f>IF(AND(F4799&gt;10,F4799&lt;20),"", IF(H4799&gt;0, VLOOKUP(H4799,$O$3:$P$38,2,0),""))</f>
        <v/>
      </c>
      <c r="I4800" s="163" t="str">
        <f>IF(D4799=0,"",IF(D4799=1,$S$3,IF(AND(F4799&gt;10,F4799&lt;19),$S$5,IF(AND(H4799&gt;1,H4799&lt;5),$S$4,$S$5))))</f>
        <v/>
      </c>
      <c r="J4800" s="163" t="str">
        <f>CONCATENATE(E4800,IF(AND(E4800&lt;&gt;"",F4800&lt;&gt;""),$M$3,""),F4800,IF(AND(E4800&amp;F4800&lt;&gt;"",G4800&lt;&gt;""),$M$3,""),G4800,IF(AND(E4800&amp;F4800&amp;G4800&lt;&gt;"",H4800&lt;&gt;""),$M$3,""),H4800,IF(E4800&amp;F4800&amp;G4800&amp;H4800&lt;&gt;"",$M$3,""),I4800)</f>
        <v/>
      </c>
      <c r="K4800" s="165"/>
    </row>
    <row r="4801" spans="1:11" ht="15.75" thickBot="1">
      <c r="A4801" s="150"/>
      <c r="B4801" s="150"/>
      <c r="C4801" s="150"/>
      <c r="D4801" s="150"/>
      <c r="E4801" s="166"/>
      <c r="F4801" s="150"/>
      <c r="G4801" s="150"/>
      <c r="H4801" s="150"/>
      <c r="I4801" s="150"/>
      <c r="J4801" s="150"/>
      <c r="K4801" s="150"/>
    </row>
    <row r="4802" spans="1:11" ht="15.75" thickBot="1">
      <c r="A4802" s="151">
        <v>301</v>
      </c>
      <c r="B4802" s="145" t="s">
        <v>152</v>
      </c>
      <c r="C4802" s="145" t="s">
        <v>153</v>
      </c>
      <c r="D4802" s="148"/>
      <c r="E4802" s="152" t="str">
        <f>CONCATENATE(J4816,IF(AND(D4815&lt;&gt;0,D4812&lt;&gt;0),$M$3,""),J4813,IF(AND(D4812&lt;&gt;0,D4809&lt;&gt;0),$M$3,""),J4810,IF(AND(D4809&lt;&gt;0,D4806&lt;&gt;0),$M$3,""),J4807,$N$3,$M$3,E4803,IF(D4803&lt;&gt;0,$M$3,""),$N$4)</f>
        <v>trzysta jeden, 00/100</v>
      </c>
      <c r="F4802" s="148"/>
      <c r="G4802" s="148"/>
      <c r="H4802" s="148"/>
      <c r="I4802" s="148"/>
      <c r="J4802" s="148"/>
      <c r="K4802" s="153"/>
    </row>
    <row r="4803" spans="1:11" ht="15.75" thickBot="1">
      <c r="A4803" s="154">
        <f t="shared" ref="A4803:A4815" si="600">TRUNC(A4802)</f>
        <v>301</v>
      </c>
      <c r="B4803" s="155">
        <f>A4802-A4803</f>
        <v>0</v>
      </c>
      <c r="C4803" s="155">
        <v>1</v>
      </c>
      <c r="D4803" s="156">
        <f>B4803</f>
        <v>0</v>
      </c>
      <c r="E4803" s="157" t="str">
        <f>CONCATENATE(TEXT(D4803*100,"## 00"),"/100")</f>
        <v>00/100</v>
      </c>
      <c r="K4803" s="158"/>
    </row>
    <row r="4804" spans="1:11">
      <c r="A4804" s="159">
        <f t="shared" si="600"/>
        <v>301</v>
      </c>
      <c r="B4804" s="156">
        <f>A4804</f>
        <v>301</v>
      </c>
      <c r="C4804" s="156">
        <v>10</v>
      </c>
      <c r="D4804" s="156"/>
      <c r="E4804" s="157"/>
      <c r="K4804" s="160"/>
    </row>
    <row r="4805" spans="1:11">
      <c r="A4805" s="159">
        <f t="shared" si="600"/>
        <v>301</v>
      </c>
      <c r="B4805" s="156">
        <f t="shared" ref="B4805:B4814" si="601">A4805-A4804</f>
        <v>0</v>
      </c>
      <c r="C4805" s="156">
        <v>100</v>
      </c>
      <c r="D4805" s="156"/>
      <c r="E4805" s="157"/>
      <c r="K4805" s="160"/>
    </row>
    <row r="4806" spans="1:11">
      <c r="A4806" s="159">
        <f t="shared" si="600"/>
        <v>301</v>
      </c>
      <c r="B4806" s="156">
        <f t="shared" si="601"/>
        <v>0</v>
      </c>
      <c r="C4806" s="156">
        <v>1000</v>
      </c>
      <c r="D4806" s="156">
        <f>A4806</f>
        <v>301</v>
      </c>
      <c r="E4806" s="157">
        <f>D4806-MOD(D4806,100)</f>
        <v>300</v>
      </c>
      <c r="F4806" s="149">
        <f>MOD(D4806,100)</f>
        <v>1</v>
      </c>
      <c r="G4806" s="149">
        <f>F4806-MOD(F4806,10)</f>
        <v>0</v>
      </c>
      <c r="H4806" s="149">
        <f>MOD(F4806,10)</f>
        <v>1</v>
      </c>
      <c r="K4806" s="160"/>
    </row>
    <row r="4807" spans="1:11">
      <c r="A4807" s="159">
        <f t="shared" si="600"/>
        <v>301</v>
      </c>
      <c r="B4807" s="156">
        <f t="shared" si="601"/>
        <v>0</v>
      </c>
      <c r="C4807" s="156">
        <v>10000</v>
      </c>
      <c r="D4807" s="156"/>
      <c r="E4807" s="157" t="str">
        <f>_xlfn.IFNA(VLOOKUP(E4806,$O$3:$P$38,2,0),"")</f>
        <v>trzysta</v>
      </c>
      <c r="F4807" s="149" t="str">
        <f>IF(AND(F4806&gt;10,F4806&lt;20), VLOOKUP(F4806,$O$3:$P$38,2,0),"")</f>
        <v/>
      </c>
      <c r="G4807" s="149" t="str">
        <f>IF(AND(F4806&gt;10,F4806&lt;20),"", IF(G4806&gt;9, VLOOKUP(G4806,$O$3:$P$38,2,0),""))</f>
        <v/>
      </c>
      <c r="H4807" s="149" t="str">
        <f>IF(AND(F4806&gt;10,F4806&lt;20),"",IF(H4806&gt;0,VLOOKUP(H4806,$O$3:$P$39,2,0),IF(AND(H4806=0,A4803=0),"zero","")))</f>
        <v>jeden</v>
      </c>
      <c r="J4807" s="149" t="str">
        <f>CONCATENATE(E4807,IF(AND(E4807&lt;&gt;"",F4807&lt;&gt;""),$M$3,""),F4807,IF(AND(E4807&amp;F4807&lt;&gt;"",G4807&lt;&gt;""),$M$3,""),G4807,IF(AND(E4807&amp;F4807&amp;G4807&lt;&gt;"",H4807&lt;&gt;""),$M$3,""),H4807)</f>
        <v>trzysta jeden</v>
      </c>
      <c r="K4807" s="160"/>
    </row>
    <row r="4808" spans="1:11">
      <c r="A4808" s="159">
        <f t="shared" si="600"/>
        <v>301</v>
      </c>
      <c r="B4808" s="156">
        <f t="shared" si="601"/>
        <v>0</v>
      </c>
      <c r="C4808" s="156">
        <v>100000</v>
      </c>
      <c r="D4808" s="156"/>
      <c r="E4808" s="157"/>
      <c r="K4808" s="160"/>
    </row>
    <row r="4809" spans="1:11">
      <c r="A4809" s="159">
        <f t="shared" si="600"/>
        <v>301</v>
      </c>
      <c r="B4809" s="156">
        <f t="shared" si="601"/>
        <v>0</v>
      </c>
      <c r="C4809" s="156">
        <v>1000000</v>
      </c>
      <c r="D4809" s="156">
        <f>(A4809-A4806)/1000</f>
        <v>0</v>
      </c>
      <c r="E4809" s="157">
        <f>D4809-MOD(D4809,100)</f>
        <v>0</v>
      </c>
      <c r="F4809" s="149">
        <f>MOD(D4809,100)</f>
        <v>0</v>
      </c>
      <c r="G4809" s="149">
        <f>F4809-MOD(F4809,10)</f>
        <v>0</v>
      </c>
      <c r="H4809" s="149">
        <f>MOD(F4809,10)</f>
        <v>0</v>
      </c>
      <c r="K4809" s="160"/>
    </row>
    <row r="4810" spans="1:11">
      <c r="A4810" s="159">
        <f t="shared" si="600"/>
        <v>301</v>
      </c>
      <c r="B4810" s="156">
        <f t="shared" si="601"/>
        <v>0</v>
      </c>
      <c r="C4810" s="156">
        <v>10000000</v>
      </c>
      <c r="D4810" s="156"/>
      <c r="E4810" s="157" t="str">
        <f>_xlfn.IFNA(VLOOKUP(E4809,$O$3:$P$38,2,0),"")</f>
        <v/>
      </c>
      <c r="F4810" s="149" t="str">
        <f>IF(AND(F4809&gt;10,F4809&lt;20), VLOOKUP(F4809,$O$3:$P$38,2,0),"")</f>
        <v/>
      </c>
      <c r="G4810" s="149" t="str">
        <f>IF(AND(F4809&gt;10,F4809&lt;20),"", IF(G4809&gt;9, VLOOKUP(G4809,$O$3:$P$38,2,0),""))</f>
        <v/>
      </c>
      <c r="H4810" s="149" t="str">
        <f>IF(AND(F4809&gt;10,F4809&lt;20),"", IF(H4809&gt;0, VLOOKUP(H4809,$O$3:$P$38,2,0),""))</f>
        <v/>
      </c>
      <c r="I4810" s="149" t="str">
        <f>IF(D4809=0,"",IF(D4809=1,$Q$3,IF(AND(F4809&gt;10,F4809&lt;19),$Q$5,IF(AND(H4809&gt;1,H4809&lt;5),$Q$4,$Q$5))))</f>
        <v/>
      </c>
      <c r="J4810" s="149" t="str">
        <f>CONCATENATE(E4810,IF(AND(E4810&lt;&gt;"",F4810&lt;&gt;""),$M$3,""),F4810,IF(AND(E4810&amp;F4810&lt;&gt;"",G4810&lt;&gt;""),$M$3,""),G4810,IF(AND(E4810&amp;F4810&amp;G4810&lt;&gt;"",H4810&lt;&gt;""),$M$3,""),H4810,IF(E4810&amp;F4810&amp;G4810&amp;H4810&lt;&gt;"",$M$3,""),I4810)</f>
        <v/>
      </c>
      <c r="K4810" s="160"/>
    </row>
    <row r="4811" spans="1:11">
      <c r="A4811" s="159">
        <f t="shared" si="600"/>
        <v>301</v>
      </c>
      <c r="B4811" s="156">
        <f t="shared" si="601"/>
        <v>0</v>
      </c>
      <c r="C4811" s="156">
        <v>100000000</v>
      </c>
      <c r="D4811" s="156"/>
      <c r="E4811" s="157"/>
      <c r="K4811" s="160"/>
    </row>
    <row r="4812" spans="1:11">
      <c r="A4812" s="159">
        <f t="shared" si="600"/>
        <v>301</v>
      </c>
      <c r="B4812" s="155">
        <f t="shared" si="601"/>
        <v>0</v>
      </c>
      <c r="C4812" s="155">
        <v>1000000000</v>
      </c>
      <c r="D4812" s="156">
        <f>(A4812-A4809)/1000000</f>
        <v>0</v>
      </c>
      <c r="E4812" s="157">
        <f>D4812-MOD(D4812,100)</f>
        <v>0</v>
      </c>
      <c r="F4812" s="149">
        <f>MOD(D4812,100)</f>
        <v>0</v>
      </c>
      <c r="G4812" s="149">
        <f>F4812-MOD(F4812,10)</f>
        <v>0</v>
      </c>
      <c r="H4812" s="149">
        <f>MOD(F4812,10)</f>
        <v>0</v>
      </c>
      <c r="K4812" s="160"/>
    </row>
    <row r="4813" spans="1:11">
      <c r="A4813" s="159">
        <f t="shared" si="600"/>
        <v>301</v>
      </c>
      <c r="B4813" s="155">
        <f t="shared" si="601"/>
        <v>0</v>
      </c>
      <c r="C4813" s="155">
        <v>10000000000</v>
      </c>
      <c r="E4813" s="161" t="str">
        <f>_xlfn.IFNA(VLOOKUP(E4812,$O$3:$P$38,2,0),"")</f>
        <v/>
      </c>
      <c r="F4813" s="149" t="str">
        <f>IF(AND(F4812&gt;10,F4812&lt;20), VLOOKUP(F4812,$O$3:$P$38,2,0),"")</f>
        <v/>
      </c>
      <c r="G4813" s="149" t="str">
        <f>IF(AND(F4812&gt;10,F4812&lt;20),"", IF(G4812&gt;9, VLOOKUP(G4812,$O$3:$P$38,2,0),""))</f>
        <v/>
      </c>
      <c r="H4813" s="149" t="str">
        <f>IF(AND(F4812&gt;10,F4812&lt;20),"", IF(H4812&gt;0, VLOOKUP(H4812,$O$3:$P$38,2,0),""))</f>
        <v/>
      </c>
      <c r="I4813" s="149" t="str">
        <f>IF(D4812=0,"",IF(D4812=1,$R$3,IF(AND(F4812&gt;10,F4812&lt;19),$R$5,IF(AND(H4812&gt;1,H4812&lt;5),$R$4,$R$5))))</f>
        <v/>
      </c>
      <c r="J4813" s="149" t="str">
        <f>CONCATENATE(E4813,IF(AND(E4813&lt;&gt;"",F4813&lt;&gt;""),$M$3,""),F4813,IF(AND(E4813&amp;F4813&lt;&gt;"",G4813&lt;&gt;""),$M$3,""),G4813,IF(AND(E4813&amp;F4813&amp;G4813&lt;&gt;"",H4813&lt;&gt;""),$M$3,""),H4813,IF(E4813&amp;F4813&amp;G4813&amp;H4813&lt;&gt;"",$M$3,""),I4813)</f>
        <v/>
      </c>
      <c r="K4813" s="160"/>
    </row>
    <row r="4814" spans="1:11">
      <c r="A4814" s="159">
        <f t="shared" si="600"/>
        <v>301</v>
      </c>
      <c r="B4814" s="156">
        <f t="shared" si="601"/>
        <v>0</v>
      </c>
      <c r="C4814" s="156">
        <v>100000000000</v>
      </c>
      <c r="D4814" s="156"/>
      <c r="E4814" s="157"/>
      <c r="K4814" s="160"/>
    </row>
    <row r="4815" spans="1:11">
      <c r="A4815" s="159">
        <f t="shared" si="600"/>
        <v>301</v>
      </c>
      <c r="B4815" s="155">
        <f>A4815-A4812</f>
        <v>0</v>
      </c>
      <c r="C4815" s="155">
        <v>1000000000000</v>
      </c>
      <c r="D4815" s="156">
        <f>(A4815-A4812)/1000000000</f>
        <v>0</v>
      </c>
      <c r="E4815" s="157">
        <f>D4815-MOD(D4815,100)</f>
        <v>0</v>
      </c>
      <c r="F4815" s="149">
        <f>MOD(D4815,100)</f>
        <v>0</v>
      </c>
      <c r="G4815" s="149">
        <f>F4815-MOD(F4815,10)</f>
        <v>0</v>
      </c>
      <c r="H4815" s="149">
        <f>MOD(F4815,10)</f>
        <v>0</v>
      </c>
      <c r="K4815" s="160"/>
    </row>
    <row r="4816" spans="1:11" ht="15.75" thickBot="1">
      <c r="A4816" s="162"/>
      <c r="B4816" s="163"/>
      <c r="C4816" s="163"/>
      <c r="D4816" s="163"/>
      <c r="E4816" s="164" t="str">
        <f>_xlfn.IFNA(VLOOKUP(E4815,$O$3:$P$38,2,0),"")</f>
        <v/>
      </c>
      <c r="F4816" s="163" t="str">
        <f>IF(AND(F4815&gt;10,F4815&lt;20), VLOOKUP(F4815,$O$3:$P$38,2,0),"")</f>
        <v/>
      </c>
      <c r="G4816" s="163" t="str">
        <f>IF(AND(F4815&gt;10,F4815&lt;20),"", IF(G4815&gt;9, VLOOKUP(G4815,$O$3:$P$38,2,0),""))</f>
        <v/>
      </c>
      <c r="H4816" s="163" t="str">
        <f>IF(AND(F4815&gt;10,F4815&lt;20),"", IF(H4815&gt;0, VLOOKUP(H4815,$O$3:$P$38,2,0),""))</f>
        <v/>
      </c>
      <c r="I4816" s="163" t="str">
        <f>IF(D4815=0,"",IF(D4815=1,$S$3,IF(AND(F4815&gt;10,F4815&lt;19),$S$5,IF(AND(H4815&gt;1,H4815&lt;5),$S$4,$S$5))))</f>
        <v/>
      </c>
      <c r="J4816" s="163" t="str">
        <f>CONCATENATE(E4816,IF(AND(E4816&lt;&gt;"",F4816&lt;&gt;""),$M$3,""),F4816,IF(AND(E4816&amp;F4816&lt;&gt;"",G4816&lt;&gt;""),$M$3,""),G4816,IF(AND(E4816&amp;F4816&amp;G4816&lt;&gt;"",H4816&lt;&gt;""),$M$3,""),H4816,IF(E4816&amp;F4816&amp;G4816&amp;H4816&lt;&gt;"",$M$3,""),I4816)</f>
        <v/>
      </c>
      <c r="K4816" s="165"/>
    </row>
    <row r="4817" spans="1:11" ht="15.75" thickBot="1">
      <c r="A4817" s="150"/>
      <c r="B4817" s="150"/>
      <c r="C4817" s="150"/>
      <c r="D4817" s="150"/>
      <c r="E4817" s="166"/>
      <c r="F4817" s="150"/>
      <c r="G4817" s="150"/>
      <c r="H4817" s="150"/>
      <c r="I4817" s="150"/>
      <c r="J4817" s="150"/>
      <c r="K4817" s="150"/>
    </row>
    <row r="4818" spans="1:11" ht="15.75" thickBot="1">
      <c r="A4818" s="151">
        <v>302</v>
      </c>
      <c r="B4818" s="145" t="s">
        <v>152</v>
      </c>
      <c r="C4818" s="145" t="s">
        <v>153</v>
      </c>
      <c r="D4818" s="148"/>
      <c r="E4818" s="152" t="str">
        <f>CONCATENATE(J4832,IF(AND(D4831&lt;&gt;0,D4828&lt;&gt;0),$M$3,""),J4829,IF(AND(D4828&lt;&gt;0,D4825&lt;&gt;0),$M$3,""),J4826,IF(AND(D4825&lt;&gt;0,D4822&lt;&gt;0),$M$3,""),J4823,$N$3,$M$3,E4819,IF(D4819&lt;&gt;0,$M$3,""),$N$4)</f>
        <v>trzysta dwa, 00/100</v>
      </c>
      <c r="F4818" s="148"/>
      <c r="G4818" s="148"/>
      <c r="H4818" s="148"/>
      <c r="I4818" s="148"/>
      <c r="J4818" s="148"/>
      <c r="K4818" s="153"/>
    </row>
    <row r="4819" spans="1:11" ht="15.75" thickBot="1">
      <c r="A4819" s="154">
        <f>TRUNC(A4818)</f>
        <v>302</v>
      </c>
      <c r="B4819" s="155">
        <f>A4818-A4819</f>
        <v>0</v>
      </c>
      <c r="C4819" s="155">
        <v>1</v>
      </c>
      <c r="D4819" s="156">
        <f>B4819</f>
        <v>0</v>
      </c>
      <c r="E4819" s="157" t="str">
        <f>CONCATENATE(TEXT(D4819*100,"## 00"),"/100")</f>
        <v>00/100</v>
      </c>
      <c r="K4819" s="158"/>
    </row>
    <row r="4820" spans="1:11">
      <c r="A4820" s="159">
        <f t="shared" ref="A4820:A4831" si="602">MOD($A$4819,$C4820)</f>
        <v>2</v>
      </c>
      <c r="B4820" s="156">
        <f>A4820</f>
        <v>2</v>
      </c>
      <c r="C4820" s="156">
        <v>10</v>
      </c>
      <c r="D4820" s="156"/>
      <c r="E4820" s="157"/>
      <c r="K4820" s="160"/>
    </row>
    <row r="4821" spans="1:11">
      <c r="A4821" s="159">
        <f t="shared" si="602"/>
        <v>2</v>
      </c>
      <c r="B4821" s="156">
        <f t="shared" ref="B4821:B4830" si="603">A4821-A4820</f>
        <v>0</v>
      </c>
      <c r="C4821" s="156">
        <v>100</v>
      </c>
      <c r="D4821" s="156"/>
      <c r="E4821" s="157"/>
      <c r="K4821" s="160"/>
    </row>
    <row r="4822" spans="1:11">
      <c r="A4822" s="159">
        <f t="shared" si="602"/>
        <v>302</v>
      </c>
      <c r="B4822" s="156">
        <f t="shared" si="603"/>
        <v>300</v>
      </c>
      <c r="C4822" s="156">
        <v>1000</v>
      </c>
      <c r="D4822" s="156">
        <f>A4822</f>
        <v>302</v>
      </c>
      <c r="E4822" s="157">
        <f>D4822-MOD(D4822,100)</f>
        <v>300</v>
      </c>
      <c r="F4822" s="149">
        <f>MOD(D4822,100)</f>
        <v>2</v>
      </c>
      <c r="G4822" s="149">
        <f>F4822-MOD(F4822,10)</f>
        <v>0</v>
      </c>
      <c r="H4822" s="149">
        <f>MOD(F4822,10)</f>
        <v>2</v>
      </c>
      <c r="K4822" s="160"/>
    </row>
    <row r="4823" spans="1:11">
      <c r="A4823" s="159">
        <f t="shared" si="602"/>
        <v>302</v>
      </c>
      <c r="B4823" s="156">
        <f t="shared" si="603"/>
        <v>0</v>
      </c>
      <c r="C4823" s="156">
        <v>10000</v>
      </c>
      <c r="D4823" s="156"/>
      <c r="E4823" s="157" t="str">
        <f>_xlfn.IFNA(VLOOKUP(E4822,$O$3:$P$38,2,0),"")</f>
        <v>trzysta</v>
      </c>
      <c r="F4823" s="149" t="str">
        <f>IF(AND(F4822&gt;10,F4822&lt;20), VLOOKUP(F4822,$O$3:$P$38,2,0),"")</f>
        <v/>
      </c>
      <c r="G4823" s="149" t="str">
        <f>IF(AND(F4822&gt;10,F4822&lt;20),"", IF(G4822&gt;9, VLOOKUP(G4822,$O$3:$P$38,2,0),""))</f>
        <v/>
      </c>
      <c r="H4823" s="149" t="str">
        <f>IF(AND(F4822&gt;10,F4822&lt;20),"",IF(H4822&gt;0,VLOOKUP(H4822,$O$3:$P$39,2,0),IF(AND(H4822=0,A4819=0),"zero","")))</f>
        <v>dwa</v>
      </c>
      <c r="J4823" s="149" t="str">
        <f>CONCATENATE(E4823,IF(AND(E4823&lt;&gt;"",F4823&lt;&gt;""),$M$3,""),F4823,IF(AND(E4823&amp;F4823&lt;&gt;"",G4823&lt;&gt;""),$M$3,""),G4823,IF(AND(E4823&amp;F4823&amp;G4823&lt;&gt;"",H4823&lt;&gt;""),$M$3,""),H4823)</f>
        <v>trzysta dwa</v>
      </c>
      <c r="K4823" s="160"/>
    </row>
    <row r="4824" spans="1:11">
      <c r="A4824" s="159">
        <f t="shared" si="602"/>
        <v>302</v>
      </c>
      <c r="B4824" s="156">
        <f t="shared" si="603"/>
        <v>0</v>
      </c>
      <c r="C4824" s="156">
        <v>100000</v>
      </c>
      <c r="D4824" s="156"/>
      <c r="E4824" s="157"/>
      <c r="K4824" s="160"/>
    </row>
    <row r="4825" spans="1:11">
      <c r="A4825" s="159">
        <f t="shared" si="602"/>
        <v>302</v>
      </c>
      <c r="B4825" s="156">
        <f t="shared" si="603"/>
        <v>0</v>
      </c>
      <c r="C4825" s="156">
        <v>1000000</v>
      </c>
      <c r="D4825" s="156">
        <f>(A4825-A4822)/1000</f>
        <v>0</v>
      </c>
      <c r="E4825" s="157">
        <f>D4825-MOD(D4825,100)</f>
        <v>0</v>
      </c>
      <c r="F4825" s="149">
        <f>MOD(D4825,100)</f>
        <v>0</v>
      </c>
      <c r="G4825" s="149">
        <f>F4825-MOD(F4825,10)</f>
        <v>0</v>
      </c>
      <c r="H4825" s="149">
        <f>MOD(F4825,10)</f>
        <v>0</v>
      </c>
      <c r="K4825" s="160"/>
    </row>
    <row r="4826" spans="1:11">
      <c r="A4826" s="159">
        <f t="shared" si="602"/>
        <v>302</v>
      </c>
      <c r="B4826" s="156">
        <f t="shared" si="603"/>
        <v>0</v>
      </c>
      <c r="C4826" s="156">
        <v>10000000</v>
      </c>
      <c r="D4826" s="156"/>
      <c r="E4826" s="157" t="str">
        <f>_xlfn.IFNA(VLOOKUP(E4825,$O$3:$P$38,2,0),"")</f>
        <v/>
      </c>
      <c r="F4826" s="149" t="str">
        <f>IF(AND(F4825&gt;10,F4825&lt;20), VLOOKUP(F4825,$O$3:$P$38,2,0),"")</f>
        <v/>
      </c>
      <c r="G4826" s="149" t="str">
        <f>IF(AND(F4825&gt;10,F4825&lt;20),"", IF(G4825&gt;9, VLOOKUP(G4825,$O$3:$P$38,2,0),""))</f>
        <v/>
      </c>
      <c r="H4826" s="149" t="str">
        <f>IF(AND(F4825&gt;10,F4825&lt;20),"", IF(H4825&gt;0, VLOOKUP(H4825,$O$3:$P$38,2,0),""))</f>
        <v/>
      </c>
      <c r="I4826" s="149" t="str">
        <f>IF(D4825=0,"",IF(D4825=1,$Q$3,IF(AND(F4825&gt;10,F4825&lt;19),$Q$5,IF(AND(H4825&gt;1,H4825&lt;5),$Q$4,$Q$5))))</f>
        <v/>
      </c>
      <c r="J4826" s="149" t="str">
        <f>CONCATENATE(E4826,IF(AND(E4826&lt;&gt;"",F4826&lt;&gt;""),$M$3,""),F4826,IF(AND(E4826&amp;F4826&lt;&gt;"",G4826&lt;&gt;""),$M$3,""),G4826,IF(AND(E4826&amp;F4826&amp;G4826&lt;&gt;"",H4826&lt;&gt;""),$M$3,""),H4826,IF(E4826&amp;F4826&amp;G4826&amp;H4826&lt;&gt;"",$M$3,""),I4826)</f>
        <v/>
      </c>
      <c r="K4826" s="160"/>
    </row>
    <row r="4827" spans="1:11">
      <c r="A4827" s="159">
        <f t="shared" si="602"/>
        <v>302</v>
      </c>
      <c r="B4827" s="156">
        <f t="shared" si="603"/>
        <v>0</v>
      </c>
      <c r="C4827" s="156">
        <v>100000000</v>
      </c>
      <c r="D4827" s="156"/>
      <c r="E4827" s="157"/>
      <c r="K4827" s="160"/>
    </row>
    <row r="4828" spans="1:11">
      <c r="A4828" s="159">
        <f t="shared" si="602"/>
        <v>302</v>
      </c>
      <c r="B4828" s="155">
        <f t="shared" si="603"/>
        <v>0</v>
      </c>
      <c r="C4828" s="155">
        <v>1000000000</v>
      </c>
      <c r="D4828" s="156">
        <f>(A4828-A4825)/1000000</f>
        <v>0</v>
      </c>
      <c r="E4828" s="157">
        <f>D4828-MOD(D4828,100)</f>
        <v>0</v>
      </c>
      <c r="F4828" s="149">
        <f>MOD(D4828,100)</f>
        <v>0</v>
      </c>
      <c r="G4828" s="149">
        <f>F4828-MOD(F4828,10)</f>
        <v>0</v>
      </c>
      <c r="H4828" s="149">
        <f>MOD(F4828,10)</f>
        <v>0</v>
      </c>
      <c r="K4828" s="160"/>
    </row>
    <row r="4829" spans="1:11">
      <c r="A4829" s="159">
        <f t="shared" si="602"/>
        <v>302</v>
      </c>
      <c r="B4829" s="155">
        <f t="shared" si="603"/>
        <v>0</v>
      </c>
      <c r="C4829" s="155">
        <v>10000000000</v>
      </c>
      <c r="E4829" s="161" t="str">
        <f>_xlfn.IFNA(VLOOKUP(E4828,$O$3:$P$38,2,0),"")</f>
        <v/>
      </c>
      <c r="F4829" s="149" t="str">
        <f>IF(AND(F4828&gt;10,F4828&lt;20), VLOOKUP(F4828,$O$3:$P$38,2,0),"")</f>
        <v/>
      </c>
      <c r="G4829" s="149" t="str">
        <f>IF(AND(F4828&gt;10,F4828&lt;20),"", IF(G4828&gt;9, VLOOKUP(G4828,$O$3:$P$38,2,0),""))</f>
        <v/>
      </c>
      <c r="H4829" s="149" t="str">
        <f>IF(AND(F4828&gt;10,F4828&lt;20),"", IF(H4828&gt;0, VLOOKUP(H4828,$O$3:$P$38,2,0),""))</f>
        <v/>
      </c>
      <c r="I4829" s="149" t="str">
        <f>IF(D4828=0,"",IF(D4828=1,$R$3,IF(AND(F4828&gt;10,F4828&lt;19),$R$5,IF(AND(H4828&gt;1,H4828&lt;5),$R$4,$R$5))))</f>
        <v/>
      </c>
      <c r="J4829" s="149" t="str">
        <f>CONCATENATE(E4829,IF(AND(E4829&lt;&gt;"",F4829&lt;&gt;""),$M$3,""),F4829,IF(AND(E4829&amp;F4829&lt;&gt;"",G4829&lt;&gt;""),$M$3,""),G4829,IF(AND(E4829&amp;F4829&amp;G4829&lt;&gt;"",H4829&lt;&gt;""),$M$3,""),H4829,IF(E4829&amp;F4829&amp;G4829&amp;H4829&lt;&gt;"",$M$3,""),I4829)</f>
        <v/>
      </c>
      <c r="K4829" s="160"/>
    </row>
    <row r="4830" spans="1:11">
      <c r="A4830" s="159">
        <f t="shared" si="602"/>
        <v>302</v>
      </c>
      <c r="B4830" s="156">
        <f t="shared" si="603"/>
        <v>0</v>
      </c>
      <c r="C4830" s="156">
        <v>100000000000</v>
      </c>
      <c r="D4830" s="156"/>
      <c r="E4830" s="157"/>
      <c r="K4830" s="160"/>
    </row>
    <row r="4831" spans="1:11">
      <c r="A4831" s="159">
        <f t="shared" si="602"/>
        <v>302</v>
      </c>
      <c r="B4831" s="155">
        <f>A4831-A4828</f>
        <v>0</v>
      </c>
      <c r="C4831" s="155">
        <v>1000000000000</v>
      </c>
      <c r="D4831" s="156">
        <f>(A4831-A4828)/1000000000</f>
        <v>0</v>
      </c>
      <c r="E4831" s="157">
        <f>D4831-MOD(D4831,100)</f>
        <v>0</v>
      </c>
      <c r="F4831" s="149">
        <f>MOD(D4831,100)</f>
        <v>0</v>
      </c>
      <c r="G4831" s="149">
        <f>F4831-MOD(F4831,10)</f>
        <v>0</v>
      </c>
      <c r="H4831" s="149">
        <f>MOD(F4831,10)</f>
        <v>0</v>
      </c>
      <c r="K4831" s="160"/>
    </row>
    <row r="4832" spans="1:11" ht="15.75" thickBot="1">
      <c r="A4832" s="162"/>
      <c r="B4832" s="163"/>
      <c r="C4832" s="163"/>
      <c r="D4832" s="163"/>
      <c r="E4832" s="164" t="str">
        <f>_xlfn.IFNA(VLOOKUP(E4831,$O$3:$P$38,2,0),"")</f>
        <v/>
      </c>
      <c r="F4832" s="163" t="str">
        <f>IF(AND(F4831&gt;10,F4831&lt;20), VLOOKUP(F4831,$O$3:$P$38,2,0),"")</f>
        <v/>
      </c>
      <c r="G4832" s="163" t="str">
        <f>IF(AND(F4831&gt;10,F4831&lt;20),"", IF(G4831&gt;9, VLOOKUP(G4831,$O$3:$P$38,2,0),""))</f>
        <v/>
      </c>
      <c r="H4832" s="163" t="str">
        <f>IF(AND(F4831&gt;10,F4831&lt;20),"", IF(H4831&gt;0, VLOOKUP(H4831,$O$3:$P$38,2,0),""))</f>
        <v/>
      </c>
      <c r="I4832" s="163" t="str">
        <f>IF(D4831=0,"",IF(D4831=1,$S$3,IF(AND(F4831&gt;10,F4831&lt;19),$S$5,IF(AND(H4831&gt;1,H4831&lt;5),$S$4,$S$5))))</f>
        <v/>
      </c>
      <c r="J4832" s="163" t="str">
        <f>CONCATENATE(E4832,IF(AND(E4832&lt;&gt;"",F4832&lt;&gt;""),$M$3,""),F4832,IF(AND(E4832&amp;F4832&lt;&gt;"",G4832&lt;&gt;""),$M$3,""),G4832,IF(AND(E4832&amp;F4832&amp;G4832&lt;&gt;"",H4832&lt;&gt;""),$M$3,""),H4832,IF(E4832&amp;F4832&amp;G4832&amp;H4832&lt;&gt;"",$M$3,""),I4832)</f>
        <v/>
      </c>
      <c r="K4832" s="165"/>
    </row>
    <row r="4833" spans="1:11" ht="15.75" thickBot="1">
      <c r="A4833" s="150"/>
      <c r="B4833" s="150"/>
      <c r="C4833" s="150"/>
      <c r="D4833" s="150"/>
      <c r="E4833" s="166"/>
      <c r="F4833" s="150"/>
      <c r="G4833" s="150"/>
      <c r="H4833" s="150"/>
      <c r="I4833" s="150"/>
      <c r="J4833" s="150"/>
      <c r="K4833" s="150"/>
    </row>
    <row r="4834" spans="1:11" ht="15.75" thickBot="1">
      <c r="A4834" s="151">
        <v>303</v>
      </c>
      <c r="B4834" s="145" t="s">
        <v>152</v>
      </c>
      <c r="C4834" s="145" t="s">
        <v>153</v>
      </c>
      <c r="D4834" s="148"/>
      <c r="E4834" s="152" t="str">
        <f>CONCATENATE(J4848,IF(AND(D4847&lt;&gt;0,D4844&lt;&gt;0),$M$3,""),J4845,IF(AND(D4844&lt;&gt;0,D4841&lt;&gt;0),$M$3,""),J4842,IF(AND(D4841&lt;&gt;0,D4838&lt;&gt;0),$M$3,""),J4839,$N$3,$M$3,E4835,IF(D4835&lt;&gt;0,$M$3,""),$N$4)</f>
        <v>trzysta trzy, 00/100</v>
      </c>
      <c r="F4834" s="148"/>
      <c r="G4834" s="148"/>
      <c r="H4834" s="148"/>
      <c r="I4834" s="148"/>
      <c r="J4834" s="148"/>
      <c r="K4834" s="153"/>
    </row>
    <row r="4835" spans="1:11" ht="15.75" thickBot="1">
      <c r="A4835" s="154">
        <f>TRUNC(A4834)</f>
        <v>303</v>
      </c>
      <c r="B4835" s="155">
        <f>A4834-A4835</f>
        <v>0</v>
      </c>
      <c r="C4835" s="155">
        <v>1</v>
      </c>
      <c r="D4835" s="156">
        <f>B4835</f>
        <v>0</v>
      </c>
      <c r="E4835" s="157" t="str">
        <f>CONCATENATE(TEXT(D4835*100,"## 00"),"/100")</f>
        <v>00/100</v>
      </c>
      <c r="K4835" s="158"/>
    </row>
    <row r="4836" spans="1:11">
      <c r="A4836" s="159">
        <f t="shared" ref="A4836:A4847" si="604">MOD($A$4835,$C4836)</f>
        <v>3</v>
      </c>
      <c r="B4836" s="156">
        <f>A4836</f>
        <v>3</v>
      </c>
      <c r="C4836" s="156">
        <v>10</v>
      </c>
      <c r="D4836" s="156"/>
      <c r="E4836" s="157"/>
      <c r="K4836" s="160"/>
    </row>
    <row r="4837" spans="1:11">
      <c r="A4837" s="159">
        <f t="shared" si="604"/>
        <v>3</v>
      </c>
      <c r="B4837" s="156">
        <f t="shared" ref="B4837:B4846" si="605">A4837-A4836</f>
        <v>0</v>
      </c>
      <c r="C4837" s="156">
        <v>100</v>
      </c>
      <c r="D4837" s="156"/>
      <c r="E4837" s="157"/>
      <c r="K4837" s="160"/>
    </row>
    <row r="4838" spans="1:11">
      <c r="A4838" s="159">
        <f t="shared" si="604"/>
        <v>303</v>
      </c>
      <c r="B4838" s="156">
        <f t="shared" si="605"/>
        <v>300</v>
      </c>
      <c r="C4838" s="156">
        <v>1000</v>
      </c>
      <c r="D4838" s="156">
        <f>A4838</f>
        <v>303</v>
      </c>
      <c r="E4838" s="157">
        <f>D4838-MOD(D4838,100)</f>
        <v>300</v>
      </c>
      <c r="F4838" s="149">
        <f>MOD(D4838,100)</f>
        <v>3</v>
      </c>
      <c r="G4838" s="149">
        <f>F4838-MOD(F4838,10)</f>
        <v>0</v>
      </c>
      <c r="H4838" s="149">
        <f>MOD(F4838,10)</f>
        <v>3</v>
      </c>
      <c r="K4838" s="160"/>
    </row>
    <row r="4839" spans="1:11">
      <c r="A4839" s="159">
        <f t="shared" si="604"/>
        <v>303</v>
      </c>
      <c r="B4839" s="156">
        <f t="shared" si="605"/>
        <v>0</v>
      </c>
      <c r="C4839" s="156">
        <v>10000</v>
      </c>
      <c r="D4839" s="156"/>
      <c r="E4839" s="157" t="str">
        <f>_xlfn.IFNA(VLOOKUP(E4838,$O$3:$P$38,2,0),"")</f>
        <v>trzysta</v>
      </c>
      <c r="F4839" s="149" t="str">
        <f>IF(AND(F4838&gt;10,F4838&lt;20), VLOOKUP(F4838,$O$3:$P$38,2,0),"")</f>
        <v/>
      </c>
      <c r="G4839" s="149" t="str">
        <f>IF(AND(F4838&gt;10,F4838&lt;20),"", IF(G4838&gt;9, VLOOKUP(G4838,$O$3:$P$38,2,0),""))</f>
        <v/>
      </c>
      <c r="H4839" s="149" t="str">
        <f>IF(AND(F4838&gt;10,F4838&lt;20),"",IF(H4838&gt;0,VLOOKUP(H4838,$O$3:$P$39,2,0),IF(AND(H4838=0,A4835=0),"zero","")))</f>
        <v>trzy</v>
      </c>
      <c r="J4839" s="149" t="str">
        <f>CONCATENATE(E4839,IF(AND(E4839&lt;&gt;"",F4839&lt;&gt;""),$M$3,""),F4839,IF(AND(E4839&amp;F4839&lt;&gt;"",G4839&lt;&gt;""),$M$3,""),G4839,IF(AND(E4839&amp;F4839&amp;G4839&lt;&gt;"",H4839&lt;&gt;""),$M$3,""),H4839)</f>
        <v>trzysta trzy</v>
      </c>
      <c r="K4839" s="160"/>
    </row>
    <row r="4840" spans="1:11">
      <c r="A4840" s="159">
        <f t="shared" si="604"/>
        <v>303</v>
      </c>
      <c r="B4840" s="156">
        <f t="shared" si="605"/>
        <v>0</v>
      </c>
      <c r="C4840" s="156">
        <v>100000</v>
      </c>
      <c r="D4840" s="156"/>
      <c r="E4840" s="157"/>
      <c r="K4840" s="160"/>
    </row>
    <row r="4841" spans="1:11">
      <c r="A4841" s="159">
        <f t="shared" si="604"/>
        <v>303</v>
      </c>
      <c r="B4841" s="156">
        <f t="shared" si="605"/>
        <v>0</v>
      </c>
      <c r="C4841" s="156">
        <v>1000000</v>
      </c>
      <c r="D4841" s="156">
        <f>(A4841-A4838)/1000</f>
        <v>0</v>
      </c>
      <c r="E4841" s="157">
        <f>D4841-MOD(D4841,100)</f>
        <v>0</v>
      </c>
      <c r="F4841" s="149">
        <f>MOD(D4841,100)</f>
        <v>0</v>
      </c>
      <c r="G4841" s="149">
        <f>F4841-MOD(F4841,10)</f>
        <v>0</v>
      </c>
      <c r="H4841" s="149">
        <f>MOD(F4841,10)</f>
        <v>0</v>
      </c>
      <c r="K4841" s="160"/>
    </row>
    <row r="4842" spans="1:11">
      <c r="A4842" s="159">
        <f t="shared" si="604"/>
        <v>303</v>
      </c>
      <c r="B4842" s="156">
        <f t="shared" si="605"/>
        <v>0</v>
      </c>
      <c r="C4842" s="156">
        <v>10000000</v>
      </c>
      <c r="D4842" s="156"/>
      <c r="E4842" s="157" t="str">
        <f>_xlfn.IFNA(VLOOKUP(E4841,$O$3:$P$38,2,0),"")</f>
        <v/>
      </c>
      <c r="F4842" s="149" t="str">
        <f>IF(AND(F4841&gt;10,F4841&lt;20), VLOOKUP(F4841,$O$3:$P$38,2,0),"")</f>
        <v/>
      </c>
      <c r="G4842" s="149" t="str">
        <f>IF(AND(F4841&gt;10,F4841&lt;20),"", IF(G4841&gt;9, VLOOKUP(G4841,$O$3:$P$38,2,0),""))</f>
        <v/>
      </c>
      <c r="H4842" s="149" t="str">
        <f>IF(AND(F4841&gt;10,F4841&lt;20),"", IF(H4841&gt;0, VLOOKUP(H4841,$O$3:$P$38,2,0),""))</f>
        <v/>
      </c>
      <c r="I4842" s="149" t="str">
        <f>IF(D4841=0,"",IF(D4841=1,$Q$3,IF(AND(F4841&gt;10,F4841&lt;19),$Q$5,IF(AND(H4841&gt;1,H4841&lt;5),$Q$4,$Q$5))))</f>
        <v/>
      </c>
      <c r="J4842" s="149" t="str">
        <f>CONCATENATE(E4842,IF(AND(E4842&lt;&gt;"",F4842&lt;&gt;""),$M$3,""),F4842,IF(AND(E4842&amp;F4842&lt;&gt;"",G4842&lt;&gt;""),$M$3,""),G4842,IF(AND(E4842&amp;F4842&amp;G4842&lt;&gt;"",H4842&lt;&gt;""),$M$3,""),H4842,IF(E4842&amp;F4842&amp;G4842&amp;H4842&lt;&gt;"",$M$3,""),I4842)</f>
        <v/>
      </c>
      <c r="K4842" s="160"/>
    </row>
    <row r="4843" spans="1:11">
      <c r="A4843" s="159">
        <f t="shared" si="604"/>
        <v>303</v>
      </c>
      <c r="B4843" s="156">
        <f t="shared" si="605"/>
        <v>0</v>
      </c>
      <c r="C4843" s="156">
        <v>100000000</v>
      </c>
      <c r="D4843" s="156"/>
      <c r="E4843" s="157"/>
      <c r="K4843" s="160"/>
    </row>
    <row r="4844" spans="1:11">
      <c r="A4844" s="159">
        <f t="shared" si="604"/>
        <v>303</v>
      </c>
      <c r="B4844" s="155">
        <f t="shared" si="605"/>
        <v>0</v>
      </c>
      <c r="C4844" s="155">
        <v>1000000000</v>
      </c>
      <c r="D4844" s="156">
        <f>(A4844-A4841)/1000000</f>
        <v>0</v>
      </c>
      <c r="E4844" s="157">
        <f>D4844-MOD(D4844,100)</f>
        <v>0</v>
      </c>
      <c r="F4844" s="149">
        <f>MOD(D4844,100)</f>
        <v>0</v>
      </c>
      <c r="G4844" s="149">
        <f>F4844-MOD(F4844,10)</f>
        <v>0</v>
      </c>
      <c r="H4844" s="149">
        <f>MOD(F4844,10)</f>
        <v>0</v>
      </c>
      <c r="K4844" s="160"/>
    </row>
    <row r="4845" spans="1:11">
      <c r="A4845" s="159">
        <f t="shared" si="604"/>
        <v>303</v>
      </c>
      <c r="B4845" s="155">
        <f t="shared" si="605"/>
        <v>0</v>
      </c>
      <c r="C4845" s="155">
        <v>10000000000</v>
      </c>
      <c r="E4845" s="161" t="str">
        <f>_xlfn.IFNA(VLOOKUP(E4844,$O$3:$P$38,2,0),"")</f>
        <v/>
      </c>
      <c r="F4845" s="149" t="str">
        <f>IF(AND(F4844&gt;10,F4844&lt;20), VLOOKUP(F4844,$O$3:$P$38,2,0),"")</f>
        <v/>
      </c>
      <c r="G4845" s="149" t="str">
        <f>IF(AND(F4844&gt;10,F4844&lt;20),"", IF(G4844&gt;9, VLOOKUP(G4844,$O$3:$P$38,2,0),""))</f>
        <v/>
      </c>
      <c r="H4845" s="149" t="str">
        <f>IF(AND(F4844&gt;10,F4844&lt;20),"", IF(H4844&gt;0, VLOOKUP(H4844,$O$3:$P$38,2,0),""))</f>
        <v/>
      </c>
      <c r="I4845" s="149" t="str">
        <f>IF(D4844=0,"",IF(D4844=1,$R$3,IF(AND(F4844&gt;10,F4844&lt;19),$R$5,IF(AND(H4844&gt;1,H4844&lt;5),$R$4,$R$5))))</f>
        <v/>
      </c>
      <c r="J4845" s="149" t="str">
        <f>CONCATENATE(E4845,IF(AND(E4845&lt;&gt;"",F4845&lt;&gt;""),$M$3,""),F4845,IF(AND(E4845&amp;F4845&lt;&gt;"",G4845&lt;&gt;""),$M$3,""),G4845,IF(AND(E4845&amp;F4845&amp;G4845&lt;&gt;"",H4845&lt;&gt;""),$M$3,""),H4845,IF(E4845&amp;F4845&amp;G4845&amp;H4845&lt;&gt;"",$M$3,""),I4845)</f>
        <v/>
      </c>
      <c r="K4845" s="160"/>
    </row>
    <row r="4846" spans="1:11">
      <c r="A4846" s="159">
        <f t="shared" si="604"/>
        <v>303</v>
      </c>
      <c r="B4846" s="156">
        <f t="shared" si="605"/>
        <v>0</v>
      </c>
      <c r="C4846" s="156">
        <v>100000000000</v>
      </c>
      <c r="D4846" s="156"/>
      <c r="E4846" s="157"/>
      <c r="K4846" s="160"/>
    </row>
    <row r="4847" spans="1:11">
      <c r="A4847" s="159">
        <f t="shared" si="604"/>
        <v>303</v>
      </c>
      <c r="B4847" s="155">
        <f>A4847-A4844</f>
        <v>0</v>
      </c>
      <c r="C4847" s="155">
        <v>1000000000000</v>
      </c>
      <c r="D4847" s="156">
        <f>(A4847-A4844)/1000000000</f>
        <v>0</v>
      </c>
      <c r="E4847" s="157">
        <f>D4847-MOD(D4847,100)</f>
        <v>0</v>
      </c>
      <c r="F4847" s="149">
        <f>MOD(D4847,100)</f>
        <v>0</v>
      </c>
      <c r="G4847" s="149">
        <f>F4847-MOD(F4847,10)</f>
        <v>0</v>
      </c>
      <c r="H4847" s="149">
        <f>MOD(F4847,10)</f>
        <v>0</v>
      </c>
      <c r="K4847" s="160"/>
    </row>
    <row r="4848" spans="1:11" ht="15.75" thickBot="1">
      <c r="A4848" s="162"/>
      <c r="B4848" s="163"/>
      <c r="C4848" s="163"/>
      <c r="D4848" s="163"/>
      <c r="E4848" s="164" t="str">
        <f>_xlfn.IFNA(VLOOKUP(E4847,$O$3:$P$38,2,0),"")</f>
        <v/>
      </c>
      <c r="F4848" s="163" t="str">
        <f>IF(AND(F4847&gt;10,F4847&lt;20), VLOOKUP(F4847,$O$3:$P$38,2,0),"")</f>
        <v/>
      </c>
      <c r="G4848" s="163" t="str">
        <f>IF(AND(F4847&gt;10,F4847&lt;20),"", IF(G4847&gt;9, VLOOKUP(G4847,$O$3:$P$38,2,0),""))</f>
        <v/>
      </c>
      <c r="H4848" s="163" t="str">
        <f>IF(AND(F4847&gt;10,F4847&lt;20),"", IF(H4847&gt;0, VLOOKUP(H4847,$O$3:$P$38,2,0),""))</f>
        <v/>
      </c>
      <c r="I4848" s="163" t="str">
        <f>IF(D4847=0,"",IF(D4847=1,$S$3,IF(AND(F4847&gt;10,F4847&lt;19),$S$5,IF(AND(H4847&gt;1,H4847&lt;5),$S$4,$S$5))))</f>
        <v/>
      </c>
      <c r="J4848" s="163" t="str">
        <f>CONCATENATE(E4848,IF(AND(E4848&lt;&gt;"",F4848&lt;&gt;""),$M$3,""),F4848,IF(AND(E4848&amp;F4848&lt;&gt;"",G4848&lt;&gt;""),$M$3,""),G4848,IF(AND(E4848&amp;F4848&amp;G4848&lt;&gt;"",H4848&lt;&gt;""),$M$3,""),H4848,IF(E4848&amp;F4848&amp;G4848&amp;H4848&lt;&gt;"",$M$3,""),I4848)</f>
        <v/>
      </c>
      <c r="K4848" s="165"/>
    </row>
    <row r="4849" spans="1:11" ht="15.75" thickBot="1">
      <c r="A4849" s="150"/>
      <c r="B4849" s="150"/>
      <c r="C4849" s="150"/>
      <c r="D4849" s="150"/>
      <c r="E4849" s="166"/>
      <c r="F4849" s="150"/>
      <c r="G4849" s="150"/>
      <c r="H4849" s="150"/>
      <c r="I4849" s="150"/>
      <c r="J4849" s="150"/>
      <c r="K4849" s="150"/>
    </row>
    <row r="4850" spans="1:11" ht="15.75" thickBot="1">
      <c r="A4850" s="151">
        <v>304</v>
      </c>
      <c r="B4850" s="145" t="s">
        <v>152</v>
      </c>
      <c r="C4850" s="145" t="s">
        <v>153</v>
      </c>
      <c r="D4850" s="148"/>
      <c r="E4850" s="152" t="str">
        <f>CONCATENATE(J4864,IF(AND(D4863&lt;&gt;0,D4860&lt;&gt;0),$M$3,""),J4861,IF(AND(D4860&lt;&gt;0,D4857&lt;&gt;0),$M$3,""),J4858,IF(AND(D4857&lt;&gt;0,D4854&lt;&gt;0),$M$3,""),J4855,$N$3,$M$3,E4851,IF(D4851&lt;&gt;0,$M$3,""),$N$4)</f>
        <v>trzysta cztery, 00/100</v>
      </c>
      <c r="F4850" s="148"/>
      <c r="G4850" s="148"/>
      <c r="H4850" s="148"/>
      <c r="I4850" s="148"/>
      <c r="J4850" s="148"/>
      <c r="K4850" s="153"/>
    </row>
    <row r="4851" spans="1:11" ht="15.75" thickBot="1">
      <c r="A4851" s="154">
        <f>TRUNC(A4850)</f>
        <v>304</v>
      </c>
      <c r="B4851" s="155">
        <f>A4850-A4851</f>
        <v>0</v>
      </c>
      <c r="C4851" s="155">
        <v>1</v>
      </c>
      <c r="D4851" s="156">
        <f>B4851</f>
        <v>0</v>
      </c>
      <c r="E4851" s="157" t="str">
        <f>CONCATENATE(TEXT(D4851*100,"## 00"),"/100")</f>
        <v>00/100</v>
      </c>
      <c r="K4851" s="158"/>
    </row>
    <row r="4852" spans="1:11">
      <c r="A4852" s="159">
        <f t="shared" ref="A4852:A4863" si="606">MOD($A$4851,$C4852)</f>
        <v>4</v>
      </c>
      <c r="B4852" s="156">
        <f>A4852</f>
        <v>4</v>
      </c>
      <c r="C4852" s="156">
        <v>10</v>
      </c>
      <c r="D4852" s="156"/>
      <c r="E4852" s="157"/>
      <c r="K4852" s="160"/>
    </row>
    <row r="4853" spans="1:11">
      <c r="A4853" s="159">
        <f t="shared" si="606"/>
        <v>4</v>
      </c>
      <c r="B4853" s="156">
        <f t="shared" ref="B4853:B4862" si="607">A4853-A4852</f>
        <v>0</v>
      </c>
      <c r="C4853" s="156">
        <v>100</v>
      </c>
      <c r="D4853" s="156"/>
      <c r="E4853" s="157"/>
      <c r="K4853" s="160"/>
    </row>
    <row r="4854" spans="1:11">
      <c r="A4854" s="159">
        <f t="shared" si="606"/>
        <v>304</v>
      </c>
      <c r="B4854" s="156">
        <f t="shared" si="607"/>
        <v>300</v>
      </c>
      <c r="C4854" s="156">
        <v>1000</v>
      </c>
      <c r="D4854" s="156">
        <f>A4854</f>
        <v>304</v>
      </c>
      <c r="E4854" s="157">
        <f>D4854-MOD(D4854,100)</f>
        <v>300</v>
      </c>
      <c r="F4854" s="149">
        <f>MOD(D4854,100)</f>
        <v>4</v>
      </c>
      <c r="G4854" s="149">
        <f>F4854-MOD(F4854,10)</f>
        <v>0</v>
      </c>
      <c r="H4854" s="149">
        <f>MOD(F4854,10)</f>
        <v>4</v>
      </c>
      <c r="K4854" s="160"/>
    </row>
    <row r="4855" spans="1:11">
      <c r="A4855" s="159">
        <f t="shared" si="606"/>
        <v>304</v>
      </c>
      <c r="B4855" s="156">
        <f t="shared" si="607"/>
        <v>0</v>
      </c>
      <c r="C4855" s="156">
        <v>10000</v>
      </c>
      <c r="D4855" s="156"/>
      <c r="E4855" s="157" t="str">
        <f>_xlfn.IFNA(VLOOKUP(E4854,$O$3:$P$38,2,0),"")</f>
        <v>trzysta</v>
      </c>
      <c r="F4855" s="149" t="str">
        <f>IF(AND(F4854&gt;10,F4854&lt;20), VLOOKUP(F4854,$O$3:$P$38,2,0),"")</f>
        <v/>
      </c>
      <c r="G4855" s="149" t="str">
        <f>IF(AND(F4854&gt;10,F4854&lt;20),"", IF(G4854&gt;9, VLOOKUP(G4854,$O$3:$P$38,2,0),""))</f>
        <v/>
      </c>
      <c r="H4855" s="149" t="str">
        <f>IF(AND(F4854&gt;10,F4854&lt;20),"",IF(H4854&gt;0,VLOOKUP(H4854,$O$3:$P$39,2,0),IF(AND(H4854=0,A4851=0),"zero","")))</f>
        <v>cztery</v>
      </c>
      <c r="J4855" s="149" t="str">
        <f>CONCATENATE(E4855,IF(AND(E4855&lt;&gt;"",F4855&lt;&gt;""),$M$3,""),F4855,IF(AND(E4855&amp;F4855&lt;&gt;"",G4855&lt;&gt;""),$M$3,""),G4855,IF(AND(E4855&amp;F4855&amp;G4855&lt;&gt;"",H4855&lt;&gt;""),$M$3,""),H4855)</f>
        <v>trzysta cztery</v>
      </c>
      <c r="K4855" s="160"/>
    </row>
    <row r="4856" spans="1:11">
      <c r="A4856" s="159">
        <f t="shared" si="606"/>
        <v>304</v>
      </c>
      <c r="B4856" s="156">
        <f t="shared" si="607"/>
        <v>0</v>
      </c>
      <c r="C4856" s="156">
        <v>100000</v>
      </c>
      <c r="D4856" s="156"/>
      <c r="E4856" s="157"/>
      <c r="K4856" s="160"/>
    </row>
    <row r="4857" spans="1:11">
      <c r="A4857" s="159">
        <f t="shared" si="606"/>
        <v>304</v>
      </c>
      <c r="B4857" s="156">
        <f t="shared" si="607"/>
        <v>0</v>
      </c>
      <c r="C4857" s="156">
        <v>1000000</v>
      </c>
      <c r="D4857" s="156">
        <f>(A4857-A4854)/1000</f>
        <v>0</v>
      </c>
      <c r="E4857" s="157">
        <f>D4857-MOD(D4857,100)</f>
        <v>0</v>
      </c>
      <c r="F4857" s="149">
        <f>MOD(D4857,100)</f>
        <v>0</v>
      </c>
      <c r="G4857" s="149">
        <f>F4857-MOD(F4857,10)</f>
        <v>0</v>
      </c>
      <c r="H4857" s="149">
        <f>MOD(F4857,10)</f>
        <v>0</v>
      </c>
      <c r="K4857" s="160"/>
    </row>
    <row r="4858" spans="1:11">
      <c r="A4858" s="159">
        <f t="shared" si="606"/>
        <v>304</v>
      </c>
      <c r="B4858" s="156">
        <f t="shared" si="607"/>
        <v>0</v>
      </c>
      <c r="C4858" s="156">
        <v>10000000</v>
      </c>
      <c r="D4858" s="156"/>
      <c r="E4858" s="157" t="str">
        <f>_xlfn.IFNA(VLOOKUP(E4857,$O$3:$P$38,2,0),"")</f>
        <v/>
      </c>
      <c r="F4858" s="149" t="str">
        <f>IF(AND(F4857&gt;10,F4857&lt;20), VLOOKUP(F4857,$O$3:$P$38,2,0),"")</f>
        <v/>
      </c>
      <c r="G4858" s="149" t="str">
        <f>IF(AND(F4857&gt;10,F4857&lt;20),"", IF(G4857&gt;9, VLOOKUP(G4857,$O$3:$P$38,2,0),""))</f>
        <v/>
      </c>
      <c r="H4858" s="149" t="str">
        <f>IF(AND(F4857&gt;10,F4857&lt;20),"", IF(H4857&gt;0, VLOOKUP(H4857,$O$3:$P$38,2,0),""))</f>
        <v/>
      </c>
      <c r="I4858" s="149" t="str">
        <f>IF(D4857=0,"",IF(D4857=1,$Q$3,IF(AND(F4857&gt;10,F4857&lt;19),$Q$5,IF(AND(H4857&gt;1,H4857&lt;5),$Q$4,$Q$5))))</f>
        <v/>
      </c>
      <c r="J4858" s="149" t="str">
        <f>CONCATENATE(E4858,IF(AND(E4858&lt;&gt;"",F4858&lt;&gt;""),$M$3,""),F4858,IF(AND(E4858&amp;F4858&lt;&gt;"",G4858&lt;&gt;""),$M$3,""),G4858,IF(AND(E4858&amp;F4858&amp;G4858&lt;&gt;"",H4858&lt;&gt;""),$M$3,""),H4858,IF(E4858&amp;F4858&amp;G4858&amp;H4858&lt;&gt;"",$M$3,""),I4858)</f>
        <v/>
      </c>
      <c r="K4858" s="160"/>
    </row>
    <row r="4859" spans="1:11">
      <c r="A4859" s="159">
        <f t="shared" si="606"/>
        <v>304</v>
      </c>
      <c r="B4859" s="156">
        <f t="shared" si="607"/>
        <v>0</v>
      </c>
      <c r="C4859" s="156">
        <v>100000000</v>
      </c>
      <c r="D4859" s="156"/>
      <c r="E4859" s="157"/>
      <c r="K4859" s="160"/>
    </row>
    <row r="4860" spans="1:11">
      <c r="A4860" s="159">
        <f t="shared" si="606"/>
        <v>304</v>
      </c>
      <c r="B4860" s="155">
        <f t="shared" si="607"/>
        <v>0</v>
      </c>
      <c r="C4860" s="155">
        <v>1000000000</v>
      </c>
      <c r="D4860" s="156">
        <f>(A4860-A4857)/1000000</f>
        <v>0</v>
      </c>
      <c r="E4860" s="157">
        <f>D4860-MOD(D4860,100)</f>
        <v>0</v>
      </c>
      <c r="F4860" s="149">
        <f>MOD(D4860,100)</f>
        <v>0</v>
      </c>
      <c r="G4860" s="149">
        <f>F4860-MOD(F4860,10)</f>
        <v>0</v>
      </c>
      <c r="H4860" s="149">
        <f>MOD(F4860,10)</f>
        <v>0</v>
      </c>
      <c r="K4860" s="160"/>
    </row>
    <row r="4861" spans="1:11">
      <c r="A4861" s="159">
        <f t="shared" si="606"/>
        <v>304</v>
      </c>
      <c r="B4861" s="155">
        <f t="shared" si="607"/>
        <v>0</v>
      </c>
      <c r="C4861" s="155">
        <v>10000000000</v>
      </c>
      <c r="E4861" s="161" t="str">
        <f>_xlfn.IFNA(VLOOKUP(E4860,$O$3:$P$38,2,0),"")</f>
        <v/>
      </c>
      <c r="F4861" s="149" t="str">
        <f>IF(AND(F4860&gt;10,F4860&lt;20), VLOOKUP(F4860,$O$3:$P$38,2,0),"")</f>
        <v/>
      </c>
      <c r="G4861" s="149" t="str">
        <f>IF(AND(F4860&gt;10,F4860&lt;20),"", IF(G4860&gt;9, VLOOKUP(G4860,$O$3:$P$38,2,0),""))</f>
        <v/>
      </c>
      <c r="H4861" s="149" t="str">
        <f>IF(AND(F4860&gt;10,F4860&lt;20),"", IF(H4860&gt;0, VLOOKUP(H4860,$O$3:$P$38,2,0),""))</f>
        <v/>
      </c>
      <c r="I4861" s="149" t="str">
        <f>IF(D4860=0,"",IF(D4860=1,$R$3,IF(AND(F4860&gt;10,F4860&lt;19),$R$5,IF(AND(H4860&gt;1,H4860&lt;5),$R$4,$R$5))))</f>
        <v/>
      </c>
      <c r="J4861" s="149" t="str">
        <f>CONCATENATE(E4861,IF(AND(E4861&lt;&gt;"",F4861&lt;&gt;""),$M$3,""),F4861,IF(AND(E4861&amp;F4861&lt;&gt;"",G4861&lt;&gt;""),$M$3,""),G4861,IF(AND(E4861&amp;F4861&amp;G4861&lt;&gt;"",H4861&lt;&gt;""),$M$3,""),H4861,IF(E4861&amp;F4861&amp;G4861&amp;H4861&lt;&gt;"",$M$3,""),I4861)</f>
        <v/>
      </c>
      <c r="K4861" s="160"/>
    </row>
    <row r="4862" spans="1:11">
      <c r="A4862" s="159">
        <f t="shared" si="606"/>
        <v>304</v>
      </c>
      <c r="B4862" s="156">
        <f t="shared" si="607"/>
        <v>0</v>
      </c>
      <c r="C4862" s="156">
        <v>100000000000</v>
      </c>
      <c r="D4862" s="156"/>
      <c r="E4862" s="157"/>
      <c r="K4862" s="160"/>
    </row>
    <row r="4863" spans="1:11">
      <c r="A4863" s="159">
        <f t="shared" si="606"/>
        <v>304</v>
      </c>
      <c r="B4863" s="155">
        <f>A4863-A4860</f>
        <v>0</v>
      </c>
      <c r="C4863" s="155">
        <v>1000000000000</v>
      </c>
      <c r="D4863" s="156">
        <f>(A4863-A4860)/1000000000</f>
        <v>0</v>
      </c>
      <c r="E4863" s="157">
        <f>D4863-MOD(D4863,100)</f>
        <v>0</v>
      </c>
      <c r="F4863" s="149">
        <f>MOD(D4863,100)</f>
        <v>0</v>
      </c>
      <c r="G4863" s="149">
        <f>F4863-MOD(F4863,10)</f>
        <v>0</v>
      </c>
      <c r="H4863" s="149">
        <f>MOD(F4863,10)</f>
        <v>0</v>
      </c>
      <c r="K4863" s="160"/>
    </row>
    <row r="4864" spans="1:11" ht="15.75" thickBot="1">
      <c r="A4864" s="162"/>
      <c r="B4864" s="163"/>
      <c r="C4864" s="163"/>
      <c r="D4864" s="163"/>
      <c r="E4864" s="164" t="str">
        <f>_xlfn.IFNA(VLOOKUP(E4863,$O$3:$P$38,2,0),"")</f>
        <v/>
      </c>
      <c r="F4864" s="163" t="str">
        <f>IF(AND(F4863&gt;10,F4863&lt;20), VLOOKUP(F4863,$O$3:$P$38,2,0),"")</f>
        <v/>
      </c>
      <c r="G4864" s="163" t="str">
        <f>IF(AND(F4863&gt;10,F4863&lt;20),"", IF(G4863&gt;9, VLOOKUP(G4863,$O$3:$P$38,2,0),""))</f>
        <v/>
      </c>
      <c r="H4864" s="163" t="str">
        <f>IF(AND(F4863&gt;10,F4863&lt;20),"", IF(H4863&gt;0, VLOOKUP(H4863,$O$3:$P$38,2,0),""))</f>
        <v/>
      </c>
      <c r="I4864" s="163" t="str">
        <f>IF(D4863=0,"",IF(D4863=1,$S$3,IF(AND(F4863&gt;10,F4863&lt;19),$S$5,IF(AND(H4863&gt;1,H4863&lt;5),$S$4,$S$5))))</f>
        <v/>
      </c>
      <c r="J4864" s="163" t="str">
        <f>CONCATENATE(E4864,IF(AND(E4864&lt;&gt;"",F4864&lt;&gt;""),$M$3,""),F4864,IF(AND(E4864&amp;F4864&lt;&gt;"",G4864&lt;&gt;""),$M$3,""),G4864,IF(AND(E4864&amp;F4864&amp;G4864&lt;&gt;"",H4864&lt;&gt;""),$M$3,""),H4864,IF(E4864&amp;F4864&amp;G4864&amp;H4864&lt;&gt;"",$M$3,""),I4864)</f>
        <v/>
      </c>
      <c r="K4864" s="165"/>
    </row>
    <row r="4865" spans="1:11" ht="15.75" thickBot="1">
      <c r="A4865" s="150"/>
      <c r="B4865" s="150"/>
      <c r="C4865" s="150"/>
      <c r="D4865" s="150"/>
      <c r="E4865" s="166"/>
      <c r="F4865" s="150"/>
      <c r="G4865" s="150"/>
      <c r="H4865" s="150"/>
      <c r="I4865" s="150"/>
      <c r="J4865" s="150"/>
      <c r="K4865" s="150"/>
    </row>
    <row r="4866" spans="1:11" ht="15.75" thickBot="1">
      <c r="A4866" s="151">
        <v>305</v>
      </c>
      <c r="B4866" s="145" t="s">
        <v>152</v>
      </c>
      <c r="C4866" s="145" t="s">
        <v>153</v>
      </c>
      <c r="D4866" s="148"/>
      <c r="E4866" s="152" t="str">
        <f>CONCATENATE(J4880,IF(AND(D4879&lt;&gt;0,D4876&lt;&gt;0),$M$3,""),J4877,IF(AND(D4876&lt;&gt;0,D4873&lt;&gt;0),$M$3,""),J4874,IF(AND(D4873&lt;&gt;0,D4870&lt;&gt;0),$M$3,""),J4871,$N$3,$M$3,E4867,IF(D4867&lt;&gt;0,$M$3,""),$N$4)</f>
        <v>trzysta pięć, 00/100</v>
      </c>
      <c r="F4866" s="148"/>
      <c r="G4866" s="148"/>
      <c r="H4866" s="148"/>
      <c r="I4866" s="148"/>
      <c r="J4866" s="148"/>
      <c r="K4866" s="153"/>
    </row>
    <row r="4867" spans="1:11" ht="15.75" thickBot="1">
      <c r="A4867" s="154">
        <f>TRUNC(A4866)</f>
        <v>305</v>
      </c>
      <c r="B4867" s="155">
        <f>A4866-A4867</f>
        <v>0</v>
      </c>
      <c r="C4867" s="155">
        <v>1</v>
      </c>
      <c r="D4867" s="156">
        <f>B4867</f>
        <v>0</v>
      </c>
      <c r="E4867" s="157" t="str">
        <f>CONCATENATE(TEXT(D4867*100,"## 00"),"/100")</f>
        <v>00/100</v>
      </c>
      <c r="K4867" s="158"/>
    </row>
    <row r="4868" spans="1:11">
      <c r="A4868" s="159">
        <f t="shared" ref="A4868:A4879" si="608">MOD($A$4867,$C4868)</f>
        <v>5</v>
      </c>
      <c r="B4868" s="156">
        <f>A4868</f>
        <v>5</v>
      </c>
      <c r="C4868" s="156">
        <v>10</v>
      </c>
      <c r="D4868" s="156"/>
      <c r="E4868" s="157"/>
      <c r="K4868" s="160"/>
    </row>
    <row r="4869" spans="1:11">
      <c r="A4869" s="159">
        <f t="shared" si="608"/>
        <v>5</v>
      </c>
      <c r="B4869" s="156">
        <f t="shared" ref="B4869:B4878" si="609">A4869-A4868</f>
        <v>0</v>
      </c>
      <c r="C4869" s="156">
        <v>100</v>
      </c>
      <c r="D4869" s="156"/>
      <c r="E4869" s="157"/>
      <c r="K4869" s="160"/>
    </row>
    <row r="4870" spans="1:11">
      <c r="A4870" s="159">
        <f t="shared" si="608"/>
        <v>305</v>
      </c>
      <c r="B4870" s="156">
        <f t="shared" si="609"/>
        <v>300</v>
      </c>
      <c r="C4870" s="156">
        <v>1000</v>
      </c>
      <c r="D4870" s="156">
        <f>A4870</f>
        <v>305</v>
      </c>
      <c r="E4870" s="157">
        <f>D4870-MOD(D4870,100)</f>
        <v>300</v>
      </c>
      <c r="F4870" s="149">
        <f>MOD(D4870,100)</f>
        <v>5</v>
      </c>
      <c r="G4870" s="149">
        <f>F4870-MOD(F4870,10)</f>
        <v>0</v>
      </c>
      <c r="H4870" s="149">
        <f>MOD(F4870,10)</f>
        <v>5</v>
      </c>
      <c r="K4870" s="160"/>
    </row>
    <row r="4871" spans="1:11">
      <c r="A4871" s="159">
        <f t="shared" si="608"/>
        <v>305</v>
      </c>
      <c r="B4871" s="156">
        <f t="shared" si="609"/>
        <v>0</v>
      </c>
      <c r="C4871" s="156">
        <v>10000</v>
      </c>
      <c r="D4871" s="156"/>
      <c r="E4871" s="157" t="str">
        <f>_xlfn.IFNA(VLOOKUP(E4870,$O$3:$P$38,2,0),"")</f>
        <v>trzysta</v>
      </c>
      <c r="F4871" s="149" t="str">
        <f>IF(AND(F4870&gt;10,F4870&lt;20), VLOOKUP(F4870,$O$3:$P$38,2,0),"")</f>
        <v/>
      </c>
      <c r="G4871" s="149" t="str">
        <f>IF(AND(F4870&gt;10,F4870&lt;20),"", IF(G4870&gt;9, VLOOKUP(G4870,$O$3:$P$38,2,0),""))</f>
        <v/>
      </c>
      <c r="H4871" s="149" t="str">
        <f>IF(AND(F4870&gt;10,F4870&lt;20),"",IF(H4870&gt;0,VLOOKUP(H4870,$O$3:$P$39,2,0),IF(AND(H4870=0,A4867=0),"zero","")))</f>
        <v>pięć</v>
      </c>
      <c r="J4871" s="149" t="str">
        <f>CONCATENATE(E4871,IF(AND(E4871&lt;&gt;"",F4871&lt;&gt;""),$M$3,""),F4871,IF(AND(E4871&amp;F4871&lt;&gt;"",G4871&lt;&gt;""),$M$3,""),G4871,IF(AND(E4871&amp;F4871&amp;G4871&lt;&gt;"",H4871&lt;&gt;""),$M$3,""),H4871)</f>
        <v>trzysta pięć</v>
      </c>
      <c r="K4871" s="160"/>
    </row>
    <row r="4872" spans="1:11">
      <c r="A4872" s="159">
        <f t="shared" si="608"/>
        <v>305</v>
      </c>
      <c r="B4872" s="156">
        <f t="shared" si="609"/>
        <v>0</v>
      </c>
      <c r="C4872" s="156">
        <v>100000</v>
      </c>
      <c r="D4872" s="156"/>
      <c r="E4872" s="157"/>
      <c r="K4872" s="160"/>
    </row>
    <row r="4873" spans="1:11">
      <c r="A4873" s="159">
        <f t="shared" si="608"/>
        <v>305</v>
      </c>
      <c r="B4873" s="156">
        <f t="shared" si="609"/>
        <v>0</v>
      </c>
      <c r="C4873" s="156">
        <v>1000000</v>
      </c>
      <c r="D4873" s="156">
        <f>(A4873-A4870)/1000</f>
        <v>0</v>
      </c>
      <c r="E4873" s="157">
        <f>D4873-MOD(D4873,100)</f>
        <v>0</v>
      </c>
      <c r="F4873" s="149">
        <f>MOD(D4873,100)</f>
        <v>0</v>
      </c>
      <c r="G4873" s="149">
        <f>F4873-MOD(F4873,10)</f>
        <v>0</v>
      </c>
      <c r="H4873" s="149">
        <f>MOD(F4873,10)</f>
        <v>0</v>
      </c>
      <c r="K4873" s="160"/>
    </row>
    <row r="4874" spans="1:11">
      <c r="A4874" s="159">
        <f t="shared" si="608"/>
        <v>305</v>
      </c>
      <c r="B4874" s="156">
        <f t="shared" si="609"/>
        <v>0</v>
      </c>
      <c r="C4874" s="156">
        <v>10000000</v>
      </c>
      <c r="D4874" s="156"/>
      <c r="E4874" s="157" t="str">
        <f>_xlfn.IFNA(VLOOKUP(E4873,$O$3:$P$38,2,0),"")</f>
        <v/>
      </c>
      <c r="F4874" s="149" t="str">
        <f>IF(AND(F4873&gt;10,F4873&lt;20), VLOOKUP(F4873,$O$3:$P$38,2,0),"")</f>
        <v/>
      </c>
      <c r="G4874" s="149" t="str">
        <f>IF(AND(F4873&gt;10,F4873&lt;20),"", IF(G4873&gt;9, VLOOKUP(G4873,$O$3:$P$38,2,0),""))</f>
        <v/>
      </c>
      <c r="H4874" s="149" t="str">
        <f>IF(AND(F4873&gt;10,F4873&lt;20),"", IF(H4873&gt;0, VLOOKUP(H4873,$O$3:$P$38,2,0),""))</f>
        <v/>
      </c>
      <c r="I4874" s="149" t="str">
        <f>IF(D4873=0,"",IF(D4873=1,$Q$3,IF(AND(F4873&gt;10,F4873&lt;19),$Q$5,IF(AND(H4873&gt;1,H4873&lt;5),$Q$4,$Q$5))))</f>
        <v/>
      </c>
      <c r="J4874" s="149" t="str">
        <f>CONCATENATE(E4874,IF(AND(E4874&lt;&gt;"",F4874&lt;&gt;""),$M$3,""),F4874,IF(AND(E4874&amp;F4874&lt;&gt;"",G4874&lt;&gt;""),$M$3,""),G4874,IF(AND(E4874&amp;F4874&amp;G4874&lt;&gt;"",H4874&lt;&gt;""),$M$3,""),H4874,IF(E4874&amp;F4874&amp;G4874&amp;H4874&lt;&gt;"",$M$3,""),I4874)</f>
        <v/>
      </c>
      <c r="K4874" s="160"/>
    </row>
    <row r="4875" spans="1:11">
      <c r="A4875" s="159">
        <f t="shared" si="608"/>
        <v>305</v>
      </c>
      <c r="B4875" s="156">
        <f t="shared" si="609"/>
        <v>0</v>
      </c>
      <c r="C4875" s="156">
        <v>100000000</v>
      </c>
      <c r="D4875" s="156"/>
      <c r="E4875" s="157"/>
      <c r="K4875" s="160"/>
    </row>
    <row r="4876" spans="1:11">
      <c r="A4876" s="159">
        <f t="shared" si="608"/>
        <v>305</v>
      </c>
      <c r="B4876" s="155">
        <f t="shared" si="609"/>
        <v>0</v>
      </c>
      <c r="C4876" s="155">
        <v>1000000000</v>
      </c>
      <c r="D4876" s="156">
        <f>(A4876-A4873)/1000000</f>
        <v>0</v>
      </c>
      <c r="E4876" s="157">
        <f>D4876-MOD(D4876,100)</f>
        <v>0</v>
      </c>
      <c r="F4876" s="149">
        <f>MOD(D4876,100)</f>
        <v>0</v>
      </c>
      <c r="G4876" s="149">
        <f>F4876-MOD(F4876,10)</f>
        <v>0</v>
      </c>
      <c r="H4876" s="149">
        <f>MOD(F4876,10)</f>
        <v>0</v>
      </c>
      <c r="K4876" s="160"/>
    </row>
    <row r="4877" spans="1:11">
      <c r="A4877" s="159">
        <f t="shared" si="608"/>
        <v>305</v>
      </c>
      <c r="B4877" s="155">
        <f t="shared" si="609"/>
        <v>0</v>
      </c>
      <c r="C4877" s="155">
        <v>10000000000</v>
      </c>
      <c r="E4877" s="161" t="str">
        <f>_xlfn.IFNA(VLOOKUP(E4876,$O$3:$P$38,2,0),"")</f>
        <v/>
      </c>
      <c r="F4877" s="149" t="str">
        <f>IF(AND(F4876&gt;10,F4876&lt;20), VLOOKUP(F4876,$O$3:$P$38,2,0),"")</f>
        <v/>
      </c>
      <c r="G4877" s="149" t="str">
        <f>IF(AND(F4876&gt;10,F4876&lt;20),"", IF(G4876&gt;9, VLOOKUP(G4876,$O$3:$P$38,2,0),""))</f>
        <v/>
      </c>
      <c r="H4877" s="149" t="str">
        <f>IF(AND(F4876&gt;10,F4876&lt;20),"", IF(H4876&gt;0, VLOOKUP(H4876,$O$3:$P$38,2,0),""))</f>
        <v/>
      </c>
      <c r="I4877" s="149" t="str">
        <f>IF(D4876=0,"",IF(D4876=1,$R$3,IF(AND(F4876&gt;10,F4876&lt;19),$R$5,IF(AND(H4876&gt;1,H4876&lt;5),$R$4,$R$5))))</f>
        <v/>
      </c>
      <c r="J4877" s="149" t="str">
        <f>CONCATENATE(E4877,IF(AND(E4877&lt;&gt;"",F4877&lt;&gt;""),$M$3,""),F4877,IF(AND(E4877&amp;F4877&lt;&gt;"",G4877&lt;&gt;""),$M$3,""),G4877,IF(AND(E4877&amp;F4877&amp;G4877&lt;&gt;"",H4877&lt;&gt;""),$M$3,""),H4877,IF(E4877&amp;F4877&amp;G4877&amp;H4877&lt;&gt;"",$M$3,""),I4877)</f>
        <v/>
      </c>
      <c r="K4877" s="160"/>
    </row>
    <row r="4878" spans="1:11">
      <c r="A4878" s="159">
        <f t="shared" si="608"/>
        <v>305</v>
      </c>
      <c r="B4878" s="156">
        <f t="shared" si="609"/>
        <v>0</v>
      </c>
      <c r="C4878" s="156">
        <v>100000000000</v>
      </c>
      <c r="D4878" s="156"/>
      <c r="E4878" s="157"/>
      <c r="K4878" s="160"/>
    </row>
    <row r="4879" spans="1:11">
      <c r="A4879" s="159">
        <f t="shared" si="608"/>
        <v>305</v>
      </c>
      <c r="B4879" s="155">
        <f>A4879-A4876</f>
        <v>0</v>
      </c>
      <c r="C4879" s="155">
        <v>1000000000000</v>
      </c>
      <c r="D4879" s="156">
        <f>(A4879-A4876)/1000000000</f>
        <v>0</v>
      </c>
      <c r="E4879" s="157">
        <f>D4879-MOD(D4879,100)</f>
        <v>0</v>
      </c>
      <c r="F4879" s="149">
        <f>MOD(D4879,100)</f>
        <v>0</v>
      </c>
      <c r="G4879" s="149">
        <f>F4879-MOD(F4879,10)</f>
        <v>0</v>
      </c>
      <c r="H4879" s="149">
        <f>MOD(F4879,10)</f>
        <v>0</v>
      </c>
      <c r="K4879" s="160"/>
    </row>
    <row r="4880" spans="1:11" ht="15.75" thickBot="1">
      <c r="A4880" s="162"/>
      <c r="B4880" s="163"/>
      <c r="C4880" s="163"/>
      <c r="D4880" s="163"/>
      <c r="E4880" s="164" t="str">
        <f>_xlfn.IFNA(VLOOKUP(E4879,$O$3:$P$38,2,0),"")</f>
        <v/>
      </c>
      <c r="F4880" s="163" t="str">
        <f>IF(AND(F4879&gt;10,F4879&lt;20), VLOOKUP(F4879,$O$3:$P$38,2,0),"")</f>
        <v/>
      </c>
      <c r="G4880" s="163" t="str">
        <f>IF(AND(F4879&gt;10,F4879&lt;20),"", IF(G4879&gt;9, VLOOKUP(G4879,$O$3:$P$38,2,0),""))</f>
        <v/>
      </c>
      <c r="H4880" s="163" t="str">
        <f>IF(AND(F4879&gt;10,F4879&lt;20),"", IF(H4879&gt;0, VLOOKUP(H4879,$O$3:$P$38,2,0),""))</f>
        <v/>
      </c>
      <c r="I4880" s="163" t="str">
        <f>IF(D4879=0,"",IF(D4879=1,$S$3,IF(AND(F4879&gt;10,F4879&lt;19),$S$5,IF(AND(H4879&gt;1,H4879&lt;5),$S$4,$S$5))))</f>
        <v/>
      </c>
      <c r="J4880" s="163" t="str">
        <f>CONCATENATE(E4880,IF(AND(E4880&lt;&gt;"",F4880&lt;&gt;""),$M$3,""),F4880,IF(AND(E4880&amp;F4880&lt;&gt;"",G4880&lt;&gt;""),$M$3,""),G4880,IF(AND(E4880&amp;F4880&amp;G4880&lt;&gt;"",H4880&lt;&gt;""),$M$3,""),H4880,IF(E4880&amp;F4880&amp;G4880&amp;H4880&lt;&gt;"",$M$3,""),I4880)</f>
        <v/>
      </c>
      <c r="K4880" s="165"/>
    </row>
    <row r="4882" spans="1:11" ht="15.75" thickBot="1">
      <c r="A4882" s="151">
        <v>306</v>
      </c>
      <c r="B4882" s="145" t="s">
        <v>152</v>
      </c>
      <c r="C4882" s="145" t="s">
        <v>153</v>
      </c>
      <c r="D4882" s="148"/>
      <c r="E4882" s="152" t="str">
        <f>CONCATENATE(J4896,IF(AND(D4895&lt;&gt;0,D4892&lt;&gt;0),$M$3,""),J4893,IF(AND(D4892&lt;&gt;0,D4889&lt;&gt;0),$M$3,""),J4890,IF(AND(D4889&lt;&gt;0,D4886&lt;&gt;0),$M$3,""),J4887,$N$3,$M$3,E4883,IF(D4883&lt;&gt;0,$M$3,""),$N$4)</f>
        <v>trzysta sześć, 00/100</v>
      </c>
      <c r="F4882" s="148"/>
      <c r="G4882" s="148"/>
      <c r="H4882" s="148"/>
      <c r="I4882" s="148"/>
      <c r="J4882" s="148"/>
      <c r="K4882" s="153"/>
    </row>
    <row r="4883" spans="1:11" ht="15.75" thickBot="1">
      <c r="A4883" s="154">
        <f>TRUNC(A4882)</f>
        <v>306</v>
      </c>
      <c r="B4883" s="155">
        <f>A4882-A4883</f>
        <v>0</v>
      </c>
      <c r="C4883" s="155">
        <v>1</v>
      </c>
      <c r="D4883" s="156">
        <f>B4883</f>
        <v>0</v>
      </c>
      <c r="E4883" s="157" t="str">
        <f>CONCATENATE(TEXT(D4883*100,"## 00"),"/100")</f>
        <v>00/100</v>
      </c>
      <c r="K4883" s="158"/>
    </row>
    <row r="4884" spans="1:11">
      <c r="A4884" s="159">
        <f t="shared" ref="A4884:A4895" si="610">MOD($A$4883,$C4884)</f>
        <v>6</v>
      </c>
      <c r="B4884" s="156">
        <f>A4884</f>
        <v>6</v>
      </c>
      <c r="C4884" s="156">
        <v>10</v>
      </c>
      <c r="D4884" s="156"/>
      <c r="E4884" s="157"/>
      <c r="K4884" s="160"/>
    </row>
    <row r="4885" spans="1:11">
      <c r="A4885" s="159">
        <f t="shared" si="610"/>
        <v>6</v>
      </c>
      <c r="B4885" s="156">
        <f t="shared" ref="B4885:B4894" si="611">A4885-A4884</f>
        <v>0</v>
      </c>
      <c r="C4885" s="156">
        <v>100</v>
      </c>
      <c r="D4885" s="156"/>
      <c r="E4885" s="157"/>
      <c r="K4885" s="160"/>
    </row>
    <row r="4886" spans="1:11">
      <c r="A4886" s="159">
        <f t="shared" si="610"/>
        <v>306</v>
      </c>
      <c r="B4886" s="156">
        <f t="shared" si="611"/>
        <v>300</v>
      </c>
      <c r="C4886" s="156">
        <v>1000</v>
      </c>
      <c r="D4886" s="156">
        <f>A4886</f>
        <v>306</v>
      </c>
      <c r="E4886" s="157">
        <f>D4886-MOD(D4886,100)</f>
        <v>300</v>
      </c>
      <c r="F4886" s="149">
        <f>MOD(D4886,100)</f>
        <v>6</v>
      </c>
      <c r="G4886" s="149">
        <f>F4886-MOD(F4886,10)</f>
        <v>0</v>
      </c>
      <c r="H4886" s="149">
        <f>MOD(F4886,10)</f>
        <v>6</v>
      </c>
      <c r="K4886" s="160"/>
    </row>
    <row r="4887" spans="1:11">
      <c r="A4887" s="159">
        <f t="shared" si="610"/>
        <v>306</v>
      </c>
      <c r="B4887" s="156">
        <f t="shared" si="611"/>
        <v>0</v>
      </c>
      <c r="C4887" s="156">
        <v>10000</v>
      </c>
      <c r="D4887" s="156"/>
      <c r="E4887" s="157" t="str">
        <f>_xlfn.IFNA(VLOOKUP(E4886,$O$3:$P$38,2,0),"")</f>
        <v>trzysta</v>
      </c>
      <c r="F4887" s="149" t="str">
        <f>IF(AND(F4886&gt;10,F4886&lt;20), VLOOKUP(F4886,$O$3:$P$38,2,0),"")</f>
        <v/>
      </c>
      <c r="G4887" s="149" t="str">
        <f>IF(AND(F4886&gt;10,F4886&lt;20),"", IF(G4886&gt;9, VLOOKUP(G4886,$O$3:$P$38,2,0),""))</f>
        <v/>
      </c>
      <c r="H4887" s="149" t="str">
        <f>IF(AND(F4886&gt;10,F4886&lt;20),"",IF(H4886&gt;0,VLOOKUP(H4886,$O$3:$P$39,2,0),IF(AND(H4886=0,A4883=0),"zero","")))</f>
        <v>sześć</v>
      </c>
      <c r="J4887" s="149" t="str">
        <f>CONCATENATE(E4887,IF(AND(E4887&lt;&gt;"",F4887&lt;&gt;""),$M$3,""),F4887,IF(AND(E4887&amp;F4887&lt;&gt;"",G4887&lt;&gt;""),$M$3,""),G4887,IF(AND(E4887&amp;F4887&amp;G4887&lt;&gt;"",H4887&lt;&gt;""),$M$3,""),H4887)</f>
        <v>trzysta sześć</v>
      </c>
      <c r="K4887" s="160"/>
    </row>
    <row r="4888" spans="1:11">
      <c r="A4888" s="159">
        <f t="shared" si="610"/>
        <v>306</v>
      </c>
      <c r="B4888" s="156">
        <f t="shared" si="611"/>
        <v>0</v>
      </c>
      <c r="C4888" s="156">
        <v>100000</v>
      </c>
      <c r="D4888" s="156"/>
      <c r="E4888" s="157"/>
      <c r="K4888" s="160"/>
    </row>
    <row r="4889" spans="1:11">
      <c r="A4889" s="159">
        <f t="shared" si="610"/>
        <v>306</v>
      </c>
      <c r="B4889" s="156">
        <f t="shared" si="611"/>
        <v>0</v>
      </c>
      <c r="C4889" s="156">
        <v>1000000</v>
      </c>
      <c r="D4889" s="156">
        <f>(A4889-A4886)/1000</f>
        <v>0</v>
      </c>
      <c r="E4889" s="157">
        <f>D4889-MOD(D4889,100)</f>
        <v>0</v>
      </c>
      <c r="F4889" s="149">
        <f>MOD(D4889,100)</f>
        <v>0</v>
      </c>
      <c r="G4889" s="149">
        <f>F4889-MOD(F4889,10)</f>
        <v>0</v>
      </c>
      <c r="H4889" s="149">
        <f>MOD(F4889,10)</f>
        <v>0</v>
      </c>
      <c r="K4889" s="160"/>
    </row>
    <row r="4890" spans="1:11">
      <c r="A4890" s="159">
        <f t="shared" si="610"/>
        <v>306</v>
      </c>
      <c r="B4890" s="156">
        <f t="shared" si="611"/>
        <v>0</v>
      </c>
      <c r="C4890" s="156">
        <v>10000000</v>
      </c>
      <c r="D4890" s="156"/>
      <c r="E4890" s="157" t="str">
        <f>_xlfn.IFNA(VLOOKUP(E4889,$O$3:$P$38,2,0),"")</f>
        <v/>
      </c>
      <c r="F4890" s="149" t="str">
        <f>IF(AND(F4889&gt;10,F4889&lt;20), VLOOKUP(F4889,$O$3:$P$38,2,0),"")</f>
        <v/>
      </c>
      <c r="G4890" s="149" t="str">
        <f>IF(AND(F4889&gt;10,F4889&lt;20),"", IF(G4889&gt;9, VLOOKUP(G4889,$O$3:$P$38,2,0),""))</f>
        <v/>
      </c>
      <c r="H4890" s="149" t="str">
        <f>IF(AND(F4889&gt;10,F4889&lt;20),"", IF(H4889&gt;0, VLOOKUP(H4889,$O$3:$P$38,2,0),""))</f>
        <v/>
      </c>
      <c r="I4890" s="149" t="str">
        <f>IF(D4889=0,"",IF(D4889=1,$Q$3,IF(AND(F4889&gt;10,F4889&lt;19),$Q$5,IF(AND(H4889&gt;1,H4889&lt;5),$Q$4,$Q$5))))</f>
        <v/>
      </c>
      <c r="J4890" s="149" t="str">
        <f>CONCATENATE(E4890,IF(AND(E4890&lt;&gt;"",F4890&lt;&gt;""),$M$3,""),F4890,IF(AND(E4890&amp;F4890&lt;&gt;"",G4890&lt;&gt;""),$M$3,""),G4890,IF(AND(E4890&amp;F4890&amp;G4890&lt;&gt;"",H4890&lt;&gt;""),$M$3,""),H4890,IF(E4890&amp;F4890&amp;G4890&amp;H4890&lt;&gt;"",$M$3,""),I4890)</f>
        <v/>
      </c>
      <c r="K4890" s="160"/>
    </row>
    <row r="4891" spans="1:11">
      <c r="A4891" s="159">
        <f t="shared" si="610"/>
        <v>306</v>
      </c>
      <c r="B4891" s="156">
        <f t="shared" si="611"/>
        <v>0</v>
      </c>
      <c r="C4891" s="156">
        <v>100000000</v>
      </c>
      <c r="D4891" s="156"/>
      <c r="E4891" s="157"/>
      <c r="K4891" s="160"/>
    </row>
    <row r="4892" spans="1:11">
      <c r="A4892" s="159">
        <f t="shared" si="610"/>
        <v>306</v>
      </c>
      <c r="B4892" s="155">
        <f t="shared" si="611"/>
        <v>0</v>
      </c>
      <c r="C4892" s="155">
        <v>1000000000</v>
      </c>
      <c r="D4892" s="156">
        <f>(A4892-A4889)/1000000</f>
        <v>0</v>
      </c>
      <c r="E4892" s="157">
        <f>D4892-MOD(D4892,100)</f>
        <v>0</v>
      </c>
      <c r="F4892" s="149">
        <f>MOD(D4892,100)</f>
        <v>0</v>
      </c>
      <c r="G4892" s="149">
        <f>F4892-MOD(F4892,10)</f>
        <v>0</v>
      </c>
      <c r="H4892" s="149">
        <f>MOD(F4892,10)</f>
        <v>0</v>
      </c>
      <c r="K4892" s="160"/>
    </row>
    <row r="4893" spans="1:11">
      <c r="A4893" s="159">
        <f t="shared" si="610"/>
        <v>306</v>
      </c>
      <c r="B4893" s="155">
        <f t="shared" si="611"/>
        <v>0</v>
      </c>
      <c r="C4893" s="155">
        <v>10000000000</v>
      </c>
      <c r="E4893" s="161" t="str">
        <f>_xlfn.IFNA(VLOOKUP(E4892,$O$3:$P$38,2,0),"")</f>
        <v/>
      </c>
      <c r="F4893" s="149" t="str">
        <f>IF(AND(F4892&gt;10,F4892&lt;20), VLOOKUP(F4892,$O$3:$P$38,2,0),"")</f>
        <v/>
      </c>
      <c r="G4893" s="149" t="str">
        <f>IF(AND(F4892&gt;10,F4892&lt;20),"", IF(G4892&gt;9, VLOOKUP(G4892,$O$3:$P$38,2,0),""))</f>
        <v/>
      </c>
      <c r="H4893" s="149" t="str">
        <f>IF(AND(F4892&gt;10,F4892&lt;20),"", IF(H4892&gt;0, VLOOKUP(H4892,$O$3:$P$38,2,0),""))</f>
        <v/>
      </c>
      <c r="I4893" s="149" t="str">
        <f>IF(D4892=0,"",IF(D4892=1,$R$3,IF(AND(F4892&gt;10,F4892&lt;19),$R$5,IF(AND(H4892&gt;1,H4892&lt;5),$R$4,$R$5))))</f>
        <v/>
      </c>
      <c r="J4893" s="149" t="str">
        <f>CONCATENATE(E4893,IF(AND(E4893&lt;&gt;"",F4893&lt;&gt;""),$M$3,""),F4893,IF(AND(E4893&amp;F4893&lt;&gt;"",G4893&lt;&gt;""),$M$3,""),G4893,IF(AND(E4893&amp;F4893&amp;G4893&lt;&gt;"",H4893&lt;&gt;""),$M$3,""),H4893,IF(E4893&amp;F4893&amp;G4893&amp;H4893&lt;&gt;"",$M$3,""),I4893)</f>
        <v/>
      </c>
      <c r="K4893" s="160"/>
    </row>
    <row r="4894" spans="1:11">
      <c r="A4894" s="159">
        <f t="shared" si="610"/>
        <v>306</v>
      </c>
      <c r="B4894" s="156">
        <f t="shared" si="611"/>
        <v>0</v>
      </c>
      <c r="C4894" s="156">
        <v>100000000000</v>
      </c>
      <c r="D4894" s="156"/>
      <c r="E4894" s="157"/>
      <c r="K4894" s="160"/>
    </row>
    <row r="4895" spans="1:11">
      <c r="A4895" s="159">
        <f t="shared" si="610"/>
        <v>306</v>
      </c>
      <c r="B4895" s="155">
        <f>A4895-A4892</f>
        <v>0</v>
      </c>
      <c r="C4895" s="155">
        <v>1000000000000</v>
      </c>
      <c r="D4895" s="156">
        <f>(A4895-A4892)/1000000000</f>
        <v>0</v>
      </c>
      <c r="E4895" s="157">
        <f>D4895-MOD(D4895,100)</f>
        <v>0</v>
      </c>
      <c r="F4895" s="149">
        <f>MOD(D4895,100)</f>
        <v>0</v>
      </c>
      <c r="G4895" s="149">
        <f>F4895-MOD(F4895,10)</f>
        <v>0</v>
      </c>
      <c r="H4895" s="149">
        <f>MOD(F4895,10)</f>
        <v>0</v>
      </c>
      <c r="K4895" s="160"/>
    </row>
    <row r="4896" spans="1:11" ht="15.75" thickBot="1">
      <c r="A4896" s="162"/>
      <c r="B4896" s="163"/>
      <c r="C4896" s="163"/>
      <c r="D4896" s="163"/>
      <c r="E4896" s="164" t="str">
        <f>_xlfn.IFNA(VLOOKUP(E4895,$O$3:$P$38,2,0),"")</f>
        <v/>
      </c>
      <c r="F4896" s="163" t="str">
        <f>IF(AND(F4895&gt;10,F4895&lt;20), VLOOKUP(F4895,$O$3:$P$38,2,0),"")</f>
        <v/>
      </c>
      <c r="G4896" s="163" t="str">
        <f>IF(AND(F4895&gt;10,F4895&lt;20),"", IF(G4895&gt;9, VLOOKUP(G4895,$O$3:$P$38,2,0),""))</f>
        <v/>
      </c>
      <c r="H4896" s="163" t="str">
        <f>IF(AND(F4895&gt;10,F4895&lt;20),"", IF(H4895&gt;0, VLOOKUP(H4895,$O$3:$P$38,2,0),""))</f>
        <v/>
      </c>
      <c r="I4896" s="163" t="str">
        <f>IF(D4895=0,"",IF(D4895=1,$S$3,IF(AND(F4895&gt;10,F4895&lt;19),$S$5,IF(AND(H4895&gt;1,H4895&lt;5),$S$4,$S$5))))</f>
        <v/>
      </c>
      <c r="J4896" s="163" t="str">
        <f>CONCATENATE(E4896,IF(AND(E4896&lt;&gt;"",F4896&lt;&gt;""),$M$3,""),F4896,IF(AND(E4896&amp;F4896&lt;&gt;"",G4896&lt;&gt;""),$M$3,""),G4896,IF(AND(E4896&amp;F4896&amp;G4896&lt;&gt;"",H4896&lt;&gt;""),$M$3,""),H4896,IF(E4896&amp;F4896&amp;G4896&amp;H4896&lt;&gt;"",$M$3,""),I4896)</f>
        <v/>
      </c>
      <c r="K4896" s="165"/>
    </row>
    <row r="4898" spans="1:11" ht="15.75" thickBot="1">
      <c r="A4898" s="151">
        <v>307</v>
      </c>
      <c r="B4898" s="145" t="s">
        <v>152</v>
      </c>
      <c r="C4898" s="145" t="s">
        <v>153</v>
      </c>
      <c r="D4898" s="148"/>
      <c r="E4898" s="152" t="str">
        <f>CONCATENATE(J4912,IF(AND(D4911&lt;&gt;0,D4908&lt;&gt;0),$M$3,""),J4909,IF(AND(D4908&lt;&gt;0,D4905&lt;&gt;0),$M$3,""),J4906,IF(AND(D4905&lt;&gt;0,D4902&lt;&gt;0),$M$3,""),J4903,$N$3,$M$3,E4899,IF(D4899&lt;&gt;0,$M$3,""),$N$4)</f>
        <v>trzysta siedem, 00/100</v>
      </c>
      <c r="F4898" s="148"/>
      <c r="G4898" s="148"/>
      <c r="H4898" s="148"/>
      <c r="I4898" s="148"/>
      <c r="J4898" s="148"/>
      <c r="K4898" s="153"/>
    </row>
    <row r="4899" spans="1:11" ht="15.75" thickBot="1">
      <c r="A4899" s="154">
        <f>TRUNC(A4898)</f>
        <v>307</v>
      </c>
      <c r="B4899" s="155">
        <f>A4898-A4899</f>
        <v>0</v>
      </c>
      <c r="C4899" s="155">
        <v>1</v>
      </c>
      <c r="D4899" s="156">
        <f>B4899</f>
        <v>0</v>
      </c>
      <c r="E4899" s="157" t="str">
        <f>CONCATENATE(TEXT(D4899*100,"## 00"),"/100")</f>
        <v>00/100</v>
      </c>
      <c r="K4899" s="158"/>
    </row>
    <row r="4900" spans="1:11">
      <c r="A4900" s="159">
        <f t="shared" ref="A4900:A4911" si="612">MOD($A$4899,$C4900)</f>
        <v>7</v>
      </c>
      <c r="B4900" s="156">
        <f>A4900</f>
        <v>7</v>
      </c>
      <c r="C4900" s="156">
        <v>10</v>
      </c>
      <c r="D4900" s="156"/>
      <c r="E4900" s="157"/>
      <c r="K4900" s="160"/>
    </row>
    <row r="4901" spans="1:11">
      <c r="A4901" s="159">
        <f t="shared" si="612"/>
        <v>7</v>
      </c>
      <c r="B4901" s="156">
        <f t="shared" ref="B4901:B4910" si="613">A4901-A4900</f>
        <v>0</v>
      </c>
      <c r="C4901" s="156">
        <v>100</v>
      </c>
      <c r="D4901" s="156"/>
      <c r="E4901" s="157"/>
      <c r="K4901" s="160"/>
    </row>
    <row r="4902" spans="1:11">
      <c r="A4902" s="159">
        <f t="shared" si="612"/>
        <v>307</v>
      </c>
      <c r="B4902" s="156">
        <f t="shared" si="613"/>
        <v>300</v>
      </c>
      <c r="C4902" s="156">
        <v>1000</v>
      </c>
      <c r="D4902" s="156">
        <f>A4902</f>
        <v>307</v>
      </c>
      <c r="E4902" s="157">
        <f>D4902-MOD(D4902,100)</f>
        <v>300</v>
      </c>
      <c r="F4902" s="149">
        <f>MOD(D4902,100)</f>
        <v>7</v>
      </c>
      <c r="G4902" s="149">
        <f>F4902-MOD(F4902,10)</f>
        <v>0</v>
      </c>
      <c r="H4902" s="149">
        <f>MOD(F4902,10)</f>
        <v>7</v>
      </c>
      <c r="K4902" s="160"/>
    </row>
    <row r="4903" spans="1:11">
      <c r="A4903" s="159">
        <f t="shared" si="612"/>
        <v>307</v>
      </c>
      <c r="B4903" s="156">
        <f t="shared" si="613"/>
        <v>0</v>
      </c>
      <c r="C4903" s="156">
        <v>10000</v>
      </c>
      <c r="D4903" s="156"/>
      <c r="E4903" s="157" t="str">
        <f>_xlfn.IFNA(VLOOKUP(E4902,$O$3:$P$38,2,0),"")</f>
        <v>trzysta</v>
      </c>
      <c r="F4903" s="149" t="str">
        <f>IF(AND(F4902&gt;10,F4902&lt;20), VLOOKUP(F4902,$O$3:$P$38,2,0),"")</f>
        <v/>
      </c>
      <c r="G4903" s="149" t="str">
        <f>IF(AND(F4902&gt;10,F4902&lt;20),"", IF(G4902&gt;9, VLOOKUP(G4902,$O$3:$P$38,2,0),""))</f>
        <v/>
      </c>
      <c r="H4903" s="149" t="str">
        <f>IF(AND(F4902&gt;10,F4902&lt;20),"",IF(H4902&gt;0,VLOOKUP(H4902,$O$3:$P$39,2,0),IF(AND(H4902=0,A4899=0),"zero","")))</f>
        <v>siedem</v>
      </c>
      <c r="J4903" s="149" t="str">
        <f>CONCATENATE(E4903,IF(AND(E4903&lt;&gt;"",F4903&lt;&gt;""),$M$3,""),F4903,IF(AND(E4903&amp;F4903&lt;&gt;"",G4903&lt;&gt;""),$M$3,""),G4903,IF(AND(E4903&amp;F4903&amp;G4903&lt;&gt;"",H4903&lt;&gt;""),$M$3,""),H4903)</f>
        <v>trzysta siedem</v>
      </c>
      <c r="K4903" s="160"/>
    </row>
    <row r="4904" spans="1:11">
      <c r="A4904" s="159">
        <f t="shared" si="612"/>
        <v>307</v>
      </c>
      <c r="B4904" s="156">
        <f t="shared" si="613"/>
        <v>0</v>
      </c>
      <c r="C4904" s="156">
        <v>100000</v>
      </c>
      <c r="D4904" s="156"/>
      <c r="E4904" s="157"/>
      <c r="K4904" s="160"/>
    </row>
    <row r="4905" spans="1:11">
      <c r="A4905" s="159">
        <f t="shared" si="612"/>
        <v>307</v>
      </c>
      <c r="B4905" s="156">
        <f t="shared" si="613"/>
        <v>0</v>
      </c>
      <c r="C4905" s="156">
        <v>1000000</v>
      </c>
      <c r="D4905" s="156">
        <f>(A4905-A4902)/1000</f>
        <v>0</v>
      </c>
      <c r="E4905" s="157">
        <f>D4905-MOD(D4905,100)</f>
        <v>0</v>
      </c>
      <c r="F4905" s="149">
        <f>MOD(D4905,100)</f>
        <v>0</v>
      </c>
      <c r="G4905" s="149">
        <f>F4905-MOD(F4905,10)</f>
        <v>0</v>
      </c>
      <c r="H4905" s="149">
        <f>MOD(F4905,10)</f>
        <v>0</v>
      </c>
      <c r="K4905" s="160"/>
    </row>
    <row r="4906" spans="1:11">
      <c r="A4906" s="159">
        <f t="shared" si="612"/>
        <v>307</v>
      </c>
      <c r="B4906" s="156">
        <f t="shared" si="613"/>
        <v>0</v>
      </c>
      <c r="C4906" s="156">
        <v>10000000</v>
      </c>
      <c r="D4906" s="156"/>
      <c r="E4906" s="157" t="str">
        <f>_xlfn.IFNA(VLOOKUP(E4905,$O$3:$P$38,2,0),"")</f>
        <v/>
      </c>
      <c r="F4906" s="149" t="str">
        <f>IF(AND(F4905&gt;10,F4905&lt;20), VLOOKUP(F4905,$O$3:$P$38,2,0),"")</f>
        <v/>
      </c>
      <c r="G4906" s="149" t="str">
        <f>IF(AND(F4905&gt;10,F4905&lt;20),"", IF(G4905&gt;9, VLOOKUP(G4905,$O$3:$P$38,2,0),""))</f>
        <v/>
      </c>
      <c r="H4906" s="149" t="str">
        <f>IF(AND(F4905&gt;10,F4905&lt;20),"", IF(H4905&gt;0, VLOOKUP(H4905,$O$3:$P$38,2,0),""))</f>
        <v/>
      </c>
      <c r="I4906" s="149" t="str">
        <f>IF(D4905=0,"",IF(D4905=1,$Q$3,IF(AND(F4905&gt;10,F4905&lt;19),$Q$5,IF(AND(H4905&gt;1,H4905&lt;5),$Q$4,$Q$5))))</f>
        <v/>
      </c>
      <c r="J4906" s="149" t="str">
        <f>CONCATENATE(E4906,IF(AND(E4906&lt;&gt;"",F4906&lt;&gt;""),$M$3,""),F4906,IF(AND(E4906&amp;F4906&lt;&gt;"",G4906&lt;&gt;""),$M$3,""),G4906,IF(AND(E4906&amp;F4906&amp;G4906&lt;&gt;"",H4906&lt;&gt;""),$M$3,""),H4906,IF(E4906&amp;F4906&amp;G4906&amp;H4906&lt;&gt;"",$M$3,""),I4906)</f>
        <v/>
      </c>
      <c r="K4906" s="160"/>
    </row>
    <row r="4907" spans="1:11">
      <c r="A4907" s="159">
        <f t="shared" si="612"/>
        <v>307</v>
      </c>
      <c r="B4907" s="156">
        <f t="shared" si="613"/>
        <v>0</v>
      </c>
      <c r="C4907" s="156">
        <v>100000000</v>
      </c>
      <c r="D4907" s="156"/>
      <c r="E4907" s="157"/>
      <c r="K4907" s="160"/>
    </row>
    <row r="4908" spans="1:11">
      <c r="A4908" s="159">
        <f t="shared" si="612"/>
        <v>307</v>
      </c>
      <c r="B4908" s="155">
        <f t="shared" si="613"/>
        <v>0</v>
      </c>
      <c r="C4908" s="155">
        <v>1000000000</v>
      </c>
      <c r="D4908" s="156">
        <f>(A4908-A4905)/1000000</f>
        <v>0</v>
      </c>
      <c r="E4908" s="157">
        <f>D4908-MOD(D4908,100)</f>
        <v>0</v>
      </c>
      <c r="F4908" s="149">
        <f>MOD(D4908,100)</f>
        <v>0</v>
      </c>
      <c r="G4908" s="149">
        <f>F4908-MOD(F4908,10)</f>
        <v>0</v>
      </c>
      <c r="H4908" s="149">
        <f>MOD(F4908,10)</f>
        <v>0</v>
      </c>
      <c r="K4908" s="160"/>
    </row>
    <row r="4909" spans="1:11">
      <c r="A4909" s="159">
        <f t="shared" si="612"/>
        <v>307</v>
      </c>
      <c r="B4909" s="155">
        <f t="shared" si="613"/>
        <v>0</v>
      </c>
      <c r="C4909" s="155">
        <v>10000000000</v>
      </c>
      <c r="E4909" s="161" t="str">
        <f>_xlfn.IFNA(VLOOKUP(E4908,$O$3:$P$38,2,0),"")</f>
        <v/>
      </c>
      <c r="F4909" s="149" t="str">
        <f>IF(AND(F4908&gt;10,F4908&lt;20), VLOOKUP(F4908,$O$3:$P$38,2,0),"")</f>
        <v/>
      </c>
      <c r="G4909" s="149" t="str">
        <f>IF(AND(F4908&gt;10,F4908&lt;20),"", IF(G4908&gt;9, VLOOKUP(G4908,$O$3:$P$38,2,0),""))</f>
        <v/>
      </c>
      <c r="H4909" s="149" t="str">
        <f>IF(AND(F4908&gt;10,F4908&lt;20),"", IF(H4908&gt;0, VLOOKUP(H4908,$O$3:$P$38,2,0),""))</f>
        <v/>
      </c>
      <c r="I4909" s="149" t="str">
        <f>IF(D4908=0,"",IF(D4908=1,$R$3,IF(AND(F4908&gt;10,F4908&lt;19),$R$5,IF(AND(H4908&gt;1,H4908&lt;5),$R$4,$R$5))))</f>
        <v/>
      </c>
      <c r="J4909" s="149" t="str">
        <f>CONCATENATE(E4909,IF(AND(E4909&lt;&gt;"",F4909&lt;&gt;""),$M$3,""),F4909,IF(AND(E4909&amp;F4909&lt;&gt;"",G4909&lt;&gt;""),$M$3,""),G4909,IF(AND(E4909&amp;F4909&amp;G4909&lt;&gt;"",H4909&lt;&gt;""),$M$3,""),H4909,IF(E4909&amp;F4909&amp;G4909&amp;H4909&lt;&gt;"",$M$3,""),I4909)</f>
        <v/>
      </c>
      <c r="K4909" s="160"/>
    </row>
    <row r="4910" spans="1:11">
      <c r="A4910" s="159">
        <f t="shared" si="612"/>
        <v>307</v>
      </c>
      <c r="B4910" s="156">
        <f t="shared" si="613"/>
        <v>0</v>
      </c>
      <c r="C4910" s="156">
        <v>100000000000</v>
      </c>
      <c r="D4910" s="156"/>
      <c r="E4910" s="157"/>
      <c r="K4910" s="160"/>
    </row>
    <row r="4911" spans="1:11">
      <c r="A4911" s="159">
        <f t="shared" si="612"/>
        <v>307</v>
      </c>
      <c r="B4911" s="155">
        <f>A4911-A4908</f>
        <v>0</v>
      </c>
      <c r="C4911" s="155">
        <v>1000000000000</v>
      </c>
      <c r="D4911" s="156">
        <f>(A4911-A4908)/1000000000</f>
        <v>0</v>
      </c>
      <c r="E4911" s="157">
        <f>D4911-MOD(D4911,100)</f>
        <v>0</v>
      </c>
      <c r="F4911" s="149">
        <f>MOD(D4911,100)</f>
        <v>0</v>
      </c>
      <c r="G4911" s="149">
        <f>F4911-MOD(F4911,10)</f>
        <v>0</v>
      </c>
      <c r="H4911" s="149">
        <f>MOD(F4911,10)</f>
        <v>0</v>
      </c>
      <c r="K4911" s="160"/>
    </row>
    <row r="4912" spans="1:11" ht="15.75" thickBot="1">
      <c r="A4912" s="162"/>
      <c r="B4912" s="163"/>
      <c r="C4912" s="163"/>
      <c r="D4912" s="163"/>
      <c r="E4912" s="164" t="str">
        <f>_xlfn.IFNA(VLOOKUP(E4911,$O$3:$P$38,2,0),"")</f>
        <v/>
      </c>
      <c r="F4912" s="163" t="str">
        <f>IF(AND(F4911&gt;10,F4911&lt;20), VLOOKUP(F4911,$O$3:$P$38,2,0),"")</f>
        <v/>
      </c>
      <c r="G4912" s="163" t="str">
        <f>IF(AND(F4911&gt;10,F4911&lt;20),"", IF(G4911&gt;9, VLOOKUP(G4911,$O$3:$P$38,2,0),""))</f>
        <v/>
      </c>
      <c r="H4912" s="163" t="str">
        <f>IF(AND(F4911&gt;10,F4911&lt;20),"", IF(H4911&gt;0, VLOOKUP(H4911,$O$3:$P$38,2,0),""))</f>
        <v/>
      </c>
      <c r="I4912" s="163" t="str">
        <f>IF(D4911=0,"",IF(D4911=1,$S$3,IF(AND(F4911&gt;10,F4911&lt;19),$S$5,IF(AND(H4911&gt;1,H4911&lt;5),$S$4,$S$5))))</f>
        <v/>
      </c>
      <c r="J4912" s="163" t="str">
        <f>CONCATENATE(E4912,IF(AND(E4912&lt;&gt;"",F4912&lt;&gt;""),$M$3,""),F4912,IF(AND(E4912&amp;F4912&lt;&gt;"",G4912&lt;&gt;""),$M$3,""),G4912,IF(AND(E4912&amp;F4912&amp;G4912&lt;&gt;"",H4912&lt;&gt;""),$M$3,""),H4912,IF(E4912&amp;F4912&amp;G4912&amp;H4912&lt;&gt;"",$M$3,""),I4912)</f>
        <v/>
      </c>
      <c r="K4912" s="165"/>
    </row>
    <row r="4914" spans="1:11" ht="15.75" thickBot="1">
      <c r="A4914" s="151">
        <v>308</v>
      </c>
      <c r="B4914" s="145" t="s">
        <v>152</v>
      </c>
      <c r="C4914" s="145" t="s">
        <v>153</v>
      </c>
      <c r="D4914" s="148"/>
      <c r="E4914" s="152" t="str">
        <f>CONCATENATE(J4928,IF(AND(D4927&lt;&gt;0,D4924&lt;&gt;0),$M$3,""),J4925,IF(AND(D4924&lt;&gt;0,D4921&lt;&gt;0),$M$3,""),J4922,IF(AND(D4921&lt;&gt;0,D4918&lt;&gt;0),$M$3,""),J4919,$N$3,$M$3,E4915,IF(D4915&lt;&gt;0,$M$3,""),$N$4)</f>
        <v>trzysta osiem, 00/100</v>
      </c>
      <c r="F4914" s="148"/>
      <c r="G4914" s="148"/>
      <c r="H4914" s="148"/>
      <c r="I4914" s="148"/>
      <c r="J4914" s="148"/>
      <c r="K4914" s="153"/>
    </row>
    <row r="4915" spans="1:11" ht="15.75" thickBot="1">
      <c r="A4915" s="154">
        <f>TRUNC(A4914)</f>
        <v>308</v>
      </c>
      <c r="B4915" s="155">
        <f>A4914-A4915</f>
        <v>0</v>
      </c>
      <c r="C4915" s="155">
        <v>1</v>
      </c>
      <c r="D4915" s="156">
        <f>B4915</f>
        <v>0</v>
      </c>
      <c r="E4915" s="157" t="str">
        <f>CONCATENATE(TEXT(D4915*100,"## 00"),"/100")</f>
        <v>00/100</v>
      </c>
      <c r="K4915" s="158"/>
    </row>
    <row r="4916" spans="1:11">
      <c r="A4916" s="159">
        <f t="shared" ref="A4916:A4927" si="614">MOD($A$4915,$C4916)</f>
        <v>8</v>
      </c>
      <c r="B4916" s="156">
        <f>A4916</f>
        <v>8</v>
      </c>
      <c r="C4916" s="156">
        <v>10</v>
      </c>
      <c r="D4916" s="156"/>
      <c r="E4916" s="157"/>
      <c r="K4916" s="160"/>
    </row>
    <row r="4917" spans="1:11">
      <c r="A4917" s="159">
        <f t="shared" si="614"/>
        <v>8</v>
      </c>
      <c r="B4917" s="156">
        <f t="shared" ref="B4917:B4926" si="615">A4917-A4916</f>
        <v>0</v>
      </c>
      <c r="C4917" s="156">
        <v>100</v>
      </c>
      <c r="D4917" s="156"/>
      <c r="E4917" s="157"/>
      <c r="K4917" s="160"/>
    </row>
    <row r="4918" spans="1:11">
      <c r="A4918" s="159">
        <f t="shared" si="614"/>
        <v>308</v>
      </c>
      <c r="B4918" s="156">
        <f t="shared" si="615"/>
        <v>300</v>
      </c>
      <c r="C4918" s="156">
        <v>1000</v>
      </c>
      <c r="D4918" s="156">
        <f>A4918</f>
        <v>308</v>
      </c>
      <c r="E4918" s="157">
        <f>D4918-MOD(D4918,100)</f>
        <v>300</v>
      </c>
      <c r="F4918" s="149">
        <f>MOD(D4918,100)</f>
        <v>8</v>
      </c>
      <c r="G4918" s="149">
        <f>F4918-MOD(F4918,10)</f>
        <v>0</v>
      </c>
      <c r="H4918" s="149">
        <f>MOD(F4918,10)</f>
        <v>8</v>
      </c>
      <c r="K4918" s="160"/>
    </row>
    <row r="4919" spans="1:11">
      <c r="A4919" s="159">
        <f t="shared" si="614"/>
        <v>308</v>
      </c>
      <c r="B4919" s="156">
        <f t="shared" si="615"/>
        <v>0</v>
      </c>
      <c r="C4919" s="156">
        <v>10000</v>
      </c>
      <c r="D4919" s="156"/>
      <c r="E4919" s="157" t="str">
        <f>_xlfn.IFNA(VLOOKUP(E4918,$O$3:$P$38,2,0),"")</f>
        <v>trzysta</v>
      </c>
      <c r="F4919" s="149" t="str">
        <f>IF(AND(F4918&gt;10,F4918&lt;20), VLOOKUP(F4918,$O$3:$P$38,2,0),"")</f>
        <v/>
      </c>
      <c r="G4919" s="149" t="str">
        <f>IF(AND(F4918&gt;10,F4918&lt;20),"", IF(G4918&gt;9, VLOOKUP(G4918,$O$3:$P$38,2,0),""))</f>
        <v/>
      </c>
      <c r="H4919" s="149" t="str">
        <f>IF(AND(F4918&gt;10,F4918&lt;20),"",IF(H4918&gt;0,VLOOKUP(H4918,$O$3:$P$39,2,0),IF(AND(H4918=0,A4915=0),"zero","")))</f>
        <v>osiem</v>
      </c>
      <c r="J4919" s="149" t="str">
        <f>CONCATENATE(E4919,IF(AND(E4919&lt;&gt;"",F4919&lt;&gt;""),$M$3,""),F4919,IF(AND(E4919&amp;F4919&lt;&gt;"",G4919&lt;&gt;""),$M$3,""),G4919,IF(AND(E4919&amp;F4919&amp;G4919&lt;&gt;"",H4919&lt;&gt;""),$M$3,""),H4919)</f>
        <v>trzysta osiem</v>
      </c>
      <c r="K4919" s="160"/>
    </row>
    <row r="4920" spans="1:11">
      <c r="A4920" s="159">
        <f t="shared" si="614"/>
        <v>308</v>
      </c>
      <c r="B4920" s="156">
        <f t="shared" si="615"/>
        <v>0</v>
      </c>
      <c r="C4920" s="156">
        <v>100000</v>
      </c>
      <c r="D4920" s="156"/>
      <c r="E4920" s="157"/>
      <c r="K4920" s="160"/>
    </row>
    <row r="4921" spans="1:11">
      <c r="A4921" s="159">
        <f t="shared" si="614"/>
        <v>308</v>
      </c>
      <c r="B4921" s="156">
        <f t="shared" si="615"/>
        <v>0</v>
      </c>
      <c r="C4921" s="156">
        <v>1000000</v>
      </c>
      <c r="D4921" s="156">
        <f>(A4921-A4918)/1000</f>
        <v>0</v>
      </c>
      <c r="E4921" s="157">
        <f>D4921-MOD(D4921,100)</f>
        <v>0</v>
      </c>
      <c r="F4921" s="149">
        <f>MOD(D4921,100)</f>
        <v>0</v>
      </c>
      <c r="G4921" s="149">
        <f>F4921-MOD(F4921,10)</f>
        <v>0</v>
      </c>
      <c r="H4921" s="149">
        <f>MOD(F4921,10)</f>
        <v>0</v>
      </c>
      <c r="K4921" s="160"/>
    </row>
    <row r="4922" spans="1:11">
      <c r="A4922" s="159">
        <f t="shared" si="614"/>
        <v>308</v>
      </c>
      <c r="B4922" s="156">
        <f t="shared" si="615"/>
        <v>0</v>
      </c>
      <c r="C4922" s="156">
        <v>10000000</v>
      </c>
      <c r="D4922" s="156"/>
      <c r="E4922" s="157" t="str">
        <f>_xlfn.IFNA(VLOOKUP(E4921,$O$3:$P$38,2,0),"")</f>
        <v/>
      </c>
      <c r="F4922" s="149" t="str">
        <f>IF(AND(F4921&gt;10,F4921&lt;20), VLOOKUP(F4921,$O$3:$P$38,2,0),"")</f>
        <v/>
      </c>
      <c r="G4922" s="149" t="str">
        <f>IF(AND(F4921&gt;10,F4921&lt;20),"", IF(G4921&gt;9, VLOOKUP(G4921,$O$3:$P$38,2,0),""))</f>
        <v/>
      </c>
      <c r="H4922" s="149" t="str">
        <f>IF(AND(F4921&gt;10,F4921&lt;20),"", IF(H4921&gt;0, VLOOKUP(H4921,$O$3:$P$38,2,0),""))</f>
        <v/>
      </c>
      <c r="I4922" s="149" t="str">
        <f>IF(D4921=0,"",IF(D4921=1,$Q$3,IF(AND(F4921&gt;10,F4921&lt;19),$Q$5,IF(AND(H4921&gt;1,H4921&lt;5),$Q$4,$Q$5))))</f>
        <v/>
      </c>
      <c r="J4922" s="149" t="str">
        <f>CONCATENATE(E4922,IF(AND(E4922&lt;&gt;"",F4922&lt;&gt;""),$M$3,""),F4922,IF(AND(E4922&amp;F4922&lt;&gt;"",G4922&lt;&gt;""),$M$3,""),G4922,IF(AND(E4922&amp;F4922&amp;G4922&lt;&gt;"",H4922&lt;&gt;""),$M$3,""),H4922,IF(E4922&amp;F4922&amp;G4922&amp;H4922&lt;&gt;"",$M$3,""),I4922)</f>
        <v/>
      </c>
      <c r="K4922" s="160"/>
    </row>
    <row r="4923" spans="1:11">
      <c r="A4923" s="159">
        <f t="shared" si="614"/>
        <v>308</v>
      </c>
      <c r="B4923" s="156">
        <f t="shared" si="615"/>
        <v>0</v>
      </c>
      <c r="C4923" s="156">
        <v>100000000</v>
      </c>
      <c r="D4923" s="156"/>
      <c r="E4923" s="157"/>
      <c r="K4923" s="160"/>
    </row>
    <row r="4924" spans="1:11">
      <c r="A4924" s="159">
        <f t="shared" si="614"/>
        <v>308</v>
      </c>
      <c r="B4924" s="155">
        <f t="shared" si="615"/>
        <v>0</v>
      </c>
      <c r="C4924" s="155">
        <v>1000000000</v>
      </c>
      <c r="D4924" s="156">
        <f>(A4924-A4921)/1000000</f>
        <v>0</v>
      </c>
      <c r="E4924" s="157">
        <f>D4924-MOD(D4924,100)</f>
        <v>0</v>
      </c>
      <c r="F4924" s="149">
        <f>MOD(D4924,100)</f>
        <v>0</v>
      </c>
      <c r="G4924" s="149">
        <f>F4924-MOD(F4924,10)</f>
        <v>0</v>
      </c>
      <c r="H4924" s="149">
        <f>MOD(F4924,10)</f>
        <v>0</v>
      </c>
      <c r="K4924" s="160"/>
    </row>
    <row r="4925" spans="1:11">
      <c r="A4925" s="159">
        <f t="shared" si="614"/>
        <v>308</v>
      </c>
      <c r="B4925" s="155">
        <f t="shared" si="615"/>
        <v>0</v>
      </c>
      <c r="C4925" s="155">
        <v>10000000000</v>
      </c>
      <c r="E4925" s="161" t="str">
        <f>_xlfn.IFNA(VLOOKUP(E4924,$O$3:$P$38,2,0),"")</f>
        <v/>
      </c>
      <c r="F4925" s="149" t="str">
        <f>IF(AND(F4924&gt;10,F4924&lt;20), VLOOKUP(F4924,$O$3:$P$38,2,0),"")</f>
        <v/>
      </c>
      <c r="G4925" s="149" t="str">
        <f>IF(AND(F4924&gt;10,F4924&lt;20),"", IF(G4924&gt;9, VLOOKUP(G4924,$O$3:$P$38,2,0),""))</f>
        <v/>
      </c>
      <c r="H4925" s="149" t="str">
        <f>IF(AND(F4924&gt;10,F4924&lt;20),"", IF(H4924&gt;0, VLOOKUP(H4924,$O$3:$P$38,2,0),""))</f>
        <v/>
      </c>
      <c r="I4925" s="149" t="str">
        <f>IF(D4924=0,"",IF(D4924=1,$R$3,IF(AND(F4924&gt;10,F4924&lt;19),$R$5,IF(AND(H4924&gt;1,H4924&lt;5),$R$4,$R$5))))</f>
        <v/>
      </c>
      <c r="J4925" s="149" t="str">
        <f>CONCATENATE(E4925,IF(AND(E4925&lt;&gt;"",F4925&lt;&gt;""),$M$3,""),F4925,IF(AND(E4925&amp;F4925&lt;&gt;"",G4925&lt;&gt;""),$M$3,""),G4925,IF(AND(E4925&amp;F4925&amp;G4925&lt;&gt;"",H4925&lt;&gt;""),$M$3,""),H4925,IF(E4925&amp;F4925&amp;G4925&amp;H4925&lt;&gt;"",$M$3,""),I4925)</f>
        <v/>
      </c>
      <c r="K4925" s="160"/>
    </row>
    <row r="4926" spans="1:11">
      <c r="A4926" s="159">
        <f t="shared" si="614"/>
        <v>308</v>
      </c>
      <c r="B4926" s="156">
        <f t="shared" si="615"/>
        <v>0</v>
      </c>
      <c r="C4926" s="156">
        <v>100000000000</v>
      </c>
      <c r="D4926" s="156"/>
      <c r="E4926" s="157"/>
      <c r="K4926" s="160"/>
    </row>
    <row r="4927" spans="1:11">
      <c r="A4927" s="159">
        <f t="shared" si="614"/>
        <v>308</v>
      </c>
      <c r="B4927" s="155">
        <f>A4927-A4924</f>
        <v>0</v>
      </c>
      <c r="C4927" s="155">
        <v>1000000000000</v>
      </c>
      <c r="D4927" s="156">
        <f>(A4927-A4924)/1000000000</f>
        <v>0</v>
      </c>
      <c r="E4927" s="157">
        <f>D4927-MOD(D4927,100)</f>
        <v>0</v>
      </c>
      <c r="F4927" s="149">
        <f>MOD(D4927,100)</f>
        <v>0</v>
      </c>
      <c r="G4927" s="149">
        <f>F4927-MOD(F4927,10)</f>
        <v>0</v>
      </c>
      <c r="H4927" s="149">
        <f>MOD(F4927,10)</f>
        <v>0</v>
      </c>
      <c r="K4927" s="160"/>
    </row>
    <row r="4928" spans="1:11" ht="15.75" thickBot="1">
      <c r="A4928" s="162"/>
      <c r="B4928" s="163"/>
      <c r="C4928" s="163"/>
      <c r="D4928" s="163"/>
      <c r="E4928" s="164" t="str">
        <f>_xlfn.IFNA(VLOOKUP(E4927,$O$3:$P$38,2,0),"")</f>
        <v/>
      </c>
      <c r="F4928" s="163" t="str">
        <f>IF(AND(F4927&gt;10,F4927&lt;20), VLOOKUP(F4927,$O$3:$P$38,2,0),"")</f>
        <v/>
      </c>
      <c r="G4928" s="163" t="str">
        <f>IF(AND(F4927&gt;10,F4927&lt;20),"", IF(G4927&gt;9, VLOOKUP(G4927,$O$3:$P$38,2,0),""))</f>
        <v/>
      </c>
      <c r="H4928" s="163" t="str">
        <f>IF(AND(F4927&gt;10,F4927&lt;20),"", IF(H4927&gt;0, VLOOKUP(H4927,$O$3:$P$38,2,0),""))</f>
        <v/>
      </c>
      <c r="I4928" s="163" t="str">
        <f>IF(D4927=0,"",IF(D4927=1,$S$3,IF(AND(F4927&gt;10,F4927&lt;19),$S$5,IF(AND(H4927&gt;1,H4927&lt;5),$S$4,$S$5))))</f>
        <v/>
      </c>
      <c r="J4928" s="163" t="str">
        <f>CONCATENATE(E4928,IF(AND(E4928&lt;&gt;"",F4928&lt;&gt;""),$M$3,""),F4928,IF(AND(E4928&amp;F4928&lt;&gt;"",G4928&lt;&gt;""),$M$3,""),G4928,IF(AND(E4928&amp;F4928&amp;G4928&lt;&gt;"",H4928&lt;&gt;""),$M$3,""),H4928,IF(E4928&amp;F4928&amp;G4928&amp;H4928&lt;&gt;"",$M$3,""),I4928)</f>
        <v/>
      </c>
      <c r="K4928" s="165"/>
    </row>
    <row r="4930" spans="1:11" ht="15.75" thickBot="1">
      <c r="A4930" s="151">
        <v>309</v>
      </c>
      <c r="B4930" s="145" t="s">
        <v>152</v>
      </c>
      <c r="C4930" s="145" t="s">
        <v>153</v>
      </c>
      <c r="D4930" s="148"/>
      <c r="E4930" s="152" t="str">
        <f>CONCATENATE(J4944,IF(AND(D4943&lt;&gt;0,D4940&lt;&gt;0),$M$3,""),J4941,IF(AND(D4940&lt;&gt;0,D4937&lt;&gt;0),$M$3,""),J4938,IF(AND(D4937&lt;&gt;0,D4934&lt;&gt;0),$M$3,""),J4935,$N$3,$M$3,E4931,IF(D4931&lt;&gt;0,$M$3,""),$N$4)</f>
        <v>trzysta dziewięć, 00/100</v>
      </c>
      <c r="F4930" s="148"/>
      <c r="G4930" s="148"/>
      <c r="H4930" s="148"/>
      <c r="I4930" s="148"/>
      <c r="J4930" s="148"/>
      <c r="K4930" s="153"/>
    </row>
    <row r="4931" spans="1:11" ht="15.75" thickBot="1">
      <c r="A4931" s="154">
        <f>TRUNC(A4930)</f>
        <v>309</v>
      </c>
      <c r="B4931" s="155">
        <f>A4930-A4931</f>
        <v>0</v>
      </c>
      <c r="C4931" s="155">
        <v>1</v>
      </c>
      <c r="D4931" s="156">
        <f>B4931</f>
        <v>0</v>
      </c>
      <c r="E4931" s="157" t="str">
        <f>CONCATENATE(TEXT(D4931*100,"## 00"),"/100")</f>
        <v>00/100</v>
      </c>
      <c r="K4931" s="158"/>
    </row>
    <row r="4932" spans="1:11">
      <c r="A4932" s="159">
        <f t="shared" ref="A4932:A4943" si="616">MOD($A$4931,$C4932)</f>
        <v>9</v>
      </c>
      <c r="B4932" s="156">
        <f>A4932</f>
        <v>9</v>
      </c>
      <c r="C4932" s="156">
        <v>10</v>
      </c>
      <c r="D4932" s="156"/>
      <c r="E4932" s="157"/>
      <c r="K4932" s="160"/>
    </row>
    <row r="4933" spans="1:11">
      <c r="A4933" s="159">
        <f t="shared" si="616"/>
        <v>9</v>
      </c>
      <c r="B4933" s="156">
        <f t="shared" ref="B4933:B4942" si="617">A4933-A4932</f>
        <v>0</v>
      </c>
      <c r="C4933" s="156">
        <v>100</v>
      </c>
      <c r="D4933" s="156"/>
      <c r="E4933" s="157"/>
      <c r="K4933" s="160"/>
    </row>
    <row r="4934" spans="1:11">
      <c r="A4934" s="159">
        <f t="shared" si="616"/>
        <v>309</v>
      </c>
      <c r="B4934" s="156">
        <f t="shared" si="617"/>
        <v>300</v>
      </c>
      <c r="C4934" s="156">
        <v>1000</v>
      </c>
      <c r="D4934" s="156">
        <f>A4934</f>
        <v>309</v>
      </c>
      <c r="E4934" s="157">
        <f>D4934-MOD(D4934,100)</f>
        <v>300</v>
      </c>
      <c r="F4934" s="149">
        <f>MOD(D4934,100)</f>
        <v>9</v>
      </c>
      <c r="G4934" s="149">
        <f>F4934-MOD(F4934,10)</f>
        <v>0</v>
      </c>
      <c r="H4934" s="149">
        <f>MOD(F4934,10)</f>
        <v>9</v>
      </c>
      <c r="K4934" s="160"/>
    </row>
    <row r="4935" spans="1:11">
      <c r="A4935" s="159">
        <f t="shared" si="616"/>
        <v>309</v>
      </c>
      <c r="B4935" s="156">
        <f t="shared" si="617"/>
        <v>0</v>
      </c>
      <c r="C4935" s="156">
        <v>10000</v>
      </c>
      <c r="D4935" s="156"/>
      <c r="E4935" s="157" t="str">
        <f>_xlfn.IFNA(VLOOKUP(E4934,$O$3:$P$38,2,0),"")</f>
        <v>trzysta</v>
      </c>
      <c r="F4935" s="149" t="str">
        <f>IF(AND(F4934&gt;10,F4934&lt;20), VLOOKUP(F4934,$O$3:$P$38,2,0),"")</f>
        <v/>
      </c>
      <c r="G4935" s="149" t="str">
        <f>IF(AND(F4934&gt;10,F4934&lt;20),"", IF(G4934&gt;9, VLOOKUP(G4934,$O$3:$P$38,2,0),""))</f>
        <v/>
      </c>
      <c r="H4935" s="149" t="str">
        <f>IF(AND(F4934&gt;10,F4934&lt;20),"",IF(H4934&gt;0,VLOOKUP(H4934,$O$3:$P$39,2,0),IF(AND(H4934=0,A4931=0),"zero","")))</f>
        <v>dziewięć</v>
      </c>
      <c r="J4935" s="149" t="str">
        <f>CONCATENATE(E4935,IF(AND(E4935&lt;&gt;"",F4935&lt;&gt;""),$M$3,""),F4935,IF(AND(E4935&amp;F4935&lt;&gt;"",G4935&lt;&gt;""),$M$3,""),G4935,IF(AND(E4935&amp;F4935&amp;G4935&lt;&gt;"",H4935&lt;&gt;""),$M$3,""),H4935)</f>
        <v>trzysta dziewięć</v>
      </c>
      <c r="K4935" s="160"/>
    </row>
    <row r="4936" spans="1:11">
      <c r="A4936" s="159">
        <f t="shared" si="616"/>
        <v>309</v>
      </c>
      <c r="B4936" s="156">
        <f t="shared" si="617"/>
        <v>0</v>
      </c>
      <c r="C4936" s="156">
        <v>100000</v>
      </c>
      <c r="D4936" s="156"/>
      <c r="E4936" s="157"/>
      <c r="K4936" s="160"/>
    </row>
    <row r="4937" spans="1:11">
      <c r="A4937" s="159">
        <f t="shared" si="616"/>
        <v>309</v>
      </c>
      <c r="B4937" s="156">
        <f t="shared" si="617"/>
        <v>0</v>
      </c>
      <c r="C4937" s="156">
        <v>1000000</v>
      </c>
      <c r="D4937" s="156">
        <f>(A4937-A4934)/1000</f>
        <v>0</v>
      </c>
      <c r="E4937" s="157">
        <f>D4937-MOD(D4937,100)</f>
        <v>0</v>
      </c>
      <c r="F4937" s="149">
        <f>MOD(D4937,100)</f>
        <v>0</v>
      </c>
      <c r="G4937" s="149">
        <f>F4937-MOD(F4937,10)</f>
        <v>0</v>
      </c>
      <c r="H4937" s="149">
        <f>MOD(F4937,10)</f>
        <v>0</v>
      </c>
      <c r="K4937" s="160"/>
    </row>
    <row r="4938" spans="1:11">
      <c r="A4938" s="159">
        <f t="shared" si="616"/>
        <v>309</v>
      </c>
      <c r="B4938" s="156">
        <f t="shared" si="617"/>
        <v>0</v>
      </c>
      <c r="C4938" s="156">
        <v>10000000</v>
      </c>
      <c r="D4938" s="156"/>
      <c r="E4938" s="157" t="str">
        <f>_xlfn.IFNA(VLOOKUP(E4937,$O$3:$P$38,2,0),"")</f>
        <v/>
      </c>
      <c r="F4938" s="149" t="str">
        <f>IF(AND(F4937&gt;10,F4937&lt;20), VLOOKUP(F4937,$O$3:$P$38,2,0),"")</f>
        <v/>
      </c>
      <c r="G4938" s="149" t="str">
        <f>IF(AND(F4937&gt;10,F4937&lt;20),"", IF(G4937&gt;9, VLOOKUP(G4937,$O$3:$P$38,2,0),""))</f>
        <v/>
      </c>
      <c r="H4938" s="149" t="str">
        <f>IF(AND(F4937&gt;10,F4937&lt;20),"", IF(H4937&gt;0, VLOOKUP(H4937,$O$3:$P$38,2,0),""))</f>
        <v/>
      </c>
      <c r="I4938" s="149" t="str">
        <f>IF(D4937=0,"",IF(D4937=1,$Q$3,IF(AND(F4937&gt;10,F4937&lt;19),$Q$5,IF(AND(H4937&gt;1,H4937&lt;5),$Q$4,$Q$5))))</f>
        <v/>
      </c>
      <c r="J4938" s="149" t="str">
        <f>CONCATENATE(E4938,IF(AND(E4938&lt;&gt;"",F4938&lt;&gt;""),$M$3,""),F4938,IF(AND(E4938&amp;F4938&lt;&gt;"",G4938&lt;&gt;""),$M$3,""),G4938,IF(AND(E4938&amp;F4938&amp;G4938&lt;&gt;"",H4938&lt;&gt;""),$M$3,""),H4938,IF(E4938&amp;F4938&amp;G4938&amp;H4938&lt;&gt;"",$M$3,""),I4938)</f>
        <v/>
      </c>
      <c r="K4938" s="160"/>
    </row>
    <row r="4939" spans="1:11">
      <c r="A4939" s="159">
        <f t="shared" si="616"/>
        <v>309</v>
      </c>
      <c r="B4939" s="156">
        <f t="shared" si="617"/>
        <v>0</v>
      </c>
      <c r="C4939" s="156">
        <v>100000000</v>
      </c>
      <c r="D4939" s="156"/>
      <c r="E4939" s="157"/>
      <c r="K4939" s="160"/>
    </row>
    <row r="4940" spans="1:11">
      <c r="A4940" s="159">
        <f t="shared" si="616"/>
        <v>309</v>
      </c>
      <c r="B4940" s="155">
        <f t="shared" si="617"/>
        <v>0</v>
      </c>
      <c r="C4940" s="155">
        <v>1000000000</v>
      </c>
      <c r="D4940" s="156">
        <f>(A4940-A4937)/1000000</f>
        <v>0</v>
      </c>
      <c r="E4940" s="157">
        <f>D4940-MOD(D4940,100)</f>
        <v>0</v>
      </c>
      <c r="F4940" s="149">
        <f>MOD(D4940,100)</f>
        <v>0</v>
      </c>
      <c r="G4940" s="149">
        <f>F4940-MOD(F4940,10)</f>
        <v>0</v>
      </c>
      <c r="H4940" s="149">
        <f>MOD(F4940,10)</f>
        <v>0</v>
      </c>
      <c r="K4940" s="160"/>
    </row>
    <row r="4941" spans="1:11">
      <c r="A4941" s="159">
        <f t="shared" si="616"/>
        <v>309</v>
      </c>
      <c r="B4941" s="155">
        <f t="shared" si="617"/>
        <v>0</v>
      </c>
      <c r="C4941" s="155">
        <v>10000000000</v>
      </c>
      <c r="E4941" s="161" t="str">
        <f>_xlfn.IFNA(VLOOKUP(E4940,$O$3:$P$38,2,0),"")</f>
        <v/>
      </c>
      <c r="F4941" s="149" t="str">
        <f>IF(AND(F4940&gt;10,F4940&lt;20), VLOOKUP(F4940,$O$3:$P$38,2,0),"")</f>
        <v/>
      </c>
      <c r="G4941" s="149" t="str">
        <f>IF(AND(F4940&gt;10,F4940&lt;20),"", IF(G4940&gt;9, VLOOKUP(G4940,$O$3:$P$38,2,0),""))</f>
        <v/>
      </c>
      <c r="H4941" s="149" t="str">
        <f>IF(AND(F4940&gt;10,F4940&lt;20),"", IF(H4940&gt;0, VLOOKUP(H4940,$O$3:$P$38,2,0),""))</f>
        <v/>
      </c>
      <c r="I4941" s="149" t="str">
        <f>IF(D4940=0,"",IF(D4940=1,$R$3,IF(AND(F4940&gt;10,F4940&lt;19),$R$5,IF(AND(H4940&gt;1,H4940&lt;5),$R$4,$R$5))))</f>
        <v/>
      </c>
      <c r="J4941" s="149" t="str">
        <f>CONCATENATE(E4941,IF(AND(E4941&lt;&gt;"",F4941&lt;&gt;""),$M$3,""),F4941,IF(AND(E4941&amp;F4941&lt;&gt;"",G4941&lt;&gt;""),$M$3,""),G4941,IF(AND(E4941&amp;F4941&amp;G4941&lt;&gt;"",H4941&lt;&gt;""),$M$3,""),H4941,IF(E4941&amp;F4941&amp;G4941&amp;H4941&lt;&gt;"",$M$3,""),I4941)</f>
        <v/>
      </c>
      <c r="K4941" s="160"/>
    </row>
    <row r="4942" spans="1:11">
      <c r="A4942" s="159">
        <f t="shared" si="616"/>
        <v>309</v>
      </c>
      <c r="B4942" s="156">
        <f t="shared" si="617"/>
        <v>0</v>
      </c>
      <c r="C4942" s="156">
        <v>100000000000</v>
      </c>
      <c r="D4942" s="156"/>
      <c r="E4942" s="157"/>
      <c r="K4942" s="160"/>
    </row>
    <row r="4943" spans="1:11">
      <c r="A4943" s="159">
        <f t="shared" si="616"/>
        <v>309</v>
      </c>
      <c r="B4943" s="155">
        <f>A4943-A4940</f>
        <v>0</v>
      </c>
      <c r="C4943" s="155">
        <v>1000000000000</v>
      </c>
      <c r="D4943" s="156">
        <f>(A4943-A4940)/1000000000</f>
        <v>0</v>
      </c>
      <c r="E4943" s="157">
        <f>D4943-MOD(D4943,100)</f>
        <v>0</v>
      </c>
      <c r="F4943" s="149">
        <f>MOD(D4943,100)</f>
        <v>0</v>
      </c>
      <c r="G4943" s="149">
        <f>F4943-MOD(F4943,10)</f>
        <v>0</v>
      </c>
      <c r="H4943" s="149">
        <f>MOD(F4943,10)</f>
        <v>0</v>
      </c>
      <c r="K4943" s="160"/>
    </row>
    <row r="4944" spans="1:11" ht="15.75" thickBot="1">
      <c r="A4944" s="162"/>
      <c r="B4944" s="163"/>
      <c r="C4944" s="163"/>
      <c r="D4944" s="163"/>
      <c r="E4944" s="164" t="str">
        <f>_xlfn.IFNA(VLOOKUP(E4943,$O$3:$P$38,2,0),"")</f>
        <v/>
      </c>
      <c r="F4944" s="163" t="str">
        <f>IF(AND(F4943&gt;10,F4943&lt;20), VLOOKUP(F4943,$O$3:$P$38,2,0),"")</f>
        <v/>
      </c>
      <c r="G4944" s="163" t="str">
        <f>IF(AND(F4943&gt;10,F4943&lt;20),"", IF(G4943&gt;9, VLOOKUP(G4943,$O$3:$P$38,2,0),""))</f>
        <v/>
      </c>
      <c r="H4944" s="163" t="str">
        <f>IF(AND(F4943&gt;10,F4943&lt;20),"", IF(H4943&gt;0, VLOOKUP(H4943,$O$3:$P$38,2,0),""))</f>
        <v/>
      </c>
      <c r="I4944" s="163" t="str">
        <f>IF(D4943=0,"",IF(D4943=1,$S$3,IF(AND(F4943&gt;10,F4943&lt;19),$S$5,IF(AND(H4943&gt;1,H4943&lt;5),$S$4,$S$5))))</f>
        <v/>
      </c>
      <c r="J4944" s="163" t="str">
        <f>CONCATENATE(E4944,IF(AND(E4944&lt;&gt;"",F4944&lt;&gt;""),$M$3,""),F4944,IF(AND(E4944&amp;F4944&lt;&gt;"",G4944&lt;&gt;""),$M$3,""),G4944,IF(AND(E4944&amp;F4944&amp;G4944&lt;&gt;"",H4944&lt;&gt;""),$M$3,""),H4944,IF(E4944&amp;F4944&amp;G4944&amp;H4944&lt;&gt;"",$M$3,""),I4944)</f>
        <v/>
      </c>
      <c r="K4944" s="165"/>
    </row>
    <row r="4946" spans="1:11" ht="15.75" thickBot="1">
      <c r="A4946" s="151">
        <v>310</v>
      </c>
      <c r="B4946" s="145" t="s">
        <v>152</v>
      </c>
      <c r="C4946" s="145" t="s">
        <v>153</v>
      </c>
      <c r="D4946" s="148"/>
      <c r="E4946" s="152" t="str">
        <f>CONCATENATE(J4960,IF(AND(D4959&lt;&gt;0,D4956&lt;&gt;0),$M$3,""),J4957,IF(AND(D4956&lt;&gt;0,D4953&lt;&gt;0),$M$3,""),J4954,IF(AND(D4953&lt;&gt;0,D4950&lt;&gt;0),$M$3,""),J4951,$N$3,$M$3,E4947,IF(D4947&lt;&gt;0,$M$3,""),$N$4)</f>
        <v>trzysta dziesięć, 00/100</v>
      </c>
      <c r="F4946" s="148"/>
      <c r="G4946" s="148"/>
      <c r="H4946" s="148"/>
      <c r="I4946" s="148"/>
      <c r="J4946" s="148"/>
      <c r="K4946" s="153"/>
    </row>
    <row r="4947" spans="1:11" ht="15.75" thickBot="1">
      <c r="A4947" s="154">
        <f>TRUNC(A4946)</f>
        <v>310</v>
      </c>
      <c r="B4947" s="155">
        <f>A4946-A4947</f>
        <v>0</v>
      </c>
      <c r="C4947" s="155">
        <v>1</v>
      </c>
      <c r="D4947" s="156">
        <f>B4947</f>
        <v>0</v>
      </c>
      <c r="E4947" s="157" t="str">
        <f>CONCATENATE(TEXT(D4947*100,"## 00"),"/100")</f>
        <v>00/100</v>
      </c>
      <c r="K4947" s="158"/>
    </row>
    <row r="4948" spans="1:11">
      <c r="A4948" s="159">
        <f t="shared" ref="A4948:A4959" si="618">MOD($A$4947,$C4948)</f>
        <v>0</v>
      </c>
      <c r="B4948" s="156">
        <f>A4948</f>
        <v>0</v>
      </c>
      <c r="C4948" s="156">
        <v>10</v>
      </c>
      <c r="D4948" s="156"/>
      <c r="E4948" s="157"/>
      <c r="K4948" s="160"/>
    </row>
    <row r="4949" spans="1:11">
      <c r="A4949" s="159">
        <f t="shared" si="618"/>
        <v>10</v>
      </c>
      <c r="B4949" s="156">
        <f t="shared" ref="B4949:B4958" si="619">A4949-A4948</f>
        <v>10</v>
      </c>
      <c r="C4949" s="156">
        <v>100</v>
      </c>
      <c r="D4949" s="156"/>
      <c r="E4949" s="157"/>
      <c r="K4949" s="160"/>
    </row>
    <row r="4950" spans="1:11">
      <c r="A4950" s="159">
        <f t="shared" si="618"/>
        <v>310</v>
      </c>
      <c r="B4950" s="156">
        <f t="shared" si="619"/>
        <v>300</v>
      </c>
      <c r="C4950" s="156">
        <v>1000</v>
      </c>
      <c r="D4950" s="156">
        <f>A4950</f>
        <v>310</v>
      </c>
      <c r="E4950" s="157">
        <f>D4950-MOD(D4950,100)</f>
        <v>300</v>
      </c>
      <c r="F4950" s="149">
        <f>MOD(D4950,100)</f>
        <v>10</v>
      </c>
      <c r="G4950" s="149">
        <f>F4950-MOD(F4950,10)</f>
        <v>10</v>
      </c>
      <c r="H4950" s="149">
        <f>MOD(F4950,10)</f>
        <v>0</v>
      </c>
      <c r="K4950" s="160"/>
    </row>
    <row r="4951" spans="1:11">
      <c r="A4951" s="159">
        <f t="shared" si="618"/>
        <v>310</v>
      </c>
      <c r="B4951" s="156">
        <f t="shared" si="619"/>
        <v>0</v>
      </c>
      <c r="C4951" s="156">
        <v>10000</v>
      </c>
      <c r="D4951" s="156"/>
      <c r="E4951" s="157" t="str">
        <f>_xlfn.IFNA(VLOOKUP(E4950,$O$3:$P$38,2,0),"")</f>
        <v>trzysta</v>
      </c>
      <c r="F4951" s="149" t="str">
        <f>IF(AND(F4950&gt;10,F4950&lt;20), VLOOKUP(F4950,$O$3:$P$38,2,0),"")</f>
        <v/>
      </c>
      <c r="G4951" s="149" t="str">
        <f>IF(AND(F4950&gt;10,F4950&lt;20),"", IF(G4950&gt;9, VLOOKUP(G4950,$O$3:$P$38,2,0),""))</f>
        <v>dziesięć</v>
      </c>
      <c r="H4951" s="149" t="str">
        <f>IF(AND(F4950&gt;10,F4950&lt;20),"",IF(H4950&gt;0,VLOOKUP(H4950,$O$3:$P$39,2,0),IF(AND(H4950=0,A4947=0),"zero","")))</f>
        <v/>
      </c>
      <c r="J4951" s="149" t="str">
        <f>CONCATENATE(E4951,IF(AND(E4951&lt;&gt;"",F4951&lt;&gt;""),$M$3,""),F4951,IF(AND(E4951&amp;F4951&lt;&gt;"",G4951&lt;&gt;""),$M$3,""),G4951,IF(AND(E4951&amp;F4951&amp;G4951&lt;&gt;"",H4951&lt;&gt;""),$M$3,""),H4951)</f>
        <v>trzysta dziesięć</v>
      </c>
      <c r="K4951" s="160"/>
    </row>
    <row r="4952" spans="1:11">
      <c r="A4952" s="159">
        <f t="shared" si="618"/>
        <v>310</v>
      </c>
      <c r="B4952" s="156">
        <f t="shared" si="619"/>
        <v>0</v>
      </c>
      <c r="C4952" s="156">
        <v>100000</v>
      </c>
      <c r="D4952" s="156"/>
      <c r="E4952" s="157"/>
      <c r="K4952" s="160"/>
    </row>
    <row r="4953" spans="1:11">
      <c r="A4953" s="159">
        <f t="shared" si="618"/>
        <v>310</v>
      </c>
      <c r="B4953" s="156">
        <f t="shared" si="619"/>
        <v>0</v>
      </c>
      <c r="C4953" s="156">
        <v>1000000</v>
      </c>
      <c r="D4953" s="156">
        <f>(A4953-A4950)/1000</f>
        <v>0</v>
      </c>
      <c r="E4953" s="157">
        <f>D4953-MOD(D4953,100)</f>
        <v>0</v>
      </c>
      <c r="F4953" s="149">
        <f>MOD(D4953,100)</f>
        <v>0</v>
      </c>
      <c r="G4953" s="149">
        <f>F4953-MOD(F4953,10)</f>
        <v>0</v>
      </c>
      <c r="H4953" s="149">
        <f>MOD(F4953,10)</f>
        <v>0</v>
      </c>
      <c r="K4953" s="160"/>
    </row>
    <row r="4954" spans="1:11">
      <c r="A4954" s="159">
        <f t="shared" si="618"/>
        <v>310</v>
      </c>
      <c r="B4954" s="156">
        <f t="shared" si="619"/>
        <v>0</v>
      </c>
      <c r="C4954" s="156">
        <v>10000000</v>
      </c>
      <c r="D4954" s="156"/>
      <c r="E4954" s="157" t="str">
        <f>_xlfn.IFNA(VLOOKUP(E4953,$O$3:$P$38,2,0),"")</f>
        <v/>
      </c>
      <c r="F4954" s="149" t="str">
        <f>IF(AND(F4953&gt;10,F4953&lt;20), VLOOKUP(F4953,$O$3:$P$38,2,0),"")</f>
        <v/>
      </c>
      <c r="G4954" s="149" t="str">
        <f>IF(AND(F4953&gt;10,F4953&lt;20),"", IF(G4953&gt;9, VLOOKUP(G4953,$O$3:$P$38,2,0),""))</f>
        <v/>
      </c>
      <c r="H4954" s="149" t="str">
        <f>IF(AND(F4953&gt;10,F4953&lt;20),"", IF(H4953&gt;0, VLOOKUP(H4953,$O$3:$P$38,2,0),""))</f>
        <v/>
      </c>
      <c r="I4954" s="149" t="str">
        <f>IF(D4953=0,"",IF(D4953=1,$Q$3,IF(AND(F4953&gt;10,F4953&lt;19),$Q$5,IF(AND(H4953&gt;1,H4953&lt;5),$Q$4,$Q$5))))</f>
        <v/>
      </c>
      <c r="J4954" s="149" t="str">
        <f>CONCATENATE(E4954,IF(AND(E4954&lt;&gt;"",F4954&lt;&gt;""),$M$3,""),F4954,IF(AND(E4954&amp;F4954&lt;&gt;"",G4954&lt;&gt;""),$M$3,""),G4954,IF(AND(E4954&amp;F4954&amp;G4954&lt;&gt;"",H4954&lt;&gt;""),$M$3,""),H4954,IF(E4954&amp;F4954&amp;G4954&amp;H4954&lt;&gt;"",$M$3,""),I4954)</f>
        <v/>
      </c>
      <c r="K4954" s="160"/>
    </row>
    <row r="4955" spans="1:11">
      <c r="A4955" s="159">
        <f t="shared" si="618"/>
        <v>310</v>
      </c>
      <c r="B4955" s="156">
        <f t="shared" si="619"/>
        <v>0</v>
      </c>
      <c r="C4955" s="156">
        <v>100000000</v>
      </c>
      <c r="D4955" s="156"/>
      <c r="E4955" s="157"/>
      <c r="K4955" s="160"/>
    </row>
    <row r="4956" spans="1:11">
      <c r="A4956" s="159">
        <f t="shared" si="618"/>
        <v>310</v>
      </c>
      <c r="B4956" s="155">
        <f t="shared" si="619"/>
        <v>0</v>
      </c>
      <c r="C4956" s="155">
        <v>1000000000</v>
      </c>
      <c r="D4956" s="156">
        <f>(A4956-A4953)/1000000</f>
        <v>0</v>
      </c>
      <c r="E4956" s="157">
        <f>D4956-MOD(D4956,100)</f>
        <v>0</v>
      </c>
      <c r="F4956" s="149">
        <f>MOD(D4956,100)</f>
        <v>0</v>
      </c>
      <c r="G4956" s="149">
        <f>F4956-MOD(F4956,10)</f>
        <v>0</v>
      </c>
      <c r="H4956" s="149">
        <f>MOD(F4956,10)</f>
        <v>0</v>
      </c>
      <c r="K4956" s="160"/>
    </row>
    <row r="4957" spans="1:11">
      <c r="A4957" s="159">
        <f t="shared" si="618"/>
        <v>310</v>
      </c>
      <c r="B4957" s="155">
        <f t="shared" si="619"/>
        <v>0</v>
      </c>
      <c r="C4957" s="155">
        <v>10000000000</v>
      </c>
      <c r="E4957" s="161" t="str">
        <f>_xlfn.IFNA(VLOOKUP(E4956,$O$3:$P$38,2,0),"")</f>
        <v/>
      </c>
      <c r="F4957" s="149" t="str">
        <f>IF(AND(F4956&gt;10,F4956&lt;20), VLOOKUP(F4956,$O$3:$P$38,2,0),"")</f>
        <v/>
      </c>
      <c r="G4957" s="149" t="str">
        <f>IF(AND(F4956&gt;10,F4956&lt;20),"", IF(G4956&gt;9, VLOOKUP(G4956,$O$3:$P$38,2,0),""))</f>
        <v/>
      </c>
      <c r="H4957" s="149" t="str">
        <f>IF(AND(F4956&gt;10,F4956&lt;20),"", IF(H4956&gt;0, VLOOKUP(H4956,$O$3:$P$38,2,0),""))</f>
        <v/>
      </c>
      <c r="I4957" s="149" t="str">
        <f>IF(D4956=0,"",IF(D4956=1,$R$3,IF(AND(F4956&gt;10,F4956&lt;19),$R$5,IF(AND(H4956&gt;1,H4956&lt;5),$R$4,$R$5))))</f>
        <v/>
      </c>
      <c r="J4957" s="149" t="str">
        <f>CONCATENATE(E4957,IF(AND(E4957&lt;&gt;"",F4957&lt;&gt;""),$M$3,""),F4957,IF(AND(E4957&amp;F4957&lt;&gt;"",G4957&lt;&gt;""),$M$3,""),G4957,IF(AND(E4957&amp;F4957&amp;G4957&lt;&gt;"",H4957&lt;&gt;""),$M$3,""),H4957,IF(E4957&amp;F4957&amp;G4957&amp;H4957&lt;&gt;"",$M$3,""),I4957)</f>
        <v/>
      </c>
      <c r="K4957" s="160"/>
    </row>
    <row r="4958" spans="1:11">
      <c r="A4958" s="159">
        <f t="shared" si="618"/>
        <v>310</v>
      </c>
      <c r="B4958" s="156">
        <f t="shared" si="619"/>
        <v>0</v>
      </c>
      <c r="C4958" s="156">
        <v>100000000000</v>
      </c>
      <c r="D4958" s="156"/>
      <c r="E4958" s="157"/>
      <c r="K4958" s="160"/>
    </row>
    <row r="4959" spans="1:11">
      <c r="A4959" s="159">
        <f t="shared" si="618"/>
        <v>310</v>
      </c>
      <c r="B4959" s="155">
        <f>A4959-A4956</f>
        <v>0</v>
      </c>
      <c r="C4959" s="155">
        <v>1000000000000</v>
      </c>
      <c r="D4959" s="156">
        <f>(A4959-A4956)/1000000000</f>
        <v>0</v>
      </c>
      <c r="E4959" s="157">
        <f>D4959-MOD(D4959,100)</f>
        <v>0</v>
      </c>
      <c r="F4959" s="149">
        <f>MOD(D4959,100)</f>
        <v>0</v>
      </c>
      <c r="G4959" s="149">
        <f>F4959-MOD(F4959,10)</f>
        <v>0</v>
      </c>
      <c r="H4959" s="149">
        <f>MOD(F4959,10)</f>
        <v>0</v>
      </c>
      <c r="K4959" s="160"/>
    </row>
    <row r="4960" spans="1:11" ht="15.75" thickBot="1">
      <c r="A4960" s="162"/>
      <c r="B4960" s="163"/>
      <c r="C4960" s="163"/>
      <c r="D4960" s="163"/>
      <c r="E4960" s="164" t="str">
        <f>_xlfn.IFNA(VLOOKUP(E4959,$O$3:$P$38,2,0),"")</f>
        <v/>
      </c>
      <c r="F4960" s="163" t="str">
        <f>IF(AND(F4959&gt;10,F4959&lt;20), VLOOKUP(F4959,$O$3:$P$38,2,0),"")</f>
        <v/>
      </c>
      <c r="G4960" s="163" t="str">
        <f>IF(AND(F4959&gt;10,F4959&lt;20),"", IF(G4959&gt;9, VLOOKUP(G4959,$O$3:$P$38,2,0),""))</f>
        <v/>
      </c>
      <c r="H4960" s="163" t="str">
        <f>IF(AND(F4959&gt;10,F4959&lt;20),"", IF(H4959&gt;0, VLOOKUP(H4959,$O$3:$P$38,2,0),""))</f>
        <v/>
      </c>
      <c r="I4960" s="163" t="str">
        <f>IF(D4959=0,"",IF(D4959=1,$S$3,IF(AND(F4959&gt;10,F4959&lt;19),$S$5,IF(AND(H4959&gt;1,H4959&lt;5),$S$4,$S$5))))</f>
        <v/>
      </c>
      <c r="J4960" s="163" t="str">
        <f>CONCATENATE(E4960,IF(AND(E4960&lt;&gt;"",F4960&lt;&gt;""),$M$3,""),F4960,IF(AND(E4960&amp;F4960&lt;&gt;"",G4960&lt;&gt;""),$M$3,""),G4960,IF(AND(E4960&amp;F4960&amp;G4960&lt;&gt;"",H4960&lt;&gt;""),$M$3,""),H4960,IF(E4960&amp;F4960&amp;G4960&amp;H4960&lt;&gt;"",$M$3,""),I4960)</f>
        <v/>
      </c>
      <c r="K4960" s="165"/>
    </row>
    <row r="4962" spans="1:11" ht="15.75" thickBot="1">
      <c r="A4962" s="151">
        <v>311</v>
      </c>
      <c r="B4962" s="145" t="s">
        <v>152</v>
      </c>
      <c r="C4962" s="145" t="s">
        <v>153</v>
      </c>
      <c r="D4962" s="148"/>
      <c r="E4962" s="152" t="str">
        <f>CONCATENATE(J4976,IF(AND(D4975&lt;&gt;0,D4972&lt;&gt;0),$M$3,""),J4973,IF(AND(D4972&lt;&gt;0,D4969&lt;&gt;0),$M$3,""),J4970,IF(AND(D4969&lt;&gt;0,D4966&lt;&gt;0),$M$3,""),J4967,$N$3,$M$3,E4963,IF(D4963&lt;&gt;0,$M$3,""),$N$4)</f>
        <v>trzysta jedenaście, 00/100</v>
      </c>
      <c r="F4962" s="148"/>
      <c r="G4962" s="148"/>
      <c r="H4962" s="148"/>
      <c r="I4962" s="148"/>
      <c r="J4962" s="148"/>
      <c r="K4962" s="153"/>
    </row>
    <row r="4963" spans="1:11" ht="15.75" thickBot="1">
      <c r="A4963" s="154">
        <f>TRUNC(A4962)</f>
        <v>311</v>
      </c>
      <c r="B4963" s="155">
        <f>A4962-A4963</f>
        <v>0</v>
      </c>
      <c r="C4963" s="155">
        <v>1</v>
      </c>
      <c r="D4963" s="156">
        <f>B4963</f>
        <v>0</v>
      </c>
      <c r="E4963" s="157" t="str">
        <f>CONCATENATE(TEXT(D4963*100,"## 00"),"/100")</f>
        <v>00/100</v>
      </c>
      <c r="K4963" s="158"/>
    </row>
    <row r="4964" spans="1:11">
      <c r="A4964" s="159">
        <f t="shared" ref="A4964:A4975" si="620">MOD($A$4963,$C4964)</f>
        <v>1</v>
      </c>
      <c r="B4964" s="156">
        <f>A4964</f>
        <v>1</v>
      </c>
      <c r="C4964" s="156">
        <v>10</v>
      </c>
      <c r="D4964" s="156"/>
      <c r="E4964" s="157"/>
      <c r="K4964" s="160"/>
    </row>
    <row r="4965" spans="1:11">
      <c r="A4965" s="159">
        <f t="shared" si="620"/>
        <v>11</v>
      </c>
      <c r="B4965" s="156">
        <f t="shared" ref="B4965:B4974" si="621">A4965-A4964</f>
        <v>10</v>
      </c>
      <c r="C4965" s="156">
        <v>100</v>
      </c>
      <c r="D4965" s="156"/>
      <c r="E4965" s="157"/>
      <c r="K4965" s="160"/>
    </row>
    <row r="4966" spans="1:11">
      <c r="A4966" s="159">
        <f t="shared" si="620"/>
        <v>311</v>
      </c>
      <c r="B4966" s="156">
        <f t="shared" si="621"/>
        <v>300</v>
      </c>
      <c r="C4966" s="156">
        <v>1000</v>
      </c>
      <c r="D4966" s="156">
        <f>A4966</f>
        <v>311</v>
      </c>
      <c r="E4966" s="157">
        <f>D4966-MOD(D4966,100)</f>
        <v>300</v>
      </c>
      <c r="F4966" s="149">
        <f>MOD(D4966,100)</f>
        <v>11</v>
      </c>
      <c r="G4966" s="149">
        <f>F4966-MOD(F4966,10)</f>
        <v>10</v>
      </c>
      <c r="H4966" s="149">
        <f>MOD(F4966,10)</f>
        <v>1</v>
      </c>
      <c r="K4966" s="160"/>
    </row>
    <row r="4967" spans="1:11">
      <c r="A4967" s="159">
        <f t="shared" si="620"/>
        <v>311</v>
      </c>
      <c r="B4967" s="156">
        <f t="shared" si="621"/>
        <v>0</v>
      </c>
      <c r="C4967" s="156">
        <v>10000</v>
      </c>
      <c r="D4967" s="156"/>
      <c r="E4967" s="157" t="str">
        <f>_xlfn.IFNA(VLOOKUP(E4966,$O$3:$P$38,2,0),"")</f>
        <v>trzysta</v>
      </c>
      <c r="F4967" s="149" t="str">
        <f>IF(AND(F4966&gt;10,F4966&lt;20), VLOOKUP(F4966,$O$3:$P$38,2,0),"")</f>
        <v>jedenaście</v>
      </c>
      <c r="G4967" s="149" t="str">
        <f>IF(AND(F4966&gt;10,F4966&lt;20),"", IF(G4966&gt;9, VLOOKUP(G4966,$O$3:$P$38,2,0),""))</f>
        <v/>
      </c>
      <c r="H4967" s="149" t="str">
        <f>IF(AND(F4966&gt;10,F4966&lt;20),"",IF(H4966&gt;0,VLOOKUP(H4966,$O$3:$P$39,2,0),IF(AND(H4966=0,A4963=0),"zero","")))</f>
        <v/>
      </c>
      <c r="J4967" s="149" t="str">
        <f>CONCATENATE(E4967,IF(AND(E4967&lt;&gt;"",F4967&lt;&gt;""),$M$3,""),F4967,IF(AND(E4967&amp;F4967&lt;&gt;"",G4967&lt;&gt;""),$M$3,""),G4967,IF(AND(E4967&amp;F4967&amp;G4967&lt;&gt;"",H4967&lt;&gt;""),$M$3,""),H4967)</f>
        <v>trzysta jedenaście</v>
      </c>
      <c r="K4967" s="160"/>
    </row>
    <row r="4968" spans="1:11">
      <c r="A4968" s="159">
        <f t="shared" si="620"/>
        <v>311</v>
      </c>
      <c r="B4968" s="156">
        <f t="shared" si="621"/>
        <v>0</v>
      </c>
      <c r="C4968" s="156">
        <v>100000</v>
      </c>
      <c r="D4968" s="156"/>
      <c r="E4968" s="157"/>
      <c r="K4968" s="160"/>
    </row>
    <row r="4969" spans="1:11">
      <c r="A4969" s="159">
        <f t="shared" si="620"/>
        <v>311</v>
      </c>
      <c r="B4969" s="156">
        <f t="shared" si="621"/>
        <v>0</v>
      </c>
      <c r="C4969" s="156">
        <v>1000000</v>
      </c>
      <c r="D4969" s="156">
        <f>(A4969-A4966)/1000</f>
        <v>0</v>
      </c>
      <c r="E4969" s="157">
        <f>D4969-MOD(D4969,100)</f>
        <v>0</v>
      </c>
      <c r="F4969" s="149">
        <f>MOD(D4969,100)</f>
        <v>0</v>
      </c>
      <c r="G4969" s="149">
        <f>F4969-MOD(F4969,10)</f>
        <v>0</v>
      </c>
      <c r="H4969" s="149">
        <f>MOD(F4969,10)</f>
        <v>0</v>
      </c>
      <c r="K4969" s="160"/>
    </row>
    <row r="4970" spans="1:11">
      <c r="A4970" s="159">
        <f t="shared" si="620"/>
        <v>311</v>
      </c>
      <c r="B4970" s="156">
        <f t="shared" si="621"/>
        <v>0</v>
      </c>
      <c r="C4970" s="156">
        <v>10000000</v>
      </c>
      <c r="D4970" s="156"/>
      <c r="E4970" s="157" t="str">
        <f>_xlfn.IFNA(VLOOKUP(E4969,$O$3:$P$38,2,0),"")</f>
        <v/>
      </c>
      <c r="F4970" s="149" t="str">
        <f>IF(AND(F4969&gt;10,F4969&lt;20), VLOOKUP(F4969,$O$3:$P$38,2,0),"")</f>
        <v/>
      </c>
      <c r="G4970" s="149" t="str">
        <f>IF(AND(F4969&gt;10,F4969&lt;20),"", IF(G4969&gt;9, VLOOKUP(G4969,$O$3:$P$38,2,0),""))</f>
        <v/>
      </c>
      <c r="H4970" s="149" t="str">
        <f>IF(AND(F4969&gt;10,F4969&lt;20),"", IF(H4969&gt;0, VLOOKUP(H4969,$O$3:$P$38,2,0),""))</f>
        <v/>
      </c>
      <c r="I4970" s="149" t="str">
        <f>IF(D4969=0,"",IF(D4969=1,$Q$3,IF(AND(F4969&gt;10,F4969&lt;19),$Q$5,IF(AND(H4969&gt;1,H4969&lt;5),$Q$4,$Q$5))))</f>
        <v/>
      </c>
      <c r="J4970" s="149" t="str">
        <f>CONCATENATE(E4970,IF(AND(E4970&lt;&gt;"",F4970&lt;&gt;""),$M$3,""),F4970,IF(AND(E4970&amp;F4970&lt;&gt;"",G4970&lt;&gt;""),$M$3,""),G4970,IF(AND(E4970&amp;F4970&amp;G4970&lt;&gt;"",H4970&lt;&gt;""),$M$3,""),H4970,IF(E4970&amp;F4970&amp;G4970&amp;H4970&lt;&gt;"",$M$3,""),I4970)</f>
        <v/>
      </c>
      <c r="K4970" s="160"/>
    </row>
    <row r="4971" spans="1:11">
      <c r="A4971" s="159">
        <f t="shared" si="620"/>
        <v>311</v>
      </c>
      <c r="B4971" s="156">
        <f t="shared" si="621"/>
        <v>0</v>
      </c>
      <c r="C4971" s="156">
        <v>100000000</v>
      </c>
      <c r="D4971" s="156"/>
      <c r="E4971" s="157"/>
      <c r="K4971" s="160"/>
    </row>
    <row r="4972" spans="1:11">
      <c r="A4972" s="159">
        <f t="shared" si="620"/>
        <v>311</v>
      </c>
      <c r="B4972" s="155">
        <f t="shared" si="621"/>
        <v>0</v>
      </c>
      <c r="C4972" s="155">
        <v>1000000000</v>
      </c>
      <c r="D4972" s="156">
        <f>(A4972-A4969)/1000000</f>
        <v>0</v>
      </c>
      <c r="E4972" s="157">
        <f>D4972-MOD(D4972,100)</f>
        <v>0</v>
      </c>
      <c r="F4972" s="149">
        <f>MOD(D4972,100)</f>
        <v>0</v>
      </c>
      <c r="G4972" s="149">
        <f>F4972-MOD(F4972,10)</f>
        <v>0</v>
      </c>
      <c r="H4972" s="149">
        <f>MOD(F4972,10)</f>
        <v>0</v>
      </c>
      <c r="K4972" s="160"/>
    </row>
    <row r="4973" spans="1:11">
      <c r="A4973" s="159">
        <f t="shared" si="620"/>
        <v>311</v>
      </c>
      <c r="B4973" s="155">
        <f t="shared" si="621"/>
        <v>0</v>
      </c>
      <c r="C4973" s="155">
        <v>10000000000</v>
      </c>
      <c r="E4973" s="161" t="str">
        <f>_xlfn.IFNA(VLOOKUP(E4972,$O$3:$P$38,2,0),"")</f>
        <v/>
      </c>
      <c r="F4973" s="149" t="str">
        <f>IF(AND(F4972&gt;10,F4972&lt;20), VLOOKUP(F4972,$O$3:$P$38,2,0),"")</f>
        <v/>
      </c>
      <c r="G4973" s="149" t="str">
        <f>IF(AND(F4972&gt;10,F4972&lt;20),"", IF(G4972&gt;9, VLOOKUP(G4972,$O$3:$P$38,2,0),""))</f>
        <v/>
      </c>
      <c r="H4973" s="149" t="str">
        <f>IF(AND(F4972&gt;10,F4972&lt;20),"", IF(H4972&gt;0, VLOOKUP(H4972,$O$3:$P$38,2,0),""))</f>
        <v/>
      </c>
      <c r="I4973" s="149" t="str">
        <f>IF(D4972=0,"",IF(D4972=1,$R$3,IF(AND(F4972&gt;10,F4972&lt;19),$R$5,IF(AND(H4972&gt;1,H4972&lt;5),$R$4,$R$5))))</f>
        <v/>
      </c>
      <c r="J4973" s="149" t="str">
        <f>CONCATENATE(E4973,IF(AND(E4973&lt;&gt;"",F4973&lt;&gt;""),$M$3,""),F4973,IF(AND(E4973&amp;F4973&lt;&gt;"",G4973&lt;&gt;""),$M$3,""),G4973,IF(AND(E4973&amp;F4973&amp;G4973&lt;&gt;"",H4973&lt;&gt;""),$M$3,""),H4973,IF(E4973&amp;F4973&amp;G4973&amp;H4973&lt;&gt;"",$M$3,""),I4973)</f>
        <v/>
      </c>
      <c r="K4973" s="160"/>
    </row>
    <row r="4974" spans="1:11">
      <c r="A4974" s="159">
        <f t="shared" si="620"/>
        <v>311</v>
      </c>
      <c r="B4974" s="156">
        <f t="shared" si="621"/>
        <v>0</v>
      </c>
      <c r="C4974" s="156">
        <v>100000000000</v>
      </c>
      <c r="D4974" s="156"/>
      <c r="E4974" s="157"/>
      <c r="K4974" s="160"/>
    </row>
    <row r="4975" spans="1:11">
      <c r="A4975" s="159">
        <f t="shared" si="620"/>
        <v>311</v>
      </c>
      <c r="B4975" s="155">
        <f>A4975-A4972</f>
        <v>0</v>
      </c>
      <c r="C4975" s="155">
        <v>1000000000000</v>
      </c>
      <c r="D4975" s="156">
        <f>(A4975-A4972)/1000000000</f>
        <v>0</v>
      </c>
      <c r="E4975" s="157">
        <f>D4975-MOD(D4975,100)</f>
        <v>0</v>
      </c>
      <c r="F4975" s="149">
        <f>MOD(D4975,100)</f>
        <v>0</v>
      </c>
      <c r="G4975" s="149">
        <f>F4975-MOD(F4975,10)</f>
        <v>0</v>
      </c>
      <c r="H4975" s="149">
        <f>MOD(F4975,10)</f>
        <v>0</v>
      </c>
      <c r="K4975" s="160"/>
    </row>
    <row r="4976" spans="1:11" ht="15.75" thickBot="1">
      <c r="A4976" s="162"/>
      <c r="B4976" s="163"/>
      <c r="C4976" s="163"/>
      <c r="D4976" s="163"/>
      <c r="E4976" s="164" t="str">
        <f>_xlfn.IFNA(VLOOKUP(E4975,$O$3:$P$38,2,0),"")</f>
        <v/>
      </c>
      <c r="F4976" s="163" t="str">
        <f>IF(AND(F4975&gt;10,F4975&lt;20), VLOOKUP(F4975,$O$3:$P$38,2,0),"")</f>
        <v/>
      </c>
      <c r="G4976" s="163" t="str">
        <f>IF(AND(F4975&gt;10,F4975&lt;20),"", IF(G4975&gt;9, VLOOKUP(G4975,$O$3:$P$38,2,0),""))</f>
        <v/>
      </c>
      <c r="H4976" s="163" t="str">
        <f>IF(AND(F4975&gt;10,F4975&lt;20),"", IF(H4975&gt;0, VLOOKUP(H4975,$O$3:$P$38,2,0),""))</f>
        <v/>
      </c>
      <c r="I4976" s="163" t="str">
        <f>IF(D4975=0,"",IF(D4975=1,$S$3,IF(AND(F4975&gt;10,F4975&lt;19),$S$5,IF(AND(H4975&gt;1,H4975&lt;5),$S$4,$S$5))))</f>
        <v/>
      </c>
      <c r="J4976" s="163" t="str">
        <f>CONCATENATE(E4976,IF(AND(E4976&lt;&gt;"",F4976&lt;&gt;""),$M$3,""),F4976,IF(AND(E4976&amp;F4976&lt;&gt;"",G4976&lt;&gt;""),$M$3,""),G4976,IF(AND(E4976&amp;F4976&amp;G4976&lt;&gt;"",H4976&lt;&gt;""),$M$3,""),H4976,IF(E4976&amp;F4976&amp;G4976&amp;H4976&lt;&gt;"",$M$3,""),I4976)</f>
        <v/>
      </c>
      <c r="K4976" s="165"/>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Roman,Normalny"&amp;12&amp;A</oddHeader>
    <oddFooter>&amp;C&amp;"Times New Roman,Normalny"&amp;12Strona &amp;P</oddFooter>
  </headerFooter>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8">
    <pageSetUpPr fitToPage="1"/>
  </sheetPr>
  <dimension ref="A1:H28"/>
  <sheetViews>
    <sheetView zoomScale="142" zoomScaleNormal="142" zoomScaleSheetLayoutView="100" workbookViewId="0">
      <selection activeCell="C37" sqref="C37"/>
    </sheetView>
  </sheetViews>
  <sheetFormatPr defaultColWidth="11.42578125" defaultRowHeight="15"/>
  <cols>
    <col min="1" max="1" width="5.7109375" style="196" bestFit="1" customWidth="1"/>
    <col min="2" max="2" width="39.42578125" style="196" customWidth="1"/>
    <col min="3" max="3" width="131" style="196" customWidth="1"/>
    <col min="4" max="4" width="14.85546875" style="196" customWidth="1"/>
    <col min="5" max="5" width="15.140625" style="196" customWidth="1"/>
    <col min="6" max="6" width="14.7109375" style="196" customWidth="1"/>
    <col min="7" max="16384" width="11.42578125" style="196"/>
  </cols>
  <sheetData>
    <row r="1" spans="1:8" ht="18.75" customHeight="1">
      <c r="A1" s="299"/>
      <c r="B1" s="300" t="str">
        <f>'Karta tytułowa'!A3</f>
        <v>Numer ewidencyjny wniosku:</v>
      </c>
      <c r="C1" s="301" t="str">
        <f>'Karta tytułowa'!B3</f>
        <v>FESW.05.01-IZ-00……/23</v>
      </c>
      <c r="D1" s="301"/>
      <c r="E1" s="301"/>
    </row>
    <row r="2" spans="1:8">
      <c r="A2" s="299"/>
      <c r="B2" s="302"/>
      <c r="C2" s="303"/>
      <c r="D2" s="303"/>
      <c r="E2" s="303"/>
    </row>
    <row r="3" spans="1:8">
      <c r="A3" s="304" t="s">
        <v>57</v>
      </c>
      <c r="B3" s="305"/>
      <c r="C3" s="305"/>
      <c r="D3" s="305"/>
      <c r="E3" s="305"/>
    </row>
    <row r="4" spans="1:8">
      <c r="A4" s="304"/>
      <c r="B4" s="305"/>
      <c r="C4" s="305"/>
      <c r="D4" s="305"/>
      <c r="E4" s="305"/>
    </row>
    <row r="5" spans="1:8" ht="38.25">
      <c r="A5" s="306" t="s">
        <v>9</v>
      </c>
      <c r="B5" s="307" t="s">
        <v>33</v>
      </c>
      <c r="C5" s="307" t="s">
        <v>21</v>
      </c>
      <c r="D5" s="308" t="s">
        <v>49</v>
      </c>
      <c r="E5" s="308" t="s">
        <v>50</v>
      </c>
      <c r="F5" s="309" t="s">
        <v>51</v>
      </c>
    </row>
    <row r="6" spans="1:8" ht="171" customHeight="1">
      <c r="A6" s="310" t="s">
        <v>4</v>
      </c>
      <c r="B6" s="311" t="s">
        <v>117</v>
      </c>
      <c r="C6" s="311" t="s">
        <v>267</v>
      </c>
      <c r="D6" s="312" t="s">
        <v>121</v>
      </c>
      <c r="E6" s="313">
        <v>4</v>
      </c>
      <c r="F6" s="312">
        <f t="shared" ref="F6:F13" si="0" xml:space="preserve"> VALUE(RIGHT(D6,LEN(D6)-SEARCH("-",D6)))*E6</f>
        <v>16</v>
      </c>
    </row>
    <row r="7" spans="1:8" ht="165.75">
      <c r="A7" s="310" t="s">
        <v>5</v>
      </c>
      <c r="B7" s="311" t="s">
        <v>60</v>
      </c>
      <c r="C7" s="311" t="s">
        <v>268</v>
      </c>
      <c r="D7" s="314" t="s">
        <v>61</v>
      </c>
      <c r="E7" s="315">
        <v>3</v>
      </c>
      <c r="F7" s="314">
        <f t="shared" si="0"/>
        <v>12</v>
      </c>
    </row>
    <row r="8" spans="1:8" ht="114.75">
      <c r="A8" s="310" t="s">
        <v>6</v>
      </c>
      <c r="B8" s="311" t="s">
        <v>122</v>
      </c>
      <c r="C8" s="311" t="s">
        <v>269</v>
      </c>
      <c r="D8" s="314" t="s">
        <v>62</v>
      </c>
      <c r="E8" s="316" t="s">
        <v>53</v>
      </c>
      <c r="F8" s="314">
        <f t="shared" si="0"/>
        <v>6</v>
      </c>
    </row>
    <row r="9" spans="1:8" ht="102">
      <c r="A9" s="310" t="s">
        <v>7</v>
      </c>
      <c r="B9" s="311" t="s">
        <v>123</v>
      </c>
      <c r="C9" s="311" t="s">
        <v>270</v>
      </c>
      <c r="D9" s="317" t="s">
        <v>67</v>
      </c>
      <c r="E9" s="316" t="s">
        <v>68</v>
      </c>
      <c r="F9" s="317">
        <f t="shared" si="0"/>
        <v>6</v>
      </c>
    </row>
    <row r="10" spans="1:8" ht="280.5">
      <c r="A10" s="310" t="s">
        <v>8</v>
      </c>
      <c r="B10" s="311" t="s">
        <v>66</v>
      </c>
      <c r="C10" s="453" t="s">
        <v>271</v>
      </c>
      <c r="D10" s="314" t="s">
        <v>62</v>
      </c>
      <c r="E10" s="316" t="s">
        <v>53</v>
      </c>
      <c r="F10" s="317">
        <f t="shared" si="0"/>
        <v>6</v>
      </c>
    </row>
    <row r="11" spans="1:8" ht="114.75">
      <c r="A11" s="310" t="s">
        <v>118</v>
      </c>
      <c r="B11" s="311" t="s">
        <v>124</v>
      </c>
      <c r="C11" s="311" t="s">
        <v>272</v>
      </c>
      <c r="D11" s="317" t="s">
        <v>67</v>
      </c>
      <c r="E11" s="316" t="s">
        <v>53</v>
      </c>
      <c r="F11" s="317">
        <f t="shared" si="0"/>
        <v>4</v>
      </c>
    </row>
    <row r="12" spans="1:8" ht="89.25">
      <c r="A12" s="310" t="s">
        <v>119</v>
      </c>
      <c r="B12" s="311" t="s">
        <v>63</v>
      </c>
      <c r="C12" s="311" t="s">
        <v>273</v>
      </c>
      <c r="D12" s="314" t="s">
        <v>121</v>
      </c>
      <c r="E12" s="316" t="s">
        <v>125</v>
      </c>
      <c r="F12" s="317">
        <f t="shared" si="0"/>
        <v>4</v>
      </c>
    </row>
    <row r="13" spans="1:8" ht="102.75" thickBot="1">
      <c r="A13" s="310" t="s">
        <v>120</v>
      </c>
      <c r="B13" s="311" t="s">
        <v>126</v>
      </c>
      <c r="C13" s="311" t="s">
        <v>274</v>
      </c>
      <c r="D13" s="317" t="s">
        <v>67</v>
      </c>
      <c r="E13" s="316" t="s">
        <v>53</v>
      </c>
      <c r="F13" s="317">
        <f t="shared" si="0"/>
        <v>4</v>
      </c>
    </row>
    <row r="14" spans="1:8" ht="15.75" thickTop="1">
      <c r="A14" s="318"/>
      <c r="B14" s="319"/>
      <c r="C14" s="320"/>
      <c r="D14" s="321"/>
      <c r="E14" s="322" t="s">
        <v>52</v>
      </c>
      <c r="F14" s="323">
        <f>SUBTOTAL(109,KryteriaPunktoweDef[Maksymalna liczba punktów
(1x2)])</f>
        <v>58</v>
      </c>
    </row>
    <row r="15" spans="1:8" s="7" customFormat="1" ht="15.75">
      <c r="A15" s="411" t="str">
        <f>A3&amp; " ***  K o n i e c  Listy Kryteriów ***"</f>
        <v>Instrukcja dokonywania oceny punktowej ***  K o n i e c  Listy Kryteriów ***</v>
      </c>
      <c r="B15" s="412"/>
      <c r="C15" s="413"/>
      <c r="D15" s="414"/>
      <c r="E15" s="414"/>
      <c r="F15" s="414"/>
      <c r="G15" s="415"/>
      <c r="H15" s="416"/>
    </row>
    <row r="16" spans="1:8" ht="15.75" thickBot="1">
      <c r="A16" s="193"/>
      <c r="B16" s="324"/>
      <c r="D16" s="325"/>
      <c r="E16" s="326"/>
    </row>
    <row r="17" spans="1:5" ht="15.75" thickTop="1">
      <c r="A17" s="193"/>
      <c r="B17" s="327" t="s">
        <v>211</v>
      </c>
      <c r="C17" s="328" t="s">
        <v>213</v>
      </c>
      <c r="D17" s="325"/>
      <c r="E17" s="326"/>
    </row>
    <row r="18" spans="1:5" ht="30.75" thickBot="1">
      <c r="A18" s="193"/>
      <c r="B18" s="329" t="s">
        <v>220</v>
      </c>
      <c r="C18" s="330" t="s">
        <v>212</v>
      </c>
      <c r="D18" s="325"/>
      <c r="E18" s="326"/>
    </row>
    <row r="19" spans="1:5" ht="16.5" thickTop="1" thickBot="1">
      <c r="A19" s="193"/>
      <c r="B19" s="324"/>
      <c r="D19" s="325"/>
      <c r="E19" s="326"/>
    </row>
    <row r="20" spans="1:5" ht="30.75" thickTop="1">
      <c r="B20" s="439" t="s">
        <v>48</v>
      </c>
      <c r="C20" s="436" t="s">
        <v>250</v>
      </c>
      <c r="D20" s="331"/>
      <c r="E20" s="331"/>
    </row>
    <row r="21" spans="1:5" ht="15.75">
      <c r="B21" s="440"/>
      <c r="C21" s="437" t="s">
        <v>248</v>
      </c>
      <c r="D21" s="331"/>
      <c r="E21" s="331"/>
    </row>
    <row r="22" spans="1:5" ht="16.5" thickBot="1">
      <c r="B22" s="441"/>
      <c r="C22" s="438" t="s">
        <v>249</v>
      </c>
      <c r="D22" s="331"/>
      <c r="E22" s="331"/>
    </row>
    <row r="23" spans="1:5" ht="15.75" thickTop="1">
      <c r="A23" s="299"/>
      <c r="B23" s="331"/>
      <c r="D23" s="331"/>
      <c r="E23" s="331"/>
    </row>
    <row r="24" spans="1:5">
      <c r="D24" s="1"/>
      <c r="E24" s="1"/>
    </row>
    <row r="25" spans="1:5">
      <c r="B25" s="1" t="s">
        <v>202</v>
      </c>
      <c r="C25" s="1" t="s">
        <v>203</v>
      </c>
    </row>
    <row r="26" spans="1:5">
      <c r="B26" s="332" t="s">
        <v>69</v>
      </c>
      <c r="C26" s="333" t="s">
        <v>127</v>
      </c>
    </row>
    <row r="27" spans="1:5">
      <c r="B27" s="334" t="s">
        <v>64</v>
      </c>
      <c r="C27" s="335" t="s">
        <v>128</v>
      </c>
    </row>
    <row r="28" spans="1:5">
      <c r="B28" s="334" t="s">
        <v>70</v>
      </c>
      <c r="C28" s="335" t="s">
        <v>129</v>
      </c>
    </row>
  </sheetData>
  <sheetProtection formatCells="0" formatColumns="0" formatRows="0" insertColumns="0" insertRows="0" insertHyperlinks="0" deleteColumns="0" deleteRows="0" sort="0" autoFilter="0" pivotTables="0"/>
  <phoneticPr fontId="48" type="noConversion"/>
  <pageMargins left="0.70866141732283472" right="0.70866141732283472" top="0.39370078740157483" bottom="0.74803149606299213" header="0.31496062992125984" footer="0.31496062992125984"/>
  <pageSetup paperSize="9" scale="60" fitToHeight="0" orientation="landscape" r:id="rId1"/>
  <headerFooter>
    <oddFooter xml:space="preserve">&amp;C&amp;"-,Standardowy"Strona &amp;P z &amp;N&amp;"Arial,Normalny"
</oddFooter>
  </headerFooter>
  <rowBreaks count="1" manualBreakCount="1">
    <brk id="14" max="5" man="1"/>
  </rowBreaks>
  <colBreaks count="1" manualBreakCount="1">
    <brk id="5" max="25" man="1"/>
  </colBreaks>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0"/>
  <sheetViews>
    <sheetView zoomScaleNormal="100" zoomScaleSheetLayoutView="100" workbookViewId="0">
      <selection activeCell="K15" sqref="K15"/>
    </sheetView>
  </sheetViews>
  <sheetFormatPr defaultColWidth="9.140625" defaultRowHeight="15"/>
  <cols>
    <col min="1" max="1" width="5.28515625" style="10" customWidth="1"/>
    <col min="2" max="2" width="41" style="10" customWidth="1"/>
    <col min="3" max="3" width="9.5703125" style="10" customWidth="1"/>
    <col min="4" max="4" width="7.42578125" style="10" customWidth="1"/>
    <col min="5" max="5" width="7.140625" style="10" customWidth="1"/>
    <col min="6" max="6" width="12" style="58" customWidth="1"/>
    <col min="7" max="7" width="14.85546875" style="10" customWidth="1"/>
    <col min="8" max="8" width="66.140625" style="10" customWidth="1"/>
    <col min="9" max="9" width="5.140625" style="10" customWidth="1"/>
    <col min="10" max="10" width="13.7109375" style="10" customWidth="1"/>
    <col min="11" max="16384" width="9.140625" style="10"/>
  </cols>
  <sheetData>
    <row r="1" spans="1:9" ht="15.75">
      <c r="A1" s="7"/>
      <c r="B1" s="41" t="str">
        <f>'Karta tytułowa'!A3</f>
        <v>Numer ewidencyjny wniosku:</v>
      </c>
      <c r="C1" s="40" t="str">
        <f>'Karta tytułowa'!B3</f>
        <v>FESW.05.01-IZ-00……/23</v>
      </c>
      <c r="D1" s="7"/>
      <c r="E1" s="7"/>
      <c r="F1" s="57"/>
      <c r="G1" s="7"/>
      <c r="H1" s="7"/>
    </row>
    <row r="2" spans="1:9" ht="15.75">
      <c r="A2" s="7"/>
      <c r="B2" s="17"/>
      <c r="C2" s="5"/>
      <c r="D2" s="7"/>
      <c r="E2" s="7"/>
      <c r="F2" s="57"/>
      <c r="G2" s="7"/>
      <c r="H2" s="7"/>
    </row>
    <row r="3" spans="1:9" ht="15.75">
      <c r="A3" s="14" t="s">
        <v>41</v>
      </c>
    </row>
    <row r="4" spans="1:9" ht="16.5" thickBot="1">
      <c r="A4" s="14" t="s">
        <v>281</v>
      </c>
    </row>
    <row r="5" spans="1:9" s="99" customFormat="1" ht="65.25" thickTop="1" thickBot="1">
      <c r="A5" s="336" t="s">
        <v>9</v>
      </c>
      <c r="B5" s="337" t="s">
        <v>10</v>
      </c>
      <c r="C5" s="337" t="s">
        <v>12</v>
      </c>
      <c r="D5" s="337" t="s">
        <v>11</v>
      </c>
      <c r="E5" s="337" t="s">
        <v>17</v>
      </c>
      <c r="F5" s="338" t="s">
        <v>39</v>
      </c>
      <c r="G5" s="337" t="s">
        <v>40</v>
      </c>
      <c r="H5" s="339" t="s">
        <v>27</v>
      </c>
      <c r="I5" s="110"/>
    </row>
    <row r="6" spans="1:9" s="99" customFormat="1" ht="25.5">
      <c r="A6" s="340" t="str">
        <f>KryteriaPunktoweDef[[#This Row],[Lp.]]</f>
        <v>1.</v>
      </c>
      <c r="B6" s="341" t="str">
        <f>KryteriaPunktoweDef[[#This Row],[Nazwa kryterium]]</f>
        <v>Realizacja projektu na obszarach dotkniętych deficytem miejsc przedszkolnych</v>
      </c>
      <c r="C6" s="342" t="str">
        <f>KryteriaPunktoweDef[[#This Row],[Liczba punktów (1)]]</f>
        <v>0-4</v>
      </c>
      <c r="D6" s="343">
        <f>KryteriaPunktoweDef[[#This Row],[Waga kryterium
(2)]]</f>
        <v>4</v>
      </c>
      <c r="E6" s="344">
        <f>KryteriaPunktoweDef[[#This Row],[Maksymalna liczba punktów
(1x2)]]</f>
        <v>16</v>
      </c>
      <c r="F6" s="344"/>
      <c r="G6" s="344">
        <f t="shared" ref="G6:G10" si="0">F6*D6</f>
        <v>0</v>
      </c>
      <c r="H6" s="345"/>
      <c r="I6" s="98"/>
    </row>
    <row r="7" spans="1:9" s="99" customFormat="1" ht="14.25">
      <c r="A7" s="346" t="str">
        <f>KryteriaPunktoweDef[[#This Row],[Lp.]]</f>
        <v>2.</v>
      </c>
      <c r="B7" s="311" t="str">
        <f>KryteriaPunktoweDef[[#This Row],[Nazwa kryterium]]</f>
        <v>Efektywność dofinansowania</v>
      </c>
      <c r="C7" s="316" t="str">
        <f>KryteriaPunktoweDef[[#This Row],[Liczba punktów (1)]]</f>
        <v>1-4</v>
      </c>
      <c r="D7" s="315">
        <f>KryteriaPunktoweDef[[#This Row],[Waga kryterium
(2)]]</f>
        <v>3</v>
      </c>
      <c r="E7" s="347">
        <f>KryteriaPunktoweDef[[#This Row],[Maksymalna liczba punktów
(1x2)]]</f>
        <v>12</v>
      </c>
      <c r="F7" s="347"/>
      <c r="G7" s="347">
        <f t="shared" si="0"/>
        <v>0</v>
      </c>
      <c r="H7" s="348"/>
      <c r="I7" s="98"/>
    </row>
    <row r="8" spans="1:9" s="99" customFormat="1" ht="14.25">
      <c r="A8" s="346" t="str">
        <f>KryteriaPunktoweDef[[#This Row],[Lp.]]</f>
        <v>3.</v>
      </c>
      <c r="B8" s="311" t="str">
        <f>KryteriaPunktoweDef[[#This Row],[Nazwa kryterium]]</f>
        <v>Utworzenie dodatkowych grup przedszkolnych</v>
      </c>
      <c r="C8" s="316" t="str">
        <f>KryteriaPunktoweDef[[#This Row],[Liczba punktów (1)]]</f>
        <v>0-3</v>
      </c>
      <c r="D8" s="315" t="str">
        <f>KryteriaPunktoweDef[[#This Row],[Waga kryterium
(2)]]</f>
        <v>2</v>
      </c>
      <c r="E8" s="347">
        <f>KryteriaPunktoweDef[[#This Row],[Maksymalna liczba punktów
(1x2)]]</f>
        <v>6</v>
      </c>
      <c r="F8" s="347"/>
      <c r="G8" s="347">
        <f t="shared" si="0"/>
        <v>0</v>
      </c>
      <c r="H8" s="348"/>
      <c r="I8" s="98"/>
    </row>
    <row r="9" spans="1:9" s="99" customFormat="1" ht="14.25">
      <c r="A9" s="346" t="str">
        <f>KryteriaPunktoweDef[[#This Row],[Lp.]]</f>
        <v>4.</v>
      </c>
      <c r="B9" s="349" t="str">
        <f>KryteriaPunktoweDef[[#This Row],[Nazwa kryterium]]</f>
        <v>Charakter wspieranego przedszkola</v>
      </c>
      <c r="C9" s="316" t="str">
        <f>KryteriaPunktoweDef[[#This Row],[Liczba punktów (1)]]</f>
        <v>0-2</v>
      </c>
      <c r="D9" s="315" t="str">
        <f>KryteriaPunktoweDef[[#This Row],[Waga kryterium
(2)]]</f>
        <v>3</v>
      </c>
      <c r="E9" s="347">
        <f>KryteriaPunktoweDef[[#This Row],[Maksymalna liczba punktów
(1x2)]]</f>
        <v>6</v>
      </c>
      <c r="F9" s="347"/>
      <c r="G9" s="347">
        <f>F9*D9</f>
        <v>0</v>
      </c>
      <c r="H9" s="348"/>
      <c r="I9" s="98"/>
    </row>
    <row r="10" spans="1:9" s="99" customFormat="1" ht="15.75" customHeight="1">
      <c r="A10" s="346" t="str">
        <f>KryteriaPunktoweDef[[#This Row],[Lp.]]</f>
        <v>5.</v>
      </c>
      <c r="B10" s="311" t="str">
        <f>KryteriaPunktoweDef[[#This Row],[Nazwa kryterium]]</f>
        <v>Stopień przygotowania projektu do realizacji</v>
      </c>
      <c r="C10" s="316" t="str">
        <f>KryteriaPunktoweDef[[#This Row],[Liczba punktów (1)]]</f>
        <v>0-3</v>
      </c>
      <c r="D10" s="315" t="str">
        <f>KryteriaPunktoweDef[[#This Row],[Waga kryterium
(2)]]</f>
        <v>2</v>
      </c>
      <c r="E10" s="347">
        <f>KryteriaPunktoweDef[[#This Row],[Maksymalna liczba punktów
(1x2)]]</f>
        <v>6</v>
      </c>
      <c r="F10" s="347"/>
      <c r="G10" s="347">
        <f t="shared" si="0"/>
        <v>0</v>
      </c>
      <c r="H10" s="348"/>
      <c r="I10" s="98"/>
    </row>
    <row r="11" spans="1:9" s="99" customFormat="1" ht="14.25">
      <c r="A11" s="350">
        <v>6</v>
      </c>
      <c r="B11" s="351" t="str">
        <f>KryteriaPunktoweDef[[#This Row],[Nazwa kryterium]]</f>
        <v>Różnorodność oferty edukacyjnej projektu</v>
      </c>
      <c r="C11" s="352" t="str">
        <f>KryteriaPunktoweDef[[#This Row],[Liczba punktów (1)]]</f>
        <v>0-2</v>
      </c>
      <c r="D11" s="353" t="str">
        <f>KryteriaPunktoweDef[[#This Row],[Waga kryterium
(2)]]</f>
        <v>2</v>
      </c>
      <c r="E11" s="354">
        <f>KryteriaPunktoweDef[[#This Row],[Maksymalna liczba punktów
(1x2)]]</f>
        <v>4</v>
      </c>
      <c r="F11" s="354"/>
      <c r="G11" s="354">
        <f>F11*D11</f>
        <v>0</v>
      </c>
      <c r="H11" s="355"/>
    </row>
    <row r="12" spans="1:9">
      <c r="A12" s="350">
        <v>7</v>
      </c>
      <c r="B12" s="351" t="str">
        <f>KryteriaPunktoweDef[[#This Row],[Nazwa kryterium]]</f>
        <v>Strategiczne znaczenie projektu dla danego obszaru</v>
      </c>
      <c r="C12" s="352" t="str">
        <f>KryteriaPunktoweDef[[#This Row],[Liczba punktów (1)]]</f>
        <v>0-4</v>
      </c>
      <c r="D12" s="353" t="str">
        <f>KryteriaPunktoweDef[[#This Row],[Waga kryterium
(2)]]</f>
        <v>1</v>
      </c>
      <c r="E12" s="354">
        <f>KryteriaPunktoweDef[[#This Row],[Maksymalna liczba punktów
(1x2)]]</f>
        <v>4</v>
      </c>
      <c r="F12" s="354"/>
      <c r="G12" s="354">
        <f>F12*D12</f>
        <v>0</v>
      </c>
      <c r="H12" s="355"/>
    </row>
    <row r="13" spans="1:9">
      <c r="A13" s="350">
        <v>8</v>
      </c>
      <c r="B13" s="351" t="str">
        <f>KryteriaPunktoweDef[[#This Row],[Nazwa kryterium]]</f>
        <v>Komplementarność projektu z EFS+</v>
      </c>
      <c r="C13" s="352" t="str">
        <f>KryteriaPunktoweDef[[#This Row],[Liczba punktów (1)]]</f>
        <v>0-2</v>
      </c>
      <c r="D13" s="353" t="str">
        <f>KryteriaPunktoweDef[[#This Row],[Waga kryterium
(2)]]</f>
        <v>2</v>
      </c>
      <c r="E13" s="354">
        <f>KryteriaPunktoweDef[[#This Row],[Maksymalna liczba punktów
(1x2)]]</f>
        <v>4</v>
      </c>
      <c r="F13" s="354"/>
      <c r="G13" s="354">
        <f>F13*D13</f>
        <v>0</v>
      </c>
      <c r="H13" s="355"/>
    </row>
    <row r="14" spans="1:9" ht="15.75" thickBot="1">
      <c r="A14" s="104"/>
      <c r="B14" s="105" t="s">
        <v>13</v>
      </c>
      <c r="C14" s="106"/>
      <c r="D14" s="107"/>
      <c r="E14" s="108">
        <f>SUM(C.KryteriaPunktowe[Maks. 
liczba 
pkt.])</f>
        <v>58</v>
      </c>
      <c r="F14" s="167"/>
      <c r="G14" s="168">
        <f>SUM(C.KryteriaPunktowe[Liczba uzyskanych punktów (po zważeniu)])</f>
        <v>0</v>
      </c>
      <c r="H14" s="109"/>
    </row>
    <row r="15" spans="1:9" s="7" customFormat="1" ht="16.5" thickTop="1">
      <c r="A15" s="411" t="str">
        <f>A3&amp; " ***  K o n i e c  Tabeli ***"</f>
        <v>C. KRYTERIA PUNKTOWE ***  K o n i e c  Tabeli ***</v>
      </c>
      <c r="B15" s="412"/>
      <c r="C15" s="413"/>
      <c r="D15" s="414"/>
      <c r="E15" s="414"/>
      <c r="F15" s="414"/>
      <c r="G15" s="415"/>
      <c r="H15" s="416"/>
    </row>
    <row r="17" spans="1:8" ht="15.75">
      <c r="A17" s="423" t="s">
        <v>132</v>
      </c>
      <c r="B17" s="424"/>
      <c r="C17" s="424"/>
      <c r="D17" s="424"/>
      <c r="E17" s="424"/>
      <c r="F17" s="425"/>
      <c r="G17" s="424"/>
      <c r="H17" s="424"/>
    </row>
    <row r="18" spans="1:8">
      <c r="A18" s="477"/>
      <c r="B18" s="477"/>
      <c r="C18" s="477"/>
      <c r="D18" s="477"/>
      <c r="E18" s="477"/>
      <c r="F18" s="477"/>
      <c r="G18" s="477"/>
      <c r="H18" s="477"/>
    </row>
    <row r="19" spans="1:8">
      <c r="A19" s="477"/>
      <c r="B19" s="477"/>
      <c r="C19" s="477"/>
      <c r="D19" s="477"/>
      <c r="E19" s="477"/>
      <c r="F19" s="477"/>
      <c r="G19" s="477"/>
      <c r="H19" s="477"/>
    </row>
    <row r="20" spans="1:8">
      <c r="A20" s="477"/>
      <c r="B20" s="477"/>
      <c r="C20" s="477"/>
      <c r="D20" s="477"/>
      <c r="E20" s="477"/>
      <c r="F20" s="477"/>
      <c r="G20" s="477"/>
      <c r="H20" s="477"/>
    </row>
    <row r="21" spans="1:8">
      <c r="A21" s="477"/>
      <c r="B21" s="477"/>
      <c r="C21" s="477"/>
      <c r="D21" s="477"/>
      <c r="E21" s="477"/>
      <c r="F21" s="477"/>
      <c r="G21" s="477"/>
      <c r="H21" s="477"/>
    </row>
    <row r="22" spans="1:8">
      <c r="A22" s="477"/>
      <c r="B22" s="477"/>
      <c r="C22" s="477"/>
      <c r="D22" s="477"/>
      <c r="E22" s="477"/>
      <c r="F22" s="477"/>
      <c r="G22" s="477"/>
      <c r="H22" s="477"/>
    </row>
    <row r="23" spans="1:8">
      <c r="A23" s="477"/>
      <c r="B23" s="477"/>
      <c r="C23" s="477"/>
      <c r="D23" s="477"/>
      <c r="E23" s="477"/>
      <c r="F23" s="477"/>
      <c r="G23" s="477"/>
      <c r="H23" s="477"/>
    </row>
    <row r="24" spans="1:8">
      <c r="A24" s="477"/>
      <c r="B24" s="477"/>
      <c r="C24" s="477"/>
      <c r="D24" s="477"/>
      <c r="E24" s="477"/>
      <c r="F24" s="477"/>
      <c r="G24" s="477"/>
      <c r="H24" s="477"/>
    </row>
    <row r="25" spans="1:8">
      <c r="A25" s="477"/>
      <c r="B25" s="477"/>
      <c r="C25" s="477"/>
      <c r="D25" s="477"/>
      <c r="E25" s="477"/>
      <c r="F25" s="477"/>
      <c r="G25" s="477"/>
      <c r="H25" s="477"/>
    </row>
    <row r="26" spans="1:8" ht="15.75" thickBot="1"/>
    <row r="27" spans="1:8" ht="16.5" thickTop="1">
      <c r="B27" s="289" t="s">
        <v>101</v>
      </c>
      <c r="C27" s="454"/>
      <c r="D27" s="455"/>
      <c r="E27" s="455"/>
      <c r="F27" s="463"/>
      <c r="G27" s="460"/>
    </row>
    <row r="28" spans="1:8" ht="15.75">
      <c r="B28" s="291" t="s">
        <v>102</v>
      </c>
      <c r="C28" s="456"/>
      <c r="D28" s="457"/>
      <c r="E28" s="457"/>
      <c r="F28" s="464"/>
      <c r="G28" s="461"/>
    </row>
    <row r="29" spans="1:8" ht="16.5" thickBot="1">
      <c r="B29" s="293" t="s">
        <v>100</v>
      </c>
      <c r="C29" s="458"/>
      <c r="D29" s="459"/>
      <c r="E29" s="459"/>
      <c r="F29" s="465"/>
      <c r="G29" s="462"/>
    </row>
    <row r="30" spans="1:8" ht="15.75" thickTop="1"/>
  </sheetData>
  <protectedRanges>
    <protectedRange sqref="H8:H13" name="Rozstęp4_1"/>
    <protectedRange sqref="H6" name="Rozstęp4_1_1"/>
    <protectedRange sqref="H7" name="Rozstęp4_1_2"/>
  </protectedRanges>
  <mergeCells count="1">
    <mergeCell ref="A18:H25"/>
  </mergeCells>
  <pageMargins left="0.70866141732283472" right="0.70866141732283472" top="0.39370078740157483" bottom="0.74803149606299213" header="0.31496062992125984" footer="0.31496062992125984"/>
  <pageSetup paperSize="9" scale="81" fitToHeight="0" orientation="landscape" r:id="rId1"/>
  <headerFooter>
    <oddFooter xml:space="preserve">&amp;C&amp;"-,Standardowy"Strona &amp;P z &amp;N&amp;"Arial,Normalny"
</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DB495BAD-AD4B-4327-8308-0595B7E79871}">
            <xm:f>Ustawienia!$A$6=Ustawienia!$A$3</xm:f>
            <x14:dxf>
              <font>
                <color theme="0"/>
              </font>
              <border>
                <left/>
                <right/>
                <top/>
                <bottom/>
              </border>
            </x14:dxf>
          </x14:cfRule>
          <xm:sqref>B27:G29</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errorTitle="Niepoprawna wartość" error="Wybierz z listy" xr:uid="{00000000-0002-0000-0400-00000B000000}">
          <x14:formula1>
            <xm:f>'D. Kryteria_Punktowe_Pom'!$H$9:$J$9</xm:f>
          </x14:formula1>
          <xm:sqref>F9</xm:sqref>
        </x14:dataValidation>
        <x14:dataValidation type="list" allowBlank="1" showInputMessage="1" showErrorMessage="1" errorTitle="Niepoprawna wartość" error="Wybierz z listy" xr:uid="{00000000-0002-0000-0400-000009000000}">
          <x14:formula1>
            <xm:f>'D. Kryteria_Punktowe_Pom'!$H$6:$L$6</xm:f>
          </x14:formula1>
          <xm:sqref>F6</xm:sqref>
        </x14:dataValidation>
        <x14:dataValidation type="list" allowBlank="1" showInputMessage="1" showErrorMessage="1" errorTitle="Niepoprawna wartość" error="Wybierz z listy" xr:uid="{00000000-0002-0000-0400-00000A000000}">
          <x14:formula1>
            <xm:f>'D. Kryteria_Punktowe_Pom'!$I$7:$L$7</xm:f>
          </x14:formula1>
          <xm:sqref>F7</xm:sqref>
        </x14:dataValidation>
        <x14:dataValidation type="list" allowBlank="1" showInputMessage="1" showErrorMessage="1" errorTitle="Niepoprawna wartość" error="Wybierz z listy" xr:uid="{E7DD3447-6BED-4978-A12F-ABD37F21B260}">
          <x14:formula1>
            <xm:f>'D. Kryteria_Punktowe_Pom'!$H$8:$K$8</xm:f>
          </x14:formula1>
          <xm:sqref>F8</xm:sqref>
        </x14:dataValidation>
        <x14:dataValidation type="list" allowBlank="1" showInputMessage="1" showErrorMessage="1" errorTitle="Niepoprawna wartość" error="Wybierz z listy" xr:uid="{00000000-0002-0000-0400-000007000000}">
          <x14:formula1>
            <xm:f>'D. Kryteria_Punktowe_Pom'!$H$13:$J$13</xm:f>
          </x14:formula1>
          <xm:sqref>F13</xm:sqref>
        </x14:dataValidation>
        <x14:dataValidation type="list" allowBlank="1" showInputMessage="1" showErrorMessage="1" errorTitle="Niepoprawna wartość" error="Wybierz z listy" xr:uid="{E6BD58C6-4E7B-45EA-8089-D247D7B477FF}">
          <x14:formula1>
            <xm:f>'D. Kryteria_Punktowe_Pom'!$H$11:$J$11</xm:f>
          </x14:formula1>
          <xm:sqref>F11</xm:sqref>
        </x14:dataValidation>
        <x14:dataValidation type="list" allowBlank="1" showInputMessage="1" showErrorMessage="1" errorTitle="Niepoprawna wartość" error="Wybierz z listy" xr:uid="{38150373-23B3-4733-A5EA-E07254EF3DB9}">
          <x14:formula1>
            <xm:f>'D. Kryteria_Punktowe_Pom'!$H$12:$L$12</xm:f>
          </x14:formula1>
          <xm:sqref>F12</xm:sqref>
        </x14:dataValidation>
        <x14:dataValidation type="list" allowBlank="1" showInputMessage="1" showErrorMessage="1" errorTitle="Niepoprawna wartość" error="Wybierz z listy" xr:uid="{D7869B30-5178-42E9-A6AB-696ACCAF4F53}">
          <x14:formula1>
            <xm:f>'D. Kryteria_Punktowe_Pom'!$H$10:$K$10</xm:f>
          </x14:formula1>
          <xm:sqref>F10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23BF-69A0-4A12-B4B2-0119F9C219B7}">
  <sheetPr>
    <pageSetUpPr fitToPage="1"/>
  </sheetPr>
  <dimension ref="A1:L21"/>
  <sheetViews>
    <sheetView zoomScaleNormal="100" zoomScaleSheetLayoutView="100" workbookViewId="0">
      <selection activeCell="A3" sqref="A3"/>
    </sheetView>
  </sheetViews>
  <sheetFormatPr defaultColWidth="11.42578125" defaultRowHeight="15"/>
  <cols>
    <col min="1" max="1" width="5.7109375" style="34" bestFit="1" customWidth="1"/>
    <col min="2" max="2" width="35" style="34" customWidth="1"/>
    <col min="3" max="3" width="131" style="34" customWidth="1"/>
    <col min="4" max="4" width="14.85546875" style="34" customWidth="1"/>
    <col min="5" max="6" width="15.140625" style="34" customWidth="1"/>
    <col min="7" max="7" width="14.7109375" style="34" customWidth="1"/>
    <col min="8" max="16384" width="11.42578125" style="34"/>
  </cols>
  <sheetData>
    <row r="1" spans="1:12" ht="18.75" customHeight="1">
      <c r="A1" s="31"/>
      <c r="B1" s="32" t="str">
        <f>'Karta tytułowa'!A3</f>
        <v>Numer ewidencyjny wniosku:</v>
      </c>
      <c r="C1" s="33" t="str">
        <f>'Karta tytułowa'!B3</f>
        <v>FESW.05.01-IZ-00……/23</v>
      </c>
      <c r="D1" s="33"/>
      <c r="E1" s="33"/>
      <c r="F1" s="33"/>
    </row>
    <row r="2" spans="1:12">
      <c r="A2" s="31"/>
      <c r="B2" s="35"/>
      <c r="C2" s="36"/>
      <c r="D2" s="36"/>
      <c r="E2" s="36"/>
      <c r="F2" s="36"/>
    </row>
    <row r="3" spans="1:12">
      <c r="A3" s="143" t="str">
        <f>'D. Kryteria punktowe'!A3 &amp; " - Arkusz pomocniczy"</f>
        <v>C. KRYTERIA PUNKTOWE - Arkusz pomocniczy</v>
      </c>
      <c r="B3" s="128"/>
      <c r="C3" s="30"/>
      <c r="D3" s="30"/>
      <c r="E3" s="30"/>
      <c r="F3" s="30"/>
    </row>
    <row r="4" spans="1:12">
      <c r="A4" s="37"/>
      <c r="B4" s="128"/>
      <c r="C4" s="30"/>
      <c r="D4" s="30"/>
      <c r="E4" s="30"/>
      <c r="F4" s="30"/>
    </row>
    <row r="5" spans="1:12" ht="38.25">
      <c r="A5" s="84" t="s">
        <v>9</v>
      </c>
      <c r="B5" s="129" t="s">
        <v>33</v>
      </c>
      <c r="C5" s="49" t="s">
        <v>49</v>
      </c>
      <c r="D5" s="49" t="s">
        <v>50</v>
      </c>
      <c r="E5" s="85" t="s">
        <v>51</v>
      </c>
      <c r="F5" s="113"/>
      <c r="H5" s="112" t="s">
        <v>65</v>
      </c>
    </row>
    <row r="6" spans="1:12" ht="38.25">
      <c r="A6" s="86" t="s">
        <v>4</v>
      </c>
      <c r="B6" s="48" t="str">
        <f>KryteriaPunktoweDef[[#This Row],[Nazwa kryterium]]</f>
        <v>Realizacja projektu na obszarach dotkniętych deficytem miejsc przedszkolnych</v>
      </c>
      <c r="C6" s="87" t="str">
        <f>KryteriaPunktoweDef[[#This Row],[Liczba punktów (1)]]</f>
        <v>0-4</v>
      </c>
      <c r="D6" s="52">
        <f>C.KryteriaPunktowe[[#This Row],[Waga]]</f>
        <v>4</v>
      </c>
      <c r="E6" s="87">
        <f xml:space="preserve"> VALUE(RIGHT(C6,LEN(C6)-SEARCH("-",C6)))*D6</f>
        <v>16</v>
      </c>
      <c r="F6" s="114"/>
      <c r="G6" s="34">
        <v>1</v>
      </c>
      <c r="H6" s="132">
        <v>0</v>
      </c>
      <c r="I6" s="132">
        <v>1</v>
      </c>
      <c r="J6" s="132">
        <v>2</v>
      </c>
      <c r="K6" s="132">
        <v>3</v>
      </c>
      <c r="L6" s="132">
        <v>4</v>
      </c>
    </row>
    <row r="7" spans="1:12">
      <c r="A7" s="86" t="s">
        <v>5</v>
      </c>
      <c r="B7" s="48" t="str">
        <f>KryteriaPunktoweDef[[#This Row],[Nazwa kryterium]]</f>
        <v>Efektywność dofinansowania</v>
      </c>
      <c r="C7" s="88" t="str">
        <f>KryteriaPunktoweDef[[#This Row],[Liczba punktów (1)]]</f>
        <v>1-4</v>
      </c>
      <c r="D7" s="51">
        <f>C.KryteriaPunktowe[[#This Row],[Waga]]</f>
        <v>3</v>
      </c>
      <c r="E7" s="126">
        <f t="shared" ref="E7:E8" si="0" xml:space="preserve"> VALUE(RIGHT(C7,LEN(C7)-SEARCH("-",C7)))*D7</f>
        <v>12</v>
      </c>
      <c r="F7" s="114"/>
      <c r="G7" s="34">
        <v>2</v>
      </c>
      <c r="H7" s="132"/>
      <c r="I7" s="132">
        <v>1</v>
      </c>
      <c r="J7" s="132">
        <v>2</v>
      </c>
      <c r="K7" s="132">
        <v>3</v>
      </c>
      <c r="L7" s="132">
        <v>4</v>
      </c>
    </row>
    <row r="8" spans="1:12" ht="25.5">
      <c r="A8" s="86" t="s">
        <v>6</v>
      </c>
      <c r="B8" s="48" t="str">
        <f>KryteriaPunktoweDef[[#This Row],[Nazwa kryterium]]</f>
        <v>Utworzenie dodatkowych grup przedszkolnych</v>
      </c>
      <c r="C8" s="88" t="str">
        <f>KryteriaPunktoweDef[[#This Row],[Liczba punktów (1)]]</f>
        <v>0-3</v>
      </c>
      <c r="D8" s="51" t="str">
        <f>C.KryteriaPunktowe[[#This Row],[Waga]]</f>
        <v>2</v>
      </c>
      <c r="E8" s="126">
        <f t="shared" si="0"/>
        <v>6</v>
      </c>
      <c r="F8" s="114"/>
      <c r="G8" s="34">
        <v>3</v>
      </c>
      <c r="H8" s="132">
        <v>0</v>
      </c>
      <c r="I8" s="132">
        <v>1</v>
      </c>
      <c r="J8" s="132">
        <v>2</v>
      </c>
      <c r="K8" s="132">
        <v>3</v>
      </c>
      <c r="L8" s="132"/>
    </row>
    <row r="9" spans="1:12">
      <c r="A9" s="86" t="s">
        <v>7</v>
      </c>
      <c r="B9" s="48" t="str">
        <f>KryteriaPunktoweDef[[#This Row],[Nazwa kryterium]]</f>
        <v>Charakter wspieranego przedszkola</v>
      </c>
      <c r="C9" s="50" t="str">
        <f>KryteriaPunktoweDef[[#This Row],[Liczba punktów (1)]]</f>
        <v>0-2</v>
      </c>
      <c r="D9" s="51" t="str">
        <f>C.KryteriaPunktowe[[#This Row],[Waga]]</f>
        <v>3</v>
      </c>
      <c r="E9" s="127">
        <f xml:space="preserve"> VALUE(RIGHT(C9,LEN(C9)-SEARCH("-",C9)))*D9</f>
        <v>6</v>
      </c>
      <c r="F9" s="114"/>
      <c r="G9" s="34">
        <v>4</v>
      </c>
      <c r="H9" s="132">
        <v>0</v>
      </c>
      <c r="I9" s="132">
        <v>1</v>
      </c>
      <c r="J9" s="132">
        <v>2</v>
      </c>
      <c r="K9" s="132"/>
      <c r="L9" s="132"/>
    </row>
    <row r="10" spans="1:12" ht="25.5">
      <c r="A10" s="86" t="s">
        <v>8</v>
      </c>
      <c r="B10" s="48" t="str">
        <f>KryteriaPunktoweDef[[#This Row],[Nazwa kryterium]]</f>
        <v>Stopień przygotowania projektu do realizacji</v>
      </c>
      <c r="C10" s="88" t="str">
        <f>KryteriaPunktoweDef[[#This Row],[Liczba punktów (1)]]</f>
        <v>0-3</v>
      </c>
      <c r="D10" s="51" t="str">
        <f>C.KryteriaPunktowe[[#This Row],[Waga]]</f>
        <v>2</v>
      </c>
      <c r="E10" s="127">
        <f xml:space="preserve"> VALUE(RIGHT(C10,LEN(C10)-SEARCH("-",C10)))*D10</f>
        <v>6</v>
      </c>
      <c r="F10" s="115"/>
      <c r="G10" s="34">
        <v>5</v>
      </c>
      <c r="H10" s="132">
        <v>0</v>
      </c>
      <c r="I10" s="132">
        <v>1</v>
      </c>
      <c r="J10" s="132">
        <v>2</v>
      </c>
      <c r="K10" s="132">
        <v>3</v>
      </c>
      <c r="L10" s="132"/>
    </row>
    <row r="11" spans="1:12">
      <c r="A11" s="86" t="s">
        <v>25</v>
      </c>
      <c r="B11" s="48" t="str">
        <f>KryteriaPunktoweDef[[#This Row],[Nazwa kryterium]]</f>
        <v>Różnorodność oferty edukacyjnej projektu</v>
      </c>
      <c r="C11" s="50" t="str">
        <f>KryteriaPunktoweDef[[#This Row],[Liczba punktów (1)]]</f>
        <v>0-2</v>
      </c>
      <c r="D11" s="51" t="str">
        <f>C.KryteriaPunktowe[[#This Row],[Waga]]</f>
        <v>2</v>
      </c>
      <c r="E11" s="127">
        <f xml:space="preserve"> VALUE(RIGHT(C11,LEN(C11)-SEARCH("-",C11)))*D11</f>
        <v>4</v>
      </c>
      <c r="F11" s="114"/>
      <c r="G11" s="34">
        <v>6</v>
      </c>
      <c r="H11" s="132">
        <v>0</v>
      </c>
      <c r="I11" s="132">
        <v>1</v>
      </c>
      <c r="J11" s="132">
        <v>2</v>
      </c>
      <c r="K11" s="132"/>
      <c r="L11" s="132"/>
    </row>
    <row r="12" spans="1:12" ht="25.5">
      <c r="A12" s="86" t="s">
        <v>26</v>
      </c>
      <c r="B12" s="48" t="str">
        <f>KryteriaPunktoweDef[[#This Row],[Nazwa kryterium]]</f>
        <v>Strategiczne znaczenie projektu dla danego obszaru</v>
      </c>
      <c r="C12" s="88" t="str">
        <f>KryteriaPunktoweDef[[#This Row],[Liczba punktów (1)]]</f>
        <v>0-4</v>
      </c>
      <c r="D12" s="51" t="str">
        <f>C.KryteriaPunktowe[[#This Row],[Waga]]</f>
        <v>1</v>
      </c>
      <c r="E12" s="127">
        <f xml:space="preserve"> VALUE(RIGHT(C12,LEN(C12)-SEARCH("-",C12)))*D12</f>
        <v>4</v>
      </c>
      <c r="F12" s="115"/>
      <c r="G12" s="34">
        <v>7</v>
      </c>
      <c r="H12" s="132">
        <v>0</v>
      </c>
      <c r="I12" s="132">
        <v>1</v>
      </c>
      <c r="J12" s="132">
        <v>2</v>
      </c>
      <c r="K12" s="132">
        <v>3</v>
      </c>
      <c r="L12" s="132">
        <v>4</v>
      </c>
    </row>
    <row r="13" spans="1:12" ht="15.75" thickBot="1">
      <c r="A13" s="86" t="s">
        <v>32</v>
      </c>
      <c r="B13" s="48" t="str">
        <f>KryteriaPunktoweDef[[#This Row],[Nazwa kryterium]]</f>
        <v>Komplementarność projektu z EFS+</v>
      </c>
      <c r="C13" s="50" t="str">
        <f>KryteriaPunktoweDef[[#This Row],[Liczba punktów (1)]]</f>
        <v>0-2</v>
      </c>
      <c r="D13" s="51" t="str">
        <f>C.KryteriaPunktowe[[#This Row],[Waga]]</f>
        <v>2</v>
      </c>
      <c r="E13" s="127">
        <f xml:space="preserve"> VALUE(RIGHT(C13,LEN(C13)-SEARCH("-",C13)))*D13</f>
        <v>4</v>
      </c>
      <c r="F13" s="114"/>
      <c r="G13" s="34">
        <v>8</v>
      </c>
      <c r="H13" s="132">
        <v>0</v>
      </c>
      <c r="I13" s="132">
        <v>1</v>
      </c>
      <c r="J13" s="132">
        <v>2</v>
      </c>
      <c r="K13" s="132"/>
      <c r="L13" s="132"/>
    </row>
    <row r="14" spans="1:12" ht="15.75" thickTop="1">
      <c r="A14" s="89"/>
      <c r="B14" s="130"/>
      <c r="C14" s="90"/>
      <c r="D14" s="91" t="s">
        <v>52</v>
      </c>
      <c r="E14" s="111">
        <f>SUBTOTAL(109,KryteriaPunktoweDef10[Maksymalna liczba punktów
(1x2)])</f>
        <v>58</v>
      </c>
      <c r="F14"/>
    </row>
    <row r="15" spans="1:12" ht="15.75" thickBot="1">
      <c r="A15" s="42"/>
      <c r="B15" s="131"/>
      <c r="D15" s="100"/>
      <c r="E15" s="101"/>
    </row>
    <row r="16" spans="1:12" ht="31.5" thickTop="1" thickBot="1">
      <c r="B16" s="103" t="s">
        <v>48</v>
      </c>
      <c r="C16" s="102" t="str">
        <f>'Instr.dokonywania oceny punkt'!C20</f>
        <v xml:space="preserve">W przypadku uzyskania przez projekty w wyniku oceny jednakowej liczby punktów, o ich kolejności na liście rankingowej przesądza wyższa liczba punktów uzyskana w kolejnych kryteriach wskazanych jako rozstrzygające. </v>
      </c>
      <c r="D16" s="38"/>
      <c r="E16" s="38"/>
    </row>
    <row r="17" spans="1:5" ht="15.75" thickTop="1">
      <c r="A17" s="31"/>
      <c r="B17" s="36"/>
      <c r="D17" s="38"/>
      <c r="E17" s="38"/>
    </row>
    <row r="18" spans="1:5">
      <c r="B18"/>
      <c r="C18"/>
      <c r="D18"/>
      <c r="E18"/>
    </row>
    <row r="19" spans="1:5">
      <c r="B19" s="92" t="e">
        <f>KryteriaRozstrzygające[[#This Row],[Nr Kryterium rozstrzygającego]]</f>
        <v>#VALUE!</v>
      </c>
      <c r="C19" s="93" t="e">
        <f>KryteriaRozstrzygające[[#This Row],[Opis kryterium]]</f>
        <v>#VALUE!</v>
      </c>
    </row>
    <row r="20" spans="1:5">
      <c r="B20" s="94" t="e">
        <f>KryteriaRozstrzygające[[#This Row],[Nr Kryterium rozstrzygającego]]</f>
        <v>#VALUE!</v>
      </c>
      <c r="C20" s="95" t="e">
        <f>KryteriaRozstrzygające[[#This Row],[Opis kryterium]]</f>
        <v>#VALUE!</v>
      </c>
    </row>
    <row r="21" spans="1:5">
      <c r="B21" s="94" t="e">
        <f>KryteriaRozstrzygające[[#This Row],[Nr Kryterium rozstrzygającego]]</f>
        <v>#VALUE!</v>
      </c>
      <c r="C21" s="95" t="e">
        <f>KryteriaRozstrzygające[[#This Row],[Opis kryterium]]</f>
        <v>#VALUE!</v>
      </c>
    </row>
  </sheetData>
  <sheetProtection formatCells="0" formatColumns="0" formatRows="0" insertColumns="0" insertRows="0" insertHyperlinks="0" deleteColumns="0" deleteRows="0" sort="0" autoFilter="0" pivotTables="0"/>
  <phoneticPr fontId="48" type="noConversion"/>
  <pageMargins left="0.70866141732283472" right="0.70866141732283472" top="0.39370078740157483" bottom="0.74803149606299213" header="0.31496062992125984" footer="0.31496062992125984"/>
  <pageSetup paperSize="9" scale="61" fitToHeight="0" orientation="landscape" r:id="rId1"/>
  <headerFooter>
    <oddFooter xml:space="preserve">&amp;C&amp;"-,Standardowy"Strona &amp;P z &amp;N&amp;"Arial,Normalny"
</oddFooter>
  </headerFooter>
  <rowBreaks count="1" manualBreakCount="1">
    <brk id="7" max="5" man="1"/>
  </rowBreaks>
  <colBreaks count="1" manualBreakCount="1">
    <brk id="6" max="28" man="1"/>
  </colBreaks>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0"/>
  <sheetViews>
    <sheetView view="pageBreakPreview" zoomScaleNormal="100" zoomScaleSheetLayoutView="100" workbookViewId="0">
      <selection activeCell="K22" sqref="K22"/>
    </sheetView>
  </sheetViews>
  <sheetFormatPr defaultColWidth="9.140625" defaultRowHeight="12.75"/>
  <cols>
    <col min="1" max="1" width="24.7109375" style="1" customWidth="1"/>
    <col min="2" max="2" width="23.85546875" style="1" customWidth="1"/>
    <col min="3" max="3" width="12.5703125" style="1" customWidth="1"/>
    <col min="4" max="4" width="12.28515625" style="1" customWidth="1"/>
    <col min="5" max="5" width="15.85546875" style="1" customWidth="1"/>
    <col min="6" max="6" width="9.140625" style="1"/>
    <col min="7" max="7" width="16" style="1" customWidth="1"/>
    <col min="8" max="16384" width="9.140625" style="1"/>
  </cols>
  <sheetData>
    <row r="1" spans="1:7">
      <c r="A1" s="356" t="str">
        <f>'Karta tytułowa'!A3</f>
        <v>Numer ewidencyjny wniosku:</v>
      </c>
      <c r="B1" s="189" t="str">
        <f>'Karta tytułowa'!B3</f>
        <v>FESW.05.01-IZ-00……/23</v>
      </c>
    </row>
    <row r="3" spans="1:7">
      <c r="A3" s="189" t="s">
        <v>30</v>
      </c>
    </row>
    <row r="4" spans="1:7" ht="21.95" customHeight="1">
      <c r="B4" s="358" t="s">
        <v>34</v>
      </c>
      <c r="C4" s="204"/>
      <c r="D4" s="204"/>
      <c r="E4" s="370">
        <f>'D. Kryteria punktowe'!G14</f>
        <v>0</v>
      </c>
    </row>
    <row r="6" spans="1:7" ht="35.25" customHeight="1">
      <c r="A6" s="371" t="s">
        <v>35</v>
      </c>
      <c r="B6" s="372"/>
      <c r="C6" s="373" t="s">
        <v>15</v>
      </c>
      <c r="D6" s="198" t="str">
        <f>słownie!E2</f>
        <v>zero, 00/100</v>
      </c>
      <c r="E6" s="198"/>
      <c r="F6" s="198"/>
      <c r="G6" s="198"/>
    </row>
    <row r="7" spans="1:7" ht="27" customHeight="1" thickBot="1"/>
    <row r="8" spans="1:7" ht="14.25" thickTop="1" thickBot="1">
      <c r="A8" s="374" t="s">
        <v>55</v>
      </c>
      <c r="B8" s="375"/>
      <c r="C8" s="376"/>
      <c r="D8" s="376"/>
      <c r="E8" s="376"/>
      <c r="F8" s="376"/>
      <c r="G8" s="377"/>
    </row>
    <row r="9" spans="1:7" ht="25.5" customHeight="1">
      <c r="A9" s="478" t="str">
        <f>'Instr.dokonywania oceny punkt'!C20</f>
        <v xml:space="preserve">W przypadku uzyskania przez projekty w wyniku oceny jednakowej liczby punktów, o ich kolejności na liście rankingowej przesądza wyższa liczba punktów uzyskana w kolejnych kryteriach wskazanych jako rozstrzygające. </v>
      </c>
      <c r="B9" s="479"/>
      <c r="C9" s="479"/>
      <c r="D9" s="479"/>
      <c r="E9" s="479"/>
      <c r="F9" s="479"/>
      <c r="G9" s="480"/>
    </row>
    <row r="10" spans="1:7">
      <c r="A10" s="481" t="str">
        <f>'Instr.dokonywania oceny punkt'!C21</f>
        <v xml:space="preserve">W przypadku jednakowej liczby punktów uzyskanych w kryterium nr 1 decyduje liczba punktów uzyskana w kryterium nr 2. </v>
      </c>
      <c r="B10" s="482"/>
      <c r="C10" s="482"/>
      <c r="D10" s="482"/>
      <c r="E10" s="482"/>
      <c r="F10" s="482"/>
      <c r="G10" s="483"/>
    </row>
    <row r="11" spans="1:7">
      <c r="A11" s="481" t="str">
        <f>'Instr.dokonywania oceny punkt'!C22</f>
        <v>W przypadku jednakowej liczby punktów uzyskanych w kryterium nr 1 i 2 decyduje liczba punktów uzyskana w kryterium rozstrzygającym nr 3.</v>
      </c>
      <c r="B11" s="482"/>
      <c r="C11" s="482"/>
      <c r="D11" s="482"/>
      <c r="E11" s="482"/>
      <c r="F11" s="482"/>
      <c r="G11" s="483"/>
    </row>
    <row r="12" spans="1:7" ht="13.5" thickBot="1">
      <c r="A12" s="442"/>
      <c r="B12" s="443"/>
      <c r="C12" s="443"/>
      <c r="D12" s="443"/>
      <c r="E12" s="443"/>
      <c r="F12" s="443"/>
      <c r="G12" s="444"/>
    </row>
    <row r="13" spans="1:7" ht="14.25" thickTop="1" thickBot="1">
      <c r="A13" s="379" t="s">
        <v>215</v>
      </c>
      <c r="B13" s="380" t="s">
        <v>203</v>
      </c>
      <c r="C13" s="380"/>
      <c r="D13" s="380"/>
      <c r="E13" s="380"/>
      <c r="F13" s="380"/>
      <c r="G13" s="381" t="s">
        <v>214</v>
      </c>
    </row>
    <row r="14" spans="1:7" ht="33.75" customHeight="1">
      <c r="A14" s="367" t="str">
        <f>'Instr.dokonywania oceny punkt'!B26</f>
        <v xml:space="preserve">KRYTERIUM ROZSTRZYGAJĄCE NR 1 </v>
      </c>
      <c r="B14" s="382" t="str">
        <f>'Instr.dokonywania oceny punkt'!C26</f>
        <v>Realizacja projektu na obszarach dotkniętych deficytem miejsc przedszkolnych (kryterium punktowe nr 1)</v>
      </c>
      <c r="C14" s="382"/>
      <c r="D14" s="382"/>
      <c r="E14" s="382"/>
      <c r="F14" s="382"/>
      <c r="G14" s="383">
        <f>'D. Kryteria punktowe'!G6</f>
        <v>0</v>
      </c>
    </row>
    <row r="15" spans="1:7" ht="33.75" customHeight="1">
      <c r="A15" s="368" t="str">
        <f>'Instr.dokonywania oceny punkt'!B27</f>
        <v>KRYTERIUM ROZSTRZYGAJĄCE NR 2</v>
      </c>
      <c r="B15" s="384" t="str">
        <f>'Instr.dokonywania oceny punkt'!C27</f>
        <v>Efektywność dofinansowania (kryterium punktowe nr 2)</v>
      </c>
      <c r="C15" s="384"/>
      <c r="D15" s="384"/>
      <c r="E15" s="384"/>
      <c r="F15" s="384"/>
      <c r="G15" s="385">
        <f>'D. Kryteria punktowe'!G7</f>
        <v>0</v>
      </c>
    </row>
    <row r="16" spans="1:7" ht="33.75" customHeight="1" thickBot="1">
      <c r="A16" s="369" t="str">
        <f>'Instr.dokonywania oceny punkt'!B28</f>
        <v>KRYTERIUM ROZSTRZYGAJĄCE NR 3</v>
      </c>
      <c r="B16" s="386" t="str">
        <f>'Instr.dokonywania oceny punkt'!C28</f>
        <v>Utworzenie dodatkowych grup przedszkolnych (kryterium punktowe nr 3)</v>
      </c>
      <c r="C16" s="386"/>
      <c r="D16" s="386"/>
      <c r="E16" s="386"/>
      <c r="F16" s="386"/>
      <c r="G16" s="387">
        <f>'D. Kryteria punktowe'!G8</f>
        <v>0</v>
      </c>
    </row>
    <row r="17" spans="1:4" ht="13.5" thickTop="1"/>
    <row r="19" spans="1:4">
      <c r="A19" s="426" t="s">
        <v>44</v>
      </c>
      <c r="B19" s="1" t="s">
        <v>56</v>
      </c>
      <c r="C19" s="1" t="s">
        <v>245</v>
      </c>
    </row>
    <row r="20" spans="1:4">
      <c r="B20" s="275" t="s">
        <v>45</v>
      </c>
      <c r="C20" s="358" t="s">
        <v>133</v>
      </c>
      <c r="D20" s="204"/>
    </row>
  </sheetData>
  <protectedRanges>
    <protectedRange sqref="B6" name="Rozstęp1_1"/>
  </protectedRanges>
  <mergeCells count="3">
    <mergeCell ref="A9:G9"/>
    <mergeCell ref="A10:G10"/>
    <mergeCell ref="A11:G11"/>
  </mergeCells>
  <pageMargins left="0.70866141732283472" right="0.70866141732283472" top="0.98425196850393704" bottom="0.74803149606299213" header="0.31496062992125984" footer="0.31496062992125984"/>
  <pageSetup paperSize="9" fitToHeight="0" orientation="landscape" r:id="rId1"/>
  <headerFooter>
    <oddHeader>&amp;C&amp;G</oddHeader>
    <oddFooter xml:space="preserve">&amp;C&amp;"-,Standardowy"Strona &amp;P z &amp;N&amp;"Arial,Normalny"
</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9FFE7888-248E-4A62-A0EC-278E28D0A7CD}">
            <xm:f>Ustawienia!$A$6=Ustawienia!$A$3</xm:f>
            <x14:dxf>
              <font>
                <color theme="0"/>
              </font>
              <border>
                <left/>
                <right/>
                <top/>
                <bottom/>
                <vertical/>
                <horizontal/>
              </border>
            </x14:dxf>
          </x14:cfRule>
          <xm:sqref>A19:D20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F4AA8-87A3-4EB5-B68B-67903E86E3B6}">
  <dimension ref="A1:G21"/>
  <sheetViews>
    <sheetView zoomScaleNormal="100" zoomScaleSheetLayoutView="100" workbookViewId="0">
      <selection activeCell="C19" sqref="C19"/>
    </sheetView>
  </sheetViews>
  <sheetFormatPr defaultColWidth="9.140625" defaultRowHeight="12.75"/>
  <cols>
    <col min="1" max="1" width="24.7109375" style="1" customWidth="1"/>
    <col min="2" max="2" width="23.7109375" style="1" customWidth="1"/>
    <col min="3" max="3" width="12.5703125" style="1" customWidth="1"/>
    <col min="4" max="4" width="12.28515625" style="1" customWidth="1"/>
    <col min="5" max="5" width="15.85546875" style="1" customWidth="1"/>
    <col min="6" max="6" width="9.140625" style="1"/>
    <col min="7" max="7" width="17.5703125" style="1" customWidth="1"/>
    <col min="8" max="16384" width="9.140625" style="1"/>
  </cols>
  <sheetData>
    <row r="1" spans="1:7">
      <c r="A1" s="356" t="str">
        <f>'Karta tytułowa'!A3</f>
        <v>Numer ewidencyjny wniosku:</v>
      </c>
      <c r="B1" s="189" t="str">
        <f>'Karta tytułowa'!B3</f>
        <v>FESW.05.01-IZ-00……/23</v>
      </c>
    </row>
    <row r="3" spans="1:7">
      <c r="A3" s="189" t="s">
        <v>30</v>
      </c>
    </row>
    <row r="4" spans="1:7" ht="21.95" customHeight="1">
      <c r="B4" s="358" t="s">
        <v>34</v>
      </c>
      <c r="C4" s="204"/>
      <c r="D4" s="204"/>
      <c r="E4" s="370">
        <f>'D. Kryteria punktowe'!G14</f>
        <v>0</v>
      </c>
    </row>
    <row r="6" spans="1:7" ht="35.25" customHeight="1">
      <c r="A6" s="371" t="s">
        <v>35</v>
      </c>
      <c r="B6" s="372">
        <f>'Karta tytułowa'!B14</f>
        <v>0</v>
      </c>
      <c r="C6" s="373" t="s">
        <v>15</v>
      </c>
      <c r="D6" s="198" t="str">
        <f>słownie!E2</f>
        <v>zero, 00/100</v>
      </c>
      <c r="E6" s="198"/>
      <c r="F6" s="198"/>
      <c r="G6" s="198"/>
    </row>
    <row r="7" spans="1:7" ht="27" customHeight="1" thickBot="1"/>
    <row r="8" spans="1:7" ht="14.25" thickTop="1" thickBot="1">
      <c r="A8" s="445" t="s">
        <v>55</v>
      </c>
      <c r="B8" s="446"/>
      <c r="C8" s="447"/>
      <c r="D8" s="447"/>
      <c r="E8" s="447"/>
      <c r="F8" s="447"/>
      <c r="G8" s="448"/>
    </row>
    <row r="9" spans="1:7" ht="26.25" customHeight="1" thickTop="1">
      <c r="A9" s="484" t="str">
        <f>'Instr.dokonywania oceny punkt'!C20</f>
        <v xml:space="preserve">W przypadku uzyskania przez projekty w wyniku oceny jednakowej liczby punktów, o ich kolejności na liście rankingowej przesądza wyższa liczba punktów uzyskana w kolejnych kryteriach wskazanych jako rozstrzygające. </v>
      </c>
      <c r="B9" s="485"/>
      <c r="C9" s="485"/>
      <c r="D9" s="485"/>
      <c r="E9" s="485"/>
      <c r="F9" s="485"/>
      <c r="G9" s="486"/>
    </row>
    <row r="10" spans="1:7">
      <c r="A10" s="481" t="str">
        <f>'Instr.dokonywania oceny punkt'!C21</f>
        <v xml:space="preserve">W przypadku jednakowej liczby punktów uzyskanych w kryterium nr 1 decyduje liczba punktów uzyskana w kryterium nr 2. </v>
      </c>
      <c r="B10" s="482"/>
      <c r="C10" s="482"/>
      <c r="D10" s="482"/>
      <c r="E10" s="482"/>
      <c r="F10" s="482"/>
      <c r="G10" s="483"/>
    </row>
    <row r="11" spans="1:7" ht="13.5" thickBot="1">
      <c r="A11" s="487" t="str">
        <f>'Instr.dokonywania oceny punkt'!C22</f>
        <v>W przypadku jednakowej liczby punktów uzyskanych w kryterium nr 1 i 2 decyduje liczba punktów uzyskana w kryterium rozstrzygającym nr 3.</v>
      </c>
      <c r="B11" s="488"/>
      <c r="C11" s="488"/>
      <c r="D11" s="488"/>
      <c r="E11" s="488"/>
      <c r="F11" s="488"/>
      <c r="G11" s="489"/>
    </row>
    <row r="12" spans="1:7" ht="14.25" thickTop="1" thickBot="1">
      <c r="B12" s="378"/>
      <c r="C12" s="378"/>
      <c r="D12" s="378"/>
      <c r="E12" s="378"/>
      <c r="F12" s="378"/>
      <c r="G12" s="378"/>
    </row>
    <row r="13" spans="1:7" ht="14.25" thickTop="1" thickBot="1">
      <c r="A13" s="379" t="s">
        <v>215</v>
      </c>
      <c r="B13" s="380" t="s">
        <v>203</v>
      </c>
      <c r="C13" s="380"/>
      <c r="D13" s="380"/>
      <c r="E13" s="380"/>
      <c r="F13" s="380"/>
      <c r="G13" s="381" t="s">
        <v>214</v>
      </c>
    </row>
    <row r="14" spans="1:7" ht="33.75" customHeight="1">
      <c r="A14" s="367" t="str">
        <f>'Instr.dokonywania oceny punkt'!B26</f>
        <v xml:space="preserve">KRYTERIUM ROZSTRZYGAJĄCE NR 1 </v>
      </c>
      <c r="B14" s="382" t="str">
        <f>'Instr.dokonywania oceny punkt'!C26</f>
        <v>Realizacja projektu na obszarach dotkniętych deficytem miejsc przedszkolnych (kryterium punktowe nr 1)</v>
      </c>
      <c r="C14" s="382"/>
      <c r="D14" s="382"/>
      <c r="E14" s="382"/>
      <c r="F14" s="382"/>
      <c r="G14" s="383">
        <f>'D. Kryteria punktowe'!G6</f>
        <v>0</v>
      </c>
    </row>
    <row r="15" spans="1:7" ht="33.75" customHeight="1">
      <c r="A15" s="368" t="str">
        <f>'Instr.dokonywania oceny punkt'!B27</f>
        <v>KRYTERIUM ROZSTRZYGAJĄCE NR 2</v>
      </c>
      <c r="B15" s="384" t="str">
        <f>'Instr.dokonywania oceny punkt'!C27</f>
        <v>Efektywność dofinansowania (kryterium punktowe nr 2)</v>
      </c>
      <c r="C15" s="384"/>
      <c r="D15" s="384"/>
      <c r="E15" s="384"/>
      <c r="F15" s="384"/>
      <c r="G15" s="385">
        <f>'D. Kryteria punktowe'!G7</f>
        <v>0</v>
      </c>
    </row>
    <row r="16" spans="1:7" ht="33.75" customHeight="1" thickBot="1">
      <c r="A16" s="369" t="str">
        <f>'Instr.dokonywania oceny punkt'!B28</f>
        <v>KRYTERIUM ROZSTRZYGAJĄCE NR 3</v>
      </c>
      <c r="B16" s="386" t="str">
        <f>'Instr.dokonywania oceny punkt'!C28</f>
        <v>Utworzenie dodatkowych grup przedszkolnych (kryterium punktowe nr 3)</v>
      </c>
      <c r="C16" s="386"/>
      <c r="D16" s="386"/>
      <c r="E16" s="386"/>
      <c r="F16" s="386"/>
      <c r="G16" s="387">
        <f>'D. Kryteria punktowe'!G8</f>
        <v>0</v>
      </c>
    </row>
    <row r="17" spans="1:4" ht="13.5" thickTop="1"/>
    <row r="18" spans="1:4">
      <c r="A18" s="388" t="s">
        <v>231</v>
      </c>
      <c r="B18" s="389"/>
      <c r="C18" s="390"/>
    </row>
    <row r="19" spans="1:4">
      <c r="A19" s="391"/>
      <c r="B19" s="391"/>
    </row>
    <row r="20" spans="1:4">
      <c r="A20" s="391"/>
      <c r="B20" s="359"/>
      <c r="C20" s="358"/>
      <c r="D20" s="204"/>
    </row>
    <row r="21" spans="1:4">
      <c r="A21" s="392" t="s">
        <v>280</v>
      </c>
      <c r="B21" s="392" t="s">
        <v>280</v>
      </c>
      <c r="C21" s="358"/>
      <c r="D21" s="204"/>
    </row>
  </sheetData>
  <protectedRanges>
    <protectedRange sqref="B6" name="Rozstęp1_1"/>
  </protectedRanges>
  <mergeCells count="3">
    <mergeCell ref="A9:G9"/>
    <mergeCell ref="A10:G10"/>
    <mergeCell ref="A11:G11"/>
  </mergeCells>
  <pageMargins left="0.70866141732283472" right="0.70866141732283472" top="0.98425196850393704" bottom="0.74803149606299213" header="0.31496062992125984" footer="0.31496062992125984"/>
  <pageSetup paperSize="9" orientation="landscape" r:id="rId1"/>
  <headerFooter>
    <oddHeader>&amp;C&amp;G</oddHeader>
    <oddFooter xml:space="preserve">&amp;C&amp;"-,Standardowy"Strona &amp;P z &amp;N&amp;"Arial,Normalny"
</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76F2-12B6-4BB4-8433-EB4558A27DE6}">
  <sheetPr>
    <pageSetUpPr fitToPage="1"/>
  </sheetPr>
  <dimension ref="A1:C24"/>
  <sheetViews>
    <sheetView view="pageBreakPreview" zoomScale="60" zoomScaleNormal="100" workbookViewId="0">
      <selection activeCell="H24" sqref="H24"/>
    </sheetView>
  </sheetViews>
  <sheetFormatPr defaultRowHeight="12.75"/>
  <cols>
    <col min="1" max="1" width="45" style="1" bestFit="1" customWidth="1"/>
    <col min="2" max="2" width="37.85546875" style="1" customWidth="1"/>
    <col min="3" max="3" width="50.28515625" style="1" customWidth="1"/>
    <col min="4" max="16384" width="9.140625" style="1"/>
  </cols>
  <sheetData>
    <row r="1" spans="1:3" ht="15.75">
      <c r="A1" s="188" t="str">
        <f>'Karta tytułowa'!A3</f>
        <v>Numer ewidencyjny wniosku:</v>
      </c>
      <c r="B1" s="189" t="str">
        <f>'Karta tytułowa'!B3</f>
        <v>FESW.05.01-IZ-00……/23</v>
      </c>
    </row>
    <row r="2" spans="1:3" ht="15.75">
      <c r="A2" s="188"/>
      <c r="B2" s="189"/>
    </row>
    <row r="3" spans="1:3" ht="15.75">
      <c r="A3" s="116" t="str">
        <f>"Karta Wynikowa Oceny Wniosku o dofinansowanie dla Działania "&amp;'Karta tytułowa'!B5</f>
        <v>Karta Wynikowa Oceny Wniosku o dofinansowanie dla Działania 5.1 Infrastruktura edukacyjna</v>
      </c>
      <c r="B3" s="116"/>
      <c r="C3" s="116"/>
    </row>
    <row r="5" spans="1:3" ht="18.75">
      <c r="A5" s="393" t="str">
        <f>'Karta tytułowa'!A4</f>
        <v>PRIORYTET:</v>
      </c>
      <c r="B5" s="394" t="str">
        <f>'Karta tytułowa'!B4</f>
        <v>5 Fundusze Europejskie dla rozwoju społecznego</v>
      </c>
      <c r="C5" s="427"/>
    </row>
    <row r="6" spans="1:3" ht="18.75">
      <c r="A6" s="393" t="str">
        <f>'Karta tytułowa'!A5</f>
        <v>DZIAŁANIE:</v>
      </c>
      <c r="B6" s="394" t="str">
        <f>'Karta tytułowa'!B5</f>
        <v>5.1 Infrastruktura edukacyjna</v>
      </c>
      <c r="C6" s="428"/>
    </row>
    <row r="7" spans="1:3" ht="18.75">
      <c r="A7" s="393" t="str">
        <f>'Karta tytułowa'!A6</f>
        <v xml:space="preserve">Typ projektu: </v>
      </c>
      <c r="B7" s="394" t="str">
        <f>'Karta tytułowa'!B6</f>
        <v>Infrastruktura na potrzeby wczesnej edukacji i opieki nad dzieckiem</v>
      </c>
      <c r="C7" s="429"/>
    </row>
    <row r="8" spans="1:3" ht="18.75">
      <c r="A8" s="393" t="str">
        <f>'Karta tytułowa'!A7</f>
        <v>Tryb wyboru</v>
      </c>
      <c r="B8" s="394" t="str">
        <f>'Karta tytułowa'!B7</f>
        <v>konkurencyjny</v>
      </c>
      <c r="C8" s="430"/>
    </row>
    <row r="9" spans="1:3" ht="19.5" customHeight="1">
      <c r="A9" s="393" t="str">
        <f>'Karta tytułowa'!A8</f>
        <v xml:space="preserve">Wnioskodawca: </v>
      </c>
      <c r="B9" s="394">
        <f>'Karta tytułowa'!B8</f>
        <v>0</v>
      </c>
      <c r="C9" s="427"/>
    </row>
    <row r="10" spans="1:3" ht="18.75">
      <c r="A10" s="393" t="str">
        <f>'Karta tytułowa'!A9</f>
        <v xml:space="preserve">Tytuł projektu: </v>
      </c>
      <c r="B10" s="394">
        <f>'Karta tytułowa'!B9</f>
        <v>0</v>
      </c>
      <c r="C10" s="431"/>
    </row>
    <row r="11" spans="1:3" ht="18.75">
      <c r="A11" s="393" t="str">
        <f>'Karta tytułowa'!A10</f>
        <v>Wartość całkowita projektu:</v>
      </c>
      <c r="B11" s="432">
        <f>'Karta tytułowa'!B10</f>
        <v>0</v>
      </c>
      <c r="C11" s="431"/>
    </row>
    <row r="12" spans="1:3" ht="18.75">
      <c r="A12" s="393" t="str">
        <f>'Karta tytułowa'!A11</f>
        <v>Koszty kwalifikowalne:</v>
      </c>
      <c r="B12" s="432">
        <f>'Karta tytułowa'!B11</f>
        <v>0</v>
      </c>
      <c r="C12" s="431"/>
    </row>
    <row r="13" spans="1:3" ht="18.75">
      <c r="A13" s="393" t="str">
        <f>'Karta tytułowa'!A12</f>
        <v>Wnioskowana kwota dofinansowania:</v>
      </c>
      <c r="B13" s="432">
        <f>'Karta tytułowa'!B12</f>
        <v>0</v>
      </c>
      <c r="C13" s="431"/>
    </row>
    <row r="14" spans="1:3" ht="18.75">
      <c r="A14" s="407" t="str">
        <f>'Karta tytułowa'!A13</f>
        <v xml:space="preserve">w tym EFRR: </v>
      </c>
      <c r="B14" s="432">
        <f>'Karta tytułowa'!B13</f>
        <v>0</v>
      </c>
      <c r="C14" s="431"/>
    </row>
    <row r="15" spans="1:3" ht="19.5" customHeight="1">
      <c r="A15" s="393" t="str">
        <f>'Karta tytułowa'!A14</f>
        <v>Proponowana kwota dofinansowania:</v>
      </c>
      <c r="B15" s="432">
        <f>'Karta tytułowa'!B14</f>
        <v>0</v>
      </c>
      <c r="C15" s="431"/>
    </row>
    <row r="16" spans="1:3" ht="18.75">
      <c r="A16" s="407" t="str">
        <f>'Karta tytułowa'!A15</f>
        <v xml:space="preserve">w tym EFRR: </v>
      </c>
      <c r="B16" s="432">
        <f>'Karta tytułowa'!B15</f>
        <v>0</v>
      </c>
      <c r="C16" s="431"/>
    </row>
    <row r="17" spans="1:3" ht="15.75">
      <c r="A17" s="188"/>
      <c r="B17" s="205"/>
      <c r="C17" s="206"/>
    </row>
    <row r="18" spans="1:3" ht="15.75">
      <c r="A18" s="188"/>
      <c r="B18" s="205"/>
      <c r="C18" s="206"/>
    </row>
    <row r="19" spans="1:3" ht="15.75">
      <c r="A19" s="188"/>
      <c r="B19" s="205"/>
      <c r="C19" s="206"/>
    </row>
    <row r="20" spans="1:3" ht="15.75">
      <c r="A20" s="188"/>
      <c r="B20" s="205"/>
      <c r="C20" s="206"/>
    </row>
    <row r="21" spans="1:3" ht="15.75">
      <c r="A21" s="188"/>
      <c r="B21" s="205"/>
      <c r="C21" s="206"/>
    </row>
    <row r="22" spans="1:3" ht="15.75">
      <c r="A22" s="188"/>
      <c r="B22" s="205"/>
      <c r="C22" s="206"/>
    </row>
    <row r="23" spans="1:3" ht="15.75">
      <c r="A23" s="188"/>
      <c r="B23" s="205"/>
      <c r="C23" s="206"/>
    </row>
    <row r="24" spans="1:3" ht="24" customHeight="1"/>
  </sheetData>
  <pageMargins left="0.70866141732283472" right="0.70866141732283472" top="0.94488188976377963" bottom="0.74803149606299213" header="0.31496062992125984" footer="0.31496062992125984"/>
  <pageSetup paperSize="9" fitToHeight="0" orientation="landscape" r:id="rId1"/>
  <headerFooter>
    <oddHeader>&amp;C&amp;G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9787C-1888-48A4-BBB2-E458433B7208}">
  <dimension ref="A1:J30"/>
  <sheetViews>
    <sheetView tabSelected="1" workbookViewId="0">
      <selection activeCell="C24" sqref="C24"/>
    </sheetView>
  </sheetViews>
  <sheetFormatPr defaultRowHeight="12.75"/>
  <cols>
    <col min="1" max="1" width="11.85546875" style="1" customWidth="1"/>
    <col min="2" max="2" width="13.5703125" style="1" customWidth="1"/>
    <col min="3" max="5" width="9.140625" style="1"/>
    <col min="6" max="6" width="11.85546875" style="1" customWidth="1"/>
    <col min="7" max="7" width="12.85546875" style="1" customWidth="1"/>
    <col min="8" max="16384" width="9.140625" style="1"/>
  </cols>
  <sheetData>
    <row r="1" spans="1:10" ht="16.5" thickBot="1">
      <c r="A1" s="203" t="str">
        <f>'Karta tytułowa'!A3</f>
        <v>Numer ewidencyjny wniosku:</v>
      </c>
      <c r="B1" s="204"/>
      <c r="C1" s="204"/>
      <c r="D1" s="189" t="str">
        <f>'Karta tytułowa'!B3</f>
        <v>FESW.05.01-IZ-00……/23</v>
      </c>
    </row>
    <row r="2" spans="1:10" ht="16.5" thickBot="1">
      <c r="A2" s="501" t="s">
        <v>135</v>
      </c>
      <c r="B2" s="502"/>
      <c r="C2" s="502"/>
      <c r="D2" s="502"/>
      <c r="E2" s="502"/>
      <c r="F2" s="502"/>
      <c r="G2" s="503"/>
      <c r="H2" s="190"/>
    </row>
    <row r="3" spans="1:10" ht="13.5" thickBot="1">
      <c r="A3" s="191"/>
      <c r="B3" s="490" t="s">
        <v>136</v>
      </c>
      <c r="C3" s="491"/>
      <c r="D3" s="491"/>
      <c r="E3" s="492"/>
      <c r="F3" s="191" t="s">
        <v>28</v>
      </c>
      <c r="G3" s="191" t="s">
        <v>29</v>
      </c>
    </row>
    <row r="4" spans="1:10" ht="13.5" thickBot="1">
      <c r="A4" s="192" t="s">
        <v>137</v>
      </c>
      <c r="B4" s="490"/>
      <c r="C4" s="491"/>
      <c r="D4" s="491"/>
      <c r="E4" s="492"/>
      <c r="F4" s="191"/>
      <c r="G4" s="191"/>
    </row>
    <row r="5" spans="1:10" ht="13.5" thickBot="1">
      <c r="A5" s="192" t="s">
        <v>138</v>
      </c>
      <c r="B5" s="490"/>
      <c r="C5" s="491"/>
      <c r="D5" s="491"/>
      <c r="E5" s="492"/>
      <c r="F5" s="191"/>
      <c r="G5" s="191"/>
    </row>
    <row r="6" spans="1:10" ht="16.5" thickBot="1">
      <c r="A6" s="192" t="s">
        <v>229</v>
      </c>
      <c r="B6" s="490"/>
      <c r="C6" s="491"/>
      <c r="D6" s="491"/>
      <c r="E6" s="492"/>
      <c r="F6" s="191"/>
      <c r="G6" s="191"/>
    </row>
    <row r="7" spans="1:10" ht="13.5" thickBot="1">
      <c r="A7" s="193"/>
      <c r="B7" s="193"/>
      <c r="C7" s="193"/>
      <c r="D7" s="193"/>
      <c r="E7" s="193"/>
      <c r="F7" s="193"/>
      <c r="G7" s="193"/>
    </row>
    <row r="8" spans="1:10" ht="27" customHeight="1" thickBot="1">
      <c r="A8" s="493" t="s">
        <v>275</v>
      </c>
      <c r="B8" s="494"/>
      <c r="C8" s="494"/>
      <c r="D8" s="494"/>
      <c r="E8" s="494"/>
      <c r="F8" s="494"/>
      <c r="G8" s="495"/>
    </row>
    <row r="9" spans="1:10" ht="16.5" thickBot="1">
      <c r="A9" s="194"/>
      <c r="B9" s="490" t="s">
        <v>136</v>
      </c>
      <c r="C9" s="491"/>
      <c r="D9" s="491"/>
      <c r="E9" s="492"/>
      <c r="F9" s="191" t="s">
        <v>28</v>
      </c>
      <c r="G9" s="191" t="s">
        <v>29</v>
      </c>
    </row>
    <row r="10" spans="1:10" ht="13.5" thickBot="1">
      <c r="A10" s="192" t="s">
        <v>137</v>
      </c>
      <c r="B10" s="490"/>
      <c r="C10" s="491"/>
      <c r="D10" s="491"/>
      <c r="E10" s="492"/>
      <c r="F10" s="191"/>
      <c r="G10" s="191"/>
    </row>
    <row r="11" spans="1:10" ht="13.5" thickBot="1">
      <c r="A11" s="192" t="s">
        <v>138</v>
      </c>
      <c r="B11" s="490"/>
      <c r="C11" s="491"/>
      <c r="D11" s="491"/>
      <c r="E11" s="492"/>
      <c r="F11" s="191"/>
      <c r="G11" s="191"/>
    </row>
    <row r="12" spans="1:10" ht="16.5" thickBot="1">
      <c r="A12" s="192" t="s">
        <v>229</v>
      </c>
      <c r="B12" s="504"/>
      <c r="C12" s="505"/>
      <c r="D12" s="505"/>
      <c r="E12" s="506"/>
      <c r="F12" s="195"/>
      <c r="G12" s="195"/>
      <c r="H12" s="196"/>
      <c r="I12" s="196"/>
      <c r="J12" s="196"/>
    </row>
    <row r="13" spans="1:10" ht="15.75" thickBot="1">
      <c r="A13" s="197"/>
      <c r="B13" s="197"/>
      <c r="C13" s="197"/>
      <c r="D13" s="197"/>
      <c r="E13" s="197"/>
      <c r="F13" s="197"/>
      <c r="G13" s="197"/>
      <c r="H13" s="196"/>
      <c r="I13" s="196"/>
      <c r="J13" s="196"/>
    </row>
    <row r="14" spans="1:10" ht="19.5" customHeight="1" thickBot="1">
      <c r="A14" s="493" t="s">
        <v>139</v>
      </c>
      <c r="B14" s="494"/>
      <c r="C14" s="494"/>
      <c r="D14" s="494"/>
      <c r="E14" s="494"/>
      <c r="F14" s="494"/>
      <c r="G14" s="495"/>
    </row>
    <row r="15" spans="1:10" ht="13.5" thickBot="1">
      <c r="A15" s="191"/>
      <c r="B15" s="490" t="s">
        <v>136</v>
      </c>
      <c r="C15" s="491"/>
      <c r="D15" s="491"/>
      <c r="E15" s="492"/>
      <c r="F15" s="490" t="s">
        <v>140</v>
      </c>
      <c r="G15" s="492"/>
    </row>
    <row r="16" spans="1:10" ht="13.5" thickBot="1">
      <c r="A16" s="192" t="s">
        <v>137</v>
      </c>
      <c r="B16" s="490"/>
      <c r="C16" s="491"/>
      <c r="D16" s="491"/>
      <c r="E16" s="492"/>
      <c r="F16" s="490"/>
      <c r="G16" s="492"/>
    </row>
    <row r="17" spans="1:7" ht="13.5" thickBot="1">
      <c r="A17" s="192" t="s">
        <v>138</v>
      </c>
      <c r="B17" s="490"/>
      <c r="C17" s="491"/>
      <c r="D17" s="491"/>
      <c r="E17" s="492"/>
      <c r="F17" s="490"/>
      <c r="G17" s="492"/>
    </row>
    <row r="18" spans="1:7" ht="16.5" thickBot="1">
      <c r="A18" s="192" t="s">
        <v>229</v>
      </c>
      <c r="B18" s="490"/>
      <c r="C18" s="491"/>
      <c r="D18" s="491"/>
      <c r="E18" s="492"/>
      <c r="F18" s="490"/>
      <c r="G18" s="492"/>
    </row>
    <row r="19" spans="1:7" ht="13.5" thickBot="1">
      <c r="A19" s="496" t="s">
        <v>141</v>
      </c>
      <c r="B19" s="497"/>
      <c r="C19" s="497"/>
      <c r="D19" s="497"/>
      <c r="E19" s="498"/>
      <c r="F19" s="499"/>
      <c r="G19" s="500"/>
    </row>
    <row r="20" spans="1:7" ht="13.5" thickBot="1">
      <c r="A20" s="496" t="s">
        <v>142</v>
      </c>
      <c r="B20" s="497"/>
      <c r="C20" s="497"/>
      <c r="D20" s="497"/>
      <c r="E20" s="498"/>
      <c r="F20" s="499"/>
      <c r="G20" s="500"/>
    </row>
    <row r="22" spans="1:7" ht="12.75" customHeight="1">
      <c r="A22" s="198" t="s">
        <v>143</v>
      </c>
      <c r="B22" s="198"/>
      <c r="C22" s="198"/>
      <c r="D22" s="199"/>
      <c r="E22" s="199"/>
    </row>
    <row r="23" spans="1:7" ht="12.75" customHeight="1">
      <c r="A23" s="198"/>
      <c r="B23" s="201" t="s">
        <v>15</v>
      </c>
      <c r="C23" s="199"/>
      <c r="D23" s="199"/>
      <c r="E23" s="199"/>
      <c r="F23" s="199"/>
      <c r="G23" s="199"/>
    </row>
    <row r="25" spans="1:7">
      <c r="A25" s="1" t="s">
        <v>144</v>
      </c>
    </row>
    <row r="26" spans="1:7">
      <c r="A26" s="1" t="s">
        <v>145</v>
      </c>
      <c r="C26" s="200"/>
      <c r="D26" s="200"/>
      <c r="E26" s="200"/>
    </row>
    <row r="28" spans="1:7">
      <c r="A28" s="201" t="s">
        <v>102</v>
      </c>
      <c r="B28" s="202"/>
      <c r="C28" s="202"/>
      <c r="D28" s="201" t="s">
        <v>100</v>
      </c>
      <c r="E28" s="200"/>
      <c r="F28" s="200"/>
      <c r="G28" s="200"/>
    </row>
    <row r="30" spans="1:7" ht="15.75">
      <c r="A30" s="1" t="s">
        <v>230</v>
      </c>
    </row>
  </sheetData>
  <mergeCells count="23">
    <mergeCell ref="A8:G8"/>
    <mergeCell ref="B9:E9"/>
    <mergeCell ref="B10:E10"/>
    <mergeCell ref="B11:E11"/>
    <mergeCell ref="B12:E12"/>
    <mergeCell ref="A2:G2"/>
    <mergeCell ref="B3:E3"/>
    <mergeCell ref="B4:E4"/>
    <mergeCell ref="B5:E5"/>
    <mergeCell ref="B6:E6"/>
    <mergeCell ref="A20:E20"/>
    <mergeCell ref="F20:G20"/>
    <mergeCell ref="B16:E16"/>
    <mergeCell ref="F16:G16"/>
    <mergeCell ref="B17:E17"/>
    <mergeCell ref="F17:G17"/>
    <mergeCell ref="B18:E18"/>
    <mergeCell ref="F18:G18"/>
    <mergeCell ref="B15:E15"/>
    <mergeCell ref="F15:G15"/>
    <mergeCell ref="A14:G14"/>
    <mergeCell ref="A19:E19"/>
    <mergeCell ref="F19:G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B20A-EB41-4B5B-A275-7FF52EE500A3}">
  <dimension ref="A1:G14"/>
  <sheetViews>
    <sheetView workbookViewId="0">
      <selection activeCell="A6" sqref="A6"/>
    </sheetView>
  </sheetViews>
  <sheetFormatPr defaultRowHeight="12.75"/>
  <cols>
    <col min="1" max="1" width="28.5703125" style="1" customWidth="1"/>
    <col min="2" max="2" width="20" style="1" customWidth="1"/>
    <col min="3" max="3" width="15.42578125" style="1" customWidth="1"/>
    <col min="4" max="4" width="15.85546875" style="1" customWidth="1"/>
    <col min="5" max="5" width="17.42578125" style="1" customWidth="1"/>
    <col min="6" max="6" width="12.42578125" style="1" customWidth="1"/>
    <col min="7" max="7" width="13.5703125" style="1" customWidth="1"/>
    <col min="8" max="16384" width="9.140625" style="1"/>
  </cols>
  <sheetData>
    <row r="1" spans="1:7">
      <c r="A1" s="467" t="s">
        <v>278</v>
      </c>
    </row>
    <row r="2" spans="1:7">
      <c r="A2" s="466" t="s">
        <v>276</v>
      </c>
    </row>
    <row r="3" spans="1:7">
      <c r="A3" s="466" t="s">
        <v>277</v>
      </c>
    </row>
    <row r="5" spans="1:7">
      <c r="A5" s="468" t="s">
        <v>279</v>
      </c>
    </row>
    <row r="6" spans="1:7">
      <c r="A6" s="466" t="s">
        <v>277</v>
      </c>
    </row>
    <row r="8" spans="1:7" ht="15.75">
      <c r="A8" s="357" t="s">
        <v>246</v>
      </c>
      <c r="B8" s="435" t="s">
        <v>247</v>
      </c>
    </row>
    <row r="9" spans="1:7" ht="15.75">
      <c r="A9" s="188" t="s">
        <v>31</v>
      </c>
      <c r="B9" s="434" t="str">
        <f>"FESW.05.01-IZ-00."&amp;B8&amp;"/23"</f>
        <v>FESW.05.01-IZ-00.….../23</v>
      </c>
    </row>
    <row r="10" spans="1:7" ht="63">
      <c r="A10" s="433" t="s">
        <v>77</v>
      </c>
      <c r="B10" s="188"/>
    </row>
    <row r="11" spans="1:7">
      <c r="A11" s="1" t="s">
        <v>239</v>
      </c>
      <c r="B11" s="1" t="s">
        <v>238</v>
      </c>
      <c r="C11" s="1" t="s">
        <v>236</v>
      </c>
      <c r="D11" s="1" t="s">
        <v>237</v>
      </c>
      <c r="E11" s="1" t="s">
        <v>240</v>
      </c>
      <c r="F11" s="1" t="s">
        <v>241</v>
      </c>
      <c r="G11" s="1" t="s">
        <v>242</v>
      </c>
    </row>
    <row r="12" spans="1:7">
      <c r="A12" s="390"/>
      <c r="B12" s="390">
        <v>1</v>
      </c>
    </row>
    <row r="13" spans="1:7">
      <c r="A13" s="390"/>
      <c r="B13" s="390">
        <v>2</v>
      </c>
    </row>
    <row r="14" spans="1:7">
      <c r="A14" s="390"/>
      <c r="B14" s="390">
        <v>3</v>
      </c>
    </row>
  </sheetData>
  <protectedRanges>
    <protectedRange sqref="A9:B10" name="Rozstęp1_1"/>
  </protectedRanges>
  <conditionalFormatting sqref="A6">
    <cfRule type="expression" dxfId="10" priority="1">
      <formula>"$A$6=$A$3"</formula>
    </cfRule>
  </conditionalFormatting>
  <conditionalFormatting sqref="B8">
    <cfRule type="expression" dxfId="9" priority="2">
      <formula>"Ustawienia!$A$6=Ustawienia!$A$3"</formula>
    </cfRule>
  </conditionalFormatting>
  <dataValidations count="1">
    <dataValidation type="list" allowBlank="1" showInputMessage="1" showErrorMessage="1" sqref="A6" xr:uid="{4CA3AD59-5588-4A5B-B232-1308D23EE223}">
      <formula1>$A$2:$A$3</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3"/>
  <dimension ref="A1:I15"/>
  <sheetViews>
    <sheetView view="pageBreakPreview" zoomScale="110" zoomScaleNormal="100" zoomScaleSheetLayoutView="110" zoomScalePageLayoutView="42" workbookViewId="0">
      <selection activeCell="B3" sqref="B3"/>
    </sheetView>
  </sheetViews>
  <sheetFormatPr defaultColWidth="8.85546875" defaultRowHeight="12.75"/>
  <cols>
    <col min="1" max="1" width="44.28515625" style="1" customWidth="1"/>
    <col min="2" max="2" width="31.140625" customWidth="1"/>
    <col min="3" max="3" width="36.42578125" customWidth="1"/>
    <col min="4" max="4" width="44.85546875" customWidth="1"/>
    <col min="5" max="5" width="32.7109375" customWidth="1"/>
    <col min="6" max="6" width="29.85546875" customWidth="1"/>
    <col min="7" max="7" width="26.7109375" customWidth="1"/>
    <col min="8" max="8" width="24.140625" customWidth="1"/>
    <col min="9" max="9" width="34.42578125" customWidth="1"/>
  </cols>
  <sheetData>
    <row r="1" spans="1:9" ht="21.75" customHeight="1">
      <c r="A1" s="366" t="str">
        <f>"Karta oceny Wniosku o dofinansowanie dla Działania "&amp;B5</f>
        <v>Karta oceny Wniosku o dofinansowanie dla Działania 5.1 Infrastruktura edukacyjna</v>
      </c>
      <c r="B1" s="117"/>
      <c r="C1" s="117"/>
      <c r="D1" s="117"/>
      <c r="E1" s="117"/>
    </row>
    <row r="2" spans="1:9" ht="12.75" customHeight="1">
      <c r="A2" s="366"/>
      <c r="B2" s="117"/>
      <c r="C2" s="117"/>
      <c r="D2" s="117"/>
      <c r="E2" s="117"/>
    </row>
    <row r="3" spans="1:9" ht="31.5">
      <c r="A3" s="188" t="s">
        <v>31</v>
      </c>
      <c r="B3" s="205" t="s">
        <v>76</v>
      </c>
      <c r="D3" s="207" t="s">
        <v>77</v>
      </c>
    </row>
    <row r="4" spans="1:9" s="2" customFormat="1" ht="39.75" customHeight="1">
      <c r="A4" s="393" t="s">
        <v>134</v>
      </c>
      <c r="B4" s="394" t="s">
        <v>228</v>
      </c>
      <c r="C4" s="395"/>
      <c r="D4" s="394"/>
      <c r="E4" s="396"/>
      <c r="F4" s="3"/>
      <c r="G4" s="3"/>
      <c r="H4" s="3"/>
      <c r="I4" s="3"/>
    </row>
    <row r="5" spans="1:9" s="2" customFormat="1" ht="42" customHeight="1">
      <c r="A5" s="393" t="s">
        <v>18</v>
      </c>
      <c r="B5" s="394" t="s">
        <v>78</v>
      </c>
      <c r="C5" s="397"/>
      <c r="D5" s="397"/>
      <c r="E5" s="398"/>
      <c r="F5" s="3"/>
      <c r="G5" s="3"/>
      <c r="H5" s="3"/>
      <c r="I5" s="3"/>
    </row>
    <row r="6" spans="1:9" s="2" customFormat="1" ht="54.75" customHeight="1">
      <c r="A6" s="393" t="s">
        <v>19</v>
      </c>
      <c r="B6" s="394" t="s">
        <v>79</v>
      </c>
      <c r="C6" s="394"/>
      <c r="D6" s="394"/>
      <c r="E6" s="399"/>
      <c r="F6" s="3"/>
      <c r="G6" s="3"/>
      <c r="H6" s="3"/>
      <c r="I6" s="3"/>
    </row>
    <row r="7" spans="1:9" s="2" customFormat="1" ht="54.75" customHeight="1">
      <c r="A7" s="393" t="s">
        <v>74</v>
      </c>
      <c r="B7" s="400" t="s">
        <v>80</v>
      </c>
      <c r="C7" s="400"/>
      <c r="D7" s="400"/>
      <c r="E7" s="399"/>
      <c r="F7" s="3"/>
      <c r="G7" s="3"/>
      <c r="H7" s="3"/>
      <c r="I7" s="3"/>
    </row>
    <row r="8" spans="1:9" s="2" customFormat="1" ht="36" customHeight="1">
      <c r="A8" s="393" t="s">
        <v>23</v>
      </c>
      <c r="B8" s="394"/>
      <c r="C8" s="395"/>
      <c r="D8" s="401"/>
      <c r="E8" s="402"/>
      <c r="F8" s="4"/>
      <c r="G8" s="4"/>
      <c r="H8" s="4"/>
      <c r="I8" s="4"/>
    </row>
    <row r="9" spans="1:9" ht="38.25" customHeight="1">
      <c r="A9" s="393" t="s">
        <v>16</v>
      </c>
      <c r="B9" s="394"/>
      <c r="C9" s="403"/>
      <c r="D9" s="401"/>
      <c r="E9" s="402"/>
      <c r="F9" s="4"/>
      <c r="G9" s="4"/>
      <c r="H9" s="4"/>
      <c r="I9" s="4"/>
    </row>
    <row r="10" spans="1:9" ht="36" customHeight="1">
      <c r="A10" s="393" t="s">
        <v>0</v>
      </c>
      <c r="B10" s="404"/>
      <c r="C10" s="403"/>
      <c r="D10" s="405"/>
      <c r="E10" s="406"/>
      <c r="F10" s="6"/>
      <c r="G10" s="6"/>
      <c r="H10" s="6"/>
      <c r="I10" s="7"/>
    </row>
    <row r="11" spans="1:9" ht="36" customHeight="1">
      <c r="A11" s="393" t="s">
        <v>24</v>
      </c>
      <c r="B11" s="404"/>
      <c r="C11" s="403"/>
      <c r="D11" s="405"/>
      <c r="E11" s="406"/>
      <c r="F11" s="6"/>
      <c r="G11" s="6"/>
      <c r="H11" s="6"/>
      <c r="I11" s="7"/>
    </row>
    <row r="12" spans="1:9" ht="36" customHeight="1">
      <c r="A12" s="393" t="s">
        <v>42</v>
      </c>
      <c r="B12" s="404"/>
      <c r="C12" s="403"/>
      <c r="D12" s="405"/>
      <c r="E12" s="406"/>
      <c r="F12" s="6"/>
      <c r="G12" s="6"/>
      <c r="H12" s="6"/>
      <c r="I12" s="7"/>
    </row>
    <row r="13" spans="1:9" ht="36" customHeight="1">
      <c r="A13" s="407" t="s">
        <v>75</v>
      </c>
      <c r="B13" s="404"/>
      <c r="C13" s="403"/>
      <c r="D13" s="405"/>
      <c r="E13" s="406"/>
      <c r="F13" s="6"/>
      <c r="G13" s="6"/>
      <c r="H13" s="6"/>
      <c r="I13" s="7"/>
    </row>
    <row r="14" spans="1:9" ht="36" customHeight="1">
      <c r="A14" s="393" t="s">
        <v>131</v>
      </c>
      <c r="B14" s="404"/>
      <c r="C14" s="403"/>
      <c r="D14" s="405"/>
      <c r="E14" s="406"/>
      <c r="F14" s="6"/>
      <c r="G14" s="6"/>
      <c r="H14" s="6"/>
      <c r="I14" s="7"/>
    </row>
    <row r="15" spans="1:9" ht="36" customHeight="1">
      <c r="A15" s="407" t="s">
        <v>75</v>
      </c>
      <c r="B15" s="404"/>
      <c r="C15" s="403"/>
      <c r="D15" s="405"/>
      <c r="E15" s="406"/>
      <c r="F15" s="6"/>
      <c r="G15" s="6"/>
      <c r="H15" s="6"/>
      <c r="I15" s="7"/>
    </row>
  </sheetData>
  <sheetProtection selectLockedCells="1" selectUnlockedCells="1"/>
  <protectedRanges>
    <protectedRange sqref="A9:B12 D9:I12 A3:B3 D3" name="Rozstęp1_1"/>
    <protectedRange sqref="A13:B15 D13:I15" name="Rozstęp1_1_1"/>
  </protectedRanges>
  <printOptions horizontalCentered="1"/>
  <pageMargins left="0.15748031496062992" right="0.19685039370078741" top="0.78740157480314965" bottom="0.35433070866141736" header="0.31496062992125984" footer="0.31496062992125984"/>
  <pageSetup paperSize="9" scale="68" orientation="landscape" r:id="rId1"/>
  <headerFooter>
    <oddHeader>&amp;C&amp;G</oddHeader>
    <oddFooter xml:space="preserve">&amp;C&amp;"-,Standardowy"Strona &amp;P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8"/>
  <sheetViews>
    <sheetView view="pageBreakPreview" topLeftCell="A23" zoomScale="120" zoomScaleNormal="70" zoomScaleSheetLayoutView="120" workbookViewId="0">
      <selection activeCell="E35" sqref="E35"/>
    </sheetView>
  </sheetViews>
  <sheetFormatPr defaultColWidth="8.85546875" defaultRowHeight="12.75"/>
  <cols>
    <col min="1" max="1" width="9" customWidth="1"/>
    <col min="2" max="2" width="42.7109375" style="11" customWidth="1"/>
    <col min="3" max="3" width="81.85546875" style="11" customWidth="1"/>
    <col min="4" max="4" width="15" style="119" customWidth="1"/>
    <col min="5" max="6" width="6" customWidth="1"/>
    <col min="7" max="7" width="6.5703125" customWidth="1"/>
    <col min="8" max="8" width="30.42578125" customWidth="1"/>
  </cols>
  <sheetData>
    <row r="1" spans="1:8" s="24" customFormat="1">
      <c r="B1" s="28" t="str">
        <f>'Karta tytułowa'!A3</f>
        <v>Numer ewidencyjny wniosku:</v>
      </c>
      <c r="C1" s="29" t="str">
        <f>'Karta tytułowa'!B3</f>
        <v>FESW.05.01-IZ-00……/23</v>
      </c>
      <c r="D1" s="118"/>
    </row>
    <row r="2" spans="1:8" s="24" customFormat="1">
      <c r="B2" s="26"/>
      <c r="C2" s="25"/>
      <c r="D2" s="118"/>
    </row>
    <row r="3" spans="1:8" ht="15.75">
      <c r="A3" s="5" t="s">
        <v>38</v>
      </c>
      <c r="B3" s="18"/>
    </row>
    <row r="4" spans="1:8" ht="16.5" thickBot="1">
      <c r="A4" s="5" t="s">
        <v>22</v>
      </c>
      <c r="B4" s="13"/>
      <c r="C4" s="13"/>
      <c r="D4" s="9"/>
      <c r="E4" s="7"/>
      <c r="F4" s="7"/>
    </row>
    <row r="5" spans="1:8" s="410" customFormat="1" ht="48.75" thickTop="1" thickBot="1">
      <c r="A5" s="181" t="s">
        <v>9</v>
      </c>
      <c r="B5" s="182" t="s">
        <v>33</v>
      </c>
      <c r="C5" s="182" t="s">
        <v>21</v>
      </c>
      <c r="D5" s="182" t="s">
        <v>82</v>
      </c>
      <c r="E5" s="408" t="s">
        <v>1</v>
      </c>
      <c r="F5" s="408" t="s">
        <v>2</v>
      </c>
      <c r="G5" s="182" t="s">
        <v>217</v>
      </c>
      <c r="H5" s="409" t="s">
        <v>216</v>
      </c>
    </row>
    <row r="6" spans="1:8" ht="94.5">
      <c r="A6" s="208" t="s">
        <v>4</v>
      </c>
      <c r="B6" s="209" t="s">
        <v>81</v>
      </c>
      <c r="C6" s="209" t="s">
        <v>251</v>
      </c>
      <c r="D6" s="210" t="s">
        <v>83</v>
      </c>
      <c r="E6" s="211"/>
      <c r="F6" s="211"/>
      <c r="G6" s="212"/>
      <c r="H6" s="213"/>
    </row>
    <row r="7" spans="1:8" ht="204.75">
      <c r="A7" s="214" t="s">
        <v>5</v>
      </c>
      <c r="B7" s="215" t="s">
        <v>84</v>
      </c>
      <c r="C7" s="215" t="s">
        <v>252</v>
      </c>
      <c r="D7" s="216" t="s">
        <v>85</v>
      </c>
      <c r="E7" s="217"/>
      <c r="F7" s="217"/>
      <c r="G7" s="218"/>
      <c r="H7" s="219"/>
    </row>
    <row r="8" spans="1:8" ht="220.5">
      <c r="A8" s="220" t="s">
        <v>6</v>
      </c>
      <c r="B8" s="221" t="s">
        <v>86</v>
      </c>
      <c r="C8" s="221" t="s">
        <v>87</v>
      </c>
      <c r="D8" s="222" t="s">
        <v>83</v>
      </c>
      <c r="E8" s="223"/>
      <c r="F8" s="223"/>
      <c r="G8" s="224"/>
      <c r="H8" s="225"/>
    </row>
    <row r="9" spans="1:8" ht="236.25">
      <c r="A9" s="226"/>
      <c r="B9" s="227"/>
      <c r="C9" s="227" t="s">
        <v>232</v>
      </c>
      <c r="D9" s="228"/>
      <c r="E9" s="228"/>
      <c r="F9" s="228"/>
      <c r="G9" s="228"/>
      <c r="H9" s="228"/>
    </row>
    <row r="10" spans="1:8" ht="252">
      <c r="A10" s="214" t="s">
        <v>7</v>
      </c>
      <c r="B10" s="215" t="s">
        <v>88</v>
      </c>
      <c r="C10" s="215" t="s">
        <v>253</v>
      </c>
      <c r="D10" s="216" t="s">
        <v>83</v>
      </c>
      <c r="E10" s="217"/>
      <c r="F10" s="217"/>
      <c r="G10" s="217"/>
      <c r="H10" s="219"/>
    </row>
    <row r="11" spans="1:8" ht="110.25">
      <c r="A11" s="229" t="s">
        <v>8</v>
      </c>
      <c r="B11" s="230" t="s">
        <v>89</v>
      </c>
      <c r="C11" s="230" t="s">
        <v>254</v>
      </c>
      <c r="D11" s="231" t="s">
        <v>83</v>
      </c>
      <c r="E11" s="232"/>
      <c r="F11" s="232"/>
      <c r="G11" s="233"/>
      <c r="H11" s="234"/>
    </row>
    <row r="12" spans="1:8" ht="204.75">
      <c r="A12" s="214" t="s">
        <v>25</v>
      </c>
      <c r="B12" s="215" t="s">
        <v>36</v>
      </c>
      <c r="C12" s="215" t="s">
        <v>243</v>
      </c>
      <c r="D12" s="216" t="s">
        <v>83</v>
      </c>
      <c r="E12" s="217"/>
      <c r="F12" s="217"/>
      <c r="G12" s="218"/>
      <c r="H12" s="219"/>
    </row>
    <row r="13" spans="1:8" ht="236.25">
      <c r="A13" s="229" t="s">
        <v>26</v>
      </c>
      <c r="B13" s="230" t="s">
        <v>224</v>
      </c>
      <c r="C13" s="230" t="s">
        <v>255</v>
      </c>
      <c r="D13" s="231" t="s">
        <v>83</v>
      </c>
      <c r="E13" s="232"/>
      <c r="F13" s="232"/>
      <c r="G13" s="233"/>
      <c r="H13" s="234"/>
    </row>
    <row r="14" spans="1:8" ht="283.5">
      <c r="A14" s="214" t="s">
        <v>32</v>
      </c>
      <c r="B14" s="215" t="s">
        <v>90</v>
      </c>
      <c r="C14" s="215" t="s">
        <v>261</v>
      </c>
      <c r="D14" s="216" t="s">
        <v>85</v>
      </c>
      <c r="E14" s="217"/>
      <c r="F14" s="217"/>
      <c r="G14" s="218"/>
      <c r="H14" s="219"/>
    </row>
    <row r="15" spans="1:8" ht="94.5">
      <c r="A15" s="229" t="s">
        <v>46</v>
      </c>
      <c r="B15" s="230" t="s">
        <v>91</v>
      </c>
      <c r="C15" s="230" t="s">
        <v>257</v>
      </c>
      <c r="D15" s="231" t="s">
        <v>83</v>
      </c>
      <c r="E15" s="232"/>
      <c r="F15" s="232"/>
      <c r="G15" s="233"/>
      <c r="H15" s="234"/>
    </row>
    <row r="16" spans="1:8" ht="267.75">
      <c r="A16" s="214" t="s">
        <v>47</v>
      </c>
      <c r="B16" s="215" t="s">
        <v>92</v>
      </c>
      <c r="C16" s="215" t="s">
        <v>256</v>
      </c>
      <c r="D16" s="216" t="s">
        <v>85</v>
      </c>
      <c r="E16" s="217"/>
      <c r="F16" s="217"/>
      <c r="G16" s="218"/>
      <c r="H16" s="219"/>
    </row>
    <row r="17" spans="1:8" ht="393.75">
      <c r="A17" s="229" t="s">
        <v>58</v>
      </c>
      <c r="B17" s="230" t="s">
        <v>93</v>
      </c>
      <c r="C17" s="230" t="s">
        <v>258</v>
      </c>
      <c r="D17" s="231" t="s">
        <v>85</v>
      </c>
      <c r="E17" s="232"/>
      <c r="F17" s="232"/>
      <c r="G17" s="233"/>
      <c r="H17" s="234"/>
    </row>
    <row r="18" spans="1:8" ht="391.5" customHeight="1">
      <c r="A18" s="235" t="s">
        <v>59</v>
      </c>
      <c r="B18" s="236" t="s">
        <v>94</v>
      </c>
      <c r="C18" s="236" t="s">
        <v>244</v>
      </c>
      <c r="D18" s="237" t="s">
        <v>85</v>
      </c>
      <c r="E18" s="238"/>
      <c r="F18" s="238"/>
      <c r="G18" s="239"/>
      <c r="H18" s="240"/>
    </row>
    <row r="19" spans="1:8" ht="47.25">
      <c r="A19" s="241"/>
      <c r="B19" s="242"/>
      <c r="C19" s="242" t="s">
        <v>219</v>
      </c>
      <c r="D19" s="243"/>
      <c r="E19" s="244"/>
      <c r="F19" s="244"/>
      <c r="G19" s="245"/>
      <c r="H19" s="246"/>
    </row>
    <row r="20" spans="1:8" ht="236.25">
      <c r="A20" s="229" t="s">
        <v>71</v>
      </c>
      <c r="B20" s="230" t="s">
        <v>95</v>
      </c>
      <c r="C20" s="230" t="s">
        <v>259</v>
      </c>
      <c r="D20" s="231" t="s">
        <v>85</v>
      </c>
      <c r="E20" s="232"/>
      <c r="F20" s="232"/>
      <c r="G20" s="233"/>
      <c r="H20" s="234"/>
    </row>
    <row r="21" spans="1:8" ht="267.75">
      <c r="A21" s="214" t="s">
        <v>72</v>
      </c>
      <c r="B21" s="215" t="s">
        <v>96</v>
      </c>
      <c r="C21" s="215" t="s">
        <v>260</v>
      </c>
      <c r="D21" s="216" t="s">
        <v>85</v>
      </c>
      <c r="E21" s="217"/>
      <c r="F21" s="217"/>
      <c r="G21" s="218"/>
      <c r="H21" s="219"/>
    </row>
    <row r="22" spans="1:8" ht="378">
      <c r="A22" s="220" t="s">
        <v>73</v>
      </c>
      <c r="B22" s="221" t="s">
        <v>97</v>
      </c>
      <c r="C22" s="221" t="s">
        <v>98</v>
      </c>
      <c r="D22" s="222" t="s">
        <v>85</v>
      </c>
      <c r="E22" s="223"/>
      <c r="F22" s="223"/>
      <c r="G22" s="224"/>
      <c r="H22" s="225"/>
    </row>
    <row r="23" spans="1:8" s="7" customFormat="1" ht="47.25">
      <c r="A23" s="226"/>
      <c r="B23" s="227"/>
      <c r="C23" s="227" t="s">
        <v>219</v>
      </c>
      <c r="D23" s="247"/>
      <c r="E23" s="248"/>
      <c r="F23" s="248"/>
      <c r="G23" s="228"/>
      <c r="H23" s="249"/>
    </row>
    <row r="24" spans="1:8" s="7" customFormat="1" ht="15.75">
      <c r="A24" s="14"/>
      <c r="B24" s="46"/>
      <c r="C24" s="22"/>
      <c r="D24" s="23"/>
      <c r="E24" s="23"/>
      <c r="F24" s="23"/>
      <c r="G24"/>
    </row>
    <row r="25" spans="1:8" s="7" customFormat="1" ht="15.75">
      <c r="A25" s="411" t="str">
        <f>A3&amp; "***  K o n i e c ***"</f>
        <v>A. Kryteria Formalne***  K o n i e c ***</v>
      </c>
      <c r="B25" s="412"/>
      <c r="C25" s="413"/>
      <c r="D25" s="414"/>
      <c r="E25" s="414"/>
      <c r="F25" s="414"/>
      <c r="G25" s="415"/>
      <c r="H25" s="416"/>
    </row>
    <row r="26" spans="1:8" s="7" customFormat="1" ht="15.75">
      <c r="A26" s="14"/>
      <c r="B26" s="46"/>
      <c r="C26" s="22"/>
      <c r="D26" s="23"/>
      <c r="E26" s="23"/>
      <c r="F26" s="23"/>
      <c r="G26"/>
    </row>
    <row r="27" spans="1:8" s="7" customFormat="1" ht="16.5" thickBot="1">
      <c r="A27" s="14"/>
      <c r="B27" s="46"/>
      <c r="C27" s="22"/>
      <c r="D27" s="23"/>
      <c r="E27" s="23"/>
      <c r="F27" s="23"/>
      <c r="G27"/>
    </row>
    <row r="28" spans="1:8" s="34" customFormat="1" ht="15.75" thickTop="1">
      <c r="A28" s="42"/>
      <c r="B28" s="187" t="s">
        <v>211</v>
      </c>
      <c r="C28" s="170" t="s">
        <v>213</v>
      </c>
      <c r="D28" s="100"/>
      <c r="E28" s="101"/>
    </row>
    <row r="29" spans="1:8" s="34" customFormat="1" ht="15.75" thickBot="1">
      <c r="A29" s="42"/>
      <c r="B29" s="171" t="s">
        <v>222</v>
      </c>
      <c r="C29" s="169" t="s">
        <v>223</v>
      </c>
      <c r="D29" s="100"/>
      <c r="E29" s="101"/>
    </row>
    <row r="30" spans="1:8" s="7" customFormat="1" ht="16.5" thickTop="1">
      <c r="A30" s="14"/>
      <c r="B30" s="46"/>
      <c r="C30" s="22"/>
      <c r="D30" s="23"/>
      <c r="E30" s="23"/>
      <c r="F30" s="23"/>
      <c r="G30"/>
    </row>
    <row r="31" spans="1:8" s="7" customFormat="1" ht="15.75">
      <c r="A31" s="14"/>
      <c r="B31" s="46"/>
      <c r="C31" s="22"/>
      <c r="D31" s="23"/>
      <c r="E31" s="23"/>
      <c r="F31" s="23"/>
      <c r="G31"/>
    </row>
    <row r="32" spans="1:8" s="7" customFormat="1" ht="16.5" thickBot="1">
      <c r="A32" s="14"/>
      <c r="B32" s="46"/>
      <c r="C32" s="22"/>
      <c r="D32" s="23"/>
      <c r="E32" s="23"/>
      <c r="F32" s="23"/>
      <c r="G32"/>
    </row>
    <row r="33" spans="1:8" ht="16.5" thickTop="1">
      <c r="A33" s="7"/>
      <c r="B33" s="12"/>
      <c r="C33" s="172" t="str">
        <f>"WYNIK OCENY - " &amp; RIGHT(A3, (LEN(A3)-3))</f>
        <v>WYNIK OCENY - Kryteria Formalne</v>
      </c>
      <c r="D33" s="173"/>
      <c r="E33" s="173"/>
      <c r="F33" s="174"/>
      <c r="G33" s="7"/>
      <c r="H33" s="7"/>
    </row>
    <row r="34" spans="1:8" ht="16.5" thickBot="1">
      <c r="A34" s="7"/>
      <c r="B34" s="12"/>
      <c r="C34" s="175"/>
      <c r="E34" s="96" t="s">
        <v>1</v>
      </c>
      <c r="F34" s="176" t="s">
        <v>2</v>
      </c>
      <c r="G34" s="7"/>
    </row>
    <row r="35" spans="1:8" ht="16.5" thickBot="1">
      <c r="A35" s="7"/>
      <c r="B35" s="12"/>
      <c r="C35" s="178" t="str">
        <f>"Wniosek spełnia " &amp; RIGHT(A3, (LEN(A3)-3))</f>
        <v>Wniosek spełnia Kryteria Formalne</v>
      </c>
      <c r="D35" s="179"/>
      <c r="E35" s="177" t="str">
        <f>IF(TRIM("." &amp; CONCATENATE(E6,E7,E8,E10,E11,E12,E13,E14,E15,E16,E17,E18,E20,E21,E22)&amp;".")="..","",IF(tKryteriaFormalne_Pom[[#Totals],[Tak Względne]]=15,"X",""))</f>
        <v/>
      </c>
      <c r="F35" s="180" t="str">
        <f>IF(TRIM("." &amp; CONCATENATE(F6,F7,F8,F10,F11,F12,F13,F14,F15,F16,F17,F18,F20,F21,F22)&amp;".")="..","",IF(tKryteriaFormalne_Pom[[#Totals],[Tak Względne]]&lt;15,"X",""))</f>
        <v/>
      </c>
      <c r="G35" s="7"/>
    </row>
    <row r="36" spans="1:8" ht="16.5" thickTop="1">
      <c r="A36" s="7"/>
      <c r="B36" s="12"/>
      <c r="C36" s="124"/>
      <c r="D36" s="120"/>
      <c r="E36" s="120"/>
      <c r="F36" s="7"/>
      <c r="G36" s="7"/>
    </row>
    <row r="37" spans="1:8" ht="15.75">
      <c r="A37" s="7"/>
      <c r="B37" s="475" t="s">
        <v>99</v>
      </c>
      <c r="C37" s="475"/>
      <c r="D37" s="475"/>
      <c r="E37" s="475"/>
      <c r="F37" s="475"/>
      <c r="G37" s="7"/>
    </row>
    <row r="38" spans="1:8" ht="15.75">
      <c r="A38" s="7"/>
      <c r="B38" s="475"/>
      <c r="C38" s="475"/>
      <c r="D38" s="475"/>
      <c r="E38" s="475"/>
      <c r="F38" s="475"/>
      <c r="G38" s="7"/>
    </row>
    <row r="39" spans="1:8" ht="15.75">
      <c r="A39" s="7"/>
      <c r="B39" s="475"/>
      <c r="C39" s="475"/>
      <c r="D39" s="475"/>
      <c r="E39" s="475"/>
      <c r="F39" s="475"/>
      <c r="G39" s="7"/>
    </row>
    <row r="40" spans="1:8" ht="16.5" thickBot="1">
      <c r="A40" s="7"/>
      <c r="B40" s="12"/>
      <c r="C40" s="7"/>
      <c r="D40" s="7"/>
      <c r="E40" s="7"/>
      <c r="F40" s="7"/>
      <c r="G40" s="7"/>
    </row>
    <row r="41" spans="1:8" ht="16.5" thickTop="1">
      <c r="A41" s="7"/>
      <c r="B41" s="469" t="s">
        <v>101</v>
      </c>
      <c r="C41" s="470"/>
      <c r="D41" s="7"/>
      <c r="E41" s="7"/>
      <c r="F41" s="7"/>
      <c r="G41" s="7"/>
    </row>
    <row r="42" spans="1:8" ht="15.75">
      <c r="A42" s="7"/>
      <c r="B42" s="471" t="s">
        <v>102</v>
      </c>
      <c r="C42" s="472"/>
      <c r="D42" s="7"/>
      <c r="E42" s="7"/>
      <c r="F42" s="7"/>
      <c r="G42" s="7"/>
    </row>
    <row r="43" spans="1:8" ht="16.5" thickBot="1">
      <c r="A43" s="7"/>
      <c r="B43" s="473" t="s">
        <v>100</v>
      </c>
      <c r="C43" s="474"/>
      <c r="D43" s="7"/>
      <c r="E43" s="7"/>
      <c r="F43" s="7"/>
      <c r="G43" s="7"/>
    </row>
    <row r="44" spans="1:8" ht="16.5" thickTop="1">
      <c r="A44" s="7"/>
      <c r="B44" s="12"/>
      <c r="C44" s="7"/>
      <c r="D44" s="7"/>
      <c r="E44" s="7"/>
      <c r="F44" s="7"/>
      <c r="G44" s="7"/>
    </row>
    <row r="45" spans="1:8" ht="15.75">
      <c r="A45" s="7"/>
      <c r="B45" s="12"/>
      <c r="C45" s="7"/>
      <c r="D45" s="7" t="str">
        <f>IF(COUNTIFS(tKryteriaFormalne_Pom[Tak Względne],"X")=10,"X","")</f>
        <v/>
      </c>
      <c r="E45" s="7"/>
      <c r="F45" s="7"/>
      <c r="G45" s="7"/>
    </row>
    <row r="46" spans="1:8" ht="15.75">
      <c r="A46" s="7"/>
      <c r="B46" s="12"/>
      <c r="C46" s="12"/>
      <c r="D46" s="9"/>
      <c r="E46" s="7"/>
      <c r="F46" s="7"/>
    </row>
    <row r="47" spans="1:8" ht="15.75">
      <c r="A47" s="7"/>
      <c r="B47" s="28"/>
      <c r="C47" s="29"/>
      <c r="D47" s="9"/>
      <c r="E47" s="7"/>
      <c r="F47" s="7"/>
    </row>
    <row r="48" spans="1:8" ht="15.75">
      <c r="F48" s="7"/>
    </row>
  </sheetData>
  <protectedRanges>
    <protectedRange sqref="E41 E34:F35 D42:E44 D36:E40" name="Zakres9"/>
  </protectedRanges>
  <mergeCells count="1">
    <mergeCell ref="B37:F39"/>
  </mergeCells>
  <conditionalFormatting sqref="D6:D23">
    <cfRule type="cellIs" dxfId="7" priority="2" operator="equal">
      <formula>"nie"</formula>
    </cfRule>
  </conditionalFormatting>
  <dataValidations count="3">
    <dataValidation type="custom" allowBlank="1" showInputMessage="1" showErrorMessage="1" sqref="G12:G13" xr:uid="{00000000-0002-0000-0200-000003000000}">
      <formula1>""</formula1>
    </dataValidation>
    <dataValidation type="list" allowBlank="1" showInputMessage="1" showErrorMessage="1" sqref="F32 E32 D32" xr:uid="{00000000-0002-0000-0200-000000000000}">
      <formula1>#REF!</formula1>
    </dataValidation>
    <dataValidation type="textLength" allowBlank="1" showInputMessage="1" showErrorMessage="1" sqref="D9:G9 G6:G8 G14 E19:F19 E23:F23 G18:G23" xr:uid="{210B2940-F617-467E-A705-F456E140303E}">
      <formula1>0</formula1>
      <formula2>0</formula2>
    </dataValidation>
  </dataValidations>
  <pageMargins left="0.70866141732283472" right="0.70866141732283472" top="0.55118110236220474" bottom="0.74803149606299213" header="0.31496062992125984" footer="0.31496062992125984"/>
  <pageSetup paperSize="9" scale="67" fitToHeight="0" orientation="landscape" r:id="rId1"/>
  <headerFooter>
    <oddFooter xml:space="preserve">&amp;C&amp;"-,Standardowy"Strona &amp;P z &amp;N&amp;"Arial,Normalny"
</oddFooter>
  </headerFooter>
  <rowBreaks count="3" manualBreakCount="3">
    <brk id="11" max="7" man="1"/>
    <brk id="24" max="7" man="1"/>
    <brk id="45" max="5" man="1"/>
  </rowBreak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1" id="{BD78F58D-0F62-4050-A171-507804AC79FB}">
            <xm:f>Ustawienia!$A$6=Ustawienia!$A$3</xm:f>
            <x14:dxf>
              <font>
                <color theme="0"/>
              </font>
              <border>
                <left/>
                <right/>
                <top/>
                <bottom/>
              </border>
            </x14:dxf>
          </x14:cfRule>
          <xm:sqref>B41:C43</xm:sqref>
        </x14:conditionalFormatting>
      </x14:conditionalFormattings>
    </ex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'A. Kryteria Formalne Pom'!$D$6:$E$6</xm:f>
          </x14:formula1>
          <xm:sqref>E6</xm:sqref>
        </x14:dataValidation>
        <x14:dataValidation type="list" allowBlank="1" showInputMessage="1" showErrorMessage="1" xr:uid="{00000000-0002-0000-0200-000002000000}">
          <x14:formula1>
            <xm:f>'A. Kryteria Formalne Pom'!$F$6:$G$6</xm:f>
          </x14:formula1>
          <xm:sqref>F6</xm:sqref>
        </x14:dataValidation>
        <x14:dataValidation type="list" allowBlank="1" showInputMessage="1" showErrorMessage="1" xr:uid="{00000000-0002-0000-0200-000004000000}">
          <x14:formula1>
            <xm:f>'A. Kryteria Formalne Pom'!$D$7:$E$7</xm:f>
          </x14:formula1>
          <xm:sqref>E7</xm:sqref>
        </x14:dataValidation>
        <x14:dataValidation type="list" allowBlank="1" showInputMessage="1" showErrorMessage="1" xr:uid="{00000000-0002-0000-0200-000005000000}">
          <x14:formula1>
            <xm:f>'A. Kryteria Formalne Pom'!$F$7:$G$7</xm:f>
          </x14:formula1>
          <xm:sqref>F7</xm:sqref>
        </x14:dataValidation>
        <x14:dataValidation type="list" allowBlank="1" showInputMessage="1" showErrorMessage="1" xr:uid="{00000000-0002-0000-0200-000007000000}">
          <x14:formula1>
            <xm:f>'A. Kryteria Formalne Pom'!$D$8:$E$8</xm:f>
          </x14:formula1>
          <xm:sqref>E8</xm:sqref>
        </x14:dataValidation>
        <x14:dataValidation type="list" allowBlank="1" showInputMessage="1" showErrorMessage="1" xr:uid="{00000000-0002-0000-0200-000008000000}">
          <x14:formula1>
            <xm:f>'A. Kryteria Formalne Pom'!$F$8:$G$8</xm:f>
          </x14:formula1>
          <xm:sqref>F8</xm:sqref>
        </x14:dataValidation>
        <x14:dataValidation type="list" allowBlank="1" showInputMessage="1" showErrorMessage="1" xr:uid="{00000000-0002-0000-0200-00000A000000}">
          <x14:formula1>
            <xm:f>'A. Kryteria Formalne Pom'!$D$10:$E$10</xm:f>
          </x14:formula1>
          <xm:sqref>E10</xm:sqref>
        </x14:dataValidation>
        <x14:dataValidation type="list" allowBlank="1" showInputMessage="1" showErrorMessage="1" xr:uid="{00000000-0002-0000-0200-00000B000000}">
          <x14:formula1>
            <xm:f>'A. Kryteria Formalne Pom'!$F$10:$G$10</xm:f>
          </x14:formula1>
          <xm:sqref>F10</xm:sqref>
        </x14:dataValidation>
        <x14:dataValidation type="list" allowBlank="1" showInputMessage="1" showErrorMessage="1" xr:uid="{00000000-0002-0000-0200-00000D000000}">
          <x14:formula1>
            <xm:f>'A. Kryteria Formalne Pom'!$D$11:$E$11</xm:f>
          </x14:formula1>
          <xm:sqref>E11</xm:sqref>
        </x14:dataValidation>
        <x14:dataValidation type="list" allowBlank="1" showInputMessage="1" showErrorMessage="1" xr:uid="{00000000-0002-0000-0200-00000E000000}">
          <x14:formula1>
            <xm:f>'A. Kryteria Formalne Pom'!$F$11:$G$11</xm:f>
          </x14:formula1>
          <xm:sqref>F11</xm:sqref>
        </x14:dataValidation>
        <x14:dataValidation type="list" allowBlank="1" showInputMessage="1" showErrorMessage="1" xr:uid="{00000000-0002-0000-0200-00000F000000}">
          <x14:formula1>
            <xm:f>'A. Kryteria Formalne Pom'!$H$11:$I$11</xm:f>
          </x14:formula1>
          <xm:sqref>G11</xm:sqref>
        </x14:dataValidation>
        <x14:dataValidation type="list" allowBlank="1" showInputMessage="1" showErrorMessage="1" xr:uid="{00000000-0002-0000-0200-000010000000}">
          <x14:formula1>
            <xm:f>'A. Kryteria Formalne Pom'!$D$12:$E$12</xm:f>
          </x14:formula1>
          <xm:sqref>E12</xm:sqref>
        </x14:dataValidation>
        <x14:dataValidation type="list" allowBlank="1" showInputMessage="1" showErrorMessage="1" xr:uid="{00000000-0002-0000-0200-000011000000}">
          <x14:formula1>
            <xm:f>'A. Kryteria Formalne Pom'!$F$12:$G$12</xm:f>
          </x14:formula1>
          <xm:sqref>F12</xm:sqref>
        </x14:dataValidation>
        <x14:dataValidation type="list" allowBlank="1" showInputMessage="1" showErrorMessage="1" xr:uid="{00000000-0002-0000-0200-000013000000}">
          <x14:formula1>
            <xm:f>'A. Kryteria Formalne Pom'!$D$13:$E$13</xm:f>
          </x14:formula1>
          <xm:sqref>E13</xm:sqref>
        </x14:dataValidation>
        <x14:dataValidation type="list" allowBlank="1" showInputMessage="1" showErrorMessage="1" xr:uid="{00000000-0002-0000-0200-000014000000}">
          <x14:formula1>
            <xm:f>'A. Kryteria Formalne Pom'!$F$13:$G$13</xm:f>
          </x14:formula1>
          <xm:sqref>F13</xm:sqref>
        </x14:dataValidation>
        <x14:dataValidation type="list" allowBlank="1" showInputMessage="1" showErrorMessage="1" xr:uid="{00000000-0002-0000-0200-000016000000}">
          <x14:formula1>
            <xm:f>'A. Kryteria Formalne Pom'!$D$14:$E$14</xm:f>
          </x14:formula1>
          <xm:sqref>E14</xm:sqref>
        </x14:dataValidation>
        <x14:dataValidation type="list" allowBlank="1" showInputMessage="1" showErrorMessage="1" xr:uid="{00000000-0002-0000-0200-000017000000}">
          <x14:formula1>
            <xm:f>'A. Kryteria Formalne Pom'!$F$14:$G$14</xm:f>
          </x14:formula1>
          <xm:sqref>F14</xm:sqref>
        </x14:dataValidation>
        <x14:dataValidation type="list" allowBlank="1" showInputMessage="1" showErrorMessage="1" xr:uid="{00000000-0002-0000-0200-000019000000}">
          <x14:formula1>
            <xm:f>'A. Kryteria Formalne Pom'!$D$15:$E$15</xm:f>
          </x14:formula1>
          <xm:sqref>E15</xm:sqref>
        </x14:dataValidation>
        <x14:dataValidation type="list" allowBlank="1" showInputMessage="1" showErrorMessage="1" xr:uid="{00000000-0002-0000-0200-00001A000000}">
          <x14:formula1>
            <xm:f>'A. Kryteria Formalne Pom'!$F$15:$G$15</xm:f>
          </x14:formula1>
          <xm:sqref>F15</xm:sqref>
        </x14:dataValidation>
        <x14:dataValidation type="list" allowBlank="1" showInputMessage="1" showErrorMessage="1" xr:uid="{00000000-0002-0000-0200-00001B000000}">
          <x14:formula1>
            <xm:f>'A. Kryteria Formalne Pom'!$H$15:$I$15</xm:f>
          </x14:formula1>
          <xm:sqref>G15</xm:sqref>
        </x14:dataValidation>
        <x14:dataValidation type="list" allowBlank="1" showInputMessage="1" showErrorMessage="1" xr:uid="{8D115C01-6ED3-42C7-9226-31ABB89894D7}">
          <x14:formula1>
            <xm:f>'A. Kryteria Formalne Pom'!$D$16:$E$16</xm:f>
          </x14:formula1>
          <xm:sqref>E16</xm:sqref>
        </x14:dataValidation>
        <x14:dataValidation type="list" allowBlank="1" showInputMessage="1" showErrorMessage="1" xr:uid="{3291A528-041B-4084-9F1D-3AA4E4835292}">
          <x14:formula1>
            <xm:f>'A. Kryteria Formalne Pom'!$D$17:$E$17</xm:f>
          </x14:formula1>
          <xm:sqref>E17</xm:sqref>
        </x14:dataValidation>
        <x14:dataValidation type="list" allowBlank="1" showInputMessage="1" showErrorMessage="1" xr:uid="{15A437E2-7297-41BE-951F-E0DA58938004}">
          <x14:formula1>
            <xm:f>'A. Kryteria Formalne Pom'!$D$18:$E$18</xm:f>
          </x14:formula1>
          <xm:sqref>E18</xm:sqref>
        </x14:dataValidation>
        <x14:dataValidation type="list" allowBlank="1" showInputMessage="1" showErrorMessage="1" xr:uid="{1AC95B16-189F-4A76-A974-FEC66A1FDB7E}">
          <x14:formula1>
            <xm:f>'A. Kryteria Formalne Pom'!$D$20:$E$20</xm:f>
          </x14:formula1>
          <xm:sqref>E20</xm:sqref>
        </x14:dataValidation>
        <x14:dataValidation type="list" allowBlank="1" showInputMessage="1" showErrorMessage="1" xr:uid="{3EDD6681-A03E-4D6E-9EFC-68E699D1CC70}">
          <x14:formula1>
            <xm:f>'A. Kryteria Formalne Pom'!$D$21:$E$21</xm:f>
          </x14:formula1>
          <xm:sqref>E21</xm:sqref>
        </x14:dataValidation>
        <x14:dataValidation type="list" allowBlank="1" showInputMessage="1" showErrorMessage="1" xr:uid="{84954A1D-8DE8-4BA8-8AFB-3740C9D18887}">
          <x14:formula1>
            <xm:f>'A. Kryteria Formalne Pom'!$D$22:$E$22</xm:f>
          </x14:formula1>
          <xm:sqref>E22</xm:sqref>
        </x14:dataValidation>
        <x14:dataValidation type="list" allowBlank="1" showInputMessage="1" showErrorMessage="1" xr:uid="{40FDFE52-A150-4C56-A566-C1BF2FFCB964}">
          <x14:formula1>
            <xm:f>'A. Kryteria Formalne Pom'!$F$16:$G$16</xm:f>
          </x14:formula1>
          <xm:sqref>F16</xm:sqref>
        </x14:dataValidation>
        <x14:dataValidation type="list" allowBlank="1" showInputMessage="1" showErrorMessage="1" xr:uid="{5DFAA551-B37C-4C8C-A042-68F3AC5B5CC1}">
          <x14:formula1>
            <xm:f>'A. Kryteria Formalne Pom'!$F$17:$G$17</xm:f>
          </x14:formula1>
          <xm:sqref>F17</xm:sqref>
        </x14:dataValidation>
        <x14:dataValidation type="list" allowBlank="1" showInputMessage="1" showErrorMessage="1" xr:uid="{B6D5249F-9B2C-4102-B8C0-7C6AE3A8F520}">
          <x14:formula1>
            <xm:f>'A. Kryteria Formalne Pom'!$F$18:$G$18</xm:f>
          </x14:formula1>
          <xm:sqref>F18</xm:sqref>
        </x14:dataValidation>
        <x14:dataValidation type="list" allowBlank="1" showInputMessage="1" showErrorMessage="1" xr:uid="{AE6CA0FF-0CE0-43BC-A300-71561A6950EC}">
          <x14:formula1>
            <xm:f>'A. Kryteria Formalne Pom'!$F$20:$G$20</xm:f>
          </x14:formula1>
          <xm:sqref>F20</xm:sqref>
        </x14:dataValidation>
        <x14:dataValidation type="list" allowBlank="1" showInputMessage="1" showErrorMessage="1" xr:uid="{E1737CCF-6AE4-4D47-8AE9-BAB1F82CF4D1}">
          <x14:formula1>
            <xm:f>'A. Kryteria Formalne Pom'!$F$21:$G$21</xm:f>
          </x14:formula1>
          <xm:sqref>F21</xm:sqref>
        </x14:dataValidation>
        <x14:dataValidation type="list" allowBlank="1" showInputMessage="1" showErrorMessage="1" xr:uid="{EE0B2FD7-0558-432F-B4C0-682FE608F6E7}">
          <x14:formula1>
            <xm:f>'A. Kryteria Formalne Pom'!$F$22:$G$22</xm:f>
          </x14:formula1>
          <xm:sqref>F22</xm:sqref>
        </x14:dataValidation>
        <x14:dataValidation type="list" allowBlank="1" showInputMessage="1" showErrorMessage="1" xr:uid="{A40DBCC7-7A0D-494A-AB80-A2A00E1D4BBF}">
          <x14:formula1>
            <xm:f>'A. Kryteria Formalne Pom'!$H$10:$I$10</xm:f>
          </x14:formula1>
          <xm:sqref>G10</xm:sqref>
        </x14:dataValidation>
        <x14:dataValidation type="list" allowBlank="1" showInputMessage="1" showErrorMessage="1" xr:uid="{2EFA7673-0369-483E-AB50-E060DD927E6D}">
          <x14:formula1>
            <xm:f>'A. Kryteria Formalne Pom'!$H$16:$I$16</xm:f>
          </x14:formula1>
          <xm:sqref>G16</xm:sqref>
        </x14:dataValidation>
        <x14:dataValidation type="list" allowBlank="1" showInputMessage="1" showErrorMessage="1" xr:uid="{6A92D14E-75ED-4639-BF05-7E0D2D7BAC22}">
          <x14:formula1>
            <xm:f>'A. Kryteria Formalne Pom'!$H$17:$I$17</xm:f>
          </x14:formula1>
          <xm:sqref>G17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38CF-3B48-4CD5-AE34-B0052FE91EB4}">
  <sheetPr>
    <pageSetUpPr fitToPage="1"/>
  </sheetPr>
  <dimension ref="A1:L26"/>
  <sheetViews>
    <sheetView topLeftCell="A10" zoomScaleNormal="100" zoomScaleSheetLayoutView="120" workbookViewId="0">
      <selection activeCell="K18" sqref="K18"/>
    </sheetView>
  </sheetViews>
  <sheetFormatPr defaultColWidth="8.85546875" defaultRowHeight="12.75"/>
  <cols>
    <col min="1" max="1" width="9" customWidth="1"/>
    <col min="2" max="2" width="42.7109375" style="11" customWidth="1"/>
    <col min="3" max="3" width="15.140625" customWidth="1"/>
    <col min="4" max="4" width="10.42578125" customWidth="1"/>
    <col min="5" max="5" width="13.5703125" customWidth="1"/>
    <col min="6" max="9" width="13.5703125" style="43" customWidth="1"/>
    <col min="10" max="11" width="13.5703125" style="2" customWidth="1"/>
    <col min="12" max="13" width="13.5703125" customWidth="1"/>
  </cols>
  <sheetData>
    <row r="1" spans="1:11" s="24" customFormat="1">
      <c r="B1" s="28" t="str">
        <f>'Karta tytułowa'!A3</f>
        <v>Numer ewidencyjny wniosku:</v>
      </c>
      <c r="F1" s="42"/>
      <c r="G1" s="42"/>
      <c r="H1" s="42"/>
      <c r="I1" s="42"/>
      <c r="J1" s="59"/>
      <c r="K1" s="59"/>
    </row>
    <row r="2" spans="1:11" s="24" customFormat="1">
      <c r="B2" s="26"/>
      <c r="F2" s="42"/>
      <c r="G2" s="42"/>
      <c r="H2" s="42"/>
      <c r="I2" s="42"/>
      <c r="J2" s="59"/>
      <c r="K2" s="59"/>
    </row>
    <row r="3" spans="1:11" ht="16.5" thickBot="1">
      <c r="A3" s="5" t="str">
        <f>'A. Kryteria Formalne'!A3 &amp; " - Arkusz pomocniczy"</f>
        <v>A. Kryteria Formalne - Arkusz pomocniczy</v>
      </c>
      <c r="B3" s="18"/>
    </row>
    <row r="4" spans="1:11" ht="16.5" thickBot="1">
      <c r="A4" s="5" t="s">
        <v>22</v>
      </c>
      <c r="B4" s="13"/>
      <c r="C4" s="7"/>
      <c r="D4" s="68" t="s">
        <v>54</v>
      </c>
      <c r="E4" s="60"/>
      <c r="F4" s="60"/>
      <c r="G4" s="60"/>
      <c r="H4" s="60"/>
      <c r="I4" s="61"/>
    </row>
    <row r="5" spans="1:11" ht="16.5" thickBot="1">
      <c r="A5" s="20" t="s">
        <v>9</v>
      </c>
      <c r="B5" s="21" t="s">
        <v>33</v>
      </c>
      <c r="C5" s="44" t="s">
        <v>43</v>
      </c>
      <c r="D5" s="68" t="s">
        <v>1</v>
      </c>
      <c r="E5" s="69"/>
      <c r="F5" s="68" t="s">
        <v>2</v>
      </c>
      <c r="G5" s="69"/>
      <c r="H5" s="70" t="s">
        <v>3</v>
      </c>
      <c r="I5" s="69"/>
      <c r="J5"/>
      <c r="K5"/>
    </row>
    <row r="6" spans="1:11" ht="47.25">
      <c r="A6" s="45" t="str">
        <f>IF(ISBLANK(tKryteriaFormalne_Frm[[#This Row],[Lp.]]),"",tKryteriaFormalne_Frm[[#This Row],[Lp.]])</f>
        <v>1.</v>
      </c>
      <c r="B6" s="47" t="str">
        <f>tKryteriaFormalne_Frm[[#This Row],[Nazwa kryterium]]</f>
        <v>Wniosek o dofinansowanie oraz załączniki zostały złożone w terminie i formie określonej w regulaminie wyboru projektów</v>
      </c>
      <c r="C6" s="45">
        <f>IF(OR(EXACT(UPPER(tKryteriaFormalne_Frm[[#This Row],[Tak]]),"X"),EXACT(UPPER(tKryteriaFormalne_Frm[[#This Row],[Nie do- tyczy]]),"X")),1,0)</f>
        <v>0</v>
      </c>
      <c r="D6" s="62" t="str">
        <f>IF(AND(EXACT(TRIM(tKryteriaFormalne_Frm[[#This Row],[Nie]]),""),EXACT(TRIM(tKryteriaFormalne_Frm[[#This Row],[Nie do- tyczy]]),"")),"X","")</f>
        <v>X</v>
      </c>
      <c r="E6" s="63"/>
      <c r="F6" s="66" t="str">
        <f>IF(AND(EXACT(TRIM(tKryteriaFormalne_Frm[[#This Row],[Tak]]),""),EXACT(TRIM(tKryteriaFormalne_Frm[[#This Row],[Nie do- tyczy]]),"")),"X","")</f>
        <v>X</v>
      </c>
      <c r="G6" s="63"/>
      <c r="H6" s="66" t="str">
        <f>IF(AND(EXACT(TRIM(tKryteriaFormalne_Frm[[#This Row],[Tak]]),""),EXACT(TRIM(tKryteriaFormalne_Frm[[#This Row],[Nie]]),"")),"X","")</f>
        <v>X</v>
      </c>
      <c r="I6" s="63"/>
      <c r="J6" s="97">
        <v>6</v>
      </c>
      <c r="K6"/>
    </row>
    <row r="7" spans="1:11" ht="47.25">
      <c r="A7" s="45" t="str">
        <f>IF(ISBLANK(tKryteriaFormalne_Frm[[#This Row],[Lp.]]),"",tKryteriaFormalne_Frm[[#This Row],[Lp.]])</f>
        <v>2.</v>
      </c>
      <c r="B7" s="47" t="str">
        <f>tKryteriaFormalne_Frm[[#This Row],[Nazwa kryterium]]</f>
        <v>Kompletność wniosku o dofinansowanie oraz załączników i poprawność ich wypełnienia</v>
      </c>
      <c r="C7" s="45">
        <f>IF(OR(EXACT(UPPER(tKryteriaFormalne_Frm[[#This Row],[Tak]]),"X"),EXACT(UPPER(tKryteriaFormalne_Frm[[#This Row],[Nie do- tyczy]]),"X")),1,0)</f>
        <v>0</v>
      </c>
      <c r="D7" s="64" t="str">
        <f>IF(AND(EXACT(TRIM(tKryteriaFormalne_Frm[[#This Row],[Nie]]),""),EXACT(TRIM(tKryteriaFormalne_Frm[[#This Row],[Nie do- tyczy]]),"")),"X","")</f>
        <v>X</v>
      </c>
      <c r="E7" s="65"/>
      <c r="F7" s="67" t="str">
        <f>IF(AND(EXACT(TRIM(tKryteriaFormalne_Frm[[#This Row],[Tak]]),""),EXACT(TRIM(tKryteriaFormalne_Frm[[#This Row],[Nie do- tyczy]]),"")),"X","")</f>
        <v>X</v>
      </c>
      <c r="G7" s="65"/>
      <c r="H7" s="67" t="str">
        <f>IF(AND(EXACT(TRIM(tKryteriaFormalne_Frm[[#This Row],[Tak]]),""),EXACT(TRIM(tKryteriaFormalne_Frm[[#This Row],[Nie]]),"")),"X","")</f>
        <v>X</v>
      </c>
      <c r="I7" s="65"/>
      <c r="J7" s="97">
        <v>7</v>
      </c>
      <c r="K7"/>
    </row>
    <row r="8" spans="1:11" ht="31.5">
      <c r="A8" s="45" t="str">
        <f>IF(ISBLANK(tKryteriaFormalne_Frm[[#This Row],[Lp.]]),"",tKryteriaFormalne_Frm[[#This Row],[Lp.]])</f>
        <v>3.</v>
      </c>
      <c r="B8" s="47" t="str">
        <f>tKryteriaFormalne_Frm[[#This Row],[Nazwa kryterium]]</f>
        <v>Wnioskodawca oraz partnerzy projektu są uprawnieni do uzyskania wsparcia</v>
      </c>
      <c r="C8" s="45">
        <f>IF(OR(EXACT(UPPER(tKryteriaFormalne_Frm[[#This Row],[Tak]]),"X"),EXACT(UPPER(tKryteriaFormalne_Frm[[#This Row],[Nie do- tyczy]]),"X")),1,0)</f>
        <v>0</v>
      </c>
      <c r="D8" s="64" t="str">
        <f>IF(AND(EXACT(TRIM(tKryteriaFormalne_Frm[[#This Row],[Nie]]),""),EXACT(TRIM(tKryteriaFormalne_Frm[[#This Row],[Nie do- tyczy]]),"")),"X","")</f>
        <v>X</v>
      </c>
      <c r="E8" s="65"/>
      <c r="F8" s="67" t="str">
        <f>IF(AND(EXACT(TRIM(tKryteriaFormalne_Frm[[#This Row],[Tak]]),""),EXACT(TRIM(tKryteriaFormalne_Frm[[#This Row],[Nie do- tyczy]]),"")),"X","")</f>
        <v>X</v>
      </c>
      <c r="G8" s="65"/>
      <c r="H8" s="67" t="str">
        <f>IF(AND(EXACT(TRIM(tKryteriaFormalne_Frm[[#This Row],[Tak]]),""),EXACT(TRIM(tKryteriaFormalne_Frm[[#This Row],[Nie]]),"")),"X","")</f>
        <v>X</v>
      </c>
      <c r="I8" s="65"/>
      <c r="J8" s="97">
        <v>8</v>
      </c>
      <c r="K8"/>
    </row>
    <row r="9" spans="1:11" ht="15.75">
      <c r="A9" s="133" t="str">
        <f>IF(ISBLANK(tKryteriaFormalne_Frm[[#This Row],[Lp.]]),"",tKryteriaFormalne_Frm[[#This Row],[Lp.]])</f>
        <v/>
      </c>
      <c r="B9" s="134">
        <f>tKryteriaFormalne_Frm[[#This Row],[Nazwa kryterium]]</f>
        <v>0</v>
      </c>
      <c r="C9" s="133">
        <f>IF(OR(EXACT(UPPER(tKryteriaFormalne_Frm[[#This Row],[Tak]]),"X"),EXACT(UPPER(tKryteriaFormalne_Frm[[#This Row],[Nie do- tyczy]]),"X")),1,0)</f>
        <v>0</v>
      </c>
      <c r="D9" s="135"/>
      <c r="E9" s="136"/>
      <c r="F9" s="137"/>
      <c r="G9" s="136"/>
      <c r="H9" s="138"/>
      <c r="I9" s="139"/>
      <c r="J9" s="97">
        <v>9</v>
      </c>
      <c r="K9"/>
    </row>
    <row r="10" spans="1:11" ht="63">
      <c r="A10" s="45" t="str">
        <f>IF(ISBLANK(tKryteriaFormalne_Frm[[#This Row],[Lp.]]),"",tKryteriaFormalne_Frm[[#This Row],[Lp.]])</f>
        <v>4.</v>
      </c>
      <c r="B10" s="47" t="str">
        <f>tKryteriaFormalne_Frm[[#This Row],[Nazwa kryterium]]</f>
        <v>Wnioskodawca/partner nie jest przedsiębiorstwem w trudnej sytuacji w rozumieniu unijnych przepisów dotyczących pomocy państwa</v>
      </c>
      <c r="C10" s="45">
        <f>IF(OR(EXACT(UPPER(tKryteriaFormalne_Frm[[#This Row],[Tak]]),"X"),EXACT(UPPER(tKryteriaFormalne_Frm[[#This Row],[Nie do- tyczy]]),"X")),1,0)</f>
        <v>0</v>
      </c>
      <c r="D10" s="64" t="str">
        <f>IF(AND(EXACT(TRIM(tKryteriaFormalne_Frm[[#This Row],[Nie]]),""),EXACT(TRIM(tKryteriaFormalne_Frm[[#This Row],[Nie do- tyczy]]),"")),"X","")</f>
        <v>X</v>
      </c>
      <c r="E10" s="65"/>
      <c r="F10" s="67" t="str">
        <f>IF(AND(EXACT(TRIM(tKryteriaFormalne_Frm[[#This Row],[Tak]]),""),EXACT(TRIM(tKryteriaFormalne_Frm[[#This Row],[Nie do- tyczy]]),"")),"X","")</f>
        <v>X</v>
      </c>
      <c r="G10" s="65"/>
      <c r="H10" s="125" t="str">
        <f>IF(AND(EXACT(TRIM(tKryteriaFormalne_Frm[[#This Row],[Tak]]),""),EXACT(TRIM(tKryteriaFormalne_Frm[[#This Row],[Nie]]),"")),"X","")</f>
        <v>X</v>
      </c>
      <c r="I10" s="65"/>
      <c r="J10" s="97">
        <v>10</v>
      </c>
      <c r="K10" s="97"/>
    </row>
    <row r="11" spans="1:11" ht="47.25">
      <c r="A11" s="45" t="str">
        <f>IF(ISBLANK(tKryteriaFormalne_Frm[[#This Row],[Lp.]]),"",tKryteriaFormalne_Frm[[#This Row],[Lp.]])</f>
        <v>5.</v>
      </c>
      <c r="B11" s="47" t="str">
        <f>tKryteriaFormalne_Frm[[#This Row],[Nazwa kryterium]]</f>
        <v>Projekt nie dotyczy działalności gospodarczej/inwestycji wykluczonych ze wsparcia</v>
      </c>
      <c r="C11" s="45">
        <f>IF(OR(EXACT(UPPER(tKryteriaFormalne_Frm[[#This Row],[Tak]]),"X"),EXACT(UPPER(tKryteriaFormalne_Frm[[#This Row],[Nie do- tyczy]]),"X")),1,0)</f>
        <v>0</v>
      </c>
      <c r="D11" s="64" t="str">
        <f>IF(AND(EXACT(TRIM(tKryteriaFormalne_Frm[[#This Row],[Nie]]),""),EXACT(TRIM(tKryteriaFormalne_Frm[[#This Row],[Nie do- tyczy]]),"")),"X","")</f>
        <v>X</v>
      </c>
      <c r="E11" s="65"/>
      <c r="F11" s="67" t="str">
        <f>IF(AND(EXACT(TRIM(tKryteriaFormalne_Frm[[#This Row],[Tak]]),""),EXACT(TRIM(tKryteriaFormalne_Frm[[#This Row],[Nie do- tyczy]]),"")),"X","")</f>
        <v>X</v>
      </c>
      <c r="G11" s="65"/>
      <c r="H11" s="67" t="str">
        <f>IF(AND(EXACT(TRIM(tKryteriaFormalne_Frm[[#This Row],[Tak]]),""),EXACT(TRIM(tKryteriaFormalne_Frm[[#This Row],[Nie]]),"")),"X","")</f>
        <v>X</v>
      </c>
      <c r="I11" s="65"/>
      <c r="J11" s="97">
        <v>11</v>
      </c>
      <c r="K11"/>
    </row>
    <row r="12" spans="1:11" ht="15.75">
      <c r="A12" s="45" t="str">
        <f>IF(ISBLANK(tKryteriaFormalne_Frm[[#This Row],[Lp.]]),"",tKryteriaFormalne_Frm[[#This Row],[Lp.]])</f>
        <v>6.</v>
      </c>
      <c r="B12" s="47" t="str">
        <f>tKryteriaFormalne_Frm[[#This Row],[Nazwa kryterium]]</f>
        <v>Właściwe miejsce realizacji projektu</v>
      </c>
      <c r="C12" s="45">
        <f>IF(OR(EXACT(UPPER(tKryteriaFormalne_Frm[[#This Row],[Tak]]),"X"),EXACT(UPPER(tKryteriaFormalne_Frm[[#This Row],[Nie do- tyczy]]),"X")),1,0)</f>
        <v>0</v>
      </c>
      <c r="D12" s="64" t="str">
        <f>IF(AND(EXACT(TRIM(tKryteriaFormalne_Frm[[#This Row],[Nie]]),""),EXACT(TRIM(tKryteriaFormalne_Frm[[#This Row],[Nie do- tyczy]]),"")),"X","")</f>
        <v>X</v>
      </c>
      <c r="E12" s="65"/>
      <c r="F12" s="67" t="str">
        <f>IF(AND(EXACT(TRIM(tKryteriaFormalne_Frm[[#This Row],[Tak]]),""),EXACT(TRIM(tKryteriaFormalne_Frm[[#This Row],[Nie do- tyczy]]),"")),"X","")</f>
        <v>X</v>
      </c>
      <c r="G12" s="65"/>
      <c r="H12" s="67" t="str">
        <f>IF(AND(EXACT(TRIM(tKryteriaFormalne_Frm[[#This Row],[Tak]]),""),EXACT(TRIM(tKryteriaFormalne_Frm[[#This Row],[Nie]]),"")),"X","")</f>
        <v>X</v>
      </c>
      <c r="I12" s="65"/>
      <c r="J12" s="97">
        <v>12</v>
      </c>
      <c r="K12"/>
    </row>
    <row r="13" spans="1:11" ht="47.25">
      <c r="A13" s="45" t="str">
        <f>IF(ISBLANK(tKryteriaFormalne_Frm[[#This Row],[Lp.]]),"",tKryteriaFormalne_Frm[[#This Row],[Lp.]])</f>
        <v>7.</v>
      </c>
      <c r="B13" s="47" t="str">
        <f>tKryteriaFormalne_Frm[[#This Row],[Nazwa kryterium]]</f>
        <v>Projekt nie jest zakończony lub w pełni zrealizowany w rozumieniu Rozporządzenia ogólnego[1]</v>
      </c>
      <c r="C13" s="45">
        <f>IF(OR(EXACT(UPPER(tKryteriaFormalne_Frm[[#This Row],[Tak]]),"X"),EXACT(UPPER(tKryteriaFormalne_Frm[[#This Row],[Nie do- tyczy]]),"X")),1,0)</f>
        <v>0</v>
      </c>
      <c r="D13" s="64" t="str">
        <f>IF(AND(EXACT(TRIM(tKryteriaFormalne_Frm[[#This Row],[Nie]]),""),EXACT(TRIM(tKryteriaFormalne_Frm[[#This Row],[Nie do- tyczy]]),"")),"X","")</f>
        <v>X</v>
      </c>
      <c r="E13" s="65"/>
      <c r="F13" s="67" t="str">
        <f>IF(AND(EXACT(TRIM(tKryteriaFormalne_Frm[[#This Row],[Tak]]),""),EXACT(TRIM(tKryteriaFormalne_Frm[[#This Row],[Nie do- tyczy]]),"")),"X","")</f>
        <v>X</v>
      </c>
      <c r="G13" s="65"/>
      <c r="H13" s="67" t="str">
        <f>IF(AND(EXACT(TRIM(tKryteriaFormalne_Frm[[#This Row],[Tak]]),""),EXACT(TRIM(tKryteriaFormalne_Frm[[#This Row],[Nie]]),"")),"X","")</f>
        <v>X</v>
      </c>
      <c r="I13" s="65"/>
      <c r="J13" s="97">
        <v>13</v>
      </c>
      <c r="K13"/>
    </row>
    <row r="14" spans="1:11" ht="47.25">
      <c r="A14" s="45" t="str">
        <f>IF(ISBLANK(tKryteriaFormalne_Frm[[#This Row],[Lp.]]),"",tKryteriaFormalne_Frm[[#This Row],[Lp.]])</f>
        <v>8.</v>
      </c>
      <c r="B14" s="47" t="str">
        <f>tKryteriaFormalne_Frm[[#This Row],[Nazwa kryterium]]</f>
        <v>Właściwa wartość kosztów kwalifikowalnych oraz wartość i procent wnioskowanego dofinansowania</v>
      </c>
      <c r="C14" s="45">
        <f>IF(OR(EXACT(UPPER(tKryteriaFormalne_Frm[[#This Row],[Tak]]),"X"),EXACT(UPPER(tKryteriaFormalne_Frm[[#This Row],[Nie do- tyczy]]),"X")),1,0)</f>
        <v>0</v>
      </c>
      <c r="D14" s="64" t="str">
        <f>IF(AND(EXACT(TRIM(tKryteriaFormalne_Frm[[#This Row],[Nie]]),""),EXACT(TRIM(tKryteriaFormalne_Frm[[#This Row],[Nie do- tyczy]]),"")),"X","")</f>
        <v>X</v>
      </c>
      <c r="E14" s="65"/>
      <c r="F14" s="67" t="str">
        <f>IF(AND(EXACT(TRIM(tKryteriaFormalne_Frm[[#This Row],[Tak]]),""),EXACT(TRIM(tKryteriaFormalne_Frm[[#This Row],[Nie do- tyczy]]),"")),"X","")</f>
        <v>X</v>
      </c>
      <c r="G14" s="65"/>
      <c r="H14" s="67" t="str">
        <f>IF(AND(EXACT(TRIM(tKryteriaFormalne_Frm[[#This Row],[Tak]]),""),EXACT(TRIM(tKryteriaFormalne_Frm[[#This Row],[Nie]]),"")),"X","")</f>
        <v>X</v>
      </c>
      <c r="I14" s="65"/>
      <c r="J14" s="97">
        <v>14</v>
      </c>
      <c r="K14"/>
    </row>
    <row r="15" spans="1:11" ht="47.25">
      <c r="A15" s="45" t="str">
        <f>IF(ISBLANK(tKryteriaFormalne_Frm[[#This Row],[Lp.]]),"",tKryteriaFormalne_Frm[[#This Row],[Lp.]])</f>
        <v>9.</v>
      </c>
      <c r="B15" s="47" t="str">
        <f>tKryteriaFormalne_Frm[[#This Row],[Nazwa kryterium]]</f>
        <v>Zgodność z typami projektów określonymi w FEŚ 2021 – 2027, SzOP oraz regulaminie wyboru projektów</v>
      </c>
      <c r="C15" s="45">
        <f>IF(OR(EXACT(UPPER(tKryteriaFormalne_Frm[[#This Row],[Tak]]),"X"),EXACT(UPPER(tKryteriaFormalne_Frm[[#This Row],[Nie do- tyczy]]),"X")),1,0)</f>
        <v>0</v>
      </c>
      <c r="D15" s="64" t="str">
        <f>IF(AND(EXACT(TRIM(tKryteriaFormalne_Frm[[#This Row],[Nie]]),""),EXACT(TRIM(tKryteriaFormalne_Frm[[#This Row],[Nie do- tyczy]]),"")),"X","")</f>
        <v>X</v>
      </c>
      <c r="E15" s="65"/>
      <c r="F15" s="67" t="str">
        <f>IF(AND(EXACT(TRIM(tKryteriaFormalne_Frm[[#This Row],[Tak]]),""),EXACT(TRIM(tKryteriaFormalne_Frm[[#This Row],[Nie do- tyczy]]),"")),"X","")</f>
        <v>X</v>
      </c>
      <c r="G15" s="65"/>
      <c r="H15" s="67" t="str">
        <f>IF(AND(EXACT(TRIM(tKryteriaFormalne_Frm[[#This Row],[Tak]]),""),EXACT(TRIM(tKryteriaFormalne_Frm[[#This Row],[Nie]]),"")),"X","")</f>
        <v>X</v>
      </c>
      <c r="I15" s="65"/>
      <c r="J15" s="97">
        <v>15</v>
      </c>
      <c r="K15"/>
    </row>
    <row r="16" spans="1:11" ht="31.5">
      <c r="A16" s="45" t="str">
        <f>IF(ISBLANK(tKryteriaFormalne_Frm[[#This Row],[Lp.]]),"",tKryteriaFormalne_Frm[[#This Row],[Lp.]])</f>
        <v>10.</v>
      </c>
      <c r="B16" s="47" t="str">
        <f>tKryteriaFormalne_Frm[[#This Row],[Nazwa kryterium]]</f>
        <v>Zgodność z zasadą równości kobiet i mężczyzn</v>
      </c>
      <c r="C16" s="45">
        <f>IF(OR(EXACT(UPPER(tKryteriaFormalne_Frm[[#This Row],[Tak]]),"X"),EXACT(UPPER(tKryteriaFormalne_Frm[[#This Row],[Nie do- tyczy]]),"X")),1,0)</f>
        <v>0</v>
      </c>
      <c r="D16" s="64" t="str">
        <f>IF(AND(EXACT(TRIM(tKryteriaFormalne_Frm[[#This Row],[Nie]]),""),EXACT(TRIM(tKryteriaFormalne_Frm[[#This Row],[Nie do- tyczy]]),"")),"X","")</f>
        <v>X</v>
      </c>
      <c r="E16" s="122"/>
      <c r="F16" s="121" t="str">
        <f>IF(AND(EXACT(TRIM(tKryteriaFormalne_Frm[[#This Row],[Tak]]),""),EXACT(TRIM(tKryteriaFormalne_Frm[[#This Row],[Nie do- tyczy]]),"")),"X","")</f>
        <v>X</v>
      </c>
      <c r="G16" s="122"/>
      <c r="H16" s="123" t="str">
        <f>IF(AND(EXACT(TRIM(tKryteriaFormalne_Frm[[#This Row],[Tak]]),""),EXACT(TRIM(tKryteriaFormalne_Frm[[#This Row],[Nie]]),"")),"X","")</f>
        <v>X</v>
      </c>
      <c r="I16" s="122"/>
      <c r="J16" s="97">
        <v>16</v>
      </c>
      <c r="K16"/>
    </row>
    <row r="17" spans="1:12" ht="47.25">
      <c r="A17" s="45" t="str">
        <f>IF(ISBLANK(tKryteriaFormalne_Frm[[#This Row],[Lp.]]),"",tKryteriaFormalne_Frm[[#This Row],[Lp.]])</f>
        <v>11.</v>
      </c>
      <c r="B17" s="47" t="str">
        <f>tKryteriaFormalne_Frm[[#This Row],[Nazwa kryterium]]</f>
        <v>Zgodność z zasadą równości szans i niedyskryminacji, w tym dostępności dla osób z niepełnosprawnościami</v>
      </c>
      <c r="C17" s="45">
        <f>IF(OR(EXACT(UPPER(tKryteriaFormalne_Frm[[#This Row],[Tak]]),"X"),EXACT(UPPER(tKryteriaFormalne_Frm[[#This Row],[Nie do- tyczy]]),"X")),1,0)</f>
        <v>0</v>
      </c>
      <c r="D17" s="64" t="str">
        <f>IF(AND(EXACT(TRIM(tKryteriaFormalne_Frm[[#This Row],[Nie]]),""),EXACT(TRIM(tKryteriaFormalne_Frm[[#This Row],[Nie do- tyczy]]),"")),"X","")</f>
        <v>X</v>
      </c>
      <c r="E17" s="122"/>
      <c r="F17" s="121" t="str">
        <f>IF(AND(EXACT(TRIM(tKryteriaFormalne_Frm[[#This Row],[Tak]]),""),EXACT(TRIM(tKryteriaFormalne_Frm[[#This Row],[Nie do- tyczy]]),"")),"X","")</f>
        <v>X</v>
      </c>
      <c r="G17" s="122"/>
      <c r="H17" s="123" t="str">
        <f>IF(AND(EXACT(TRIM(tKryteriaFormalne_Frm[[#This Row],[Tak]]),""),EXACT(TRIM(tKryteriaFormalne_Frm[[#This Row],[Nie]]),"")),"X","")</f>
        <v>X</v>
      </c>
      <c r="I17" s="122"/>
      <c r="J17" s="97">
        <v>17</v>
      </c>
      <c r="K17"/>
    </row>
    <row r="18" spans="1:12" ht="236.25">
      <c r="A18" s="45" t="str">
        <f>IF(ISBLANK(tKryteriaFormalne_Frm[[#This Row],[Lp.]]),"",tKryteriaFormalne_Frm[[#This Row],[Lp.]])</f>
        <v>12.</v>
      </c>
      <c r="B18" s="47" t="str">
        <f>tKryteriaFormalne_Frm[[#This Row],[Nazwa kryterium]]</f>
        <v>Wsparcie polityki spójności będzie udzielane wyłącznie projektom i beneficjentom, którzy przestrzegają przepisów antydyskryminacyjnych, o których mowa w art. 9 ust. 3 Rozporządzenia ogólnego. W przypadku, gdy beneficjentem jest jednostka samorządu terytorialnego (lub podmiot przez nią kontrolowany lub od niej zależny), która podjęła jakiekolwiek działania dyskryminujące, sprzeczne z zasadami, o których mowa w art. 9 ust. 3 Rozporządzenia ogólnego, wsparcie w ramach polityki spójności nie może być udzielone</v>
      </c>
      <c r="C18" s="45">
        <f>IF(OR(EXACT(UPPER(tKryteriaFormalne_Frm[[#This Row],[Tak]]),"X"),EXACT(UPPER(tKryteriaFormalne_Frm[[#This Row],[Nie do- tyczy]]),"X")),1,0)</f>
        <v>0</v>
      </c>
      <c r="D18" s="64" t="str">
        <f>IF(AND(EXACT(TRIM(tKryteriaFormalne_Frm[[#This Row],[Nie]]),""),EXACT(TRIM(tKryteriaFormalne_Frm[[#This Row],[Nie do- tyczy]]),"")),"X","")</f>
        <v>X</v>
      </c>
      <c r="E18" s="122"/>
      <c r="F18" s="121" t="str">
        <f>IF(AND(EXACT(TRIM(tKryteriaFormalne_Frm[[#This Row],[Tak]]),""),EXACT(TRIM(tKryteriaFormalne_Frm[[#This Row],[Nie do- tyczy]]),"")),"X","")</f>
        <v>X</v>
      </c>
      <c r="G18" s="122"/>
      <c r="H18" s="123" t="str">
        <f>IF(AND(EXACT(TRIM(tKryteriaFormalne_Frm[[#This Row],[Tak]]),""),EXACT(TRIM(tKryteriaFormalne_Frm[[#This Row],[Nie]]),"")),"X","")</f>
        <v>X</v>
      </c>
      <c r="I18" s="122"/>
      <c r="J18" s="97">
        <v>18</v>
      </c>
      <c r="K18"/>
    </row>
    <row r="19" spans="1:12" ht="15.75">
      <c r="A19" s="133" t="str">
        <f>IF(ISBLANK(tKryteriaFormalne_Frm[[#This Row],[Lp.]]),"",tKryteriaFormalne_Frm[[#This Row],[Lp.]])</f>
        <v/>
      </c>
      <c r="B19" s="134">
        <f>tKryteriaFormalne_Frm[[#This Row],[Nazwa kryterium]]</f>
        <v>0</v>
      </c>
      <c r="C19" s="133">
        <f>IF(OR(EXACT(UPPER(tKryteriaFormalne_Frm[[#This Row],[Tak]]),"X"),EXACT(UPPER(tKryteriaFormalne_Frm[[#This Row],[Nie do- tyczy]]),"X")),1,0)</f>
        <v>0</v>
      </c>
      <c r="D19" s="135"/>
      <c r="E19" s="136"/>
      <c r="F19" s="137"/>
      <c r="G19" s="136"/>
      <c r="H19" s="138"/>
      <c r="I19" s="139"/>
      <c r="J19" s="97">
        <v>19</v>
      </c>
      <c r="K19"/>
    </row>
    <row r="20" spans="1:12" ht="31.5">
      <c r="A20" s="45" t="str">
        <f>IF(ISBLANK(tKryteriaFormalne_Frm[[#This Row],[Lp.]]),"",tKryteriaFormalne_Frm[[#This Row],[Lp.]])</f>
        <v>13.</v>
      </c>
      <c r="B20" s="47" t="str">
        <f>tKryteriaFormalne_Frm[[#This Row],[Nazwa kryterium]]</f>
        <v>Zgodność projektu z Kartą praw podstawowych Unii Europejskiej</v>
      </c>
      <c r="C20" s="45">
        <f>IF(OR(EXACT(UPPER(tKryteriaFormalne_Frm[[#This Row],[Tak]]),"X"),EXACT(UPPER(tKryteriaFormalne_Frm[[#This Row],[Nie do- tyczy]]),"X")),1,0)</f>
        <v>0</v>
      </c>
      <c r="D20" s="64" t="str">
        <f>IF(AND(EXACT(TRIM(tKryteriaFormalne_Frm[[#This Row],[Nie]]),""),EXACT(TRIM(tKryteriaFormalne_Frm[[#This Row],[Nie do- tyczy]]),"")),"X","")</f>
        <v>X</v>
      </c>
      <c r="E20" s="122"/>
      <c r="F20" s="121" t="str">
        <f>IF(AND(EXACT(TRIM(tKryteriaFormalne_Frm[[#This Row],[Tak]]),""),EXACT(TRIM(tKryteriaFormalne_Frm[[#This Row],[Nie do- tyczy]]),"")),"X","")</f>
        <v>X</v>
      </c>
      <c r="G20" s="122"/>
      <c r="H20" s="123" t="str">
        <f>IF(AND(EXACT(TRIM(tKryteriaFormalne_Frm[[#This Row],[Tak]]),""),EXACT(TRIM(tKryteriaFormalne_Frm[[#This Row],[Nie]]),"")),"X","")</f>
        <v>X</v>
      </c>
      <c r="I20" s="122"/>
      <c r="J20" s="97">
        <v>20</v>
      </c>
      <c r="K20"/>
    </row>
    <row r="21" spans="1:12" ht="31.5">
      <c r="A21" s="45" t="str">
        <f>IF(ISBLANK(tKryteriaFormalne_Frm[[#This Row],[Lp.]]),"",tKryteriaFormalne_Frm[[#This Row],[Lp.]])</f>
        <v>14.</v>
      </c>
      <c r="B21" s="47" t="str">
        <f>tKryteriaFormalne_Frm[[#This Row],[Nazwa kryterium]]</f>
        <v>Zgodność projektu z Konwencją o prawach osób niepełnosprawnych</v>
      </c>
      <c r="C21" s="45">
        <f>IF(OR(EXACT(UPPER(tKryteriaFormalne_Frm[[#This Row],[Tak]]),"X"),EXACT(UPPER(tKryteriaFormalne_Frm[[#This Row],[Nie do- tyczy]]),"X")),1,0)</f>
        <v>0</v>
      </c>
      <c r="D21" s="183" t="str">
        <f>IF(AND(EXACT(TRIM(tKryteriaFormalne_Frm[[#This Row],[Nie]]),""),EXACT(TRIM(tKryteriaFormalne_Frm[[#This Row],[Nie do- tyczy]]),"")),"X","")</f>
        <v>X</v>
      </c>
      <c r="E21" s="122"/>
      <c r="F21" s="123" t="str">
        <f>IF(AND(EXACT(TRIM(tKryteriaFormalne_Frm[[#This Row],[Tak]]),""),EXACT(TRIM(tKryteriaFormalne_Frm[[#This Row],[Nie do- tyczy]]),"")),"X","")</f>
        <v>X</v>
      </c>
      <c r="G21" s="122"/>
      <c r="H21" s="123" t="str">
        <f>IF(AND(EXACT(TRIM(tKryteriaFormalne_Frm[[#This Row],[Tak]]),""),EXACT(TRIM(tKryteriaFormalne_Frm[[#This Row],[Nie]]),"")),"X","")</f>
        <v>X</v>
      </c>
      <c r="I21" s="122"/>
      <c r="J21" s="97">
        <v>21</v>
      </c>
      <c r="K21"/>
    </row>
    <row r="22" spans="1:12" ht="48" thickBot="1">
      <c r="A22" s="45" t="str">
        <f>IF(ISBLANK(tKryteriaFormalne_Frm[[#This Row],[Lp.]]),"",tKryteriaFormalne_Frm[[#This Row],[Lp.]])</f>
        <v>15.</v>
      </c>
      <c r="B22" s="47" t="str">
        <f>tKryteriaFormalne_Frm[[#This Row],[Nazwa kryterium]]</f>
        <v>Zgodność z zasadą zrównoważonego rozwoju, w tym z zasadą nie czyń poważnych szkód (DNSH)</v>
      </c>
      <c r="C22" s="45">
        <f>IF(OR(EXACT(UPPER(tKryteriaFormalne_Frm[[#This Row],[Tak]]),"X"),EXACT(UPPER(tKryteriaFormalne_Frm[[#This Row],[Nie do- tyczy]]),"X")),1,0)</f>
        <v>0</v>
      </c>
      <c r="D22" s="184" t="str">
        <f>IF(AND(EXACT(TRIM(tKryteriaFormalne_Frm[[#This Row],[Nie]]),""),EXACT(TRIM(tKryteriaFormalne_Frm[[#This Row],[Nie do- tyczy]]),"")),"X","")</f>
        <v>X</v>
      </c>
      <c r="E22" s="185"/>
      <c r="F22" s="186" t="str">
        <f>IF(AND(EXACT(TRIM(tKryteriaFormalne_Frm[[#This Row],[Tak]]),""),EXACT(TRIM(tKryteriaFormalne_Frm[[#This Row],[Nie do- tyczy]]),"")),"X","")</f>
        <v>X</v>
      </c>
      <c r="G22" s="185"/>
      <c r="H22" s="186" t="str">
        <f>IF(AND(EXACT(TRIM(tKryteriaFormalne_Frm[[#This Row],[Tak]]),""),EXACT(TRIM(tKryteriaFormalne_Frm[[#This Row],[Nie]]),"")),"X","")</f>
        <v>X</v>
      </c>
      <c r="I22" s="185"/>
      <c r="J22" s="97">
        <v>22</v>
      </c>
      <c r="K22"/>
    </row>
    <row r="23" spans="1:12" ht="15.75">
      <c r="A23" s="133" t="str">
        <f>IF(ISBLANK(tKryteriaFormalne_Frm[[#This Row],[Lp.]]),"",tKryteriaFormalne_Frm[[#This Row],[Lp.]])</f>
        <v/>
      </c>
      <c r="B23" s="134">
        <f>tKryteriaFormalne_Frm[[#This Row],[Nazwa kryterium]]</f>
        <v>0</v>
      </c>
      <c r="C23" s="133">
        <f>IF(OR(EXACT(UPPER(tKryteriaFormalne_Frm[[#This Row],[Tak]]),"X"),EXACT(UPPER(tKryteriaFormalne_Frm[[#This Row],[Nie do- tyczy]]),"X")),1,0)</f>
        <v>0</v>
      </c>
      <c r="D23" s="135"/>
      <c r="E23" s="136"/>
      <c r="F23" s="137"/>
      <c r="G23" s="136"/>
      <c r="H23" s="138"/>
      <c r="I23" s="139"/>
      <c r="J23" s="97">
        <v>23</v>
      </c>
      <c r="L23" s="19"/>
    </row>
    <row r="24" spans="1:12" ht="9.9499999999999993" customHeight="1">
      <c r="A24" s="7"/>
      <c r="B24" s="12"/>
      <c r="C24" s="27"/>
      <c r="D24" s="7"/>
      <c r="E24" s="7"/>
    </row>
    <row r="25" spans="1:12" ht="15.75">
      <c r="A25" s="7"/>
      <c r="B25" s="12"/>
      <c r="C25" s="7"/>
    </row>
    <row r="26" spans="1:12" ht="15.75">
      <c r="A26" s="7"/>
      <c r="B26" s="28"/>
      <c r="C26" s="7"/>
    </row>
  </sheetData>
  <dataValidations count="1">
    <dataValidation type="whole" operator="greaterThanOrEqual" allowBlank="1" showInputMessage="1" showErrorMessage="1" sqref="C1:C21 C24:C1048576" xr:uid="{8E953B0E-B8A7-42B7-87CE-D8BBA5248044}">
      <formula1>0</formula1>
    </dataValidation>
  </dataValidations>
  <pageMargins left="0.23622047244094491" right="0.23622047244094491" top="0.39370078740157483" bottom="0.74803149606299213" header="0.31496062992125984" footer="0.31496062992125984"/>
  <pageSetup paperSize="9" fitToHeight="0" orientation="landscape" r:id="rId1"/>
  <headerFooter>
    <oddFooter xml:space="preserve">&amp;C&amp;"-,Standardowy"Strona &amp;P z &amp;N&amp;"Arial,Normalny"
</oddFooter>
  </headerFooter>
  <rowBreaks count="1" manualBreakCount="1">
    <brk id="9" max="5"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8"/>
  <sheetViews>
    <sheetView view="pageBreakPreview" topLeftCell="A15" zoomScale="131" zoomScaleNormal="130" zoomScaleSheetLayoutView="131" workbookViewId="0">
      <selection activeCell="G11" sqref="G11"/>
    </sheetView>
  </sheetViews>
  <sheetFormatPr defaultColWidth="9.140625" defaultRowHeight="12.75"/>
  <cols>
    <col min="1" max="1" width="9.140625" style="260"/>
    <col min="2" max="2" width="26.42578125" style="1" customWidth="1"/>
    <col min="3" max="3" width="112.7109375" style="1" customWidth="1"/>
    <col min="4" max="4" width="11.5703125" style="193" customWidth="1"/>
    <col min="5" max="6" width="4.42578125" style="1" customWidth="1"/>
    <col min="7" max="7" width="5.140625" style="1" customWidth="1"/>
    <col min="8" max="8" width="18.42578125" style="1" customWidth="1"/>
    <col min="9" max="16384" width="9.140625" style="1"/>
  </cols>
  <sheetData>
    <row r="1" spans="1:8">
      <c r="B1" s="261" t="str">
        <f>'Karta tytułowa'!A3</f>
        <v>Numer ewidencyjny wniosku:</v>
      </c>
      <c r="C1" s="189" t="str">
        <f>'Karta tytułowa'!B3</f>
        <v>FESW.05.01-IZ-00……/23</v>
      </c>
    </row>
    <row r="2" spans="1:8">
      <c r="B2" s="261"/>
      <c r="C2" s="189"/>
    </row>
    <row r="3" spans="1:8" ht="15.75">
      <c r="A3" s="262" t="s">
        <v>130</v>
      </c>
      <c r="B3" s="190"/>
      <c r="C3" s="190"/>
      <c r="D3" s="263"/>
      <c r="E3" s="190"/>
      <c r="F3" s="190"/>
    </row>
    <row r="4" spans="1:8" ht="16.5" thickBot="1">
      <c r="A4" s="264" t="s">
        <v>22</v>
      </c>
      <c r="B4" s="190"/>
      <c r="C4" s="190"/>
      <c r="D4" s="263"/>
      <c r="E4" s="190"/>
      <c r="F4" s="190"/>
    </row>
    <row r="5" spans="1:8" s="268" customFormat="1" ht="48.75" customHeight="1" thickTop="1" thickBot="1">
      <c r="A5" s="265" t="s">
        <v>9</v>
      </c>
      <c r="B5" s="266" t="s">
        <v>20</v>
      </c>
      <c r="C5" s="266" t="s">
        <v>21</v>
      </c>
      <c r="D5" s="266" t="s">
        <v>82</v>
      </c>
      <c r="E5" s="266" t="s">
        <v>1</v>
      </c>
      <c r="F5" s="266" t="s">
        <v>2</v>
      </c>
      <c r="G5" s="266" t="s">
        <v>218</v>
      </c>
      <c r="H5" s="360" t="s">
        <v>216</v>
      </c>
    </row>
    <row r="6" spans="1:8" ht="170.25">
      <c r="A6" s="250" t="s">
        <v>4</v>
      </c>
      <c r="B6" s="251" t="s">
        <v>103</v>
      </c>
      <c r="C6" s="449" t="s">
        <v>233</v>
      </c>
      <c r="D6" s="252" t="s">
        <v>85</v>
      </c>
      <c r="E6" s="253"/>
      <c r="F6" s="252"/>
      <c r="G6" s="212"/>
      <c r="H6" s="254"/>
    </row>
    <row r="7" spans="1:8" ht="60">
      <c r="A7" s="255" t="s">
        <v>5</v>
      </c>
      <c r="B7" s="256" t="s">
        <v>104</v>
      </c>
      <c r="C7" s="256" t="s">
        <v>204</v>
      </c>
      <c r="D7" s="257" t="s">
        <v>85</v>
      </c>
      <c r="E7" s="258"/>
      <c r="F7" s="258"/>
      <c r="G7" s="233"/>
      <c r="H7" s="259"/>
    </row>
    <row r="8" spans="1:8" ht="168">
      <c r="A8" s="255" t="s">
        <v>6</v>
      </c>
      <c r="B8" s="256" t="s">
        <v>105</v>
      </c>
      <c r="C8" s="256" t="s">
        <v>205</v>
      </c>
      <c r="D8" s="257" t="s">
        <v>85</v>
      </c>
      <c r="E8" s="258"/>
      <c r="F8" s="258"/>
      <c r="G8" s="233"/>
      <c r="H8" s="259"/>
    </row>
    <row r="9" spans="1:8" ht="180">
      <c r="A9" s="255" t="s">
        <v>7</v>
      </c>
      <c r="B9" s="256" t="s">
        <v>106</v>
      </c>
      <c r="C9" s="256" t="s">
        <v>206</v>
      </c>
      <c r="D9" s="257" t="s">
        <v>85</v>
      </c>
      <c r="E9" s="258"/>
      <c r="F9" s="258"/>
      <c r="G9" s="257"/>
      <c r="H9" s="259"/>
    </row>
    <row r="10" spans="1:8" ht="252" customHeight="1">
      <c r="A10" s="255" t="s">
        <v>8</v>
      </c>
      <c r="B10" s="256" t="s">
        <v>107</v>
      </c>
      <c r="C10" s="256" t="s">
        <v>207</v>
      </c>
      <c r="D10" s="257" t="s">
        <v>85</v>
      </c>
      <c r="E10" s="258"/>
      <c r="F10" s="258"/>
      <c r="G10" s="257"/>
      <c r="H10" s="259"/>
    </row>
    <row r="11" spans="1:8" ht="158.25">
      <c r="A11" s="255" t="s">
        <v>25</v>
      </c>
      <c r="B11" s="256" t="s">
        <v>108</v>
      </c>
      <c r="C11" s="450" t="s">
        <v>234</v>
      </c>
      <c r="D11" s="257" t="s">
        <v>85</v>
      </c>
      <c r="E11" s="258"/>
      <c r="F11" s="258"/>
      <c r="G11" s="257"/>
      <c r="H11" s="259"/>
    </row>
    <row r="12" spans="1:8" ht="72">
      <c r="A12" s="255" t="s">
        <v>26</v>
      </c>
      <c r="B12" s="256" t="s">
        <v>109</v>
      </c>
      <c r="C12" s="451" t="s">
        <v>262</v>
      </c>
      <c r="D12" s="257" t="s">
        <v>85</v>
      </c>
      <c r="E12" s="258"/>
      <c r="F12" s="258"/>
      <c r="G12" s="233"/>
      <c r="H12" s="259"/>
    </row>
    <row r="13" spans="1:8" ht="60">
      <c r="A13" s="255" t="s">
        <v>32</v>
      </c>
      <c r="B13" s="256" t="s">
        <v>110</v>
      </c>
      <c r="C13" s="256" t="s">
        <v>208</v>
      </c>
      <c r="D13" s="257" t="s">
        <v>85</v>
      </c>
      <c r="E13" s="258"/>
      <c r="F13" s="258"/>
      <c r="G13" s="233"/>
      <c r="H13" s="259"/>
    </row>
    <row r="14" spans="1:8" ht="144">
      <c r="A14" s="255" t="s">
        <v>46</v>
      </c>
      <c r="B14" s="256" t="s">
        <v>37</v>
      </c>
      <c r="C14" s="451" t="s">
        <v>209</v>
      </c>
      <c r="D14" s="257" t="s">
        <v>85</v>
      </c>
      <c r="E14" s="258"/>
      <c r="F14" s="258"/>
      <c r="G14" s="257"/>
      <c r="H14" s="259"/>
    </row>
    <row r="15" spans="1:8">
      <c r="A15" s="270"/>
      <c r="B15" s="271"/>
      <c r="C15" s="271"/>
    </row>
    <row r="16" spans="1:8" s="7" customFormat="1" ht="15.75">
      <c r="A16" s="411" t="str">
        <f>A3&amp; "***  K o n i e c ***"</f>
        <v>B. KRYTERIA MERYTORYCZNE DOPUSZCZAJĄCE OGÓLNE***  K o n i e c ***</v>
      </c>
      <c r="B16" s="412"/>
      <c r="C16" s="413"/>
      <c r="D16" s="414"/>
      <c r="E16" s="414"/>
      <c r="F16" s="414"/>
      <c r="G16" s="415"/>
      <c r="H16" s="416"/>
    </row>
    <row r="17" spans="1:7">
      <c r="A17" s="272"/>
      <c r="B17" s="261"/>
      <c r="C17" s="273"/>
    </row>
    <row r="18" spans="1:7">
      <c r="A18" s="272"/>
      <c r="B18" s="261" t="str">
        <f>'Karta tytułowa'!A3</f>
        <v>Numer ewidencyjny wniosku:</v>
      </c>
      <c r="C18" s="273" t="str">
        <f>'Karta tytułowa'!B3</f>
        <v>FESW.05.01-IZ-00……/23</v>
      </c>
    </row>
    <row r="19" spans="1:7" ht="13.5" thickBot="1">
      <c r="A19" s="272"/>
      <c r="B19" s="261"/>
      <c r="C19" s="273"/>
    </row>
    <row r="20" spans="1:7" s="196" customFormat="1" ht="51.75" thickTop="1">
      <c r="A20" s="193"/>
      <c r="B20" s="327" t="s">
        <v>221</v>
      </c>
      <c r="C20" s="361" t="s">
        <v>213</v>
      </c>
      <c r="D20" s="325"/>
      <c r="E20" s="326"/>
    </row>
    <row r="21" spans="1:7" s="196" customFormat="1" ht="30.75" thickBot="1">
      <c r="A21" s="193"/>
      <c r="B21" s="329" t="s">
        <v>225</v>
      </c>
      <c r="C21" s="362" t="s">
        <v>226</v>
      </c>
      <c r="D21" s="325"/>
      <c r="E21" s="326"/>
    </row>
    <row r="22" spans="1:7" s="196" customFormat="1" ht="16.5" thickTop="1" thickBot="1">
      <c r="A22" s="193"/>
      <c r="B22" s="329" t="s">
        <v>227</v>
      </c>
      <c r="C22" s="330" t="s">
        <v>235</v>
      </c>
      <c r="D22" s="325"/>
      <c r="E22" s="326"/>
    </row>
    <row r="23" spans="1:7" ht="14.25" thickTop="1" thickBot="1">
      <c r="A23" s="270"/>
      <c r="B23" s="274"/>
      <c r="C23" s="275"/>
    </row>
    <row r="24" spans="1:7" s="190" customFormat="1" ht="16.5" thickTop="1">
      <c r="B24" s="276"/>
      <c r="C24" s="363" t="str">
        <f>"WYNIK OCENY - " &amp; RIGHT(A3, (LEN(A3)-2))</f>
        <v>WYNIK OCENY -  KRYTERIA MERYTORYCZNE DOPUSZCZAJĄCE OGÓLNE</v>
      </c>
      <c r="D24" s="364"/>
      <c r="E24" s="364"/>
      <c r="F24" s="365"/>
    </row>
    <row r="25" spans="1:7" ht="16.5" thickBot="1">
      <c r="A25" s="190"/>
      <c r="B25" s="276"/>
      <c r="C25" s="280"/>
      <c r="E25" s="281" t="s">
        <v>1</v>
      </c>
      <c r="F25" s="282" t="s">
        <v>2</v>
      </c>
      <c r="G25" s="190"/>
    </row>
    <row r="26" spans="1:7" ht="16.5" thickBot="1">
      <c r="A26" s="190"/>
      <c r="B26" s="276"/>
      <c r="C26" s="283" t="str">
        <f>"Wniosek spełnia " &amp; RIGHT(A3, (LEN(A3)-2))</f>
        <v>Wniosek spełnia  KRYTERIA MERYTORYCZNE DOPUSZCZAJĄCE OGÓLNE</v>
      </c>
      <c r="D26" s="284"/>
      <c r="E26" s="285" t="str">
        <f>IF(TRIM("." &amp; CONCATENATE(E6,E7,E8,E9,E10,E11,E12,E13,E14)&amp;".")="..","",IF(tKryteriaDopOgólne_Pom[[#Totals],[Tak Względne]]=9,"X",""))</f>
        <v/>
      </c>
      <c r="F26" s="286" t="str">
        <f>IF(TRIM("." &amp; CONCATENATE(F6,F7,F8,F9,F10,F11,F12,F13,F14)&amp;".")="..","",IF(tKryteriaDopOgólne_Pom[[#Totals],[Tak Względne]]&lt;&gt;9,"X",""))</f>
        <v/>
      </c>
      <c r="G26" s="190"/>
    </row>
    <row r="27" spans="1:7" ht="16.5" thickTop="1">
      <c r="A27" s="190"/>
      <c r="B27" s="276"/>
      <c r="C27" s="287"/>
      <c r="D27" s="288"/>
      <c r="E27" s="288"/>
      <c r="F27" s="190"/>
      <c r="G27" s="190"/>
    </row>
    <row r="28" spans="1:7" ht="15.75">
      <c r="A28" s="190"/>
      <c r="B28" s="417" t="str">
        <f>"Uwagi do oceny "&amp; RIGHT(A3, (LEN(A3)-3))</f>
        <v>Uwagi do oceny KRYTERIA MERYTORYCZNE DOPUSZCZAJĄCE OGÓLNE</v>
      </c>
      <c r="C28" s="418"/>
      <c r="D28" s="419"/>
      <c r="E28" s="419"/>
      <c r="F28" s="420"/>
      <c r="G28" s="190"/>
    </row>
    <row r="29" spans="1:7" ht="15.75">
      <c r="A29" s="190"/>
      <c r="B29" s="476"/>
      <c r="C29" s="476"/>
      <c r="D29" s="476"/>
      <c r="E29" s="476"/>
      <c r="F29" s="476"/>
      <c r="G29" s="190"/>
    </row>
    <row r="30" spans="1:7" ht="15.75">
      <c r="A30" s="190"/>
      <c r="B30" s="476"/>
      <c r="C30" s="476"/>
      <c r="D30" s="476"/>
      <c r="E30" s="476"/>
      <c r="F30" s="476"/>
      <c r="G30" s="190"/>
    </row>
    <row r="31" spans="1:7" ht="15.75">
      <c r="A31" s="190"/>
      <c r="B31" s="476"/>
      <c r="C31" s="476"/>
      <c r="D31" s="476"/>
      <c r="E31" s="476"/>
      <c r="F31" s="476"/>
      <c r="G31" s="190"/>
    </row>
    <row r="32" spans="1:7" ht="16.5" thickBot="1">
      <c r="A32" s="190"/>
      <c r="B32" s="276"/>
      <c r="C32" s="190"/>
      <c r="D32" s="288"/>
      <c r="E32" s="288"/>
      <c r="F32" s="190"/>
      <c r="G32" s="190"/>
    </row>
    <row r="33" spans="1:7" ht="28.5" customHeight="1" thickTop="1">
      <c r="A33" s="190"/>
      <c r="B33" s="289" t="s">
        <v>101</v>
      </c>
      <c r="C33" s="290"/>
      <c r="D33" s="288"/>
      <c r="E33" s="288"/>
      <c r="F33" s="190"/>
      <c r="G33" s="190"/>
    </row>
    <row r="34" spans="1:7" ht="27" customHeight="1">
      <c r="A34" s="190"/>
      <c r="B34" s="291" t="s">
        <v>102</v>
      </c>
      <c r="C34" s="292"/>
      <c r="D34" s="288"/>
      <c r="E34" s="288"/>
      <c r="F34" s="190"/>
      <c r="G34" s="190"/>
    </row>
    <row r="35" spans="1:7" ht="26.25" customHeight="1" thickBot="1">
      <c r="A35" s="190"/>
      <c r="B35" s="293" t="s">
        <v>100</v>
      </c>
      <c r="C35" s="294"/>
      <c r="D35" s="288"/>
      <c r="E35" s="288"/>
      <c r="F35" s="190"/>
      <c r="G35" s="190"/>
    </row>
    <row r="36" spans="1:7" ht="13.5" thickTop="1"/>
    <row r="42" spans="1:7" ht="19.5">
      <c r="A42" s="295"/>
    </row>
    <row r="44" spans="1:7" ht="15.75">
      <c r="B44" s="296"/>
      <c r="C44" s="297"/>
    </row>
    <row r="47" spans="1:7">
      <c r="A47" s="298"/>
    </row>
    <row r="48" spans="1:7">
      <c r="A48" s="298"/>
    </row>
  </sheetData>
  <sheetProtection formatCells="0" formatColumns="0" formatRows="0" insertColumns="0" insertRows="0" insertHyperlinks="0" deleteColumns="0" deleteRows="0" selectLockedCells="1" sort="0" autoFilter="0" pivotTables="0" selectUnlockedCells="1"/>
  <protectedRanges>
    <protectedRange sqref="B18:C22" name="Rozstęp1_1_1"/>
    <protectedRange sqref="E25:F26 D27:E35" name="Zakres9_2"/>
  </protectedRanges>
  <mergeCells count="1">
    <mergeCell ref="B29:F31"/>
  </mergeCells>
  <phoneticPr fontId="48" type="noConversion"/>
  <dataValidations count="2">
    <dataValidation type="textLength" allowBlank="1" showInputMessage="1" showErrorMessage="1" sqref="G12:G13 G6:G8" xr:uid="{00000000-0002-0000-0300-000006000000}">
      <formula1>0</formula1>
      <formula2>0</formula2>
    </dataValidation>
    <dataValidation type="textLength" allowBlank="1" showInputMessage="1" showErrorMessage="1" sqref="F26" xr:uid="{FB90550D-6A7E-424F-BF9B-5A5AE90F28E5}">
      <formula1>0</formula1>
      <formula2>1</formula2>
    </dataValidation>
  </dataValidations>
  <pageMargins left="0.70866141732283472" right="0.70866141732283472" top="0.59055118110236227" bottom="0.74803149606299213" header="0.31496062992125984" footer="0.31496062992125984"/>
  <pageSetup paperSize="9" scale="69" fitToHeight="0" orientation="landscape" r:id="rId1"/>
  <headerFooter>
    <oddFooter xml:space="preserve">&amp;C&amp;"-,Standardowy"Strona &amp;P z &amp;N&amp;"Arial,Normalny"
</oddFooter>
  </headerFooter>
  <rowBreaks count="1" manualBreakCount="1">
    <brk id="15" max="7" man="1"/>
  </rowBreak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1" id="{864FB876-151C-433B-9CDC-AD3DDB9C29E0}">
            <xm:f>Ustawienia!$A$6=Ustawienia!$A$3</xm:f>
            <x14:dxf>
              <font>
                <color theme="0"/>
              </font>
              <border>
                <left/>
                <right/>
                <top/>
                <bottom/>
                <vertical/>
                <horizontal/>
              </border>
            </x14:dxf>
          </x14:cfRule>
          <xm:sqref>B33:C35</xm:sqref>
        </x14:conditionalFormatting>
        <x14:conditionalFormatting xmlns:xm="http://schemas.microsoft.com/office/excel/2006/main">
          <x14:cfRule type="containsText" priority="2" operator="containsText" id="{97B7072E-5782-48C5-986C-92F8F89D398A}">
            <xm:f>NOT(ISERROR(SEARCH("!!! Projekt nie przeszedł oceny formalnej !!!",C23)))</xm:f>
            <xm:f>"!!! Projekt nie przeszedł oceny formalnej !!!"</xm:f>
            <x14:dxf>
              <font>
                <color theme="1"/>
              </font>
              <fill>
                <gradientFill degree="90">
                  <stop position="0">
                    <color theme="0"/>
                  </stop>
                  <stop position="0.5">
                    <color rgb="FFFF0000"/>
                  </stop>
                  <stop position="1">
                    <color theme="0"/>
                  </stop>
                </gradientFill>
              </fill>
            </x14:dxf>
          </x14:cfRule>
          <xm:sqref>C23:C25</xm:sqref>
        </x14:conditionalFormatting>
      </x14:conditionalFormattings>
    </ext>
    <ext xmlns:x14="http://schemas.microsoft.com/office/spreadsheetml/2009/9/main" uri="{CCE6A557-97BC-4b89-ADB6-D9C93CAAB3DF}">
      <x14:dataValidations xmlns:xm="http://schemas.microsoft.com/office/excel/2006/main" count="22">
        <x14:dataValidation type="list" allowBlank="1" showInputMessage="1" showErrorMessage="1" xr:uid="{00000000-0002-0000-0300-000004000000}">
          <x14:formula1>
            <xm:f>'B. Krt_Meryt_Ogólne_Pom '!$F$6:$G$6</xm:f>
          </x14:formula1>
          <xm:sqref>F6</xm:sqref>
        </x14:dataValidation>
        <x14:dataValidation type="list" allowBlank="1" showInputMessage="1" showErrorMessage="1" xr:uid="{00000000-0002-0000-0300-000005000000}">
          <x14:formula1>
            <xm:f>'B. Krt_Meryt_Ogólne_Pom '!$F$7:$G$7</xm:f>
          </x14:formula1>
          <xm:sqref>F7</xm:sqref>
        </x14:dataValidation>
        <x14:dataValidation type="list" allowBlank="1" showInputMessage="1" showErrorMessage="1" xr:uid="{00000000-0002-0000-0300-000007000000}">
          <x14:formula1>
            <xm:f>'B. Krt_Meryt_Ogólne_Pom '!$D$7:$E$7</xm:f>
          </x14:formula1>
          <xm:sqref>E7</xm:sqref>
        </x14:dataValidation>
        <x14:dataValidation type="list" allowBlank="1" showInputMessage="1" showErrorMessage="1" xr:uid="{00000000-0002-0000-0300-000008000000}">
          <x14:formula1>
            <xm:f>'B. Krt_Meryt_Ogólne_Pom '!$D$6:$E$6</xm:f>
          </x14:formula1>
          <xm:sqref>E6</xm:sqref>
        </x14:dataValidation>
        <x14:dataValidation type="list" allowBlank="1" showInputMessage="1" showErrorMessage="1" xr:uid="{00000000-0002-0000-0300-00000A000000}">
          <x14:formula1>
            <xm:f>'B. Krt_Meryt_Ogólne_Pom '!$D$8:$E$8</xm:f>
          </x14:formula1>
          <xm:sqref>E8</xm:sqref>
        </x14:dataValidation>
        <x14:dataValidation type="list" allowBlank="1" showInputMessage="1" showErrorMessage="1" xr:uid="{00000000-0002-0000-0300-00000B000000}">
          <x14:formula1>
            <xm:f>'B. Krt_Meryt_Ogólne_Pom '!$F$8:$G$8</xm:f>
          </x14:formula1>
          <xm:sqref>F8</xm:sqref>
        </x14:dataValidation>
        <x14:dataValidation type="list" allowBlank="1" showInputMessage="1" showErrorMessage="1" xr:uid="{00000000-0002-0000-0300-00000D000000}">
          <x14:formula1>
            <xm:f>'B. Krt_Meryt_Ogólne_Pom '!$D$9:$E$9</xm:f>
          </x14:formula1>
          <xm:sqref>E9</xm:sqref>
        </x14:dataValidation>
        <x14:dataValidation type="list" allowBlank="1" showInputMessage="1" showErrorMessage="1" xr:uid="{00000000-0002-0000-0300-00000E000000}">
          <x14:formula1>
            <xm:f>'B. Krt_Meryt_Ogólne_Pom '!$F$9:$G$9</xm:f>
          </x14:formula1>
          <xm:sqref>F9</xm:sqref>
        </x14:dataValidation>
        <x14:dataValidation type="list" allowBlank="1" showInputMessage="1" showErrorMessage="1" xr:uid="{00000000-0002-0000-0300-00000F000000}">
          <x14:formula1>
            <xm:f>'B. Krt_Meryt_Ogólne_Pom '!$H$9:$I$9</xm:f>
          </x14:formula1>
          <xm:sqref>G9</xm:sqref>
        </x14:dataValidation>
        <x14:dataValidation type="list" allowBlank="1" showInputMessage="1" showErrorMessage="1" xr:uid="{00000000-0002-0000-0300-000010000000}">
          <x14:formula1>
            <xm:f>'B. Krt_Meryt_Ogólne_Pom '!$D$10:$E$10</xm:f>
          </x14:formula1>
          <xm:sqref>E10</xm:sqref>
        </x14:dataValidation>
        <x14:dataValidation type="list" allowBlank="1" showInputMessage="1" showErrorMessage="1" xr:uid="{00000000-0002-0000-0300-000011000000}">
          <x14:formula1>
            <xm:f>'B. Krt_Meryt_Ogólne_Pom '!$F$10:$G$10</xm:f>
          </x14:formula1>
          <xm:sqref>F10</xm:sqref>
        </x14:dataValidation>
        <x14:dataValidation type="list" allowBlank="1" showInputMessage="1" showErrorMessage="1" xr:uid="{00000000-0002-0000-0300-000012000000}">
          <x14:formula1>
            <xm:f>'B. Krt_Meryt_Ogólne_Pom '!$H$10:$I$10</xm:f>
          </x14:formula1>
          <xm:sqref>G10</xm:sqref>
        </x14:dataValidation>
        <x14:dataValidation type="list" allowBlank="1" showInputMessage="1" showErrorMessage="1" xr:uid="{00000000-0002-0000-0300-000013000000}">
          <x14:formula1>
            <xm:f>'B. Krt_Meryt_Ogólne_Pom '!$D$11:$E$11</xm:f>
          </x14:formula1>
          <xm:sqref>E11</xm:sqref>
        </x14:dataValidation>
        <x14:dataValidation type="list" allowBlank="1" showInputMessage="1" showErrorMessage="1" xr:uid="{00000000-0002-0000-0300-000014000000}">
          <x14:formula1>
            <xm:f>'B. Krt_Meryt_Ogólne_Pom '!$F$11:$G$11</xm:f>
          </x14:formula1>
          <xm:sqref>F11</xm:sqref>
        </x14:dataValidation>
        <x14:dataValidation type="list" allowBlank="1" showInputMessage="1" showErrorMessage="1" xr:uid="{00000000-0002-0000-0300-000015000000}">
          <x14:formula1>
            <xm:f>'B. Krt_Meryt_Ogólne_Pom '!$H$11:$I$11</xm:f>
          </x14:formula1>
          <xm:sqref>G11</xm:sqref>
        </x14:dataValidation>
        <x14:dataValidation type="list" allowBlank="1" showInputMessage="1" showErrorMessage="1" xr:uid="{00000000-0002-0000-0300-000016000000}">
          <x14:formula1>
            <xm:f>'B. Krt_Meryt_Ogólne_Pom '!$D$12:$E$12</xm:f>
          </x14:formula1>
          <xm:sqref>E12</xm:sqref>
        </x14:dataValidation>
        <x14:dataValidation type="list" allowBlank="1" showInputMessage="1" showErrorMessage="1" xr:uid="{00000000-0002-0000-0300-000017000000}">
          <x14:formula1>
            <xm:f>'B. Krt_Meryt_Ogólne_Pom '!$F$12:$G$12</xm:f>
          </x14:formula1>
          <xm:sqref>F12</xm:sqref>
        </x14:dataValidation>
        <x14:dataValidation type="list" allowBlank="1" showInputMessage="1" showErrorMessage="1" xr:uid="{00000000-0002-0000-0300-000019000000}">
          <x14:formula1>
            <xm:f>'B. Krt_Meryt_Ogólne_Pom '!$D$13:$E$13</xm:f>
          </x14:formula1>
          <xm:sqref>E13</xm:sqref>
        </x14:dataValidation>
        <x14:dataValidation type="list" allowBlank="1" showInputMessage="1" showErrorMessage="1" xr:uid="{00000000-0002-0000-0300-00001A000000}">
          <x14:formula1>
            <xm:f>'B. Krt_Meryt_Ogólne_Pom '!$F$13:$G$13</xm:f>
          </x14:formula1>
          <xm:sqref>F13</xm:sqref>
        </x14:dataValidation>
        <x14:dataValidation type="list" allowBlank="1" showInputMessage="1" showErrorMessage="1" xr:uid="{00000000-0002-0000-0300-00001C000000}">
          <x14:formula1>
            <xm:f>'B. Krt_Meryt_Ogólne_Pom '!$D$14:$E$14</xm:f>
          </x14:formula1>
          <xm:sqref>E14</xm:sqref>
        </x14:dataValidation>
        <x14:dataValidation type="list" allowBlank="1" showInputMessage="1" showErrorMessage="1" xr:uid="{00000000-0002-0000-0300-00001D000000}">
          <x14:formula1>
            <xm:f>'B. Krt_Meryt_Ogólne_Pom '!$F$14:$G$14</xm:f>
          </x14:formula1>
          <xm:sqref>F14</xm:sqref>
        </x14:dataValidation>
        <x14:dataValidation type="list" allowBlank="1" showInputMessage="1" showErrorMessage="1" xr:uid="{00000000-0002-0000-0300-00001E000000}">
          <x14:formula1>
            <xm:f>'B. Krt_Meryt_Ogólne_Pom '!$H$14:$I$14</xm:f>
          </x14:formula1>
          <xm:sqref>G14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E39D-75FB-4200-9501-0B8ABA366A5F}">
  <sheetPr>
    <pageSetUpPr fitToPage="1"/>
  </sheetPr>
  <dimension ref="A1:N45"/>
  <sheetViews>
    <sheetView view="pageBreakPreview" zoomScale="125" zoomScaleNormal="100" zoomScaleSheetLayoutView="125" workbookViewId="0">
      <selection activeCell="A3" sqref="A3"/>
    </sheetView>
  </sheetViews>
  <sheetFormatPr defaultColWidth="9.140625" defaultRowHeight="12.75"/>
  <cols>
    <col min="1" max="1" width="9.140625" style="53"/>
    <col min="2" max="2" width="29.42578125" style="24" customWidth="1"/>
    <col min="3" max="3" width="16.28515625" style="24" customWidth="1"/>
    <col min="4" max="9" width="9.140625" style="59" customWidth="1"/>
    <col min="10" max="16384" width="9.140625" style="24"/>
  </cols>
  <sheetData>
    <row r="1" spans="1:14">
      <c r="B1" s="39" t="str">
        <f>'Karta tytułowa'!A3</f>
        <v>Numer ewidencyjny wniosku:</v>
      </c>
    </row>
    <row r="2" spans="1:14">
      <c r="B2" s="39"/>
    </row>
    <row r="3" spans="1:14" ht="16.5" thickBot="1">
      <c r="A3" s="14" t="str">
        <f>'B. Kryteria merytoryczne ogólne'!A3&amp;" - Arkusz pomocniczy"</f>
        <v>B. KRYTERIA MERYTORYCZNE DOPUSZCZAJĄCE OGÓLNE - Arkusz pomocniczy</v>
      </c>
      <c r="B3" s="7"/>
      <c r="C3" s="7"/>
      <c r="K3" s="40" t="s">
        <v>14</v>
      </c>
    </row>
    <row r="4" spans="1:14" ht="16.5" thickBot="1">
      <c r="A4" s="15" t="s">
        <v>22</v>
      </c>
      <c r="B4" s="7"/>
      <c r="C4" s="71"/>
      <c r="D4" s="68" t="s">
        <v>54</v>
      </c>
      <c r="E4" s="60"/>
      <c r="F4" s="60"/>
      <c r="G4" s="60"/>
      <c r="H4" s="60"/>
      <c r="I4" s="61"/>
    </row>
    <row r="5" spans="1:14" ht="17.25" thickTop="1" thickBot="1">
      <c r="A5" s="80" t="s">
        <v>9</v>
      </c>
      <c r="B5" s="81" t="s">
        <v>20</v>
      </c>
      <c r="C5" s="44" t="s">
        <v>43</v>
      </c>
      <c r="D5" s="68" t="s">
        <v>1</v>
      </c>
      <c r="E5" s="69"/>
      <c r="F5" s="68" t="s">
        <v>2</v>
      </c>
      <c r="G5" s="69"/>
      <c r="H5" s="70" t="s">
        <v>3</v>
      </c>
      <c r="I5" s="69"/>
      <c r="K5" s="68" t="s">
        <v>1</v>
      </c>
      <c r="L5" s="69"/>
      <c r="M5" s="68" t="s">
        <v>2</v>
      </c>
      <c r="N5" s="69"/>
    </row>
    <row r="6" spans="1:14" ht="24">
      <c r="A6" s="82" t="str">
        <f>tKryteriaDopOgólne_Frm[[#This Row],[Lp.]]</f>
        <v>1.</v>
      </c>
      <c r="B6" s="55" t="str">
        <f>tKryteriaDopOgólne_Frm[[#This Row],[Nazwa kryterium ]]</f>
        <v>Kwalifikowalność wydatków w projekcie</v>
      </c>
      <c r="C6" s="78">
        <f>IF(OR(EXACT(UPPER(tKryteriaDopOgólne_Frm[[#This Row],[Tak]]),"X"),EXACT(UPPER(tKryteriaDopOgólne_Frm[[#This Row],[Nie do-
tyczy]]),"X")),1,0)</f>
        <v>0</v>
      </c>
      <c r="D6" s="76" t="str">
        <f>IF(AND(EXACT(TRIM(tKryteriaDopOgólne_Frm[[#This Row],[Nie]]),""),EXACT(TRIM(tKryteriaDopOgólne_Frm[[#This Row],[Nie do-
tyczy]]),"")),"X","")</f>
        <v>X</v>
      </c>
      <c r="E6" s="73"/>
      <c r="F6" s="76" t="str">
        <f>IF(AND(EXACT(TRIM(tKryteriaDopOgólne_Frm[[#This Row],[Tak]]),""),EXACT(TRIM(tKryteriaDopOgólne_Frm[[#This Row],[Nie do-
tyczy]]),"")),"X","")</f>
        <v>X</v>
      </c>
      <c r="G6" s="73"/>
      <c r="H6" s="72" t="str">
        <f>IF(AND(EXACT(TRIM(tKryteriaDopOgólne_Frm[[#This Row],[Tak]]),""),EXACT(TRIM(tKryteriaDopOgólne_Frm[[#This Row],[Nie]]),"")),"X","")</f>
        <v>X</v>
      </c>
      <c r="I6" s="73"/>
      <c r="K6" s="76" t="e">
        <f>IF(EXACT(TRIM('B. Kryteria merytoryczne ogólne'!#REF!),""),"X","")</f>
        <v>#REF!</v>
      </c>
      <c r="L6" s="73"/>
      <c r="M6" s="76" t="e">
        <f>IF(EXACT(TRIM('B. Kryteria merytoryczne ogólne'!#REF!),""),"X","")</f>
        <v>#REF!</v>
      </c>
      <c r="N6" s="73"/>
    </row>
    <row r="7" spans="1:14" ht="24">
      <c r="A7" s="83" t="str">
        <f>tKryteriaDopOgólne_Frm[[#This Row],[Lp.]]</f>
        <v>2.</v>
      </c>
      <c r="B7" s="56" t="str">
        <f>tKryteriaDopOgólne_Frm[[#This Row],[Nazwa kryterium ]]</f>
        <v>Poprawność i adekwatność wskaźników projektu</v>
      </c>
      <c r="C7" s="79">
        <f>IF(OR(EXACT(UPPER(tKryteriaDopOgólne_Frm[[#This Row],[Tak]]),"X"),EXACT(UPPER(tKryteriaDopOgólne_Frm[[#This Row],[Nie do-
tyczy]]),"X")),1,0)</f>
        <v>0</v>
      </c>
      <c r="D7" s="77" t="str">
        <f>IF(AND(EXACT(TRIM(tKryteriaDopOgólne_Frm[[#This Row],[Nie]]),""),EXACT(TRIM(tKryteriaDopOgólne_Frm[[#This Row],[Nie do-
tyczy]]),"")),"X","")</f>
        <v>X</v>
      </c>
      <c r="E7" s="75"/>
      <c r="F7" s="77" t="str">
        <f>IF(AND(EXACT(TRIM(tKryteriaDopOgólne_Frm[[#This Row],[Tak]]),""),EXACT(TRIM(tKryteriaDopOgólne_Frm[[#This Row],[Nie do-
tyczy]]),"")),"X","")</f>
        <v>X</v>
      </c>
      <c r="G7" s="75"/>
      <c r="H7" s="74" t="str">
        <f>IF(AND(EXACT(TRIM(tKryteriaDopOgólne_Frm[[#This Row],[Tak]]),""),EXACT(TRIM(tKryteriaDopOgólne_Frm[[#This Row],[Nie]]),"")),"X","")</f>
        <v>X</v>
      </c>
      <c r="I7" s="75"/>
    </row>
    <row r="8" spans="1:14" ht="48">
      <c r="A8" s="83" t="str">
        <f>tKryteriaDopOgólne_Frm[[#This Row],[Lp.]]</f>
        <v>3.</v>
      </c>
      <c r="B8" s="56" t="str">
        <f>tKryteriaDopOgólne_Frm[[#This Row],[Nazwa kryterium ]]</f>
        <v>Wnioskodawca posiada zdolność finansową oraz organizacyjno - instytucjonalną do realizacji projektu</v>
      </c>
      <c r="C8" s="79">
        <f>IF(OR(EXACT(UPPER(tKryteriaDopOgólne_Frm[[#This Row],[Tak]]),"X"),EXACT(UPPER(tKryteriaDopOgólne_Frm[[#This Row],[Nie do-
tyczy]]),"X")),1,0)</f>
        <v>0</v>
      </c>
      <c r="D8" s="77" t="str">
        <f>IF(AND(EXACT(TRIM(tKryteriaDopOgólne_Frm[[#This Row],[Nie]]),""),EXACT(TRIM(tKryteriaDopOgólne_Frm[[#This Row],[Nie do-
tyczy]]),"")),"X","")</f>
        <v>X</v>
      </c>
      <c r="E8" s="75"/>
      <c r="F8" s="77" t="str">
        <f>IF(AND(EXACT(TRIM(tKryteriaDopOgólne_Frm[[#This Row],[Tak]]),""),EXACT(TRIM(tKryteriaDopOgólne_Frm[[#This Row],[Nie do-
tyczy]]),"")),"X","")</f>
        <v>X</v>
      </c>
      <c r="G8" s="75"/>
      <c r="H8" s="74" t="str">
        <f>IF(AND(EXACT(TRIM(tKryteriaDopOgólne_Frm[[#This Row],[Tak]]),""),EXACT(TRIM(tKryteriaDopOgólne_Frm[[#This Row],[Nie]]),"")),"X","")</f>
        <v>X</v>
      </c>
      <c r="I8" s="75"/>
    </row>
    <row r="9" spans="1:14" ht="24">
      <c r="A9" s="83" t="str">
        <f>tKryteriaDopOgólne_Frm[[#This Row],[Lp.]]</f>
        <v>4.</v>
      </c>
      <c r="B9" s="56" t="str">
        <f>tKryteriaDopOgólne_Frm[[#This Row],[Nazwa kryterium ]]</f>
        <v>Poprawność analizy finansowej i ekonomicznej</v>
      </c>
      <c r="C9" s="79">
        <f>IF(OR(EXACT(UPPER(tKryteriaDopOgólne_Frm[[#This Row],[Tak]]),"X"),EXACT(UPPER(tKryteriaDopOgólne_Frm[[#This Row],[Nie do-
tyczy]]),"X")),1,0)</f>
        <v>0</v>
      </c>
      <c r="D9" s="77" t="str">
        <f>IF(AND(EXACT(TRIM(tKryteriaDopOgólne_Frm[[#This Row],[Nie]]),""),EXACT(TRIM(tKryteriaDopOgólne_Frm[[#This Row],[Nie do-
tyczy]]),"")),"X","")</f>
        <v>X</v>
      </c>
      <c r="E9" s="75"/>
      <c r="F9" s="77" t="str">
        <f>IF(AND(EXACT(TRIM(tKryteriaDopOgólne_Frm[[#This Row],[Tak]]),""),EXACT(TRIM(tKryteriaDopOgólne_Frm[[#This Row],[Nie do-
tyczy]]),"")),"X","")</f>
        <v>X</v>
      </c>
      <c r="G9" s="75"/>
      <c r="H9" s="74" t="str">
        <f>IF(AND(EXACT(TRIM(tKryteriaDopOgólne_Frm[[#This Row],[Tak]]),""),EXACT(TRIM(tKryteriaDopOgólne_Frm[[#This Row],[Nie]]),"")),"X","")</f>
        <v>X</v>
      </c>
      <c r="I9" s="75"/>
    </row>
    <row r="10" spans="1:14" ht="36">
      <c r="A10" s="83" t="str">
        <f>tKryteriaDopOgólne_Frm[[#This Row],[Lp.]]</f>
        <v>5.</v>
      </c>
      <c r="B10" s="56" t="str">
        <f>tKryteriaDopOgólne_Frm[[#This Row],[Nazwa kryterium ]]</f>
        <v>Zgodność projektu z wymaganiami prawa dotyczącego ochrony środowiska</v>
      </c>
      <c r="C10" s="79">
        <f>IF(OR(EXACT(UPPER(tKryteriaDopOgólne_Frm[[#This Row],[Tak]]),"X"),EXACT(UPPER(tKryteriaDopOgólne_Frm[[#This Row],[Nie do-
tyczy]]),"X")),1,0)</f>
        <v>0</v>
      </c>
      <c r="D10" s="77" t="str">
        <f>IF(AND(EXACT(TRIM(tKryteriaDopOgólne_Frm[[#This Row],[Nie]]),""),EXACT(TRIM(tKryteriaDopOgólne_Frm[[#This Row],[Nie do-
tyczy]]),"")),"X","")</f>
        <v>X</v>
      </c>
      <c r="E10" s="75"/>
      <c r="F10" s="77" t="str">
        <f>IF(AND(EXACT(TRIM(tKryteriaDopOgólne_Frm[[#This Row],[Tak]]),""),EXACT(TRIM(tKryteriaDopOgólne_Frm[[#This Row],[Nie do-
tyczy]]),"")),"X","")</f>
        <v>X</v>
      </c>
      <c r="G10" s="75"/>
      <c r="H10" s="74" t="str">
        <f>IF(AND(EXACT(TRIM(tKryteriaDopOgólne_Frm[[#This Row],[Tak]]),""),EXACT(TRIM(tKryteriaDopOgólne_Frm[[#This Row],[Nie]]),"")),"X","")</f>
        <v>X</v>
      </c>
      <c r="I10" s="75"/>
    </row>
    <row r="11" spans="1:14" ht="24">
      <c r="A11" s="83" t="str">
        <f>tKryteriaDopOgólne_Frm[[#This Row],[Lp.]]</f>
        <v>6.</v>
      </c>
      <c r="B11" s="56" t="str">
        <f>tKryteriaDopOgólne_Frm[[#This Row],[Nazwa kryterium ]]</f>
        <v>Odporność infrastruktury na zmiany klimatu</v>
      </c>
      <c r="C11" s="79">
        <f>IF(OR(EXACT(UPPER(tKryteriaDopOgólne_Frm[[#This Row],[Tak]]),"X"),EXACT(UPPER(tKryteriaDopOgólne_Frm[[#This Row],[Nie do-
tyczy]]),"X")),1,0)</f>
        <v>0</v>
      </c>
      <c r="D11" s="77" t="str">
        <f>IF(AND(EXACT(TRIM(tKryteriaDopOgólne_Frm[[#This Row],[Nie]]),""),EXACT(TRIM(tKryteriaDopOgólne_Frm[[#This Row],[Nie do-
tyczy]]),"")),"X","")</f>
        <v>X</v>
      </c>
      <c r="E11" s="75"/>
      <c r="F11" s="77" t="str">
        <f>IF(AND(EXACT(TRIM(tKryteriaDopOgólne_Frm[[#This Row],[Tak]]),""),EXACT(TRIM(tKryteriaDopOgólne_Frm[[#This Row],[Nie do-
tyczy]]),"")),"X","")</f>
        <v>X</v>
      </c>
      <c r="G11" s="75"/>
      <c r="H11" s="74" t="str">
        <f>IF(AND(EXACT(TRIM(tKryteriaDopOgólne_Frm[[#This Row],[Tak]]),""),EXACT(TRIM(tKryteriaDopOgólne_Frm[[#This Row],[Nie]]),"")),"X","")</f>
        <v>X</v>
      </c>
      <c r="I11" s="75"/>
    </row>
    <row r="12" spans="1:14">
      <c r="A12" s="83" t="str">
        <f>tKryteriaDopOgólne_Frm[[#This Row],[Lp.]]</f>
        <v>7.</v>
      </c>
      <c r="B12" s="56" t="str">
        <f>tKryteriaDopOgólne_Frm[[#This Row],[Nazwa kryterium ]]</f>
        <v>Działania informacyjno-promocyjne</v>
      </c>
      <c r="C12" s="79">
        <f>IF(OR(EXACT(UPPER(tKryteriaDopOgólne_Frm[[#This Row],[Tak]]),"X"),EXACT(UPPER(tKryteriaDopOgólne_Frm[[#This Row],[Nie do-
tyczy]]),"X")),1,0)</f>
        <v>0</v>
      </c>
      <c r="D12" s="77" t="str">
        <f>IF(AND(EXACT(TRIM(tKryteriaDopOgólne_Frm[[#This Row],[Nie]]),""),EXACT(TRIM(tKryteriaDopOgólne_Frm[[#This Row],[Nie do-
tyczy]]),"")),"X","")</f>
        <v>X</v>
      </c>
      <c r="E12" s="75"/>
      <c r="F12" s="77" t="str">
        <f>IF(AND(EXACT(TRIM(tKryteriaDopOgólne_Frm[[#This Row],[Tak]]),""),EXACT(TRIM(tKryteriaDopOgólne_Frm[[#This Row],[Nie do-
tyczy]]),"")),"X","")</f>
        <v>X</v>
      </c>
      <c r="G12" s="75"/>
      <c r="H12" s="74" t="str">
        <f>IF(AND(EXACT(TRIM(tKryteriaDopOgólne_Frm[[#This Row],[Tak]]),""),EXACT(TRIM(tKryteriaDopOgólne_Frm[[#This Row],[Nie]]),"")),"X","")</f>
        <v>X</v>
      </c>
      <c r="I12" s="75"/>
    </row>
    <row r="13" spans="1:14" ht="36">
      <c r="A13" s="83" t="str">
        <f>tKryteriaDopOgólne_Frm[[#This Row],[Lp.]]</f>
        <v>8.</v>
      </c>
      <c r="B13" s="56" t="str">
        <f>tKryteriaDopOgólne_Frm[[#This Row],[Nazwa kryterium ]]</f>
        <v>Spójność informacji przedstawionych w dokumentacji projektowej</v>
      </c>
      <c r="C13" s="79">
        <f>IF(OR(EXACT(UPPER(tKryteriaDopOgólne_Frm[[#This Row],[Tak]]),"X"),EXACT(UPPER(tKryteriaDopOgólne_Frm[[#This Row],[Nie do-
tyczy]]),"X")),1,0)</f>
        <v>0</v>
      </c>
      <c r="D13" s="77" t="str">
        <f>IF(AND(EXACT(TRIM(tKryteriaDopOgólne_Frm[[#This Row],[Nie]]),""),EXACT(TRIM(tKryteriaDopOgólne_Frm[[#This Row],[Nie do-
tyczy]]),"")),"X","")</f>
        <v>X</v>
      </c>
      <c r="E13" s="75"/>
      <c r="F13" s="77" t="str">
        <f>IF(AND(EXACT(TRIM(tKryteriaDopOgólne_Frm[[#This Row],[Tak]]),""),EXACT(TRIM(tKryteriaDopOgólne_Frm[[#This Row],[Nie do-
tyczy]]),"")),"X","")</f>
        <v>X</v>
      </c>
      <c r="G13" s="75"/>
      <c r="H13" s="74" t="str">
        <f>IF(AND(EXACT(TRIM(tKryteriaDopOgólne_Frm[[#This Row],[Tak]]),""),EXACT(TRIM(tKryteriaDopOgólne_Frm[[#This Row],[Nie]]),"")),"X","")</f>
        <v>X</v>
      </c>
      <c r="I13" s="75"/>
    </row>
    <row r="14" spans="1:14">
      <c r="A14" s="83" t="str">
        <f>tKryteriaDopOgólne_Frm[[#This Row],[Lp.]]</f>
        <v>9.</v>
      </c>
      <c r="B14" s="56" t="str">
        <f>tKryteriaDopOgólne_Frm[[#This Row],[Nazwa kryterium ]]</f>
        <v>Trwałość projektu</v>
      </c>
      <c r="C14" s="79">
        <f>IF(OR(EXACT(UPPER(tKryteriaDopOgólne_Frm[[#This Row],[Tak]]),"X"),EXACT(UPPER(tKryteriaDopOgólne_Frm[[#This Row],[Nie do-
tyczy]]),"X")),1,0)</f>
        <v>0</v>
      </c>
      <c r="D14" s="77" t="str">
        <f>IF(AND(EXACT(TRIM(tKryteriaDopOgólne_Frm[[#This Row],[Nie]]),""),EXACT(TRIM(tKryteriaDopOgólne_Frm[[#This Row],[Nie do-
tyczy]]),"")),"X","")</f>
        <v>X</v>
      </c>
      <c r="E14" s="75"/>
      <c r="F14" s="77" t="str">
        <f>IF(AND(EXACT(TRIM(tKryteriaDopOgólne_Frm[[#This Row],[Tak]]),""),EXACT(TRIM(tKryteriaDopOgólne_Frm[[#This Row],[Nie do-
tyczy]]),"")),"X","")</f>
        <v>X</v>
      </c>
      <c r="G14" s="75"/>
      <c r="H14" s="74" t="str">
        <f>IF(AND(EXACT(TRIM(tKryteriaDopOgólne_Frm[[#This Row],[Tak]]),""),EXACT(TRIM(tKryteriaDopOgólne_Frm[[#This Row],[Nie]]),"")),"X","")</f>
        <v>X</v>
      </c>
      <c r="I14" s="75"/>
    </row>
    <row r="15" spans="1:14">
      <c r="A15" s="140"/>
      <c r="B15" s="141"/>
      <c r="C15" s="142">
        <f>SUBTOTAL(109,tKryteriaDopOgólne_Pom[Tak Względne])</f>
        <v>0</v>
      </c>
    </row>
    <row r="39" spans="1:2" ht="18.75">
      <c r="A39" s="16"/>
    </row>
    <row r="41" spans="1:2" ht="15.75">
      <c r="B41" s="8"/>
    </row>
    <row r="44" spans="1:2">
      <c r="A44" s="54"/>
    </row>
    <row r="45" spans="1:2">
      <c r="A45" s="54"/>
    </row>
  </sheetData>
  <sheetProtection formatCells="0" formatColumns="0" formatRows="0" insertColumns="0" insertRows="0" insertHyperlinks="0" deleteColumns="0" deleteRows="0" selectLockedCells="1" sort="0" autoFilter="0" pivotTables="0" selectUnlockedCells="1"/>
  <protectedRanges>
    <protectedRange sqref="B41" name="Rozstęp1_1"/>
  </protectedRanges>
  <dataValidations count="1">
    <dataValidation type="textLength" allowBlank="1" showInputMessage="1" showErrorMessage="1" sqref="H10" xr:uid="{61688C4C-00D7-4ACE-8A0F-89F4D83CFCFC}">
      <formula1>1</formula1>
      <formula2>1</formula2>
    </dataValidation>
  </dataValidations>
  <pageMargins left="0.70866141732283472" right="0.70866141732283472" top="0.39370078740157483" bottom="0.74803149606299213" header="0.31496062992125984" footer="0.31496062992125984"/>
  <pageSetup paperSize="9" fitToHeight="0" orientation="landscape" r:id="rId1"/>
  <headerFooter>
    <oddFooter xml:space="preserve">&amp;C&amp;"-,Standardowy"Strona &amp;P z &amp;N&amp;"Arial,Normalny"
</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BAFF-EA5E-49E7-B43D-940BAC376B5A}">
  <sheetPr>
    <pageSetUpPr fitToPage="1"/>
  </sheetPr>
  <dimension ref="A1:H43"/>
  <sheetViews>
    <sheetView view="pageBreakPreview" topLeftCell="A10" zoomScale="125" zoomScaleNormal="130" zoomScaleSheetLayoutView="125" workbookViewId="0">
      <selection activeCell="C10" sqref="C10"/>
    </sheetView>
  </sheetViews>
  <sheetFormatPr defaultColWidth="9.140625" defaultRowHeight="12.75"/>
  <cols>
    <col min="1" max="1" width="9.140625" style="260"/>
    <col min="2" max="2" width="30.42578125" style="1" customWidth="1"/>
    <col min="3" max="3" width="113.140625" style="1" customWidth="1"/>
    <col min="4" max="4" width="11.7109375" style="193" customWidth="1"/>
    <col min="5" max="6" width="4.140625" style="1" customWidth="1"/>
    <col min="7" max="7" width="5.28515625" style="1" customWidth="1"/>
    <col min="8" max="8" width="18.42578125" style="1" customWidth="1"/>
    <col min="9" max="16384" width="9.140625" style="1"/>
  </cols>
  <sheetData>
    <row r="1" spans="1:8">
      <c r="B1" s="261" t="str">
        <f>'Karta tytułowa'!A3</f>
        <v>Numer ewidencyjny wniosku:</v>
      </c>
      <c r="C1" s="189" t="str">
        <f>'Karta tytułowa'!B3</f>
        <v>FESW.05.01-IZ-00……/23</v>
      </c>
    </row>
    <row r="2" spans="1:8">
      <c r="B2" s="261"/>
      <c r="C2" s="189"/>
    </row>
    <row r="3" spans="1:8" ht="15.75">
      <c r="A3" s="262" t="s">
        <v>116</v>
      </c>
      <c r="B3" s="190"/>
      <c r="C3" s="190"/>
      <c r="D3" s="263"/>
      <c r="E3" s="190"/>
      <c r="F3" s="190"/>
    </row>
    <row r="4" spans="1:8" ht="16.5" thickBot="1">
      <c r="A4" s="264" t="s">
        <v>22</v>
      </c>
      <c r="B4" s="190"/>
      <c r="C4" s="190"/>
      <c r="D4" s="263"/>
      <c r="E4" s="190"/>
      <c r="F4" s="190"/>
    </row>
    <row r="5" spans="1:8" s="268" customFormat="1" ht="39.75" thickTop="1" thickBot="1">
      <c r="A5" s="265" t="s">
        <v>9</v>
      </c>
      <c r="B5" s="266" t="s">
        <v>20</v>
      </c>
      <c r="C5" s="266" t="s">
        <v>21</v>
      </c>
      <c r="D5" s="266" t="s">
        <v>82</v>
      </c>
      <c r="E5" s="266" t="s">
        <v>1</v>
      </c>
      <c r="F5" s="266" t="s">
        <v>2</v>
      </c>
      <c r="G5" s="266" t="s">
        <v>218</v>
      </c>
      <c r="H5" s="267" t="s">
        <v>216</v>
      </c>
    </row>
    <row r="6" spans="1:8" ht="72">
      <c r="A6" s="250" t="s">
        <v>4</v>
      </c>
      <c r="B6" s="251" t="s">
        <v>113</v>
      </c>
      <c r="C6" s="251" t="s">
        <v>263</v>
      </c>
      <c r="D6" s="252" t="s">
        <v>85</v>
      </c>
      <c r="E6" s="253"/>
      <c r="F6" s="252"/>
      <c r="G6" s="212"/>
      <c r="H6" s="269"/>
    </row>
    <row r="7" spans="1:8" ht="84">
      <c r="A7" s="255" t="s">
        <v>5</v>
      </c>
      <c r="B7" s="256" t="s">
        <v>111</v>
      </c>
      <c r="C7" s="256" t="s">
        <v>264</v>
      </c>
      <c r="D7" s="257" t="s">
        <v>85</v>
      </c>
      <c r="E7" s="258"/>
      <c r="F7" s="258"/>
      <c r="G7" s="257"/>
      <c r="H7" s="269"/>
    </row>
    <row r="8" spans="1:8" ht="48">
      <c r="A8" s="255" t="s">
        <v>6</v>
      </c>
      <c r="B8" s="256" t="s">
        <v>112</v>
      </c>
      <c r="C8" s="256" t="s">
        <v>210</v>
      </c>
      <c r="D8" s="452" t="s">
        <v>83</v>
      </c>
      <c r="E8" s="258"/>
      <c r="F8" s="258"/>
      <c r="G8" s="257"/>
      <c r="H8" s="269"/>
    </row>
    <row r="9" spans="1:8" ht="60">
      <c r="A9" s="255" t="s">
        <v>7</v>
      </c>
      <c r="B9" s="256" t="s">
        <v>114</v>
      </c>
      <c r="C9" s="256" t="s">
        <v>265</v>
      </c>
      <c r="D9" s="257" t="s">
        <v>85</v>
      </c>
      <c r="E9" s="258"/>
      <c r="F9" s="258"/>
      <c r="G9" s="233"/>
      <c r="H9" s="269"/>
    </row>
    <row r="10" spans="1:8" ht="96">
      <c r="A10" s="255" t="s">
        <v>8</v>
      </c>
      <c r="B10" s="256" t="s">
        <v>115</v>
      </c>
      <c r="C10" s="256" t="s">
        <v>266</v>
      </c>
      <c r="D10" s="452" t="s">
        <v>83</v>
      </c>
      <c r="E10" s="258"/>
      <c r="F10" s="258"/>
      <c r="G10" s="233"/>
      <c r="H10" s="269"/>
    </row>
    <row r="11" spans="1:8" s="7" customFormat="1" ht="15.75">
      <c r="A11" s="411" t="str">
        <f>A3&amp; "***  K o n i e c ***"</f>
        <v>C. Kryteria Merytoryczne Dopuszczające Specyficzne***  K o n i e c ***</v>
      </c>
      <c r="B11" s="412"/>
      <c r="C11" s="413"/>
      <c r="D11" s="414"/>
      <c r="E11" s="414"/>
      <c r="F11" s="414"/>
      <c r="G11" s="415"/>
      <c r="H11" s="416"/>
    </row>
    <row r="12" spans="1:8">
      <c r="A12" s="270"/>
      <c r="B12" s="274"/>
      <c r="C12" s="275"/>
    </row>
    <row r="13" spans="1:8">
      <c r="A13" s="272"/>
      <c r="B13" s="261" t="str">
        <f>'Karta tytułowa'!A3</f>
        <v>Numer ewidencyjny wniosku:</v>
      </c>
      <c r="C13" s="273" t="str">
        <f>'Karta tytułowa'!B3</f>
        <v>FESW.05.01-IZ-00……/23</v>
      </c>
    </row>
    <row r="14" spans="1:8" ht="13.5" thickBot="1">
      <c r="A14" s="270"/>
      <c r="B14" s="274"/>
      <c r="C14" s="275"/>
    </row>
    <row r="15" spans="1:8" s="190" customFormat="1" ht="16.5" thickTop="1">
      <c r="B15" s="276"/>
      <c r="C15" s="277" t="str">
        <f>"Wynik oceny - "&amp; RIGHT($A$3,LEN($A$3)-3)</f>
        <v>Wynik oceny - Kryteria Merytoryczne Dopuszczające Specyficzne</v>
      </c>
      <c r="D15" s="278"/>
      <c r="E15" s="278"/>
      <c r="F15" s="279"/>
    </row>
    <row r="16" spans="1:8" ht="16.5" thickBot="1">
      <c r="A16" s="190"/>
      <c r="B16" s="276"/>
      <c r="C16" s="280"/>
      <c r="E16" s="281" t="s">
        <v>1</v>
      </c>
      <c r="F16" s="282" t="s">
        <v>2</v>
      </c>
      <c r="G16" s="190"/>
    </row>
    <row r="17" spans="1:7" ht="16.5" thickBot="1">
      <c r="A17" s="190"/>
      <c r="B17" s="276"/>
      <c r="C17" s="283" t="str">
        <f>"Wniosek spełnia "&amp;RIGHT($A$3,LEN($A$3)-3)</f>
        <v>Wniosek spełnia Kryteria Merytoryczne Dopuszczające Specyficzne</v>
      </c>
      <c r="D17" s="284"/>
      <c r="E17" s="285" t="str">
        <f>IF(TRIM("." &amp; CONCATENATE(E6,E7,E8,E9,E10)&amp;".")="..","",IF(tKryteriaDopOgólne_Pom13[[#Totals],[Tak Względne]]=5,"X",""))</f>
        <v/>
      </c>
      <c r="F17" s="286" t="str">
        <f>IF(TRIM("." &amp; CONCATENATE(F6,F7,F8,F9,F10)&amp;".")="..","",IF(tKryteriaDopOgólne_Pom13[[#Totals],[Tak Względne]]&lt;5,"X",""))</f>
        <v/>
      </c>
      <c r="G17" s="190"/>
    </row>
    <row r="18" spans="1:7" ht="16.5" thickTop="1">
      <c r="A18" s="190"/>
      <c r="B18" s="276"/>
      <c r="C18" s="287"/>
      <c r="D18" s="288"/>
      <c r="E18" s="288"/>
      <c r="F18" s="190"/>
      <c r="G18" s="190"/>
    </row>
    <row r="19" spans="1:7" ht="15.75">
      <c r="A19" s="190"/>
      <c r="B19" s="422" t="s">
        <v>99</v>
      </c>
      <c r="C19" s="421"/>
      <c r="D19" s="419"/>
      <c r="E19" s="419"/>
      <c r="F19" s="420"/>
      <c r="G19" s="190"/>
    </row>
    <row r="20" spans="1:7" ht="15.75">
      <c r="A20" s="190"/>
      <c r="B20" s="476"/>
      <c r="C20" s="476"/>
      <c r="D20" s="476"/>
      <c r="E20" s="476"/>
      <c r="F20" s="476"/>
      <c r="G20" s="190"/>
    </row>
    <row r="21" spans="1:7" ht="15.75">
      <c r="A21" s="190"/>
      <c r="B21" s="476"/>
      <c r="C21" s="476"/>
      <c r="D21" s="476"/>
      <c r="E21" s="476"/>
      <c r="F21" s="476"/>
      <c r="G21" s="190"/>
    </row>
    <row r="22" spans="1:7" ht="15.75">
      <c r="A22" s="190"/>
      <c r="B22" s="476"/>
      <c r="C22" s="476"/>
      <c r="D22" s="476"/>
      <c r="E22" s="476"/>
      <c r="F22" s="476"/>
      <c r="G22" s="190"/>
    </row>
    <row r="23" spans="1:7" ht="16.5" thickBot="1">
      <c r="A23" s="190"/>
      <c r="B23" s="276"/>
      <c r="C23" s="190"/>
      <c r="D23" s="288"/>
      <c r="E23" s="288"/>
      <c r="F23" s="190"/>
      <c r="G23" s="190"/>
    </row>
    <row r="24" spans="1:7" ht="28.5" customHeight="1" thickTop="1">
      <c r="A24" s="190"/>
      <c r="B24" s="289" t="s">
        <v>101</v>
      </c>
      <c r="C24" s="290"/>
      <c r="D24" s="288"/>
      <c r="E24" s="288"/>
      <c r="F24" s="190"/>
      <c r="G24" s="190"/>
    </row>
    <row r="25" spans="1:7" ht="27" customHeight="1">
      <c r="A25" s="190"/>
      <c r="B25" s="291" t="s">
        <v>102</v>
      </c>
      <c r="C25" s="292"/>
      <c r="D25" s="288"/>
      <c r="E25" s="288"/>
      <c r="F25" s="190"/>
      <c r="G25" s="190"/>
    </row>
    <row r="26" spans="1:7" ht="26.25" customHeight="1" thickBot="1">
      <c r="A26" s="190"/>
      <c r="B26" s="293" t="s">
        <v>100</v>
      </c>
      <c r="C26" s="294"/>
      <c r="D26" s="288"/>
      <c r="E26" s="288"/>
      <c r="F26" s="190"/>
      <c r="G26" s="190"/>
    </row>
    <row r="27" spans="1:7" ht="13.5" thickTop="1"/>
    <row r="37" spans="1:3" ht="19.5">
      <c r="A37" s="295"/>
    </row>
    <row r="39" spans="1:3" ht="15.75">
      <c r="B39" s="296"/>
      <c r="C39" s="297"/>
    </row>
    <row r="42" spans="1:3">
      <c r="A42" s="298"/>
    </row>
    <row r="43" spans="1:3">
      <c r="A43" s="298"/>
    </row>
  </sheetData>
  <sheetProtection formatCells="0" formatColumns="0" formatRows="0" insertColumns="0" insertRows="0" insertHyperlinks="0" deleteColumns="0" deleteRows="0" selectLockedCells="1" sort="0" autoFilter="0" pivotTables="0" selectUnlockedCells="1"/>
  <protectedRanges>
    <protectedRange sqref="B39:C39" name="Rozstęp1_1"/>
    <protectedRange sqref="B13:C13" name="Rozstęp1_1_1"/>
    <protectedRange sqref="E16:F17 D18:E26" name="Zakres9_2_1"/>
  </protectedRanges>
  <mergeCells count="1">
    <mergeCell ref="B20:F22"/>
  </mergeCells>
  <dataValidations count="1">
    <dataValidation type="textLength" allowBlank="1" showInputMessage="1" showErrorMessage="1" sqref="G6 G9:G10" xr:uid="{DB1EE66B-B618-4448-AE0D-3EBA446F3885}">
      <formula1>0</formula1>
      <formula2>0</formula2>
    </dataValidation>
  </dataValidations>
  <pageMargins left="0.70866141732283472" right="0.70866141732283472" top="0.39370078740157483" bottom="0.74803149606299213" header="0.31496062992125984" footer="0.31496062992125984"/>
  <pageSetup paperSize="9" scale="68" fitToHeight="0" orientation="landscape" r:id="rId1"/>
  <headerFooter>
    <oddFooter xml:space="preserve">&amp;C&amp;"-,Standardowy"Strona &amp;P z &amp;N&amp;"Arial,Normalny"
</oddFooter>
  </headerFooter>
  <rowBreaks count="1" manualBreakCount="1">
    <brk id="10" max="7" man="1"/>
  </rowBreak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1" id="{7A0F3A8F-2EA6-4DBD-BB09-C7B819F2FA15}">
            <xm:f>Ustawienia!$A$6=Ustawienia!$A$3</xm:f>
            <x14:dxf>
              <font>
                <color theme="0"/>
              </font>
              <border>
                <left/>
                <right/>
                <top/>
                <bottom/>
                <vertical/>
                <horizontal/>
              </border>
            </x14:dxf>
          </x14:cfRule>
          <xm:sqref>B24:C26</xm:sqref>
        </x14:conditionalFormatting>
        <x14:conditionalFormatting xmlns:xm="http://schemas.microsoft.com/office/excel/2006/main">
          <x14:cfRule type="containsText" priority="2" operator="containsText" id="{B2314C3A-0123-48F8-8152-1B4FA82380DD}">
            <xm:f>NOT(ISERROR(SEARCH("!!! Projekt nie przeszedł oceny formalnej !!!",C12)))</xm:f>
            <xm:f>"!!! Projekt nie przeszedł oceny formalnej !!!"</xm:f>
            <x14:dxf>
              <font>
                <color theme="1"/>
              </font>
              <fill>
                <gradientFill degree="90">
                  <stop position="0">
                    <color theme="0"/>
                  </stop>
                  <stop position="0.5">
                    <color rgb="FFFF0000"/>
                  </stop>
                  <stop position="1">
                    <color theme="0"/>
                  </stop>
                </gradientFill>
              </fill>
            </x14:dxf>
          </x14:cfRule>
          <xm:sqref>C12</xm:sqref>
        </x14:conditionalFormatting>
        <x14:conditionalFormatting xmlns:xm="http://schemas.microsoft.com/office/excel/2006/main">
          <x14:cfRule type="containsText" priority="3" operator="containsText" id="{32FEE148-A148-46FD-AF0A-3DF94FBE1AF4}">
            <xm:f>NOT(ISERROR(SEARCH("!!! Projekt nie przeszedł oceny formalnej !!!",C14)))</xm:f>
            <xm:f>"!!! Projekt nie przeszedł oceny formalnej !!!"</xm:f>
            <x14:dxf>
              <font>
                <color theme="1"/>
              </font>
              <fill>
                <gradientFill degree="90">
                  <stop position="0">
                    <color theme="0"/>
                  </stop>
                  <stop position="0.5">
                    <color rgb="FFFF0000"/>
                  </stop>
                  <stop position="1">
                    <color theme="0"/>
                  </stop>
                </gradientFill>
              </fill>
            </x14:dxf>
          </x14:cfRule>
          <xm:sqref>C14:C16</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55F4DEC6-8FFD-45D7-9EDF-106EFC62BDB6}">
          <x14:formula1>
            <xm:f>'C. Krt_Meryt_Specyficzne_Pom'!$F$10:$G$10</xm:f>
          </x14:formula1>
          <xm:sqref>F10</xm:sqref>
        </x14:dataValidation>
        <x14:dataValidation type="list" allowBlank="1" showInputMessage="1" showErrorMessage="1" xr:uid="{17F2E10D-1DE9-4763-BA08-954328887178}">
          <x14:formula1>
            <xm:f>'C. Krt_Meryt_Specyficzne_Pom'!$D$10:$E$10</xm:f>
          </x14:formula1>
          <xm:sqref>E10</xm:sqref>
        </x14:dataValidation>
        <x14:dataValidation type="list" allowBlank="1" showInputMessage="1" showErrorMessage="1" xr:uid="{E8B699F6-F8C2-46F4-AF62-417EDDCCA398}">
          <x14:formula1>
            <xm:f>'C. Krt_Meryt_Specyficzne_Pom'!$F$9:$G$9</xm:f>
          </x14:formula1>
          <xm:sqref>F9</xm:sqref>
        </x14:dataValidation>
        <x14:dataValidation type="list" allowBlank="1" showInputMessage="1" showErrorMessage="1" xr:uid="{3A6C6A9E-6267-44D6-8A1A-D8A53C057425}">
          <x14:formula1>
            <xm:f>'C. Krt_Meryt_Specyficzne_Pom'!$D$9:$E$9</xm:f>
          </x14:formula1>
          <xm:sqref>E9</xm:sqref>
        </x14:dataValidation>
        <x14:dataValidation type="list" allowBlank="1" showInputMessage="1" showErrorMessage="1" xr:uid="{2A85191B-1F6D-4A7E-BEC9-973B63C63C27}">
          <x14:formula1>
            <xm:f>'C. Krt_Meryt_Specyficzne_Pom'!$H$8:$I$8</xm:f>
          </x14:formula1>
          <xm:sqref>G8</xm:sqref>
        </x14:dataValidation>
        <x14:dataValidation type="list" allowBlank="1" showInputMessage="1" showErrorMessage="1" xr:uid="{42CF2BC2-A157-4BF4-B2D6-6110709BF518}">
          <x14:formula1>
            <xm:f>'C. Krt_Meryt_Specyficzne_Pom'!$F$8:$G$8</xm:f>
          </x14:formula1>
          <xm:sqref>F8</xm:sqref>
        </x14:dataValidation>
        <x14:dataValidation type="list" allowBlank="1" showInputMessage="1" showErrorMessage="1" xr:uid="{E52CE10D-798B-45DE-BCE6-17FCFDB7E5C1}">
          <x14:formula1>
            <xm:f>'C. Krt_Meryt_Specyficzne_Pom'!$D$8:$E$8</xm:f>
          </x14:formula1>
          <xm:sqref>E8</xm:sqref>
        </x14:dataValidation>
        <x14:dataValidation type="list" allowBlank="1" showInputMessage="1" showErrorMessage="1" xr:uid="{286C17B9-125D-409A-A0D9-2D1C3BDDD624}">
          <x14:formula1>
            <xm:f>'C. Krt_Meryt_Specyficzne_Pom'!$D$6:$E$6</xm:f>
          </x14:formula1>
          <xm:sqref>E6</xm:sqref>
        </x14:dataValidation>
        <x14:dataValidation type="list" allowBlank="1" showInputMessage="1" showErrorMessage="1" xr:uid="{E847DE3D-CFE4-4103-905F-08BEF4F124E4}">
          <x14:formula1>
            <xm:f>'C. Krt_Meryt_Specyficzne_Pom'!$D$7:$E$7</xm:f>
          </x14:formula1>
          <xm:sqref>E7</xm:sqref>
        </x14:dataValidation>
        <x14:dataValidation type="list" allowBlank="1" showInputMessage="1" showErrorMessage="1" xr:uid="{ACE8BDCD-1D18-459E-A1CB-34B7CF029896}">
          <x14:formula1>
            <xm:f>'C. Krt_Meryt_Specyficzne_Pom'!$H$7:$I$7</xm:f>
          </x14:formula1>
          <xm:sqref>G7</xm:sqref>
        </x14:dataValidation>
        <x14:dataValidation type="list" allowBlank="1" showInputMessage="1" showErrorMessage="1" xr:uid="{742ADD29-C29A-4BF0-AC1F-D485BD8EA2E5}">
          <x14:formula1>
            <xm:f>'C. Krt_Meryt_Specyficzne_Pom'!$F$7:$G$7</xm:f>
          </x14:formula1>
          <xm:sqref>F7</xm:sqref>
        </x14:dataValidation>
        <x14:dataValidation type="list" allowBlank="1" showInputMessage="1" showErrorMessage="1" xr:uid="{2FF590B2-8D7D-472A-A6ED-727EE9FC8957}">
          <x14:formula1>
            <xm:f>'C. Krt_Meryt_Specyficzne_Pom'!$F$6:$G$6</xm:f>
          </x14:formula1>
          <xm:sqref>F6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A4F39-CAB0-4F89-B40B-08ECABA26719}">
  <sheetPr>
    <pageSetUpPr fitToPage="1"/>
  </sheetPr>
  <dimension ref="A1:I41"/>
  <sheetViews>
    <sheetView view="pageBreakPreview" topLeftCell="A2" zoomScale="125" zoomScaleNormal="100" zoomScaleSheetLayoutView="125" workbookViewId="0">
      <selection activeCell="N9" sqref="N9"/>
    </sheetView>
  </sheetViews>
  <sheetFormatPr defaultColWidth="9.140625" defaultRowHeight="12.75"/>
  <cols>
    <col min="1" max="1" width="9.140625" style="53"/>
    <col min="2" max="2" width="29.42578125" style="24" customWidth="1"/>
    <col min="3" max="3" width="16.28515625" style="24" customWidth="1"/>
    <col min="4" max="9" width="9.140625" style="59" customWidth="1"/>
    <col min="10" max="16384" width="9.140625" style="24"/>
  </cols>
  <sheetData>
    <row r="1" spans="1:9">
      <c r="B1" s="39" t="str">
        <f>'Karta tytułowa'!A3</f>
        <v>Numer ewidencyjny wniosku:</v>
      </c>
    </row>
    <row r="2" spans="1:9">
      <c r="B2" s="39"/>
    </row>
    <row r="3" spans="1:9" ht="16.5" thickBot="1">
      <c r="A3" s="14" t="str">
        <f>'C. Kryteria meryt. specyficzne'!A3&amp; " - Arkusz pomocniczy"</f>
        <v>C. Kryteria Merytoryczne Dopuszczające Specyficzne - Arkusz pomocniczy</v>
      </c>
      <c r="B3" s="7"/>
      <c r="C3" s="7"/>
    </row>
    <row r="4" spans="1:9" ht="16.5" thickBot="1">
      <c r="A4" s="15" t="s">
        <v>22</v>
      </c>
      <c r="B4" s="7"/>
      <c r="C4" s="71"/>
      <c r="D4" s="68" t="s">
        <v>54</v>
      </c>
      <c r="E4" s="60"/>
      <c r="F4" s="60"/>
      <c r="G4" s="60"/>
      <c r="H4" s="60"/>
      <c r="I4" s="61"/>
    </row>
    <row r="5" spans="1:9" ht="17.25" thickTop="1" thickBot="1">
      <c r="A5" s="80" t="s">
        <v>9</v>
      </c>
      <c r="B5" s="81" t="s">
        <v>20</v>
      </c>
      <c r="C5" s="44" t="s">
        <v>43</v>
      </c>
      <c r="D5" s="68" t="s">
        <v>1</v>
      </c>
      <c r="E5" s="69"/>
      <c r="F5" s="68" t="s">
        <v>2</v>
      </c>
      <c r="G5" s="69"/>
      <c r="H5" s="70" t="s">
        <v>3</v>
      </c>
      <c r="I5" s="69"/>
    </row>
    <row r="6" spans="1:9" ht="36">
      <c r="A6" s="82" t="s">
        <v>4</v>
      </c>
      <c r="B6" s="55" t="str">
        <f>VLOOKUP(tKryteriaDopSpec_Frm[[#This Row],[Lp.]],tKryteriaDopSpec_Frm[[#All],[Lp.]:[Nazwa kryterium ]],2,FALSE)</f>
        <v>Czy projekt wynika z tendencji demograficznych danego terytorium ?</v>
      </c>
      <c r="C6" s="78">
        <f>IF(OR(EXACT(UPPER(tKryteriaDopSpec_Frm[[#This Row],[Tak]]),"X"),EXACT(UPPER(tKryteriaDopSpec_Frm[[#This Row],[Nie do-
tyczy]]),"X")),1,0)</f>
        <v>0</v>
      </c>
      <c r="D6" s="76" t="str">
        <f>IF(AND(EXACT(TRIM(tKryteriaDopSpec_Frm[[#This Row],[Nie]]),""),EXACT(TRIM(tKryteriaDopSpec_Frm[[#This Row],[Nie do-
tyczy]]),"")),"X","")</f>
        <v>X</v>
      </c>
      <c r="E6" s="73"/>
      <c r="F6" s="76" t="str">
        <f>IF(AND(EXACT(TRIM(tKryteriaDopSpec_Frm[[#This Row],[Tak]]),""),EXACT(TRIM(tKryteriaDopSpec_Frm[[#This Row],[Nie do-
tyczy]]),"")),"X","")</f>
        <v>X</v>
      </c>
      <c r="G6" s="73"/>
      <c r="H6" s="72" t="str">
        <f>IF(AND(EXACT(TRIM(tKryteriaDopSpec_Frm[[#This Row],[Tak]]),""),EXACT(TRIM(tKryteriaDopSpec_Frm[[#This Row],[Nie]]),"")),"X","")</f>
        <v>X</v>
      </c>
      <c r="I6" s="73"/>
    </row>
    <row r="7" spans="1:9" ht="24">
      <c r="A7" s="83" t="s">
        <v>5</v>
      </c>
      <c r="B7" s="56" t="str">
        <f>VLOOKUP(tKryteriaDopSpec_Frm[[#This Row],[Lp.]],tKryteriaDopSpec_Frm[[#All],[Lp.]:[Nazwa kryterium ]],2,FALSE)</f>
        <v>Czy budowa nowego budynku została poparta stosowną analizą ?</v>
      </c>
      <c r="C7" s="79">
        <f>IF(OR(EXACT(UPPER(tKryteriaDopSpec_Frm[[#This Row],[Tak]]),"X"),EXACT(UPPER(tKryteriaDopSpec_Frm[[#This Row],[Nie do-
tyczy]]),"X")),1,0)</f>
        <v>0</v>
      </c>
      <c r="D7" s="77" t="str">
        <f>IF(AND(EXACT(TRIM(tKryteriaDopSpec_Frm[[#This Row],[Nie]]),""),EXACT(TRIM(tKryteriaDopSpec_Frm[[#This Row],[Nie do-
tyczy]]),"")),"X","")</f>
        <v>X</v>
      </c>
      <c r="E7" s="75"/>
      <c r="F7" s="77" t="str">
        <f>IF(AND(EXACT(TRIM(tKryteriaDopSpec_Frm[[#This Row],[Tak]]),""),EXACT(TRIM(tKryteriaDopSpec_Frm[[#This Row],[Nie do-
tyczy]]),"")),"X","")</f>
        <v>X</v>
      </c>
      <c r="G7" s="75"/>
      <c r="H7" s="74" t="str">
        <f>IF(AND(EXACT(TRIM(tKryteriaDopSpec_Frm[[#This Row],[Tak]]),""),EXACT(TRIM(tKryteriaDopSpec_Frm[[#This Row],[Nie]]),"")),"X","")</f>
        <v>X</v>
      </c>
      <c r="I7" s="75"/>
    </row>
    <row r="8" spans="1:9" ht="48">
      <c r="A8" s="83" t="s">
        <v>6</v>
      </c>
      <c r="B8" s="56" t="str">
        <f>VLOOKUP(tKryteriaDopSpec_Frm[[#This Row],[Lp.]],tKryteriaDopSpec_Frm[[#All],[Lp.]:[Nazwa kryterium ]],2,FALSE)</f>
        <v>Czy projekt nie jest współfinansowany ze środków KPO w zakresie wsparcia w obszarze ICT ?</v>
      </c>
      <c r="C8" s="79">
        <f>IF(OR(EXACT(UPPER(tKryteriaDopSpec_Frm[[#This Row],[Tak]]),"X"),EXACT(UPPER(tKryteriaDopSpec_Frm[[#This Row],[Nie do-
tyczy]]),"X")),1,0)</f>
        <v>0</v>
      </c>
      <c r="D8" s="77" t="str">
        <f>IF(AND(EXACT(TRIM(tKryteriaDopSpec_Frm[[#This Row],[Nie]]),""),EXACT(TRIM(tKryteriaDopSpec_Frm[[#This Row],[Nie do-
tyczy]]),"")),"X","")</f>
        <v>X</v>
      </c>
      <c r="E8" s="75"/>
      <c r="F8" s="77" t="str">
        <f>IF(AND(EXACT(TRIM(tKryteriaDopSpec_Frm[[#This Row],[Tak]]),""),EXACT(TRIM(tKryteriaDopSpec_Frm[[#This Row],[Nie do-
tyczy]]),"")),"X","")</f>
        <v>X</v>
      </c>
      <c r="G8" s="75"/>
      <c r="H8" s="74" t="str">
        <f>IF(AND(EXACT(TRIM(tKryteriaDopSpec_Frm[[#This Row],[Tak]]),""),EXACT(TRIM(tKryteriaDopSpec_Frm[[#This Row],[Nie]]),"")),"X","")</f>
        <v>X</v>
      </c>
      <c r="I8" s="75"/>
    </row>
    <row r="9" spans="1:9" ht="36">
      <c r="A9" s="83" t="s">
        <v>7</v>
      </c>
      <c r="B9" s="56" t="str">
        <f>VLOOKUP(tKryteriaDopSpec_Frm[[#This Row],[Lp.]],tKryteriaDopSpec_Frm[[#All],[Lp.]:[Nazwa kryterium ]],2,FALSE)</f>
        <v>Czy projekt zapewnia dostępność placówki/placówek dla dzieci ze specjalnymi potrzebami.</v>
      </c>
      <c r="C9" s="79">
        <f>IF(OR(EXACT(UPPER(tKryteriaDopSpec_Frm[[#This Row],[Tak]]),"X"),EXACT(UPPER(tKryteriaDopSpec_Frm[[#This Row],[Nie do-
tyczy]]),"X")),1,0)</f>
        <v>0</v>
      </c>
      <c r="D9" s="77" t="str">
        <f>IF(AND(EXACT(TRIM(tKryteriaDopSpec_Frm[[#This Row],[Nie]]),""),EXACT(TRIM(tKryteriaDopSpec_Frm[[#This Row],[Nie do-
tyczy]]),"")),"X","")</f>
        <v>X</v>
      </c>
      <c r="E9" s="75"/>
      <c r="F9" s="77" t="str">
        <f>IF(AND(EXACT(TRIM(tKryteriaDopSpec_Frm[[#This Row],[Tak]]),""),EXACT(TRIM(tKryteriaDopSpec_Frm[[#This Row],[Nie do-
tyczy]]),"")),"X","")</f>
        <v>X</v>
      </c>
      <c r="G9" s="75"/>
      <c r="H9" s="74" t="str">
        <f>IF(AND(EXACT(TRIM(tKryteriaDopSpec_Frm[[#This Row],[Tak]]),""),EXACT(TRIM(tKryteriaDopSpec_Frm[[#This Row],[Nie]]),"")),"X","")</f>
        <v>X</v>
      </c>
      <c r="I9" s="75"/>
    </row>
    <row r="10" spans="1:9" ht="84">
      <c r="A10" s="83" t="s">
        <v>8</v>
      </c>
      <c r="B10" s="56" t="str">
        <f>VLOOKUP(tKryteriaDopSpec_Frm[[#This Row],[Lp.]],tKryteriaDopSpec_Frm[[#All],[Lp.]:[Nazwa kryterium ]],2,FALSE)</f>
        <v>Czy projekt nie dotyczy wsparcia infrastruktury i/lub wyposażenia placówki, która prowadzi do segregacji lub utrzymania segregacji jakiejkolwiek grupy defaworyzowanej i/lub zagrożonej wykluczeniem.</v>
      </c>
      <c r="C10" s="79">
        <f>IF(OR(EXACT(UPPER(tKryteriaDopSpec_Frm[[#This Row],[Tak]]),"X"),EXACT(UPPER(tKryteriaDopSpec_Frm[[#This Row],[Nie do-
tyczy]]),"X")),1,0)</f>
        <v>0</v>
      </c>
      <c r="D10" s="77" t="str">
        <f>IF(AND(EXACT(TRIM(tKryteriaDopSpec_Frm[[#This Row],[Nie]]),""),EXACT(TRIM(tKryteriaDopSpec_Frm[[#This Row],[Nie do-
tyczy]]),"")),"X","")</f>
        <v>X</v>
      </c>
      <c r="E10" s="75"/>
      <c r="F10" s="77" t="str">
        <f>IF(AND(EXACT(TRIM(tKryteriaDopSpec_Frm[[#This Row],[Tak]]),""),EXACT(TRIM(tKryteriaDopSpec_Frm[[#This Row],[Nie do-
tyczy]]),"")),"X","")</f>
        <v>X</v>
      </c>
      <c r="G10" s="75"/>
      <c r="H10" s="74" t="str">
        <f>IF(AND(EXACT(TRIM(tKryteriaDopSpec_Frm[[#This Row],[Tak]]),""),EXACT(TRIM(tKryteriaDopSpec_Frm[[#This Row],[Nie]]),"")),"X","")</f>
        <v>X</v>
      </c>
      <c r="I10" s="75"/>
    </row>
    <row r="11" spans="1:9">
      <c r="A11" s="140"/>
      <c r="B11" s="141"/>
      <c r="C11" s="142">
        <f>SUBTOTAL(109,tKryteriaDopOgólne_Pom13[Tak Względne])</f>
        <v>0</v>
      </c>
    </row>
    <row r="35" spans="1:2" ht="18.75">
      <c r="A35" s="16"/>
    </row>
    <row r="37" spans="1:2" ht="15.75">
      <c r="B37" s="8"/>
    </row>
    <row r="40" spans="1:2">
      <c r="A40" s="54"/>
    </row>
    <row r="41" spans="1:2">
      <c r="A41" s="54"/>
    </row>
  </sheetData>
  <sheetProtection formatCells="0" formatColumns="0" formatRows="0" insertColumns="0" insertRows="0" insertHyperlinks="0" deleteColumns="0" deleteRows="0" selectLockedCells="1" sort="0" autoFilter="0" pivotTables="0" selectUnlockedCells="1"/>
  <protectedRanges>
    <protectedRange sqref="B37" name="Rozstęp1_1"/>
  </protectedRanges>
  <dataValidations count="1">
    <dataValidation type="list" allowBlank="1" showInputMessage="1" showErrorMessage="1" sqref="H10" xr:uid="{8E590A1E-7DAB-4385-939E-CFD8C5C664E9}">
      <formula1>$H$10:$I$10</formula1>
    </dataValidation>
  </dataValidations>
  <pageMargins left="0.70866141732283472" right="0.70866141732283472" top="0.39370078740157483" bottom="0.74803149606299213" header="0.31496062992125984" footer="0.31496062992125984"/>
  <pageSetup paperSize="9" fitToHeight="0" orientation="landscape" r:id="rId1"/>
  <headerFooter>
    <oddFooter xml:space="preserve">&amp;C&amp;"-,Standardowy"Strona &amp;P z &amp;N&amp;"Arial,Normalny"
</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Nazwane zakresy</vt:lpstr>
      </vt:variant>
      <vt:variant>
        <vt:i4>22</vt:i4>
      </vt:variant>
    </vt:vector>
  </HeadingPairs>
  <TitlesOfParts>
    <vt:vector size="38" baseType="lpstr">
      <vt:lpstr>słownie</vt:lpstr>
      <vt:lpstr>Ustawienia</vt:lpstr>
      <vt:lpstr>Karta tytułowa</vt:lpstr>
      <vt:lpstr>A. Kryteria Formalne</vt:lpstr>
      <vt:lpstr>A. Kryteria Formalne Pom</vt:lpstr>
      <vt:lpstr>B. Kryteria merytoryczne ogólne</vt:lpstr>
      <vt:lpstr>B. Krt_Meryt_Ogólne_Pom </vt:lpstr>
      <vt:lpstr>C. Kryteria meryt. specyficzne</vt:lpstr>
      <vt:lpstr>C. Krt_Meryt_Specyficzne_Pom</vt:lpstr>
      <vt:lpstr>Instr.dokonywania oceny punkt</vt:lpstr>
      <vt:lpstr>D. Kryteria punktowe</vt:lpstr>
      <vt:lpstr>D. Kryteria_Punktowe_Pom</vt:lpstr>
      <vt:lpstr>Wynik oceny</vt:lpstr>
      <vt:lpstr>Wynik Oceny dla Wnioskodawcy</vt:lpstr>
      <vt:lpstr>Karta Wynikowa_Strona_1z2</vt:lpstr>
      <vt:lpstr>Karta Wynikowa_Strona_2z2</vt:lpstr>
      <vt:lpstr>'Wynik Oceny dla Wnioskodawcy'!KwotaDofinansProp</vt:lpstr>
      <vt:lpstr>KwotaDofinansProp</vt:lpstr>
      <vt:lpstr>'A. Kryteria Formalne'!Obszar_wydruku</vt:lpstr>
      <vt:lpstr>'A. Kryteria Formalne Pom'!Obszar_wydruku</vt:lpstr>
      <vt:lpstr>'B. Krt_Meryt_Ogólne_Pom '!Obszar_wydruku</vt:lpstr>
      <vt:lpstr>'B. Kryteria merytoryczne ogólne'!Obszar_wydruku</vt:lpstr>
      <vt:lpstr>'C. Krt_Meryt_Specyficzne_Pom'!Obszar_wydruku</vt:lpstr>
      <vt:lpstr>'C. Kryteria meryt. specyficzne'!Obszar_wydruku</vt:lpstr>
      <vt:lpstr>'D. Kryteria punktowe'!Obszar_wydruku</vt:lpstr>
      <vt:lpstr>'D. Kryteria_Punktowe_Pom'!Obszar_wydruku</vt:lpstr>
      <vt:lpstr>'Instr.dokonywania oceny punkt'!Obszar_wydruku</vt:lpstr>
      <vt:lpstr>'Karta tytułowa'!Obszar_wydruku</vt:lpstr>
      <vt:lpstr>'Karta Wynikowa_Strona_1z2'!Obszar_wydruku</vt:lpstr>
      <vt:lpstr>'Wynik oceny'!Obszar_wydruku</vt:lpstr>
      <vt:lpstr>'Wynik Oceny dla Wnioskodawcy'!Obszar_wydruku</vt:lpstr>
      <vt:lpstr>'Wynik Oceny dla Wnioskodawcy'!OcenaData</vt:lpstr>
      <vt:lpstr>OcenaData</vt:lpstr>
      <vt:lpstr>'A. Kryteria Formalne'!Tytuły_wydruku</vt:lpstr>
      <vt:lpstr>'B. Kryteria merytoryczne ogólne'!Tytuły_wydruku</vt:lpstr>
      <vt:lpstr>'C. Kryteria meryt. specyficzne'!Tytuły_wydruku</vt:lpstr>
      <vt:lpstr>'D. Kryteria punktowe'!Tytuły_wydruku</vt:lpstr>
      <vt:lpstr>'Instr.dokonywania oceny punkt'!Tytuły_wydruku</vt:lpstr>
    </vt:vector>
  </TitlesOfParts>
  <Manager>Aleksandra.Kaziur@sejmik.kielce.pl</Manager>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Karta Oceny Projektu FEWŚ 5.1</dc:title>
  <dc:creator>Maciej.Kobryn@sejmik.kielce.pl</dc:creator>
  <cp:lastModifiedBy>Sochacka, Irena</cp:lastModifiedBy>
  <cp:lastPrinted>2023-08-07T11:05:23Z</cp:lastPrinted>
  <dcterms:created xsi:type="dcterms:W3CDTF">2008-04-25T12:39:43Z</dcterms:created>
  <dcterms:modified xsi:type="dcterms:W3CDTF">2023-09-20T11:36:38Z</dcterms:modified>
  <cp:contentStatus>przekazane do weryfikacji AK</cp:contentStatus>
</cp:coreProperties>
</file>