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en_skoroszyt"/>
  <mc:AlternateContent xmlns:mc="http://schemas.openxmlformats.org/markup-compatibility/2006">
    <mc:Choice Requires="x15">
      <x15ac:absPath xmlns:x15ac="http://schemas.microsoft.com/office/spreadsheetml/2010/11/ac" url="S:\KOP - Komisja oceny projektów\perspektywa 2021-2027\Instrukcja WND\"/>
    </mc:Choice>
  </mc:AlternateContent>
  <xr:revisionPtr revIDLastSave="0" documentId="13_ncr:1_{3181342E-053A-44A6-9A82-505D05FA9660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zczegółowy budżet" sheetId="1" r:id="rId1"/>
    <sheet name=" zródla finan do 2,7 mln" sheetId="3" state="hidden" r:id="rId2"/>
    <sheet name="budżet zgrupowany" sheetId="4" state="hidden" r:id="rId3"/>
    <sheet name="budżet szczegółowy stan na 02-4" sheetId="5" state="hidden" r:id="rId4"/>
    <sheet name="budżet szczegółowy stan na 27-0" sheetId="6" state="hidden" r:id="rId5"/>
    <sheet name="budżet szczegółowy_okrojony ze " sheetId="7" state="hidden" r:id="rId6"/>
    <sheet name="zródła finansowania" sheetId="8" state="hidden" r:id="rId7"/>
  </sheets>
  <externalReferences>
    <externalReference r:id="rId8"/>
  </externalReferences>
  <definedNames>
    <definedName name="_xlnm._FilterDatabase" localSheetId="0" hidden="1">'Szczegółowy budżet'!$A$9:$O$9</definedName>
    <definedName name="_xlnm.Print_Area" localSheetId="0">'Szczegółowy budżet'!$A$1:$BE$409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5" i="1" l="1"/>
  <c r="BA4" i="1"/>
  <c r="AV409" i="1"/>
  <c r="AU409" i="1"/>
  <c r="AV408" i="1"/>
  <c r="AU408" i="1"/>
  <c r="AV407" i="1"/>
  <c r="AU407" i="1"/>
  <c r="AV406" i="1"/>
  <c r="AU406" i="1"/>
  <c r="AV405" i="1"/>
  <c r="AU405" i="1"/>
  <c r="AV404" i="1"/>
  <c r="AU404" i="1"/>
  <c r="AV403" i="1"/>
  <c r="AU403" i="1"/>
  <c r="AV402" i="1"/>
  <c r="AU402" i="1"/>
  <c r="AV401" i="1"/>
  <c r="AU401" i="1"/>
  <c r="AV400" i="1"/>
  <c r="AU400" i="1"/>
  <c r="AV399" i="1"/>
  <c r="AU399" i="1"/>
  <c r="AV398" i="1"/>
  <c r="AU398" i="1"/>
  <c r="AV397" i="1"/>
  <c r="AU397" i="1"/>
  <c r="AV396" i="1"/>
  <c r="AU396" i="1"/>
  <c r="AV395" i="1"/>
  <c r="AU395" i="1"/>
  <c r="AV394" i="1"/>
  <c r="AU394" i="1"/>
  <c r="AV393" i="1"/>
  <c r="AU393" i="1"/>
  <c r="AV392" i="1"/>
  <c r="AU392" i="1"/>
  <c r="AV391" i="1"/>
  <c r="AU391" i="1"/>
  <c r="AV390" i="1"/>
  <c r="AU390" i="1"/>
  <c r="AV389" i="1"/>
  <c r="AU389" i="1"/>
  <c r="AV388" i="1"/>
  <c r="AU388" i="1"/>
  <c r="AV387" i="1"/>
  <c r="AU387" i="1"/>
  <c r="AV386" i="1"/>
  <c r="AU386" i="1"/>
  <c r="AV385" i="1"/>
  <c r="AU385" i="1"/>
  <c r="AV384" i="1"/>
  <c r="AU384" i="1"/>
  <c r="AV383" i="1"/>
  <c r="AU383" i="1"/>
  <c r="AV382" i="1"/>
  <c r="AU382" i="1"/>
  <c r="AV381" i="1"/>
  <c r="AU381" i="1"/>
  <c r="AV380" i="1"/>
  <c r="AU380" i="1"/>
  <c r="AV379" i="1"/>
  <c r="AU379" i="1"/>
  <c r="AV378" i="1"/>
  <c r="AU378" i="1"/>
  <c r="AV377" i="1"/>
  <c r="AU377" i="1"/>
  <c r="AV376" i="1"/>
  <c r="AU376" i="1"/>
  <c r="AV375" i="1"/>
  <c r="AU375" i="1"/>
  <c r="AV374" i="1"/>
  <c r="AU374" i="1"/>
  <c r="AV373" i="1"/>
  <c r="AU373" i="1"/>
  <c r="AV372" i="1"/>
  <c r="AU372" i="1"/>
  <c r="AV371" i="1"/>
  <c r="AU371" i="1"/>
  <c r="AV370" i="1"/>
  <c r="AU370" i="1"/>
  <c r="AV369" i="1"/>
  <c r="AU369" i="1"/>
  <c r="AV368" i="1"/>
  <c r="AU368" i="1"/>
  <c r="AV367" i="1"/>
  <c r="AU367" i="1"/>
  <c r="AV366" i="1"/>
  <c r="AU366" i="1"/>
  <c r="AV365" i="1"/>
  <c r="AU365" i="1"/>
  <c r="AV364" i="1"/>
  <c r="AU364" i="1"/>
  <c r="AV363" i="1"/>
  <c r="AU363" i="1"/>
  <c r="AV362" i="1"/>
  <c r="AU362" i="1"/>
  <c r="AV361" i="1"/>
  <c r="AU361" i="1"/>
  <c r="AV360" i="1"/>
  <c r="AU360" i="1"/>
  <c r="AV359" i="1"/>
  <c r="AU359" i="1"/>
  <c r="AV358" i="1"/>
  <c r="AU358" i="1"/>
  <c r="AV357" i="1"/>
  <c r="AU357" i="1"/>
  <c r="AV356" i="1"/>
  <c r="AU356" i="1"/>
  <c r="AV355" i="1"/>
  <c r="AU355" i="1"/>
  <c r="AV354" i="1"/>
  <c r="AU354" i="1"/>
  <c r="AV353" i="1"/>
  <c r="AU353" i="1"/>
  <c r="AV352" i="1"/>
  <c r="AU352" i="1"/>
  <c r="AV351" i="1"/>
  <c r="AU351" i="1"/>
  <c r="AV350" i="1"/>
  <c r="AU350" i="1"/>
  <c r="AV349" i="1"/>
  <c r="AU349" i="1"/>
  <c r="AV348" i="1"/>
  <c r="AU348" i="1"/>
  <c r="AV347" i="1"/>
  <c r="AU347" i="1"/>
  <c r="AV346" i="1"/>
  <c r="AU346" i="1"/>
  <c r="AV345" i="1"/>
  <c r="AU345" i="1"/>
  <c r="AV344" i="1"/>
  <c r="AU344" i="1"/>
  <c r="AV343" i="1"/>
  <c r="AU343" i="1"/>
  <c r="AV342" i="1"/>
  <c r="AU342" i="1"/>
  <c r="AV341" i="1"/>
  <c r="AU341" i="1"/>
  <c r="AV340" i="1"/>
  <c r="AU340" i="1"/>
  <c r="AV339" i="1"/>
  <c r="AU339" i="1"/>
  <c r="AV338" i="1"/>
  <c r="AU338" i="1"/>
  <c r="AV337" i="1"/>
  <c r="AU337" i="1"/>
  <c r="AV336" i="1"/>
  <c r="AU336" i="1"/>
  <c r="AV335" i="1"/>
  <c r="AU335" i="1"/>
  <c r="AV334" i="1"/>
  <c r="AU334" i="1"/>
  <c r="AV333" i="1"/>
  <c r="AU333" i="1"/>
  <c r="AV332" i="1"/>
  <c r="AU332" i="1"/>
  <c r="AV331" i="1"/>
  <c r="AU331" i="1"/>
  <c r="AV330" i="1"/>
  <c r="AU330" i="1"/>
  <c r="AV329" i="1"/>
  <c r="AU329" i="1"/>
  <c r="AV328" i="1"/>
  <c r="AU328" i="1"/>
  <c r="AV327" i="1"/>
  <c r="AU327" i="1"/>
  <c r="AV326" i="1"/>
  <c r="AU326" i="1"/>
  <c r="AV325" i="1"/>
  <c r="AU325" i="1"/>
  <c r="AV324" i="1"/>
  <c r="AU324" i="1"/>
  <c r="AV323" i="1"/>
  <c r="AU323" i="1"/>
  <c r="AV322" i="1"/>
  <c r="AU322" i="1"/>
  <c r="AV321" i="1"/>
  <c r="AU321" i="1"/>
  <c r="AV320" i="1"/>
  <c r="AU320" i="1"/>
  <c r="AV319" i="1"/>
  <c r="AU319" i="1"/>
  <c r="AV318" i="1"/>
  <c r="AU318" i="1"/>
  <c r="AV317" i="1"/>
  <c r="AU317" i="1"/>
  <c r="AV316" i="1"/>
  <c r="AU316" i="1"/>
  <c r="AV315" i="1"/>
  <c r="AU315" i="1"/>
  <c r="AV314" i="1"/>
  <c r="AU314" i="1"/>
  <c r="AV313" i="1"/>
  <c r="AU313" i="1"/>
  <c r="AV312" i="1"/>
  <c r="AU312" i="1"/>
  <c r="AV311" i="1"/>
  <c r="AU311" i="1"/>
  <c r="AV310" i="1"/>
  <c r="AU310" i="1"/>
  <c r="AV309" i="1"/>
  <c r="AU309" i="1"/>
  <c r="AV308" i="1"/>
  <c r="AU308" i="1"/>
  <c r="AV307" i="1"/>
  <c r="AU307" i="1"/>
  <c r="AV306" i="1"/>
  <c r="AU306" i="1"/>
  <c r="AV305" i="1"/>
  <c r="AU305" i="1"/>
  <c r="AV304" i="1"/>
  <c r="AU304" i="1"/>
  <c r="AV303" i="1"/>
  <c r="AU303" i="1"/>
  <c r="AV302" i="1"/>
  <c r="AU302" i="1"/>
  <c r="AV301" i="1"/>
  <c r="AU301" i="1"/>
  <c r="AV300" i="1"/>
  <c r="AU300" i="1"/>
  <c r="AV299" i="1"/>
  <c r="AU299" i="1"/>
  <c r="AV298" i="1"/>
  <c r="AU298" i="1"/>
  <c r="AV297" i="1"/>
  <c r="AU297" i="1"/>
  <c r="AV296" i="1"/>
  <c r="AU296" i="1"/>
  <c r="AV295" i="1"/>
  <c r="AU295" i="1"/>
  <c r="AV294" i="1"/>
  <c r="AU294" i="1"/>
  <c r="AV293" i="1"/>
  <c r="AU293" i="1"/>
  <c r="AV292" i="1"/>
  <c r="AU292" i="1"/>
  <c r="AV291" i="1"/>
  <c r="AU291" i="1"/>
  <c r="AV290" i="1"/>
  <c r="AU290" i="1"/>
  <c r="AV289" i="1"/>
  <c r="AU289" i="1"/>
  <c r="AV288" i="1"/>
  <c r="AU288" i="1"/>
  <c r="AV287" i="1"/>
  <c r="AU287" i="1"/>
  <c r="AV286" i="1"/>
  <c r="AU286" i="1"/>
  <c r="AV285" i="1"/>
  <c r="AU285" i="1"/>
  <c r="AV284" i="1"/>
  <c r="AU284" i="1"/>
  <c r="AV283" i="1"/>
  <c r="AU283" i="1"/>
  <c r="AV282" i="1"/>
  <c r="AU282" i="1"/>
  <c r="AV281" i="1"/>
  <c r="AU281" i="1"/>
  <c r="AV280" i="1"/>
  <c r="AU280" i="1"/>
  <c r="AV279" i="1"/>
  <c r="AU279" i="1"/>
  <c r="AV278" i="1"/>
  <c r="AU278" i="1"/>
  <c r="AV277" i="1"/>
  <c r="AU277" i="1"/>
  <c r="AV276" i="1"/>
  <c r="AU276" i="1"/>
  <c r="AV275" i="1"/>
  <c r="AU275" i="1"/>
  <c r="AV274" i="1"/>
  <c r="AU274" i="1"/>
  <c r="AV273" i="1"/>
  <c r="AU273" i="1"/>
  <c r="AV272" i="1"/>
  <c r="AU272" i="1"/>
  <c r="AV271" i="1"/>
  <c r="AU271" i="1"/>
  <c r="AV270" i="1"/>
  <c r="AU270" i="1"/>
  <c r="AV269" i="1"/>
  <c r="AU269" i="1"/>
  <c r="AV268" i="1"/>
  <c r="AU268" i="1"/>
  <c r="AV267" i="1"/>
  <c r="AU267" i="1"/>
  <c r="AV266" i="1"/>
  <c r="AU266" i="1"/>
  <c r="AV265" i="1"/>
  <c r="AU265" i="1"/>
  <c r="AV264" i="1"/>
  <c r="AU264" i="1"/>
  <c r="AV263" i="1"/>
  <c r="AU263" i="1"/>
  <c r="AV262" i="1"/>
  <c r="AU262" i="1"/>
  <c r="AV261" i="1"/>
  <c r="AU261" i="1"/>
  <c r="AV260" i="1"/>
  <c r="AU260" i="1"/>
  <c r="AV259" i="1"/>
  <c r="AU259" i="1"/>
  <c r="AV258" i="1"/>
  <c r="AU258" i="1"/>
  <c r="AV257" i="1"/>
  <c r="AU257" i="1"/>
  <c r="AV256" i="1"/>
  <c r="AU256" i="1"/>
  <c r="AV255" i="1"/>
  <c r="AU255" i="1"/>
  <c r="AV254" i="1"/>
  <c r="AU254" i="1"/>
  <c r="AV253" i="1"/>
  <c r="AU253" i="1"/>
  <c r="AV252" i="1"/>
  <c r="AU252" i="1"/>
  <c r="AV251" i="1"/>
  <c r="AU251" i="1"/>
  <c r="AV250" i="1"/>
  <c r="AU250" i="1"/>
  <c r="AV249" i="1"/>
  <c r="AU249" i="1"/>
  <c r="AV248" i="1"/>
  <c r="AU248" i="1"/>
  <c r="AV247" i="1"/>
  <c r="AU247" i="1"/>
  <c r="AV246" i="1"/>
  <c r="AU246" i="1"/>
  <c r="AV245" i="1"/>
  <c r="AU245" i="1"/>
  <c r="AV244" i="1"/>
  <c r="AU244" i="1"/>
  <c r="AV243" i="1"/>
  <c r="AU243" i="1"/>
  <c r="AV242" i="1"/>
  <c r="AU242" i="1"/>
  <c r="AV241" i="1"/>
  <c r="AU241" i="1"/>
  <c r="AV240" i="1"/>
  <c r="AU240" i="1"/>
  <c r="AV239" i="1"/>
  <c r="AU239" i="1"/>
  <c r="AV238" i="1"/>
  <c r="AU238" i="1"/>
  <c r="AV237" i="1"/>
  <c r="AU237" i="1"/>
  <c r="AV236" i="1"/>
  <c r="AU236" i="1"/>
  <c r="AV235" i="1"/>
  <c r="AU235" i="1"/>
  <c r="AV234" i="1"/>
  <c r="AU234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AV219" i="1"/>
  <c r="AU219" i="1"/>
  <c r="AV218" i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U210" i="1"/>
  <c r="AV209" i="1"/>
  <c r="AU209" i="1"/>
  <c r="AV208" i="1"/>
  <c r="AU208" i="1"/>
  <c r="AV207" i="1"/>
  <c r="AU207" i="1"/>
  <c r="AV206" i="1"/>
  <c r="AU206" i="1"/>
  <c r="AV205" i="1"/>
  <c r="AU205" i="1"/>
  <c r="AV204" i="1"/>
  <c r="AU204" i="1"/>
  <c r="AV203" i="1"/>
  <c r="AU203" i="1"/>
  <c r="AV202" i="1"/>
  <c r="AU202" i="1"/>
  <c r="AV201" i="1"/>
  <c r="AU201" i="1"/>
  <c r="AV200" i="1"/>
  <c r="AU200" i="1"/>
  <c r="AV199" i="1"/>
  <c r="AU199" i="1"/>
  <c r="AV198" i="1"/>
  <c r="AU198" i="1"/>
  <c r="AV197" i="1"/>
  <c r="AU197" i="1"/>
  <c r="AV196" i="1"/>
  <c r="AU196" i="1"/>
  <c r="AV195" i="1"/>
  <c r="AU195" i="1"/>
  <c r="AV194" i="1"/>
  <c r="AU194" i="1"/>
  <c r="AV193" i="1"/>
  <c r="AU193" i="1"/>
  <c r="AV192" i="1"/>
  <c r="AU192" i="1"/>
  <c r="AV191" i="1"/>
  <c r="AU191" i="1"/>
  <c r="AV190" i="1"/>
  <c r="AU190" i="1"/>
  <c r="AV189" i="1"/>
  <c r="AU189" i="1"/>
  <c r="AV188" i="1"/>
  <c r="AU188" i="1"/>
  <c r="AV187" i="1"/>
  <c r="AU187" i="1"/>
  <c r="AV186" i="1"/>
  <c r="AU186" i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AV179" i="1"/>
  <c r="AU179" i="1"/>
  <c r="AV178" i="1"/>
  <c r="AU178" i="1"/>
  <c r="AV177" i="1"/>
  <c r="AU177" i="1"/>
  <c r="AV176" i="1"/>
  <c r="AU176" i="1"/>
  <c r="AV175" i="1"/>
  <c r="AU175" i="1"/>
  <c r="AV174" i="1"/>
  <c r="AU174" i="1"/>
  <c r="AV173" i="1"/>
  <c r="AU173" i="1"/>
  <c r="AV172" i="1"/>
  <c r="AU172" i="1"/>
  <c r="AV171" i="1"/>
  <c r="AU171" i="1"/>
  <c r="AV170" i="1"/>
  <c r="AU170" i="1"/>
  <c r="AV169" i="1"/>
  <c r="AU169" i="1"/>
  <c r="AV168" i="1"/>
  <c r="AU168" i="1"/>
  <c r="AV167" i="1"/>
  <c r="AU167" i="1"/>
  <c r="AV166" i="1"/>
  <c r="AU166" i="1"/>
  <c r="AV165" i="1"/>
  <c r="AU165" i="1"/>
  <c r="AV164" i="1"/>
  <c r="AU164" i="1"/>
  <c r="AV163" i="1"/>
  <c r="AU163" i="1"/>
  <c r="AV162" i="1"/>
  <c r="AU162" i="1"/>
  <c r="AV161" i="1"/>
  <c r="AU161" i="1"/>
  <c r="AV160" i="1"/>
  <c r="AU160" i="1"/>
  <c r="AV159" i="1"/>
  <c r="AU159" i="1"/>
  <c r="AV158" i="1"/>
  <c r="AU158" i="1"/>
  <c r="AV157" i="1"/>
  <c r="AU157" i="1"/>
  <c r="AV156" i="1"/>
  <c r="AU156" i="1"/>
  <c r="AV155" i="1"/>
  <c r="AU155" i="1"/>
  <c r="AV154" i="1"/>
  <c r="AU154" i="1"/>
  <c r="AV153" i="1"/>
  <c r="AU153" i="1"/>
  <c r="AV152" i="1"/>
  <c r="AU152" i="1"/>
  <c r="AV151" i="1"/>
  <c r="AU151" i="1"/>
  <c r="AV150" i="1"/>
  <c r="AU150" i="1"/>
  <c r="AV149" i="1"/>
  <c r="AU149" i="1"/>
  <c r="AV148" i="1"/>
  <c r="AU148" i="1"/>
  <c r="AV147" i="1"/>
  <c r="AU147" i="1"/>
  <c r="AV146" i="1"/>
  <c r="AU146" i="1"/>
  <c r="AV145" i="1"/>
  <c r="AU145" i="1"/>
  <c r="AV144" i="1"/>
  <c r="AU144" i="1"/>
  <c r="AV143" i="1"/>
  <c r="AU143" i="1"/>
  <c r="AV142" i="1"/>
  <c r="AU142" i="1"/>
  <c r="AV141" i="1"/>
  <c r="AU141" i="1"/>
  <c r="AV140" i="1"/>
  <c r="AU140" i="1"/>
  <c r="AV139" i="1"/>
  <c r="AU139" i="1"/>
  <c r="AV138" i="1"/>
  <c r="AU138" i="1"/>
  <c r="AV137" i="1"/>
  <c r="AU137" i="1"/>
  <c r="AV136" i="1"/>
  <c r="AU136" i="1"/>
  <c r="AV135" i="1"/>
  <c r="AU135" i="1"/>
  <c r="AV134" i="1"/>
  <c r="AU134" i="1"/>
  <c r="AV133" i="1"/>
  <c r="AU133" i="1"/>
  <c r="AV132" i="1"/>
  <c r="AU132" i="1"/>
  <c r="AV131" i="1"/>
  <c r="AU131" i="1"/>
  <c r="AV130" i="1"/>
  <c r="AU130" i="1"/>
  <c r="AV129" i="1"/>
  <c r="AU129" i="1"/>
  <c r="AV128" i="1"/>
  <c r="AU128" i="1"/>
  <c r="AV127" i="1"/>
  <c r="AU127" i="1"/>
  <c r="AV126" i="1"/>
  <c r="AU126" i="1"/>
  <c r="AV125" i="1"/>
  <c r="AU125" i="1"/>
  <c r="AV124" i="1"/>
  <c r="AU124" i="1"/>
  <c r="AV123" i="1"/>
  <c r="AU123" i="1"/>
  <c r="AV122" i="1"/>
  <c r="AU122" i="1"/>
  <c r="AV121" i="1"/>
  <c r="AU121" i="1"/>
  <c r="AV120" i="1"/>
  <c r="AU120" i="1"/>
  <c r="AV119" i="1"/>
  <c r="AU119" i="1"/>
  <c r="AV118" i="1"/>
  <c r="AU118" i="1"/>
  <c r="AV117" i="1"/>
  <c r="AU117" i="1"/>
  <c r="AV116" i="1"/>
  <c r="AU116" i="1"/>
  <c r="AV115" i="1"/>
  <c r="AU115" i="1"/>
  <c r="AV114" i="1"/>
  <c r="AU114" i="1"/>
  <c r="AV113" i="1"/>
  <c r="AU113" i="1"/>
  <c r="AV112" i="1"/>
  <c r="AU112" i="1"/>
  <c r="AV111" i="1"/>
  <c r="AU111" i="1"/>
  <c r="AV110" i="1"/>
  <c r="AU110" i="1"/>
  <c r="AV109" i="1"/>
  <c r="AU109" i="1"/>
  <c r="AV108" i="1"/>
  <c r="AU108" i="1"/>
  <c r="AV107" i="1"/>
  <c r="AU107" i="1"/>
  <c r="AV106" i="1"/>
  <c r="AU106" i="1"/>
  <c r="AV105" i="1"/>
  <c r="AU105" i="1"/>
  <c r="AV104" i="1"/>
  <c r="AU104" i="1"/>
  <c r="AV103" i="1"/>
  <c r="AU103" i="1"/>
  <c r="AV102" i="1"/>
  <c r="AU102" i="1"/>
  <c r="AV101" i="1"/>
  <c r="AU101" i="1"/>
  <c r="AV100" i="1"/>
  <c r="AU100" i="1"/>
  <c r="AV99" i="1"/>
  <c r="AU99" i="1"/>
  <c r="AV98" i="1"/>
  <c r="AU98" i="1"/>
  <c r="AV97" i="1"/>
  <c r="AU97" i="1"/>
  <c r="AV96" i="1"/>
  <c r="AU96" i="1"/>
  <c r="AV95" i="1"/>
  <c r="AU95" i="1"/>
  <c r="AV94" i="1"/>
  <c r="AU94" i="1"/>
  <c r="AV93" i="1"/>
  <c r="AU93" i="1"/>
  <c r="AV92" i="1"/>
  <c r="AU92" i="1"/>
  <c r="AV91" i="1"/>
  <c r="AU91" i="1"/>
  <c r="AV90" i="1"/>
  <c r="AU90" i="1"/>
  <c r="AV89" i="1"/>
  <c r="AU89" i="1"/>
  <c r="AV88" i="1"/>
  <c r="AU88" i="1"/>
  <c r="AV87" i="1"/>
  <c r="AU87" i="1"/>
  <c r="AV86" i="1"/>
  <c r="AU86" i="1"/>
  <c r="AV85" i="1"/>
  <c r="AU85" i="1"/>
  <c r="AV84" i="1"/>
  <c r="AU84" i="1"/>
  <c r="AV83" i="1"/>
  <c r="AU83" i="1"/>
  <c r="AV82" i="1"/>
  <c r="AU82" i="1"/>
  <c r="AV81" i="1"/>
  <c r="AU81" i="1"/>
  <c r="AV80" i="1"/>
  <c r="AU80" i="1"/>
  <c r="AV79" i="1"/>
  <c r="AU79" i="1"/>
  <c r="AV78" i="1"/>
  <c r="AU78" i="1"/>
  <c r="AV77" i="1"/>
  <c r="AU77" i="1"/>
  <c r="AV76" i="1"/>
  <c r="AU76" i="1"/>
  <c r="AV75" i="1"/>
  <c r="AU75" i="1"/>
  <c r="AV74" i="1"/>
  <c r="AU74" i="1"/>
  <c r="AV73" i="1"/>
  <c r="AU73" i="1"/>
  <c r="AV72" i="1"/>
  <c r="AU72" i="1"/>
  <c r="AV71" i="1"/>
  <c r="AU71" i="1"/>
  <c r="AV70" i="1"/>
  <c r="AU70" i="1"/>
  <c r="AV69" i="1"/>
  <c r="AU69" i="1"/>
  <c r="AV68" i="1"/>
  <c r="AU68" i="1"/>
  <c r="AV67" i="1"/>
  <c r="AU67" i="1"/>
  <c r="AV66" i="1"/>
  <c r="AU66" i="1"/>
  <c r="AV65" i="1"/>
  <c r="AU65" i="1"/>
  <c r="AV64" i="1"/>
  <c r="AU64" i="1"/>
  <c r="AV63" i="1"/>
  <c r="AU63" i="1"/>
  <c r="AV62" i="1"/>
  <c r="AU62" i="1"/>
  <c r="AV61" i="1"/>
  <c r="AU61" i="1"/>
  <c r="AV60" i="1"/>
  <c r="AU60" i="1"/>
  <c r="AV59" i="1"/>
  <c r="AU59" i="1"/>
  <c r="AV58" i="1"/>
  <c r="AU58" i="1"/>
  <c r="AV57" i="1"/>
  <c r="AU57" i="1"/>
  <c r="AV56" i="1"/>
  <c r="AU56" i="1"/>
  <c r="AV55" i="1"/>
  <c r="AU55" i="1"/>
  <c r="AV54" i="1"/>
  <c r="AU54" i="1"/>
  <c r="AV53" i="1"/>
  <c r="AU53" i="1"/>
  <c r="AV52" i="1"/>
  <c r="AU52" i="1"/>
  <c r="AV51" i="1"/>
  <c r="AU51" i="1"/>
  <c r="AV50" i="1"/>
  <c r="AU50" i="1"/>
  <c r="AV49" i="1"/>
  <c r="AU49" i="1"/>
  <c r="AV48" i="1"/>
  <c r="AU48" i="1"/>
  <c r="AV47" i="1"/>
  <c r="AU47" i="1"/>
  <c r="AV46" i="1"/>
  <c r="AU46" i="1"/>
  <c r="AV45" i="1"/>
  <c r="AU45" i="1"/>
  <c r="AV44" i="1"/>
  <c r="AU44" i="1"/>
  <c r="AV43" i="1"/>
  <c r="AU43" i="1"/>
  <c r="AV42" i="1"/>
  <c r="AU42" i="1"/>
  <c r="AV41" i="1"/>
  <c r="AU41" i="1"/>
  <c r="AV40" i="1"/>
  <c r="AU40" i="1"/>
  <c r="AV39" i="1"/>
  <c r="AU39" i="1"/>
  <c r="AV38" i="1"/>
  <c r="AU38" i="1"/>
  <c r="AV37" i="1"/>
  <c r="AU37" i="1"/>
  <c r="AV36" i="1"/>
  <c r="AU36" i="1"/>
  <c r="AV35" i="1"/>
  <c r="AU35" i="1"/>
  <c r="AV34" i="1"/>
  <c r="AU34" i="1"/>
  <c r="AV33" i="1"/>
  <c r="AU33" i="1"/>
  <c r="AV32" i="1"/>
  <c r="AU32" i="1"/>
  <c r="AV31" i="1"/>
  <c r="AU31" i="1"/>
  <c r="AV30" i="1"/>
  <c r="AU30" i="1"/>
  <c r="AV29" i="1"/>
  <c r="AU29" i="1"/>
  <c r="AV28" i="1"/>
  <c r="AU28" i="1"/>
  <c r="AV27" i="1"/>
  <c r="AU27" i="1"/>
  <c r="AV26" i="1"/>
  <c r="AU26" i="1"/>
  <c r="AV25" i="1"/>
  <c r="AU25" i="1"/>
  <c r="AV24" i="1"/>
  <c r="AU24" i="1"/>
  <c r="AV23" i="1"/>
  <c r="AU23" i="1"/>
  <c r="AV22" i="1"/>
  <c r="AU22" i="1"/>
  <c r="AV21" i="1"/>
  <c r="AU21" i="1"/>
  <c r="AV20" i="1"/>
  <c r="AU20" i="1"/>
  <c r="AV19" i="1"/>
  <c r="AU19" i="1"/>
  <c r="AV18" i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AV10" i="1"/>
  <c r="AU10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BC70" i="1" s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BC62" i="1" s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BC54" i="1" s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BC50" i="1" s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BC46" i="1" s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BC42" i="1" s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BC34" i="1" s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BC30" i="1" s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BC22" i="1" s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BC18" i="1" s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BC10" i="1" s="1"/>
  <c r="H10" i="1"/>
  <c r="G10" i="1"/>
  <c r="F10" i="1"/>
  <c r="E10" i="1"/>
  <c r="D10" i="1"/>
  <c r="C10" i="1"/>
  <c r="B10" i="1"/>
  <c r="BC66" i="1"/>
  <c r="BC38" i="1"/>
  <c r="BC26" i="1"/>
  <c r="AW409" i="1"/>
  <c r="AY409" i="1" s="1"/>
  <c r="AW401" i="1"/>
  <c r="AY401" i="1" s="1"/>
  <c r="AW397" i="1"/>
  <c r="AY397" i="1" s="1"/>
  <c r="AW393" i="1"/>
  <c r="AY393" i="1" s="1"/>
  <c r="AW389" i="1"/>
  <c r="AY389" i="1" s="1"/>
  <c r="AW385" i="1"/>
  <c r="AY385" i="1" s="1"/>
  <c r="AW381" i="1"/>
  <c r="AY381" i="1" s="1"/>
  <c r="AW377" i="1"/>
  <c r="AY377" i="1" s="1"/>
  <c r="AW373" i="1"/>
  <c r="AY373" i="1" s="1"/>
  <c r="AW369" i="1"/>
  <c r="AY369" i="1" s="1"/>
  <c r="AW365" i="1"/>
  <c r="AY365" i="1" s="1"/>
  <c r="AW357" i="1"/>
  <c r="AY357" i="1" s="1"/>
  <c r="AW353" i="1"/>
  <c r="AY353" i="1" s="1"/>
  <c r="AW349" i="1"/>
  <c r="AY349" i="1" s="1"/>
  <c r="AW345" i="1"/>
  <c r="AY345" i="1" s="1"/>
  <c r="AW341" i="1"/>
  <c r="AY341" i="1" s="1"/>
  <c r="AW337" i="1"/>
  <c r="AY337" i="1" s="1"/>
  <c r="AW333" i="1"/>
  <c r="AY333" i="1" s="1"/>
  <c r="AW329" i="1"/>
  <c r="AY329" i="1" s="1"/>
  <c r="AW325" i="1"/>
  <c r="AY325" i="1" s="1"/>
  <c r="AW321" i="1"/>
  <c r="AY321" i="1" s="1"/>
  <c r="AW317" i="1"/>
  <c r="AY317" i="1" s="1"/>
  <c r="AW313" i="1"/>
  <c r="AY313" i="1" s="1"/>
  <c r="AW309" i="1"/>
  <c r="AY309" i="1" s="1"/>
  <c r="AW301" i="1"/>
  <c r="AY301" i="1" s="1"/>
  <c r="AW297" i="1"/>
  <c r="AY297" i="1" s="1"/>
  <c r="AW293" i="1"/>
  <c r="AY293" i="1" s="1"/>
  <c r="AW289" i="1"/>
  <c r="AY289" i="1" s="1"/>
  <c r="AW285" i="1"/>
  <c r="AY285" i="1" s="1"/>
  <c r="AW273" i="1"/>
  <c r="AY273" i="1" s="1"/>
  <c r="AW269" i="1"/>
  <c r="AY269" i="1" s="1"/>
  <c r="AW265" i="1"/>
  <c r="AY265" i="1" s="1"/>
  <c r="AW261" i="1"/>
  <c r="AY261" i="1" s="1"/>
  <c r="AW257" i="1"/>
  <c r="AY257" i="1" s="1"/>
  <c r="AW249" i="1"/>
  <c r="AY249" i="1" s="1"/>
  <c r="AW245" i="1"/>
  <c r="AY245" i="1" s="1"/>
  <c r="AW241" i="1"/>
  <c r="AY241" i="1" s="1"/>
  <c r="AW237" i="1"/>
  <c r="AY237" i="1" s="1"/>
  <c r="AW229" i="1"/>
  <c r="AY229" i="1" s="1"/>
  <c r="AW225" i="1"/>
  <c r="AY225" i="1" s="1"/>
  <c r="AW221" i="1"/>
  <c r="AY221" i="1" s="1"/>
  <c r="AW217" i="1"/>
  <c r="AY217" i="1" s="1"/>
  <c r="AW209" i="1"/>
  <c r="AY209" i="1" s="1"/>
  <c r="AW205" i="1"/>
  <c r="AY205" i="1" s="1"/>
  <c r="AW201" i="1"/>
  <c r="AY201" i="1" s="1"/>
  <c r="AW197" i="1"/>
  <c r="AY197" i="1" s="1"/>
  <c r="AW193" i="1"/>
  <c r="AY193" i="1" s="1"/>
  <c r="AW189" i="1"/>
  <c r="AY189" i="1" s="1"/>
  <c r="AW185" i="1"/>
  <c r="AY185" i="1" s="1"/>
  <c r="AW181" i="1"/>
  <c r="AY181" i="1" s="1"/>
  <c r="AW177" i="1"/>
  <c r="AY177" i="1" s="1"/>
  <c r="AW169" i="1"/>
  <c r="AY169" i="1" s="1"/>
  <c r="AW165" i="1"/>
  <c r="AY165" i="1" s="1"/>
  <c r="AW157" i="1"/>
  <c r="AY157" i="1" s="1"/>
  <c r="AW153" i="1"/>
  <c r="AY153" i="1" s="1"/>
  <c r="AW149" i="1"/>
  <c r="AY149" i="1" s="1"/>
  <c r="AW145" i="1"/>
  <c r="AY145" i="1" s="1"/>
  <c r="AW141" i="1"/>
  <c r="AY141" i="1" s="1"/>
  <c r="AW133" i="1"/>
  <c r="AY133" i="1" s="1"/>
  <c r="AW129" i="1"/>
  <c r="AY129" i="1" s="1"/>
  <c r="AW125" i="1"/>
  <c r="AY125" i="1" s="1"/>
  <c r="AW121" i="1"/>
  <c r="AY121" i="1" s="1"/>
  <c r="AW117" i="1"/>
  <c r="AY117" i="1" s="1"/>
  <c r="AW113" i="1"/>
  <c r="AY113" i="1" s="1"/>
  <c r="AW109" i="1"/>
  <c r="AY109" i="1" s="1"/>
  <c r="AW105" i="1"/>
  <c r="AY105" i="1" s="1"/>
  <c r="AW101" i="1"/>
  <c r="AY101" i="1" s="1"/>
  <c r="AW97" i="1"/>
  <c r="AY97" i="1" s="1"/>
  <c r="AW93" i="1"/>
  <c r="AY93" i="1" s="1"/>
  <c r="AW89" i="1"/>
  <c r="AY89" i="1" s="1"/>
  <c r="AW85" i="1"/>
  <c r="AY85" i="1" s="1"/>
  <c r="AW81" i="1"/>
  <c r="AY81" i="1" s="1"/>
  <c r="AW77" i="1"/>
  <c r="AY77" i="1" s="1"/>
  <c r="AW73" i="1"/>
  <c r="AY73" i="1" s="1"/>
  <c r="AW69" i="1"/>
  <c r="AY69" i="1" s="1"/>
  <c r="AW65" i="1"/>
  <c r="AY65" i="1" s="1"/>
  <c r="AW61" i="1"/>
  <c r="AY61" i="1" s="1"/>
  <c r="AW53" i="1"/>
  <c r="AY53" i="1" s="1"/>
  <c r="AW49" i="1"/>
  <c r="AY49" i="1" s="1"/>
  <c r="AW45" i="1"/>
  <c r="AY45" i="1" s="1"/>
  <c r="AW37" i="1"/>
  <c r="AY37" i="1" s="1"/>
  <c r="AW33" i="1"/>
  <c r="AY33" i="1" s="1"/>
  <c r="AW29" i="1"/>
  <c r="AY29" i="1" s="1"/>
  <c r="AW21" i="1"/>
  <c r="AY21" i="1" s="1"/>
  <c r="AW17" i="1"/>
  <c r="AY17" i="1" s="1"/>
  <c r="AW15" i="1"/>
  <c r="AY15" i="1" s="1"/>
  <c r="AW13" i="1"/>
  <c r="AY13" i="1" s="1"/>
  <c r="BC73" i="1"/>
  <c r="BC64" i="1"/>
  <c r="BC61" i="1"/>
  <c r="BC53" i="1"/>
  <c r="BC52" i="1"/>
  <c r="BC49" i="1"/>
  <c r="BC45" i="1"/>
  <c r="BC44" i="1"/>
  <c r="BC40" i="1"/>
  <c r="BC37" i="1"/>
  <c r="BC32" i="1"/>
  <c r="BC29" i="1"/>
  <c r="BC28" i="1"/>
  <c r="BC21" i="1"/>
  <c r="BC13" i="1"/>
  <c r="BC11" i="1"/>
  <c r="AW403" i="1"/>
  <c r="AY403" i="1" s="1"/>
  <c r="AW399" i="1"/>
  <c r="AY399" i="1" s="1"/>
  <c r="AW395" i="1"/>
  <c r="AY395" i="1" s="1"/>
  <c r="AW391" i="1"/>
  <c r="AY391" i="1" s="1"/>
  <c r="AW387" i="1"/>
  <c r="AY387" i="1" s="1"/>
  <c r="AW383" i="1"/>
  <c r="AY383" i="1" s="1"/>
  <c r="AW379" i="1"/>
  <c r="AY379" i="1" s="1"/>
  <c r="AW375" i="1"/>
  <c r="AY375" i="1" s="1"/>
  <c r="AW371" i="1"/>
  <c r="AY371" i="1" s="1"/>
  <c r="AW363" i="1"/>
  <c r="AY363" i="1" s="1"/>
  <c r="AW359" i="1"/>
  <c r="AY359" i="1" s="1"/>
  <c r="AW355" i="1"/>
  <c r="AY355" i="1" s="1"/>
  <c r="AW351" i="1"/>
  <c r="AY351" i="1" s="1"/>
  <c r="AW347" i="1"/>
  <c r="AY347" i="1" s="1"/>
  <c r="AW343" i="1"/>
  <c r="AY343" i="1" s="1"/>
  <c r="AW339" i="1"/>
  <c r="AY339" i="1" s="1"/>
  <c r="AW335" i="1"/>
  <c r="AY335" i="1" s="1"/>
  <c r="AW327" i="1"/>
  <c r="AY327" i="1" s="1"/>
  <c r="AW323" i="1"/>
  <c r="AY323" i="1" s="1"/>
  <c r="AW319" i="1"/>
  <c r="AY319" i="1" s="1"/>
  <c r="AW315" i="1"/>
  <c r="AY315" i="1" s="1"/>
  <c r="AW311" i="1"/>
  <c r="AY311" i="1" s="1"/>
  <c r="AW307" i="1"/>
  <c r="AY307" i="1" s="1"/>
  <c r="AW303" i="1"/>
  <c r="AY303" i="1" s="1"/>
  <c r="AW299" i="1"/>
  <c r="AY299" i="1" s="1"/>
  <c r="AW295" i="1"/>
  <c r="AY295" i="1" s="1"/>
  <c r="AW283" i="1"/>
  <c r="AY283" i="1" s="1"/>
  <c r="AW279" i="1"/>
  <c r="AY279" i="1" s="1"/>
  <c r="AW275" i="1"/>
  <c r="AY275" i="1" s="1"/>
  <c r="AW271" i="1"/>
  <c r="AY271" i="1" s="1"/>
  <c r="AW267" i="1"/>
  <c r="AY267" i="1" s="1"/>
  <c r="AW263" i="1"/>
  <c r="AY263" i="1" s="1"/>
  <c r="AW259" i="1"/>
  <c r="AY259" i="1" s="1"/>
  <c r="AW255" i="1"/>
  <c r="AY255" i="1" s="1"/>
  <c r="AW251" i="1"/>
  <c r="AY251" i="1" s="1"/>
  <c r="AW247" i="1"/>
  <c r="AY247" i="1" s="1"/>
  <c r="AW243" i="1"/>
  <c r="AY243" i="1" s="1"/>
  <c r="AW239" i="1"/>
  <c r="AY239" i="1" s="1"/>
  <c r="AW235" i="1"/>
  <c r="AY235" i="1" s="1"/>
  <c r="AW231" i="1"/>
  <c r="AY231" i="1" s="1"/>
  <c r="AW227" i="1"/>
  <c r="AY227" i="1" s="1"/>
  <c r="AW223" i="1"/>
  <c r="AY223" i="1" s="1"/>
  <c r="AW219" i="1"/>
  <c r="AY219" i="1" s="1"/>
  <c r="AW215" i="1"/>
  <c r="AY215" i="1" s="1"/>
  <c r="AW211" i="1"/>
  <c r="AY211" i="1" s="1"/>
  <c r="AW203" i="1"/>
  <c r="AY203" i="1" s="1"/>
  <c r="AW199" i="1"/>
  <c r="AY199" i="1" s="1"/>
  <c r="AW195" i="1"/>
  <c r="AY195" i="1" s="1"/>
  <c r="AW191" i="1"/>
  <c r="AY191" i="1" s="1"/>
  <c r="AW187" i="1"/>
  <c r="AY187" i="1" s="1"/>
  <c r="AW183" i="1"/>
  <c r="AY183" i="1" s="1"/>
  <c r="AW179" i="1"/>
  <c r="AY179" i="1" s="1"/>
  <c r="AW175" i="1"/>
  <c r="AY175" i="1" s="1"/>
  <c r="AW171" i="1"/>
  <c r="AY171" i="1" s="1"/>
  <c r="AW167" i="1"/>
  <c r="AY167" i="1" s="1"/>
  <c r="AW163" i="1"/>
  <c r="AY163" i="1" s="1"/>
  <c r="AW159" i="1"/>
  <c r="AY159" i="1" s="1"/>
  <c r="AW155" i="1"/>
  <c r="AY155" i="1" s="1"/>
  <c r="AW151" i="1"/>
  <c r="AY151" i="1" s="1"/>
  <c r="AW147" i="1"/>
  <c r="AY147" i="1" s="1"/>
  <c r="AW139" i="1"/>
  <c r="AY139" i="1" s="1"/>
  <c r="AW135" i="1"/>
  <c r="AY135" i="1" s="1"/>
  <c r="AW131" i="1"/>
  <c r="AY131" i="1" s="1"/>
  <c r="AW127" i="1"/>
  <c r="AY127" i="1" s="1"/>
  <c r="AW119" i="1"/>
  <c r="AY119" i="1" s="1"/>
  <c r="AW115" i="1"/>
  <c r="AY115" i="1" s="1"/>
  <c r="AW111" i="1"/>
  <c r="AY111" i="1" s="1"/>
  <c r="AW107" i="1"/>
  <c r="AY107" i="1" s="1"/>
  <c r="AW103" i="1"/>
  <c r="AY103" i="1" s="1"/>
  <c r="AW99" i="1"/>
  <c r="AY99" i="1" s="1"/>
  <c r="AW95" i="1"/>
  <c r="AY95" i="1" s="1"/>
  <c r="AW91" i="1"/>
  <c r="AY91" i="1" s="1"/>
  <c r="AW87" i="1"/>
  <c r="AY87" i="1" s="1"/>
  <c r="AW79" i="1"/>
  <c r="AY79" i="1" s="1"/>
  <c r="AW75" i="1"/>
  <c r="AY75" i="1" s="1"/>
  <c r="AW63" i="1"/>
  <c r="AY63" i="1" s="1"/>
  <c r="AW59" i="1"/>
  <c r="AY59" i="1" s="1"/>
  <c r="AW55" i="1"/>
  <c r="AY55" i="1" s="1"/>
  <c r="AW51" i="1"/>
  <c r="AY51" i="1" s="1"/>
  <c r="AW43" i="1"/>
  <c r="AY43" i="1" s="1"/>
  <c r="AW39" i="1"/>
  <c r="AY39" i="1" s="1"/>
  <c r="AW35" i="1"/>
  <c r="AY35" i="1" s="1"/>
  <c r="AW31" i="1"/>
  <c r="AY31" i="1" s="1"/>
  <c r="AW27" i="1"/>
  <c r="AY27" i="1" s="1"/>
  <c r="AW24" i="1"/>
  <c r="AY24" i="1" s="1"/>
  <c r="AW23" i="1"/>
  <c r="AY23" i="1" s="1"/>
  <c r="AW22" i="1"/>
  <c r="AY22" i="1" s="1"/>
  <c r="AW19" i="1"/>
  <c r="AY19" i="1" s="1"/>
  <c r="AW18" i="1"/>
  <c r="AY18" i="1" s="1"/>
  <c r="AW16" i="1"/>
  <c r="AY16" i="1" s="1"/>
  <c r="AW14" i="1"/>
  <c r="AY14" i="1" s="1"/>
  <c r="AW11" i="1"/>
  <c r="AY11" i="1" s="1"/>
  <c r="AW10" i="1"/>
  <c r="AY10" i="1" s="1"/>
  <c r="BC68" i="1"/>
  <c r="BC60" i="1"/>
  <c r="BC36" i="1"/>
  <c r="BC24" i="1"/>
  <c r="BC23" i="1"/>
  <c r="AW26" i="1"/>
  <c r="AY26" i="1" s="1"/>
  <c r="AW32" i="1"/>
  <c r="AY32" i="1" s="1"/>
  <c r="AW34" i="1"/>
  <c r="AY34" i="1" s="1"/>
  <c r="AW40" i="1"/>
  <c r="AY40" i="1" s="1"/>
  <c r="AW42" i="1"/>
  <c r="AY42" i="1" s="1"/>
  <c r="AW47" i="1"/>
  <c r="AY47" i="1" s="1"/>
  <c r="AW48" i="1"/>
  <c r="AY48" i="1" s="1"/>
  <c r="AW50" i="1"/>
  <c r="AY50" i="1" s="1"/>
  <c r="AW58" i="1"/>
  <c r="AY58" i="1" s="1"/>
  <c r="AW64" i="1"/>
  <c r="AY64" i="1" s="1"/>
  <c r="AW66" i="1"/>
  <c r="AY66" i="1" s="1"/>
  <c r="AW71" i="1"/>
  <c r="AY71" i="1" s="1"/>
  <c r="AW72" i="1"/>
  <c r="AY72" i="1" s="1"/>
  <c r="AW74" i="1"/>
  <c r="AY74" i="1" s="1"/>
  <c r="AW80" i="1"/>
  <c r="AY80" i="1" s="1"/>
  <c r="AW82" i="1"/>
  <c r="AY82" i="1" s="1"/>
  <c r="AW88" i="1"/>
  <c r="AY88" i="1" s="1"/>
  <c r="AW90" i="1"/>
  <c r="AY90" i="1" s="1"/>
  <c r="AW96" i="1"/>
  <c r="AY96" i="1" s="1"/>
  <c r="AW98" i="1"/>
  <c r="AY98" i="1" s="1"/>
  <c r="AW104" i="1"/>
  <c r="AY104" i="1" s="1"/>
  <c r="AW106" i="1"/>
  <c r="AY106" i="1" s="1"/>
  <c r="AW112" i="1"/>
  <c r="AY112" i="1" s="1"/>
  <c r="AW120" i="1"/>
  <c r="AY120" i="1" s="1"/>
  <c r="AW122" i="1"/>
  <c r="AY122" i="1" s="1"/>
  <c r="AW128" i="1"/>
  <c r="AY128" i="1" s="1"/>
  <c r="AW138" i="1"/>
  <c r="AY138" i="1" s="1"/>
  <c r="AW143" i="1"/>
  <c r="AY143" i="1" s="1"/>
  <c r="AW144" i="1"/>
  <c r="AY144" i="1" s="1"/>
  <c r="AW146" i="1"/>
  <c r="AY146" i="1" s="1"/>
  <c r="AW152" i="1"/>
  <c r="AY152" i="1" s="1"/>
  <c r="AW154" i="1"/>
  <c r="AY154" i="1" s="1"/>
  <c r="AW158" i="1"/>
  <c r="AY158" i="1" s="1"/>
  <c r="AW162" i="1"/>
  <c r="AY162" i="1" s="1"/>
  <c r="AW168" i="1"/>
  <c r="AY168" i="1" s="1"/>
  <c r="AW170" i="1"/>
  <c r="AY170" i="1" s="1"/>
  <c r="AW176" i="1"/>
  <c r="AY176" i="1" s="1"/>
  <c r="AW178" i="1"/>
  <c r="AY178" i="1" s="1"/>
  <c r="AW184" i="1"/>
  <c r="AY184" i="1" s="1"/>
  <c r="AW186" i="1"/>
  <c r="AY186" i="1" s="1"/>
  <c r="AW192" i="1"/>
  <c r="AY192" i="1" s="1"/>
  <c r="AW194" i="1"/>
  <c r="AY194" i="1" s="1"/>
  <c r="AW200" i="1"/>
  <c r="AY200" i="1" s="1"/>
  <c r="AW202" i="1"/>
  <c r="AY202" i="1" s="1"/>
  <c r="AW207" i="1"/>
  <c r="AY207" i="1" s="1"/>
  <c r="AW208" i="1"/>
  <c r="AY208" i="1" s="1"/>
  <c r="AW210" i="1"/>
  <c r="AY210" i="1" s="1"/>
  <c r="AW216" i="1"/>
  <c r="AY216" i="1" s="1"/>
  <c r="AW218" i="1"/>
  <c r="AY218" i="1" s="1"/>
  <c r="AW224" i="1"/>
  <c r="AY224" i="1" s="1"/>
  <c r="AW226" i="1"/>
  <c r="AY226" i="1" s="1"/>
  <c r="AW232" i="1"/>
  <c r="AY232" i="1" s="1"/>
  <c r="AW234" i="1"/>
  <c r="AY234" i="1" s="1"/>
  <c r="AW240" i="1"/>
  <c r="AY240" i="1" s="1"/>
  <c r="AW242" i="1"/>
  <c r="AY242" i="1" s="1"/>
  <c r="AW248" i="1"/>
  <c r="AY248" i="1" s="1"/>
  <c r="AW250" i="1"/>
  <c r="AY250" i="1" s="1"/>
  <c r="AW254" i="1"/>
  <c r="AY254" i="1" s="1"/>
  <c r="AW256" i="1"/>
  <c r="AY256" i="1" s="1"/>
  <c r="AW258" i="1"/>
  <c r="AY258" i="1" s="1"/>
  <c r="AW264" i="1"/>
  <c r="AY264" i="1" s="1"/>
  <c r="AW266" i="1"/>
  <c r="AY266" i="1" s="1"/>
  <c r="AW272" i="1"/>
  <c r="AY272" i="1" s="1"/>
  <c r="AW274" i="1"/>
  <c r="AY274" i="1" s="1"/>
  <c r="AW278" i="1"/>
  <c r="AY278" i="1" s="1"/>
  <c r="AW280" i="1"/>
  <c r="AY280" i="1" s="1"/>
  <c r="AW282" i="1"/>
  <c r="AY282" i="1" s="1"/>
  <c r="AW287" i="1"/>
  <c r="AY287" i="1" s="1"/>
  <c r="AW288" i="1"/>
  <c r="AY288" i="1" s="1"/>
  <c r="AW290" i="1"/>
  <c r="AY290" i="1" s="1"/>
  <c r="AW296" i="1"/>
  <c r="AY296" i="1" s="1"/>
  <c r="AW298" i="1"/>
  <c r="AY298" i="1" s="1"/>
  <c r="AW302" i="1"/>
  <c r="AY302" i="1" s="1"/>
  <c r="AW304" i="1"/>
  <c r="AY304" i="1" s="1"/>
  <c r="AW312" i="1"/>
  <c r="AY312" i="1" s="1"/>
  <c r="AW314" i="1"/>
  <c r="AY314" i="1" s="1"/>
  <c r="AW320" i="1"/>
  <c r="AY320" i="1" s="1"/>
  <c r="AW322" i="1"/>
  <c r="AY322" i="1" s="1"/>
  <c r="AW328" i="1"/>
  <c r="AY328" i="1" s="1"/>
  <c r="AW330" i="1"/>
  <c r="AY330" i="1" s="1"/>
  <c r="AW336" i="1"/>
  <c r="AY336" i="1" s="1"/>
  <c r="AW338" i="1"/>
  <c r="AY338" i="1" s="1"/>
  <c r="AW342" i="1"/>
  <c r="AY342" i="1" s="1"/>
  <c r="AW346" i="1"/>
  <c r="AY346" i="1" s="1"/>
  <c r="AW350" i="1"/>
  <c r="AY350" i="1" s="1"/>
  <c r="AW352" i="1"/>
  <c r="AY352" i="1" s="1"/>
  <c r="AW354" i="1"/>
  <c r="AY354" i="1" s="1"/>
  <c r="AW358" i="1"/>
  <c r="AY358" i="1" s="1"/>
  <c r="AW360" i="1"/>
  <c r="AY360" i="1" s="1"/>
  <c r="AW362" i="1"/>
  <c r="AY362" i="1" s="1"/>
  <c r="AW367" i="1"/>
  <c r="AY367" i="1" s="1"/>
  <c r="AW368" i="1"/>
  <c r="AY368" i="1" s="1"/>
  <c r="AW370" i="1"/>
  <c r="AY370" i="1" s="1"/>
  <c r="AW374" i="1"/>
  <c r="AY374" i="1" s="1"/>
  <c r="AW376" i="1"/>
  <c r="AY376" i="1" s="1"/>
  <c r="AW378" i="1"/>
  <c r="AY378" i="1" s="1"/>
  <c r="AW384" i="1"/>
  <c r="AY384" i="1" s="1"/>
  <c r="AW386" i="1"/>
  <c r="AY386" i="1" s="1"/>
  <c r="AW392" i="1"/>
  <c r="AY392" i="1" s="1"/>
  <c r="AW394" i="1"/>
  <c r="AY394" i="1" s="1"/>
  <c r="AW400" i="1"/>
  <c r="AY400" i="1" s="1"/>
  <c r="AW402" i="1"/>
  <c r="AY402" i="1" s="1"/>
  <c r="AW407" i="1"/>
  <c r="AY407" i="1" s="1"/>
  <c r="AW406" i="1"/>
  <c r="AY406" i="1" s="1"/>
  <c r="AW390" i="1"/>
  <c r="AY390" i="1" s="1"/>
  <c r="AW382" i="1"/>
  <c r="AY382" i="1" s="1"/>
  <c r="AW326" i="1"/>
  <c r="AY326" i="1" s="1"/>
  <c r="AW318" i="1"/>
  <c r="AY318" i="1" s="1"/>
  <c r="AW310" i="1"/>
  <c r="AY310" i="1" s="1"/>
  <c r="AW286" i="1"/>
  <c r="AY286" i="1" s="1"/>
  <c r="AW246" i="1"/>
  <c r="AY246" i="1" s="1"/>
  <c r="AW238" i="1"/>
  <c r="AY238" i="1" s="1"/>
  <c r="AW206" i="1"/>
  <c r="AY206" i="1" s="1"/>
  <c r="AW198" i="1"/>
  <c r="AY198" i="1" s="1"/>
  <c r="AW130" i="1"/>
  <c r="AY130" i="1" s="1"/>
  <c r="BC69" i="1"/>
  <c r="BC67" i="1"/>
  <c r="BC65" i="1"/>
  <c r="BC59" i="1"/>
  <c r="BC57" i="1"/>
  <c r="BC55" i="1"/>
  <c r="BC51" i="1"/>
  <c r="BC47" i="1"/>
  <c r="BC41" i="1"/>
  <c r="BC39" i="1"/>
  <c r="BC33" i="1"/>
  <c r="BC27" i="1"/>
  <c r="BC43" i="1"/>
  <c r="AT9" i="1"/>
  <c r="AZ5" i="1" s="1"/>
  <c r="AW114" i="1"/>
  <c r="AY114" i="1" s="1"/>
  <c r="AW306" i="1"/>
  <c r="AY306" i="1" s="1"/>
  <c r="AW408" i="1"/>
  <c r="AY408" i="1" s="1"/>
  <c r="AW404" i="1"/>
  <c r="AY404" i="1" s="1"/>
  <c r="AW398" i="1"/>
  <c r="AY398" i="1" s="1"/>
  <c r="AW396" i="1"/>
  <c r="AY396" i="1" s="1"/>
  <c r="AW388" i="1"/>
  <c r="AY388" i="1" s="1"/>
  <c r="AW380" i="1"/>
  <c r="AY380" i="1" s="1"/>
  <c r="AW372" i="1"/>
  <c r="AY372" i="1" s="1"/>
  <c r="AW366" i="1"/>
  <c r="AY366" i="1" s="1"/>
  <c r="AW364" i="1"/>
  <c r="AY364" i="1" s="1"/>
  <c r="AW356" i="1"/>
  <c r="AY356" i="1" s="1"/>
  <c r="AW348" i="1"/>
  <c r="AY348" i="1" s="1"/>
  <c r="AW344" i="1"/>
  <c r="AY344" i="1" s="1"/>
  <c r="AW340" i="1"/>
  <c r="AY340" i="1" s="1"/>
  <c r="AW334" i="1"/>
  <c r="AY334" i="1" s="1"/>
  <c r="AW332" i="1"/>
  <c r="AY332" i="1" s="1"/>
  <c r="AW331" i="1"/>
  <c r="AY331" i="1" s="1"/>
  <c r="AW324" i="1"/>
  <c r="AY324" i="1" s="1"/>
  <c r="AW316" i="1"/>
  <c r="AY316" i="1" s="1"/>
  <c r="AW308" i="1"/>
  <c r="AY308" i="1" s="1"/>
  <c r="AW305" i="1"/>
  <c r="AY305" i="1" s="1"/>
  <c r="AW300" i="1"/>
  <c r="AY300" i="1" s="1"/>
  <c r="AW294" i="1"/>
  <c r="AY294" i="1" s="1"/>
  <c r="AW292" i="1"/>
  <c r="AY292" i="1" s="1"/>
  <c r="AW291" i="1"/>
  <c r="AY291" i="1" s="1"/>
  <c r="AW284" i="1"/>
  <c r="AY284" i="1" s="1"/>
  <c r="AW277" i="1"/>
  <c r="AY277" i="1" s="1"/>
  <c r="AW276" i="1"/>
  <c r="AY276" i="1" s="1"/>
  <c r="AW270" i="1"/>
  <c r="AY270" i="1" s="1"/>
  <c r="AW268" i="1"/>
  <c r="AY268" i="1" s="1"/>
  <c r="AW262" i="1"/>
  <c r="AY262" i="1" s="1"/>
  <c r="AW260" i="1"/>
  <c r="AY260" i="1" s="1"/>
  <c r="AW253" i="1"/>
  <c r="AY253" i="1" s="1"/>
  <c r="AW252" i="1"/>
  <c r="AY252" i="1" s="1"/>
  <c r="AW244" i="1"/>
  <c r="AY244" i="1" s="1"/>
  <c r="AW236" i="1"/>
  <c r="AY236" i="1" s="1"/>
  <c r="AW233" i="1"/>
  <c r="AY233" i="1" s="1"/>
  <c r="AW230" i="1"/>
  <c r="AY230" i="1" s="1"/>
  <c r="AW228" i="1"/>
  <c r="AY228" i="1" s="1"/>
  <c r="AW222" i="1"/>
  <c r="AY222" i="1" s="1"/>
  <c r="AW220" i="1"/>
  <c r="AY220" i="1" s="1"/>
  <c r="AW214" i="1"/>
  <c r="AY214" i="1" s="1"/>
  <c r="AW213" i="1"/>
  <c r="AY213" i="1" s="1"/>
  <c r="AW212" i="1"/>
  <c r="AY212" i="1" s="1"/>
  <c r="AW204" i="1"/>
  <c r="AY204" i="1" s="1"/>
  <c r="AW196" i="1"/>
  <c r="AY196" i="1" s="1"/>
  <c r="AW190" i="1"/>
  <c r="AY190" i="1" s="1"/>
  <c r="AW188" i="1"/>
  <c r="AY188" i="1" s="1"/>
  <c r="AW182" i="1"/>
  <c r="AY182" i="1" s="1"/>
  <c r="AW180" i="1"/>
  <c r="AY180" i="1" s="1"/>
  <c r="AW174" i="1"/>
  <c r="AY174" i="1" s="1"/>
  <c r="AW173" i="1"/>
  <c r="AY173" i="1" s="1"/>
  <c r="AW172" i="1"/>
  <c r="AY172" i="1" s="1"/>
  <c r="AW166" i="1"/>
  <c r="AY166" i="1" s="1"/>
  <c r="AW164" i="1"/>
  <c r="AY164" i="1" s="1"/>
  <c r="AW160" i="1"/>
  <c r="AY160" i="1" s="1"/>
  <c r="AW156" i="1"/>
  <c r="AY156" i="1" s="1"/>
  <c r="AW150" i="1"/>
  <c r="AY150" i="1" s="1"/>
  <c r="AW148" i="1"/>
  <c r="AY148" i="1" s="1"/>
  <c r="AW142" i="1"/>
  <c r="AY142" i="1" s="1"/>
  <c r="AW140" i="1"/>
  <c r="AY140" i="1" s="1"/>
  <c r="AW137" i="1"/>
  <c r="AY137" i="1" s="1"/>
  <c r="AW136" i="1"/>
  <c r="AY136" i="1" s="1"/>
  <c r="AW134" i="1"/>
  <c r="AY134" i="1" s="1"/>
  <c r="AW132" i="1"/>
  <c r="AY132" i="1" s="1"/>
  <c r="AW126" i="1"/>
  <c r="AY126" i="1" s="1"/>
  <c r="AW124" i="1"/>
  <c r="AY124" i="1" s="1"/>
  <c r="AW123" i="1"/>
  <c r="AY123" i="1" s="1"/>
  <c r="AW118" i="1"/>
  <c r="AY118" i="1" s="1"/>
  <c r="AW116" i="1"/>
  <c r="AY116" i="1" s="1"/>
  <c r="AW110" i="1"/>
  <c r="AY110" i="1" s="1"/>
  <c r="AW108" i="1"/>
  <c r="AY108" i="1" s="1"/>
  <c r="AW102" i="1"/>
  <c r="AY102" i="1" s="1"/>
  <c r="AW100" i="1"/>
  <c r="AY100" i="1" s="1"/>
  <c r="AW94" i="1"/>
  <c r="AY94" i="1" s="1"/>
  <c r="AW92" i="1"/>
  <c r="AY92" i="1" s="1"/>
  <c r="AW86" i="1"/>
  <c r="AY86" i="1" s="1"/>
  <c r="AW84" i="1"/>
  <c r="AY84" i="1" s="1"/>
  <c r="AW83" i="1"/>
  <c r="AY83" i="1" s="1"/>
  <c r="AW78" i="1"/>
  <c r="AY78" i="1" s="1"/>
  <c r="AW76" i="1"/>
  <c r="AY76" i="1" s="1"/>
  <c r="AW70" i="1"/>
  <c r="AY70" i="1" s="1"/>
  <c r="AW68" i="1"/>
  <c r="AY68" i="1" s="1"/>
  <c r="AW67" i="1"/>
  <c r="AY67" i="1" s="1"/>
  <c r="AW62" i="1"/>
  <c r="AY62" i="1" s="1"/>
  <c r="AW60" i="1"/>
  <c r="AY60" i="1" s="1"/>
  <c r="AW57" i="1"/>
  <c r="AY57" i="1" s="1"/>
  <c r="AW56" i="1"/>
  <c r="AY56" i="1" s="1"/>
  <c r="AW54" i="1"/>
  <c r="AY54" i="1" s="1"/>
  <c r="AW52" i="1"/>
  <c r="AY52" i="1" s="1"/>
  <c r="AW46" i="1"/>
  <c r="AY46" i="1" s="1"/>
  <c r="AW44" i="1"/>
  <c r="AY44" i="1" s="1"/>
  <c r="AW41" i="1"/>
  <c r="AY41" i="1" s="1"/>
  <c r="AW38" i="1"/>
  <c r="AY38" i="1" s="1"/>
  <c r="AW36" i="1"/>
  <c r="AY36" i="1" s="1"/>
  <c r="AW30" i="1"/>
  <c r="AY30" i="1" s="1"/>
  <c r="AW28" i="1"/>
  <c r="AY28" i="1" s="1"/>
  <c r="AW25" i="1"/>
  <c r="AY25" i="1" s="1"/>
  <c r="AW20" i="1"/>
  <c r="AY20" i="1" s="1"/>
  <c r="AW12" i="1"/>
  <c r="AY12" i="1" s="1"/>
  <c r="BC71" i="1"/>
  <c r="BC63" i="1"/>
  <c r="BC35" i="1"/>
  <c r="BC31" i="1"/>
  <c r="AW161" i="1"/>
  <c r="AY161" i="1" s="1"/>
  <c r="AW281" i="1"/>
  <c r="AY281" i="1" s="1"/>
  <c r="AW361" i="1"/>
  <c r="AY361" i="1" s="1"/>
  <c r="AW405" i="1"/>
  <c r="AY405" i="1" s="1"/>
  <c r="AU9" i="1" l="1"/>
  <c r="AV9" i="1"/>
  <c r="BC17" i="1"/>
  <c r="BC25" i="1"/>
  <c r="BC14" i="1"/>
  <c r="BC56" i="1"/>
  <c r="BC58" i="1"/>
  <c r="BC48" i="1"/>
  <c r="BC72" i="1"/>
  <c r="AZ4" i="1" l="1"/>
  <c r="AV4" i="1"/>
  <c r="AW9" i="1"/>
  <c r="AY9" i="1" s="1"/>
  <c r="AI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10" i="1"/>
  <c r="AM10" i="1"/>
  <c r="AE10" i="1"/>
  <c r="AA10" i="1"/>
  <c r="W10" i="1"/>
  <c r="S10" i="1"/>
  <c r="AE9" i="1" l="1"/>
  <c r="AM9" i="1"/>
  <c r="AI9" i="1"/>
  <c r="S9" i="1"/>
  <c r="AQ9" i="1"/>
  <c r="W9" i="1"/>
  <c r="AA9" i="1"/>
  <c r="AY4" i="1"/>
  <c r="AS117" i="1"/>
  <c r="AX117" i="1" s="1"/>
  <c r="AZ117" i="1" s="1"/>
  <c r="AS21" i="1"/>
  <c r="AX21" i="1" s="1"/>
  <c r="AZ21" i="1" s="1"/>
  <c r="AS358" i="1"/>
  <c r="AX358" i="1" s="1"/>
  <c r="AZ358" i="1" s="1"/>
  <c r="AS94" i="1"/>
  <c r="AX94" i="1" s="1"/>
  <c r="AZ94" i="1" s="1"/>
  <c r="AS30" i="1"/>
  <c r="AX30" i="1" s="1"/>
  <c r="AZ30" i="1" s="1"/>
  <c r="AS161" i="1"/>
  <c r="AX161" i="1" s="1"/>
  <c r="AZ161" i="1" s="1"/>
  <c r="AS227" i="1"/>
  <c r="AX227" i="1" s="1"/>
  <c r="AZ227" i="1" s="1"/>
  <c r="AS287" i="1"/>
  <c r="AX287" i="1" s="1"/>
  <c r="AZ287" i="1" s="1"/>
  <c r="AS247" i="1"/>
  <c r="AX247" i="1" s="1"/>
  <c r="AZ247" i="1" s="1"/>
  <c r="AS215" i="1"/>
  <c r="AX215" i="1" s="1"/>
  <c r="AZ215" i="1" s="1"/>
  <c r="AS53" i="1"/>
  <c r="AX53" i="1" s="1"/>
  <c r="AZ53" i="1" s="1"/>
  <c r="AS277" i="1"/>
  <c r="AX277" i="1" s="1"/>
  <c r="AZ277" i="1" s="1"/>
  <c r="AS229" i="1"/>
  <c r="AX229" i="1" s="1"/>
  <c r="AZ229" i="1" s="1"/>
  <c r="AS165" i="1"/>
  <c r="AX165" i="1" s="1"/>
  <c r="AZ165" i="1" s="1"/>
  <c r="AS405" i="1"/>
  <c r="AX405" i="1" s="1"/>
  <c r="AZ405" i="1" s="1"/>
  <c r="AS397" i="1"/>
  <c r="AX397" i="1" s="1"/>
  <c r="AZ397" i="1" s="1"/>
  <c r="AS389" i="1"/>
  <c r="AX389" i="1" s="1"/>
  <c r="AZ389" i="1" s="1"/>
  <c r="AS381" i="1"/>
  <c r="AX381" i="1" s="1"/>
  <c r="AZ381" i="1" s="1"/>
  <c r="AS373" i="1"/>
  <c r="AX373" i="1" s="1"/>
  <c r="AZ373" i="1" s="1"/>
  <c r="AS365" i="1"/>
  <c r="AX365" i="1" s="1"/>
  <c r="AZ365" i="1" s="1"/>
  <c r="AS357" i="1"/>
  <c r="AX357" i="1" s="1"/>
  <c r="AZ357" i="1" s="1"/>
  <c r="AS349" i="1"/>
  <c r="AX349" i="1" s="1"/>
  <c r="AZ349" i="1" s="1"/>
  <c r="AS341" i="1"/>
  <c r="AX341" i="1" s="1"/>
  <c r="AZ341" i="1" s="1"/>
  <c r="AS333" i="1"/>
  <c r="AX333" i="1" s="1"/>
  <c r="AZ333" i="1" s="1"/>
  <c r="AS325" i="1"/>
  <c r="AX325" i="1" s="1"/>
  <c r="AZ325" i="1" s="1"/>
  <c r="AS317" i="1"/>
  <c r="AX317" i="1" s="1"/>
  <c r="AZ317" i="1" s="1"/>
  <c r="AS309" i="1"/>
  <c r="AX309" i="1" s="1"/>
  <c r="AZ309" i="1" s="1"/>
  <c r="AS301" i="1"/>
  <c r="AX301" i="1" s="1"/>
  <c r="AZ301" i="1" s="1"/>
  <c r="AS293" i="1"/>
  <c r="AX293" i="1" s="1"/>
  <c r="AZ293" i="1" s="1"/>
  <c r="AS285" i="1"/>
  <c r="AX285" i="1" s="1"/>
  <c r="AZ285" i="1" s="1"/>
  <c r="AS269" i="1"/>
  <c r="AX269" i="1" s="1"/>
  <c r="AZ269" i="1" s="1"/>
  <c r="AS261" i="1"/>
  <c r="AX261" i="1" s="1"/>
  <c r="AZ261" i="1" s="1"/>
  <c r="AS253" i="1"/>
  <c r="AX253" i="1" s="1"/>
  <c r="AZ253" i="1" s="1"/>
  <c r="AS245" i="1"/>
  <c r="AX245" i="1" s="1"/>
  <c r="AZ245" i="1" s="1"/>
  <c r="AS237" i="1"/>
  <c r="AX237" i="1" s="1"/>
  <c r="AZ237" i="1" s="1"/>
  <c r="AS221" i="1"/>
  <c r="AX221" i="1" s="1"/>
  <c r="AZ221" i="1" s="1"/>
  <c r="AS213" i="1"/>
  <c r="AX213" i="1" s="1"/>
  <c r="AZ213" i="1" s="1"/>
  <c r="AS205" i="1"/>
  <c r="AX205" i="1" s="1"/>
  <c r="AZ205" i="1" s="1"/>
  <c r="AS197" i="1"/>
  <c r="AX197" i="1" s="1"/>
  <c r="AZ197" i="1" s="1"/>
  <c r="AS189" i="1"/>
  <c r="AX189" i="1" s="1"/>
  <c r="AZ189" i="1" s="1"/>
  <c r="AS181" i="1"/>
  <c r="AX181" i="1" s="1"/>
  <c r="AZ181" i="1" s="1"/>
  <c r="AS173" i="1"/>
  <c r="AX173" i="1" s="1"/>
  <c r="AZ173" i="1" s="1"/>
  <c r="AS157" i="1"/>
  <c r="AX157" i="1" s="1"/>
  <c r="AZ157" i="1" s="1"/>
  <c r="AS149" i="1"/>
  <c r="AX149" i="1" s="1"/>
  <c r="AZ149" i="1" s="1"/>
  <c r="AS141" i="1"/>
  <c r="AX141" i="1" s="1"/>
  <c r="AZ141" i="1" s="1"/>
  <c r="AS133" i="1"/>
  <c r="AX133" i="1" s="1"/>
  <c r="AZ133" i="1" s="1"/>
  <c r="AS125" i="1"/>
  <c r="AX125" i="1" s="1"/>
  <c r="AZ125" i="1" s="1"/>
  <c r="AS109" i="1"/>
  <c r="AX109" i="1" s="1"/>
  <c r="AZ109" i="1" s="1"/>
  <c r="AS101" i="1"/>
  <c r="AX101" i="1" s="1"/>
  <c r="AZ101" i="1" s="1"/>
  <c r="AS93" i="1"/>
  <c r="AX93" i="1" s="1"/>
  <c r="AZ93" i="1" s="1"/>
  <c r="AS85" i="1"/>
  <c r="AX85" i="1" s="1"/>
  <c r="AZ85" i="1" s="1"/>
  <c r="AS77" i="1"/>
  <c r="AX77" i="1" s="1"/>
  <c r="AZ77" i="1" s="1"/>
  <c r="AS69" i="1"/>
  <c r="AX69" i="1" s="1"/>
  <c r="AZ69" i="1" s="1"/>
  <c r="AS61" i="1"/>
  <c r="AX61" i="1" s="1"/>
  <c r="AZ61" i="1" s="1"/>
  <c r="AS45" i="1"/>
  <c r="AX45" i="1" s="1"/>
  <c r="AZ45" i="1" s="1"/>
  <c r="AS37" i="1"/>
  <c r="AX37" i="1" s="1"/>
  <c r="AZ37" i="1" s="1"/>
  <c r="AS29" i="1"/>
  <c r="AX29" i="1" s="1"/>
  <c r="AZ29" i="1" s="1"/>
  <c r="AS13" i="1"/>
  <c r="AX13" i="1" s="1"/>
  <c r="AZ13" i="1" s="1"/>
  <c r="AS387" i="1"/>
  <c r="AX387" i="1" s="1"/>
  <c r="AZ387" i="1" s="1"/>
  <c r="AS347" i="1"/>
  <c r="AX347" i="1" s="1"/>
  <c r="AZ347" i="1" s="1"/>
  <c r="AS251" i="1"/>
  <c r="AX251" i="1" s="1"/>
  <c r="AZ251" i="1" s="1"/>
  <c r="AS187" i="1"/>
  <c r="AX187" i="1" s="1"/>
  <c r="AZ187" i="1" s="1"/>
  <c r="AS179" i="1"/>
  <c r="AX179" i="1" s="1"/>
  <c r="AZ179" i="1" s="1"/>
  <c r="AS131" i="1"/>
  <c r="AX131" i="1" s="1"/>
  <c r="AZ131" i="1" s="1"/>
  <c r="AS91" i="1"/>
  <c r="AX91" i="1" s="1"/>
  <c r="AZ91" i="1" s="1"/>
  <c r="AS83" i="1"/>
  <c r="AX83" i="1" s="1"/>
  <c r="AZ83" i="1" s="1"/>
  <c r="AS19" i="1"/>
  <c r="AS382" i="1"/>
  <c r="AX382" i="1" s="1"/>
  <c r="AZ382" i="1" s="1"/>
  <c r="AS326" i="1"/>
  <c r="AX326" i="1" s="1"/>
  <c r="AZ326" i="1" s="1"/>
  <c r="AS190" i="1"/>
  <c r="AX190" i="1" s="1"/>
  <c r="AZ190" i="1" s="1"/>
  <c r="AS174" i="1"/>
  <c r="AX174" i="1" s="1"/>
  <c r="AZ174" i="1" s="1"/>
  <c r="AS166" i="1"/>
  <c r="AX166" i="1" s="1"/>
  <c r="AZ166" i="1" s="1"/>
  <c r="AS150" i="1"/>
  <c r="AX150" i="1" s="1"/>
  <c r="AZ150" i="1" s="1"/>
  <c r="AS142" i="1"/>
  <c r="AX142" i="1" s="1"/>
  <c r="AZ142" i="1" s="1"/>
  <c r="AS126" i="1"/>
  <c r="AX126" i="1" s="1"/>
  <c r="AZ126" i="1" s="1"/>
  <c r="AS118" i="1"/>
  <c r="AX118" i="1" s="1"/>
  <c r="AZ118" i="1" s="1"/>
  <c r="AS102" i="1"/>
  <c r="AX102" i="1" s="1"/>
  <c r="AZ102" i="1" s="1"/>
  <c r="AS78" i="1"/>
  <c r="AX78" i="1" s="1"/>
  <c r="AZ78" i="1" s="1"/>
  <c r="AS70" i="1"/>
  <c r="AX70" i="1" s="1"/>
  <c r="AZ70" i="1" s="1"/>
  <c r="AS409" i="1"/>
  <c r="AX409" i="1" s="1"/>
  <c r="AZ409" i="1" s="1"/>
  <c r="AS385" i="1"/>
  <c r="AX385" i="1" s="1"/>
  <c r="AZ385" i="1" s="1"/>
  <c r="AS361" i="1"/>
  <c r="AX361" i="1" s="1"/>
  <c r="AZ361" i="1" s="1"/>
  <c r="AS337" i="1"/>
  <c r="AX337" i="1" s="1"/>
  <c r="AZ337" i="1" s="1"/>
  <c r="AS321" i="1"/>
  <c r="AX321" i="1" s="1"/>
  <c r="AZ321" i="1" s="1"/>
  <c r="AS313" i="1"/>
  <c r="AX313" i="1" s="1"/>
  <c r="AZ313" i="1" s="1"/>
  <c r="AS265" i="1"/>
  <c r="AX265" i="1" s="1"/>
  <c r="AZ265" i="1" s="1"/>
  <c r="AS217" i="1"/>
  <c r="AX217" i="1" s="1"/>
  <c r="AZ217" i="1" s="1"/>
  <c r="AS193" i="1"/>
  <c r="AX193" i="1" s="1"/>
  <c r="AZ193" i="1" s="1"/>
  <c r="AS177" i="1"/>
  <c r="AX177" i="1" s="1"/>
  <c r="AZ177" i="1" s="1"/>
  <c r="AS153" i="1"/>
  <c r="AX153" i="1" s="1"/>
  <c r="AZ153" i="1" s="1"/>
  <c r="AS137" i="1"/>
  <c r="AX137" i="1" s="1"/>
  <c r="AZ137" i="1" s="1"/>
  <c r="AS129" i="1"/>
  <c r="AX129" i="1" s="1"/>
  <c r="AZ129" i="1" s="1"/>
  <c r="AS113" i="1"/>
  <c r="AX113" i="1" s="1"/>
  <c r="AZ113" i="1" s="1"/>
  <c r="AS105" i="1"/>
  <c r="AX105" i="1" s="1"/>
  <c r="AZ105" i="1" s="1"/>
  <c r="AS81" i="1"/>
  <c r="AX81" i="1" s="1"/>
  <c r="AZ81" i="1" s="1"/>
  <c r="AS65" i="1"/>
  <c r="AX65" i="1" s="1"/>
  <c r="AZ65" i="1" s="1"/>
  <c r="AS57" i="1"/>
  <c r="AX57" i="1" s="1"/>
  <c r="AZ57" i="1" s="1"/>
  <c r="AS33" i="1"/>
  <c r="AX33" i="1" s="1"/>
  <c r="AZ33" i="1" s="1"/>
  <c r="AS348" i="1"/>
  <c r="AX348" i="1" s="1"/>
  <c r="AZ348" i="1" s="1"/>
  <c r="AS284" i="1"/>
  <c r="AX284" i="1" s="1"/>
  <c r="AZ284" i="1" s="1"/>
  <c r="AS220" i="1"/>
  <c r="AX220" i="1" s="1"/>
  <c r="AZ220" i="1" s="1"/>
  <c r="AS156" i="1"/>
  <c r="AX156" i="1" s="1"/>
  <c r="AZ156" i="1" s="1"/>
  <c r="AS92" i="1"/>
  <c r="AX92" i="1" s="1"/>
  <c r="AZ92" i="1" s="1"/>
  <c r="AS28" i="1"/>
  <c r="AX28" i="1" s="1"/>
  <c r="AZ28" i="1" s="1"/>
  <c r="AS407" i="1"/>
  <c r="AX407" i="1" s="1"/>
  <c r="AZ407" i="1" s="1"/>
  <c r="AS399" i="1"/>
  <c r="AX399" i="1" s="1"/>
  <c r="AZ399" i="1" s="1"/>
  <c r="AS391" i="1"/>
  <c r="AX391" i="1" s="1"/>
  <c r="AZ391" i="1" s="1"/>
  <c r="AS383" i="1"/>
  <c r="AX383" i="1" s="1"/>
  <c r="AZ383" i="1" s="1"/>
  <c r="AS375" i="1"/>
  <c r="AX375" i="1" s="1"/>
  <c r="AZ375" i="1" s="1"/>
  <c r="AS367" i="1"/>
  <c r="AX367" i="1" s="1"/>
  <c r="AZ367" i="1" s="1"/>
  <c r="AS359" i="1"/>
  <c r="AX359" i="1" s="1"/>
  <c r="AZ359" i="1" s="1"/>
  <c r="AS351" i="1"/>
  <c r="AX351" i="1" s="1"/>
  <c r="AZ351" i="1" s="1"/>
  <c r="AS343" i="1"/>
  <c r="AX343" i="1" s="1"/>
  <c r="AZ343" i="1" s="1"/>
  <c r="AS335" i="1"/>
  <c r="AX335" i="1" s="1"/>
  <c r="AZ335" i="1" s="1"/>
  <c r="AS327" i="1"/>
  <c r="AX327" i="1" s="1"/>
  <c r="AZ327" i="1" s="1"/>
  <c r="AS319" i="1"/>
  <c r="AX319" i="1" s="1"/>
  <c r="AZ319" i="1" s="1"/>
  <c r="AS311" i="1"/>
  <c r="AX311" i="1" s="1"/>
  <c r="AZ311" i="1" s="1"/>
  <c r="AS303" i="1"/>
  <c r="AX303" i="1" s="1"/>
  <c r="AZ303" i="1" s="1"/>
  <c r="AS295" i="1"/>
  <c r="AX295" i="1" s="1"/>
  <c r="AZ295" i="1" s="1"/>
  <c r="AS279" i="1"/>
  <c r="AX279" i="1" s="1"/>
  <c r="AZ279" i="1" s="1"/>
  <c r="AS271" i="1"/>
  <c r="AX271" i="1" s="1"/>
  <c r="AZ271" i="1" s="1"/>
  <c r="AS263" i="1"/>
  <c r="AX263" i="1" s="1"/>
  <c r="AZ263" i="1" s="1"/>
  <c r="AS255" i="1"/>
  <c r="AX255" i="1" s="1"/>
  <c r="AZ255" i="1" s="1"/>
  <c r="AS239" i="1"/>
  <c r="AX239" i="1" s="1"/>
  <c r="AZ239" i="1" s="1"/>
  <c r="AS231" i="1"/>
  <c r="AX231" i="1" s="1"/>
  <c r="AZ231" i="1" s="1"/>
  <c r="AS223" i="1"/>
  <c r="AX223" i="1" s="1"/>
  <c r="AZ223" i="1" s="1"/>
  <c r="AS207" i="1"/>
  <c r="AX207" i="1" s="1"/>
  <c r="AZ207" i="1" s="1"/>
  <c r="AS199" i="1"/>
  <c r="AX199" i="1" s="1"/>
  <c r="AZ199" i="1" s="1"/>
  <c r="AS191" i="1"/>
  <c r="AX191" i="1" s="1"/>
  <c r="AZ191" i="1" s="1"/>
  <c r="AS183" i="1"/>
  <c r="AX183" i="1" s="1"/>
  <c r="AZ183" i="1" s="1"/>
  <c r="AS175" i="1"/>
  <c r="AX175" i="1" s="1"/>
  <c r="AZ175" i="1" s="1"/>
  <c r="AS167" i="1"/>
  <c r="AX167" i="1" s="1"/>
  <c r="AZ167" i="1" s="1"/>
  <c r="AS159" i="1"/>
  <c r="AX159" i="1" s="1"/>
  <c r="AZ159" i="1" s="1"/>
  <c r="AS151" i="1"/>
  <c r="AX151" i="1" s="1"/>
  <c r="AZ151" i="1" s="1"/>
  <c r="AS143" i="1"/>
  <c r="AX143" i="1" s="1"/>
  <c r="AZ143" i="1" s="1"/>
  <c r="AS135" i="1"/>
  <c r="AX135" i="1" s="1"/>
  <c r="AZ135" i="1" s="1"/>
  <c r="AS127" i="1"/>
  <c r="AX127" i="1" s="1"/>
  <c r="AZ127" i="1" s="1"/>
  <c r="AS119" i="1"/>
  <c r="AX119" i="1" s="1"/>
  <c r="AZ119" i="1" s="1"/>
  <c r="AS111" i="1"/>
  <c r="AX111" i="1" s="1"/>
  <c r="AZ111" i="1" s="1"/>
  <c r="AS103" i="1"/>
  <c r="AX103" i="1" s="1"/>
  <c r="AZ103" i="1" s="1"/>
  <c r="AS95" i="1"/>
  <c r="AX95" i="1" s="1"/>
  <c r="AZ95" i="1" s="1"/>
  <c r="AS87" i="1"/>
  <c r="AX87" i="1" s="1"/>
  <c r="AZ87" i="1" s="1"/>
  <c r="AS79" i="1"/>
  <c r="AX79" i="1" s="1"/>
  <c r="AZ79" i="1" s="1"/>
  <c r="AS71" i="1"/>
  <c r="AX71" i="1" s="1"/>
  <c r="AZ71" i="1" s="1"/>
  <c r="AS63" i="1"/>
  <c r="AX63" i="1" s="1"/>
  <c r="AZ63" i="1" s="1"/>
  <c r="AS55" i="1"/>
  <c r="AX55" i="1" s="1"/>
  <c r="AZ55" i="1" s="1"/>
  <c r="AS47" i="1"/>
  <c r="AX47" i="1" s="1"/>
  <c r="AZ47" i="1" s="1"/>
  <c r="AS39" i="1"/>
  <c r="AX39" i="1" s="1"/>
  <c r="AZ39" i="1" s="1"/>
  <c r="AS31" i="1"/>
  <c r="AX31" i="1" s="1"/>
  <c r="AZ31" i="1" s="1"/>
  <c r="AS23" i="1"/>
  <c r="AX23" i="1" s="1"/>
  <c r="AZ23" i="1" s="1"/>
  <c r="AS15" i="1"/>
  <c r="BC15" i="1" s="1"/>
  <c r="AS408" i="1"/>
  <c r="AX408" i="1" s="1"/>
  <c r="AZ408" i="1" s="1"/>
  <c r="AS240" i="1"/>
  <c r="AX240" i="1" s="1"/>
  <c r="AZ240" i="1" s="1"/>
  <c r="AS395" i="1"/>
  <c r="AX395" i="1" s="1"/>
  <c r="AZ395" i="1" s="1"/>
  <c r="AS376" i="1"/>
  <c r="AX376" i="1" s="1"/>
  <c r="AZ376" i="1" s="1"/>
  <c r="AS272" i="1"/>
  <c r="AX272" i="1" s="1"/>
  <c r="AZ272" i="1" s="1"/>
  <c r="AS136" i="1"/>
  <c r="AX136" i="1" s="1"/>
  <c r="AZ136" i="1" s="1"/>
  <c r="AS403" i="1"/>
  <c r="AX403" i="1" s="1"/>
  <c r="AZ403" i="1" s="1"/>
  <c r="AS379" i="1"/>
  <c r="AX379" i="1" s="1"/>
  <c r="AZ379" i="1" s="1"/>
  <c r="AS371" i="1"/>
  <c r="AX371" i="1" s="1"/>
  <c r="AZ371" i="1" s="1"/>
  <c r="AS363" i="1"/>
  <c r="AX363" i="1" s="1"/>
  <c r="AZ363" i="1" s="1"/>
  <c r="AS355" i="1"/>
  <c r="AX355" i="1" s="1"/>
  <c r="AZ355" i="1" s="1"/>
  <c r="AS339" i="1"/>
  <c r="AX339" i="1" s="1"/>
  <c r="AZ339" i="1" s="1"/>
  <c r="AS331" i="1"/>
  <c r="AX331" i="1" s="1"/>
  <c r="AZ331" i="1" s="1"/>
  <c r="AS323" i="1"/>
  <c r="AX323" i="1" s="1"/>
  <c r="AZ323" i="1" s="1"/>
  <c r="AS315" i="1"/>
  <c r="AX315" i="1" s="1"/>
  <c r="AZ315" i="1" s="1"/>
  <c r="AS307" i="1"/>
  <c r="AX307" i="1" s="1"/>
  <c r="AZ307" i="1" s="1"/>
  <c r="AS299" i="1"/>
  <c r="AX299" i="1" s="1"/>
  <c r="AZ299" i="1" s="1"/>
  <c r="AS291" i="1"/>
  <c r="AX291" i="1" s="1"/>
  <c r="AZ291" i="1" s="1"/>
  <c r="AS398" i="1"/>
  <c r="AX398" i="1" s="1"/>
  <c r="AZ398" i="1" s="1"/>
  <c r="AS374" i="1"/>
  <c r="AX374" i="1" s="1"/>
  <c r="AZ374" i="1" s="1"/>
  <c r="AS350" i="1"/>
  <c r="AX350" i="1" s="1"/>
  <c r="AZ350" i="1" s="1"/>
  <c r="AS334" i="1"/>
  <c r="AX334" i="1" s="1"/>
  <c r="AZ334" i="1" s="1"/>
  <c r="AS286" i="1"/>
  <c r="AX286" i="1" s="1"/>
  <c r="AZ286" i="1" s="1"/>
  <c r="AS104" i="1"/>
  <c r="AX104" i="1" s="1"/>
  <c r="AZ104" i="1" s="1"/>
  <c r="AS275" i="1"/>
  <c r="AX275" i="1" s="1"/>
  <c r="AZ275" i="1" s="1"/>
  <c r="AS43" i="1"/>
  <c r="AX43" i="1" s="1"/>
  <c r="AZ43" i="1" s="1"/>
  <c r="AS203" i="1"/>
  <c r="AX203" i="1" s="1"/>
  <c r="AZ203" i="1" s="1"/>
  <c r="AS283" i="1"/>
  <c r="AX283" i="1" s="1"/>
  <c r="AZ283" i="1" s="1"/>
  <c r="AS267" i="1"/>
  <c r="AX267" i="1" s="1"/>
  <c r="AZ267" i="1" s="1"/>
  <c r="AS259" i="1"/>
  <c r="AX259" i="1" s="1"/>
  <c r="AZ259" i="1" s="1"/>
  <c r="AS243" i="1"/>
  <c r="AX243" i="1" s="1"/>
  <c r="AZ243" i="1" s="1"/>
  <c r="AS235" i="1"/>
  <c r="AX235" i="1" s="1"/>
  <c r="AZ235" i="1" s="1"/>
  <c r="AS219" i="1"/>
  <c r="AX219" i="1" s="1"/>
  <c r="AZ219" i="1" s="1"/>
  <c r="AS211" i="1"/>
  <c r="AX211" i="1" s="1"/>
  <c r="AZ211" i="1" s="1"/>
  <c r="AS195" i="1"/>
  <c r="AX195" i="1" s="1"/>
  <c r="AZ195" i="1" s="1"/>
  <c r="AS171" i="1"/>
  <c r="AX171" i="1" s="1"/>
  <c r="AZ171" i="1" s="1"/>
  <c r="AS163" i="1"/>
  <c r="AX163" i="1" s="1"/>
  <c r="AZ163" i="1" s="1"/>
  <c r="AS147" i="1"/>
  <c r="AX147" i="1" s="1"/>
  <c r="AZ147" i="1" s="1"/>
  <c r="AS139" i="1"/>
  <c r="AX139" i="1" s="1"/>
  <c r="AZ139" i="1" s="1"/>
  <c r="AS123" i="1"/>
  <c r="AX123" i="1" s="1"/>
  <c r="AZ123" i="1" s="1"/>
  <c r="AS115" i="1"/>
  <c r="AX115" i="1" s="1"/>
  <c r="AZ115" i="1" s="1"/>
  <c r="AS107" i="1"/>
  <c r="AX107" i="1" s="1"/>
  <c r="AZ107" i="1" s="1"/>
  <c r="AS99" i="1"/>
  <c r="AX99" i="1" s="1"/>
  <c r="AZ99" i="1" s="1"/>
  <c r="AS75" i="1"/>
  <c r="AX75" i="1" s="1"/>
  <c r="AZ75" i="1" s="1"/>
  <c r="AS67" i="1"/>
  <c r="AX67" i="1" s="1"/>
  <c r="AZ67" i="1" s="1"/>
  <c r="AS59" i="1"/>
  <c r="AX59" i="1" s="1"/>
  <c r="AZ59" i="1" s="1"/>
  <c r="AS51" i="1"/>
  <c r="AX51" i="1" s="1"/>
  <c r="AZ51" i="1" s="1"/>
  <c r="AS35" i="1"/>
  <c r="AX35" i="1" s="1"/>
  <c r="AZ35" i="1" s="1"/>
  <c r="AS27" i="1"/>
  <c r="AX27" i="1" s="1"/>
  <c r="AZ27" i="1" s="1"/>
  <c r="AS11" i="1"/>
  <c r="AX11" i="1" s="1"/>
  <c r="AZ11" i="1" s="1"/>
  <c r="AS406" i="1"/>
  <c r="AX406" i="1" s="1"/>
  <c r="AZ406" i="1" s="1"/>
  <c r="AS390" i="1"/>
  <c r="AX390" i="1" s="1"/>
  <c r="AZ390" i="1" s="1"/>
  <c r="AS366" i="1"/>
  <c r="AX366" i="1" s="1"/>
  <c r="AZ366" i="1" s="1"/>
  <c r="AS342" i="1"/>
  <c r="AX342" i="1" s="1"/>
  <c r="AZ342" i="1" s="1"/>
  <c r="AS318" i="1"/>
  <c r="AX318" i="1" s="1"/>
  <c r="AZ318" i="1" s="1"/>
  <c r="AS310" i="1"/>
  <c r="AX310" i="1" s="1"/>
  <c r="AZ310" i="1" s="1"/>
  <c r="AS302" i="1"/>
  <c r="AX302" i="1" s="1"/>
  <c r="AZ302" i="1" s="1"/>
  <c r="AS294" i="1"/>
  <c r="AX294" i="1" s="1"/>
  <c r="AZ294" i="1" s="1"/>
  <c r="AS278" i="1"/>
  <c r="AX278" i="1" s="1"/>
  <c r="AZ278" i="1" s="1"/>
  <c r="AS270" i="1"/>
  <c r="AX270" i="1" s="1"/>
  <c r="AZ270" i="1" s="1"/>
  <c r="AS262" i="1"/>
  <c r="AX262" i="1" s="1"/>
  <c r="AZ262" i="1" s="1"/>
  <c r="AS254" i="1"/>
  <c r="AX254" i="1" s="1"/>
  <c r="AZ254" i="1" s="1"/>
  <c r="AS246" i="1"/>
  <c r="AX246" i="1" s="1"/>
  <c r="AZ246" i="1" s="1"/>
  <c r="AS238" i="1"/>
  <c r="AX238" i="1" s="1"/>
  <c r="AZ238" i="1" s="1"/>
  <c r="AS230" i="1"/>
  <c r="AX230" i="1" s="1"/>
  <c r="AZ230" i="1" s="1"/>
  <c r="AS222" i="1"/>
  <c r="AX222" i="1" s="1"/>
  <c r="AZ222" i="1" s="1"/>
  <c r="AS214" i="1"/>
  <c r="AX214" i="1" s="1"/>
  <c r="AZ214" i="1" s="1"/>
  <c r="AS206" i="1"/>
  <c r="AX206" i="1" s="1"/>
  <c r="AZ206" i="1" s="1"/>
  <c r="AS198" i="1"/>
  <c r="AX198" i="1" s="1"/>
  <c r="AZ198" i="1" s="1"/>
  <c r="AS182" i="1"/>
  <c r="AX182" i="1" s="1"/>
  <c r="AZ182" i="1" s="1"/>
  <c r="AS158" i="1"/>
  <c r="AX158" i="1" s="1"/>
  <c r="AZ158" i="1" s="1"/>
  <c r="AS134" i="1"/>
  <c r="AX134" i="1" s="1"/>
  <c r="AZ134" i="1" s="1"/>
  <c r="AS110" i="1"/>
  <c r="AX110" i="1" s="1"/>
  <c r="AZ110" i="1" s="1"/>
  <c r="AS86" i="1"/>
  <c r="AX86" i="1" s="1"/>
  <c r="AZ86" i="1" s="1"/>
  <c r="AS62" i="1"/>
  <c r="AX62" i="1" s="1"/>
  <c r="AZ62" i="1" s="1"/>
  <c r="AS54" i="1"/>
  <c r="AX54" i="1" s="1"/>
  <c r="AZ54" i="1" s="1"/>
  <c r="AS46" i="1"/>
  <c r="AX46" i="1" s="1"/>
  <c r="AZ46" i="1" s="1"/>
  <c r="AS38" i="1"/>
  <c r="AX38" i="1" s="1"/>
  <c r="AZ38" i="1" s="1"/>
  <c r="AS22" i="1"/>
  <c r="AX22" i="1" s="1"/>
  <c r="AZ22" i="1" s="1"/>
  <c r="AS14" i="1"/>
  <c r="AX14" i="1" s="1"/>
  <c r="AZ14" i="1" s="1"/>
  <c r="AS401" i="1"/>
  <c r="AX401" i="1" s="1"/>
  <c r="AZ401" i="1" s="1"/>
  <c r="AS393" i="1"/>
  <c r="AX393" i="1" s="1"/>
  <c r="AZ393" i="1" s="1"/>
  <c r="AS377" i="1"/>
  <c r="AX377" i="1" s="1"/>
  <c r="AZ377" i="1" s="1"/>
  <c r="AS369" i="1"/>
  <c r="AX369" i="1" s="1"/>
  <c r="AZ369" i="1" s="1"/>
  <c r="AS353" i="1"/>
  <c r="AX353" i="1" s="1"/>
  <c r="AZ353" i="1" s="1"/>
  <c r="AS345" i="1"/>
  <c r="AX345" i="1" s="1"/>
  <c r="AZ345" i="1" s="1"/>
  <c r="AS329" i="1"/>
  <c r="AX329" i="1" s="1"/>
  <c r="AZ329" i="1" s="1"/>
  <c r="AS305" i="1"/>
  <c r="AX305" i="1" s="1"/>
  <c r="AZ305" i="1" s="1"/>
  <c r="AS297" i="1"/>
  <c r="AX297" i="1" s="1"/>
  <c r="AZ297" i="1" s="1"/>
  <c r="AS289" i="1"/>
  <c r="AX289" i="1" s="1"/>
  <c r="AZ289" i="1" s="1"/>
  <c r="AS281" i="1"/>
  <c r="AX281" i="1" s="1"/>
  <c r="AZ281" i="1" s="1"/>
  <c r="AS273" i="1"/>
  <c r="AX273" i="1" s="1"/>
  <c r="AZ273" i="1" s="1"/>
  <c r="AS257" i="1"/>
  <c r="AX257" i="1" s="1"/>
  <c r="AZ257" i="1" s="1"/>
  <c r="AS249" i="1"/>
  <c r="AX249" i="1" s="1"/>
  <c r="AZ249" i="1" s="1"/>
  <c r="AS241" i="1"/>
  <c r="AX241" i="1" s="1"/>
  <c r="AZ241" i="1" s="1"/>
  <c r="AS233" i="1"/>
  <c r="AX233" i="1" s="1"/>
  <c r="AZ233" i="1" s="1"/>
  <c r="AS225" i="1"/>
  <c r="AX225" i="1" s="1"/>
  <c r="AZ225" i="1" s="1"/>
  <c r="AS209" i="1"/>
  <c r="AX209" i="1" s="1"/>
  <c r="AZ209" i="1" s="1"/>
  <c r="AS201" i="1"/>
  <c r="AX201" i="1" s="1"/>
  <c r="AZ201" i="1" s="1"/>
  <c r="AS185" i="1"/>
  <c r="AX185" i="1" s="1"/>
  <c r="AZ185" i="1" s="1"/>
  <c r="AS169" i="1"/>
  <c r="AX169" i="1" s="1"/>
  <c r="AZ169" i="1" s="1"/>
  <c r="AS145" i="1"/>
  <c r="AX145" i="1" s="1"/>
  <c r="AZ145" i="1" s="1"/>
  <c r="AS121" i="1"/>
  <c r="AX121" i="1" s="1"/>
  <c r="AZ121" i="1" s="1"/>
  <c r="AS97" i="1"/>
  <c r="AX97" i="1" s="1"/>
  <c r="AZ97" i="1" s="1"/>
  <c r="AS89" i="1"/>
  <c r="AX89" i="1" s="1"/>
  <c r="AZ89" i="1" s="1"/>
  <c r="AS73" i="1"/>
  <c r="AX73" i="1" s="1"/>
  <c r="AZ73" i="1" s="1"/>
  <c r="AS49" i="1"/>
  <c r="AX49" i="1" s="1"/>
  <c r="AZ49" i="1" s="1"/>
  <c r="AS41" i="1"/>
  <c r="AX41" i="1" s="1"/>
  <c r="AZ41" i="1" s="1"/>
  <c r="AS25" i="1"/>
  <c r="AX25" i="1" s="1"/>
  <c r="AZ25" i="1" s="1"/>
  <c r="AS17" i="1"/>
  <c r="AS155" i="1"/>
  <c r="AX155" i="1" s="1"/>
  <c r="AZ155" i="1" s="1"/>
  <c r="AS400" i="1"/>
  <c r="AX400" i="1" s="1"/>
  <c r="AZ400" i="1" s="1"/>
  <c r="AS392" i="1"/>
  <c r="AX392" i="1" s="1"/>
  <c r="AZ392" i="1" s="1"/>
  <c r="AS384" i="1"/>
  <c r="AX384" i="1" s="1"/>
  <c r="AZ384" i="1" s="1"/>
  <c r="AS368" i="1"/>
  <c r="AX368" i="1" s="1"/>
  <c r="AZ368" i="1" s="1"/>
  <c r="AS360" i="1"/>
  <c r="AX360" i="1" s="1"/>
  <c r="AZ360" i="1" s="1"/>
  <c r="AS352" i="1"/>
  <c r="AX352" i="1" s="1"/>
  <c r="AZ352" i="1" s="1"/>
  <c r="AS344" i="1"/>
  <c r="AX344" i="1" s="1"/>
  <c r="AZ344" i="1" s="1"/>
  <c r="AS336" i="1"/>
  <c r="AX336" i="1" s="1"/>
  <c r="AZ336" i="1" s="1"/>
  <c r="AS328" i="1"/>
  <c r="AX328" i="1" s="1"/>
  <c r="AZ328" i="1" s="1"/>
  <c r="AS320" i="1"/>
  <c r="AX320" i="1" s="1"/>
  <c r="AZ320" i="1" s="1"/>
  <c r="AS312" i="1"/>
  <c r="AX312" i="1" s="1"/>
  <c r="AZ312" i="1" s="1"/>
  <c r="AS304" i="1"/>
  <c r="AX304" i="1" s="1"/>
  <c r="AZ304" i="1" s="1"/>
  <c r="AS296" i="1"/>
  <c r="AX296" i="1" s="1"/>
  <c r="AZ296" i="1" s="1"/>
  <c r="AS288" i="1"/>
  <c r="AX288" i="1" s="1"/>
  <c r="AZ288" i="1" s="1"/>
  <c r="AS280" i="1"/>
  <c r="AX280" i="1" s="1"/>
  <c r="AZ280" i="1" s="1"/>
  <c r="AS264" i="1"/>
  <c r="AX264" i="1" s="1"/>
  <c r="AZ264" i="1" s="1"/>
  <c r="AS256" i="1"/>
  <c r="AX256" i="1" s="1"/>
  <c r="AZ256" i="1" s="1"/>
  <c r="AS248" i="1"/>
  <c r="AX248" i="1" s="1"/>
  <c r="AZ248" i="1" s="1"/>
  <c r="AS232" i="1"/>
  <c r="AX232" i="1" s="1"/>
  <c r="AZ232" i="1" s="1"/>
  <c r="AS224" i="1"/>
  <c r="AX224" i="1" s="1"/>
  <c r="AZ224" i="1" s="1"/>
  <c r="AS216" i="1"/>
  <c r="AX216" i="1" s="1"/>
  <c r="AZ216" i="1" s="1"/>
  <c r="AS208" i="1"/>
  <c r="AX208" i="1" s="1"/>
  <c r="AZ208" i="1" s="1"/>
  <c r="AS200" i="1"/>
  <c r="AX200" i="1" s="1"/>
  <c r="AZ200" i="1" s="1"/>
  <c r="AS404" i="1"/>
  <c r="AX404" i="1" s="1"/>
  <c r="AZ404" i="1" s="1"/>
  <c r="AS396" i="1"/>
  <c r="AX396" i="1" s="1"/>
  <c r="AZ396" i="1" s="1"/>
  <c r="AS388" i="1"/>
  <c r="AX388" i="1" s="1"/>
  <c r="AZ388" i="1" s="1"/>
  <c r="AS380" i="1"/>
  <c r="AX380" i="1" s="1"/>
  <c r="AZ380" i="1" s="1"/>
  <c r="AS372" i="1"/>
  <c r="AX372" i="1" s="1"/>
  <c r="AZ372" i="1" s="1"/>
  <c r="AS364" i="1"/>
  <c r="AX364" i="1" s="1"/>
  <c r="AZ364" i="1" s="1"/>
  <c r="AS356" i="1"/>
  <c r="AX356" i="1" s="1"/>
  <c r="AZ356" i="1" s="1"/>
  <c r="AS340" i="1"/>
  <c r="AX340" i="1" s="1"/>
  <c r="AZ340" i="1" s="1"/>
  <c r="AS332" i="1"/>
  <c r="AX332" i="1" s="1"/>
  <c r="AZ332" i="1" s="1"/>
  <c r="AS324" i="1"/>
  <c r="AX324" i="1" s="1"/>
  <c r="AZ324" i="1" s="1"/>
  <c r="AS316" i="1"/>
  <c r="AX316" i="1" s="1"/>
  <c r="AZ316" i="1" s="1"/>
  <c r="AS308" i="1"/>
  <c r="AX308" i="1" s="1"/>
  <c r="AZ308" i="1" s="1"/>
  <c r="AS300" i="1"/>
  <c r="AX300" i="1" s="1"/>
  <c r="AZ300" i="1" s="1"/>
  <c r="AS292" i="1"/>
  <c r="AX292" i="1" s="1"/>
  <c r="AZ292" i="1" s="1"/>
  <c r="AS276" i="1"/>
  <c r="AX276" i="1" s="1"/>
  <c r="AZ276" i="1" s="1"/>
  <c r="AS268" i="1"/>
  <c r="AX268" i="1" s="1"/>
  <c r="AZ268" i="1" s="1"/>
  <c r="AS260" i="1"/>
  <c r="AX260" i="1" s="1"/>
  <c r="AZ260" i="1" s="1"/>
  <c r="AS252" i="1"/>
  <c r="AX252" i="1" s="1"/>
  <c r="AZ252" i="1" s="1"/>
  <c r="AS244" i="1"/>
  <c r="AX244" i="1" s="1"/>
  <c r="AZ244" i="1" s="1"/>
  <c r="AS236" i="1"/>
  <c r="AX236" i="1" s="1"/>
  <c r="AZ236" i="1" s="1"/>
  <c r="AS228" i="1"/>
  <c r="AX228" i="1" s="1"/>
  <c r="AZ228" i="1" s="1"/>
  <c r="AS212" i="1"/>
  <c r="AX212" i="1" s="1"/>
  <c r="AZ212" i="1" s="1"/>
  <c r="AS204" i="1"/>
  <c r="AX204" i="1" s="1"/>
  <c r="AZ204" i="1" s="1"/>
  <c r="AS196" i="1"/>
  <c r="AX196" i="1" s="1"/>
  <c r="AZ196" i="1" s="1"/>
  <c r="AS188" i="1"/>
  <c r="AX188" i="1" s="1"/>
  <c r="AZ188" i="1" s="1"/>
  <c r="AS180" i="1"/>
  <c r="AX180" i="1" s="1"/>
  <c r="AZ180" i="1" s="1"/>
  <c r="AS172" i="1"/>
  <c r="AX172" i="1" s="1"/>
  <c r="AZ172" i="1" s="1"/>
  <c r="AS164" i="1"/>
  <c r="AX164" i="1" s="1"/>
  <c r="AZ164" i="1" s="1"/>
  <c r="AS148" i="1"/>
  <c r="AX148" i="1" s="1"/>
  <c r="AZ148" i="1" s="1"/>
  <c r="AS140" i="1"/>
  <c r="AX140" i="1" s="1"/>
  <c r="AZ140" i="1" s="1"/>
  <c r="AS132" i="1"/>
  <c r="AX132" i="1" s="1"/>
  <c r="AZ132" i="1" s="1"/>
  <c r="AS124" i="1"/>
  <c r="AX124" i="1" s="1"/>
  <c r="AZ124" i="1" s="1"/>
  <c r="AS116" i="1"/>
  <c r="AX116" i="1" s="1"/>
  <c r="AZ116" i="1" s="1"/>
  <c r="AS108" i="1"/>
  <c r="AX108" i="1" s="1"/>
  <c r="AZ108" i="1" s="1"/>
  <c r="AS100" i="1"/>
  <c r="AX100" i="1" s="1"/>
  <c r="AZ100" i="1" s="1"/>
  <c r="AS84" i="1"/>
  <c r="AX84" i="1" s="1"/>
  <c r="AZ84" i="1" s="1"/>
  <c r="AS76" i="1"/>
  <c r="AX76" i="1" s="1"/>
  <c r="AZ76" i="1" s="1"/>
  <c r="AS68" i="1"/>
  <c r="AX68" i="1" s="1"/>
  <c r="AZ68" i="1" s="1"/>
  <c r="AS60" i="1"/>
  <c r="AX60" i="1" s="1"/>
  <c r="AZ60" i="1" s="1"/>
  <c r="AS52" i="1"/>
  <c r="AX52" i="1" s="1"/>
  <c r="AZ52" i="1" s="1"/>
  <c r="AS44" i="1"/>
  <c r="AX44" i="1" s="1"/>
  <c r="AZ44" i="1" s="1"/>
  <c r="AS36" i="1"/>
  <c r="AX36" i="1" s="1"/>
  <c r="AZ36" i="1" s="1"/>
  <c r="AS20" i="1"/>
  <c r="AS12" i="1"/>
  <c r="AS192" i="1"/>
  <c r="AX192" i="1" s="1"/>
  <c r="AZ192" i="1" s="1"/>
  <c r="AS184" i="1"/>
  <c r="AX184" i="1" s="1"/>
  <c r="AZ184" i="1" s="1"/>
  <c r="AS176" i="1"/>
  <c r="AX176" i="1" s="1"/>
  <c r="AZ176" i="1" s="1"/>
  <c r="AS168" i="1"/>
  <c r="AX168" i="1" s="1"/>
  <c r="AZ168" i="1" s="1"/>
  <c r="AS160" i="1"/>
  <c r="AX160" i="1" s="1"/>
  <c r="AZ160" i="1" s="1"/>
  <c r="AS152" i="1"/>
  <c r="AX152" i="1" s="1"/>
  <c r="AZ152" i="1" s="1"/>
  <c r="AS144" i="1"/>
  <c r="AX144" i="1" s="1"/>
  <c r="AZ144" i="1" s="1"/>
  <c r="AS128" i="1"/>
  <c r="AX128" i="1" s="1"/>
  <c r="AZ128" i="1" s="1"/>
  <c r="AS120" i="1"/>
  <c r="AX120" i="1" s="1"/>
  <c r="AZ120" i="1" s="1"/>
  <c r="AS112" i="1"/>
  <c r="AX112" i="1" s="1"/>
  <c r="AZ112" i="1" s="1"/>
  <c r="AS96" i="1"/>
  <c r="AX96" i="1" s="1"/>
  <c r="AZ96" i="1" s="1"/>
  <c r="AS88" i="1"/>
  <c r="AX88" i="1" s="1"/>
  <c r="AZ88" i="1" s="1"/>
  <c r="AS80" i="1"/>
  <c r="AX80" i="1" s="1"/>
  <c r="AZ80" i="1" s="1"/>
  <c r="AS72" i="1"/>
  <c r="AX72" i="1" s="1"/>
  <c r="AZ72" i="1" s="1"/>
  <c r="AS64" i="1"/>
  <c r="AX64" i="1" s="1"/>
  <c r="AZ64" i="1" s="1"/>
  <c r="AS56" i="1"/>
  <c r="AX56" i="1" s="1"/>
  <c r="AZ56" i="1" s="1"/>
  <c r="AS48" i="1"/>
  <c r="AX48" i="1" s="1"/>
  <c r="AZ48" i="1" s="1"/>
  <c r="AS40" i="1"/>
  <c r="AX40" i="1" s="1"/>
  <c r="AZ40" i="1" s="1"/>
  <c r="AS32" i="1"/>
  <c r="AX32" i="1" s="1"/>
  <c r="AZ32" i="1" s="1"/>
  <c r="AS24" i="1"/>
  <c r="AX24" i="1" s="1"/>
  <c r="AZ24" i="1" s="1"/>
  <c r="AS16" i="1"/>
  <c r="AS10" i="1"/>
  <c r="AS402" i="1"/>
  <c r="AX402" i="1" s="1"/>
  <c r="AZ402" i="1" s="1"/>
  <c r="AS394" i="1"/>
  <c r="AX394" i="1" s="1"/>
  <c r="AZ394" i="1" s="1"/>
  <c r="AS386" i="1"/>
  <c r="AX386" i="1" s="1"/>
  <c r="AZ386" i="1" s="1"/>
  <c r="AS378" i="1"/>
  <c r="AX378" i="1" s="1"/>
  <c r="AZ378" i="1" s="1"/>
  <c r="AS370" i="1"/>
  <c r="AX370" i="1" s="1"/>
  <c r="AZ370" i="1" s="1"/>
  <c r="AS362" i="1"/>
  <c r="AX362" i="1" s="1"/>
  <c r="AZ362" i="1" s="1"/>
  <c r="AS354" i="1"/>
  <c r="AX354" i="1" s="1"/>
  <c r="AZ354" i="1" s="1"/>
  <c r="AS346" i="1"/>
  <c r="AX346" i="1" s="1"/>
  <c r="AZ346" i="1" s="1"/>
  <c r="AS338" i="1"/>
  <c r="AX338" i="1" s="1"/>
  <c r="AZ338" i="1" s="1"/>
  <c r="AS330" i="1"/>
  <c r="AX330" i="1" s="1"/>
  <c r="AZ330" i="1" s="1"/>
  <c r="AS322" i="1"/>
  <c r="AX322" i="1" s="1"/>
  <c r="AZ322" i="1" s="1"/>
  <c r="AS314" i="1"/>
  <c r="AX314" i="1" s="1"/>
  <c r="AZ314" i="1" s="1"/>
  <c r="AS306" i="1"/>
  <c r="AX306" i="1" s="1"/>
  <c r="AZ306" i="1" s="1"/>
  <c r="AS298" i="1"/>
  <c r="AX298" i="1" s="1"/>
  <c r="AZ298" i="1" s="1"/>
  <c r="AS290" i="1"/>
  <c r="AX290" i="1" s="1"/>
  <c r="AZ290" i="1" s="1"/>
  <c r="AS282" i="1"/>
  <c r="AX282" i="1" s="1"/>
  <c r="AZ282" i="1" s="1"/>
  <c r="AS274" i="1"/>
  <c r="AX274" i="1" s="1"/>
  <c r="AZ274" i="1" s="1"/>
  <c r="AS266" i="1"/>
  <c r="AX266" i="1" s="1"/>
  <c r="AZ266" i="1" s="1"/>
  <c r="AS258" i="1"/>
  <c r="AX258" i="1" s="1"/>
  <c r="AZ258" i="1" s="1"/>
  <c r="AS250" i="1"/>
  <c r="AX250" i="1" s="1"/>
  <c r="AZ250" i="1" s="1"/>
  <c r="AS242" i="1"/>
  <c r="AX242" i="1" s="1"/>
  <c r="AZ242" i="1" s="1"/>
  <c r="AS234" i="1"/>
  <c r="AX234" i="1" s="1"/>
  <c r="AZ234" i="1" s="1"/>
  <c r="AS226" i="1"/>
  <c r="AX226" i="1" s="1"/>
  <c r="AZ226" i="1" s="1"/>
  <c r="AS218" i="1"/>
  <c r="AX218" i="1" s="1"/>
  <c r="AZ218" i="1" s="1"/>
  <c r="AS210" i="1"/>
  <c r="AX210" i="1" s="1"/>
  <c r="AZ210" i="1" s="1"/>
  <c r="AS202" i="1"/>
  <c r="AX202" i="1" s="1"/>
  <c r="AZ202" i="1" s="1"/>
  <c r="AS194" i="1"/>
  <c r="AX194" i="1" s="1"/>
  <c r="AZ194" i="1" s="1"/>
  <c r="AS186" i="1"/>
  <c r="AX186" i="1" s="1"/>
  <c r="AZ186" i="1" s="1"/>
  <c r="AS178" i="1"/>
  <c r="AX178" i="1" s="1"/>
  <c r="AZ178" i="1" s="1"/>
  <c r="AS170" i="1"/>
  <c r="AX170" i="1" s="1"/>
  <c r="AZ170" i="1" s="1"/>
  <c r="AS162" i="1"/>
  <c r="AX162" i="1" s="1"/>
  <c r="AZ162" i="1" s="1"/>
  <c r="AS154" i="1"/>
  <c r="AX154" i="1" s="1"/>
  <c r="AZ154" i="1" s="1"/>
  <c r="AS146" i="1"/>
  <c r="AX146" i="1" s="1"/>
  <c r="AZ146" i="1" s="1"/>
  <c r="AS138" i="1"/>
  <c r="AX138" i="1" s="1"/>
  <c r="AZ138" i="1" s="1"/>
  <c r="AS130" i="1"/>
  <c r="AX130" i="1" s="1"/>
  <c r="AZ130" i="1" s="1"/>
  <c r="AS122" i="1"/>
  <c r="AX122" i="1" s="1"/>
  <c r="AZ122" i="1" s="1"/>
  <c r="AS114" i="1"/>
  <c r="AX114" i="1" s="1"/>
  <c r="AZ114" i="1" s="1"/>
  <c r="AS106" i="1"/>
  <c r="AX106" i="1" s="1"/>
  <c r="AZ106" i="1" s="1"/>
  <c r="AS98" i="1"/>
  <c r="AX98" i="1" s="1"/>
  <c r="AZ98" i="1" s="1"/>
  <c r="AS90" i="1"/>
  <c r="AX90" i="1" s="1"/>
  <c r="AZ90" i="1" s="1"/>
  <c r="AS82" i="1"/>
  <c r="AX82" i="1" s="1"/>
  <c r="AZ82" i="1" s="1"/>
  <c r="AS74" i="1"/>
  <c r="AX74" i="1" s="1"/>
  <c r="AZ74" i="1" s="1"/>
  <c r="AS66" i="1"/>
  <c r="AX66" i="1" s="1"/>
  <c r="AZ66" i="1" s="1"/>
  <c r="AS58" i="1"/>
  <c r="AX58" i="1" s="1"/>
  <c r="AZ58" i="1" s="1"/>
  <c r="AS50" i="1"/>
  <c r="AX50" i="1" s="1"/>
  <c r="AZ50" i="1" s="1"/>
  <c r="AS42" i="1"/>
  <c r="AX42" i="1" s="1"/>
  <c r="AZ42" i="1" s="1"/>
  <c r="AS34" i="1"/>
  <c r="AX34" i="1" s="1"/>
  <c r="AZ34" i="1" s="1"/>
  <c r="AS26" i="1"/>
  <c r="AX26" i="1" s="1"/>
  <c r="AZ26" i="1" s="1"/>
  <c r="AS18" i="1"/>
  <c r="B13" i="8"/>
  <c r="I10" i="8"/>
  <c r="B8" i="8"/>
  <c r="B11" i="8" s="1"/>
  <c r="I7" i="8"/>
  <c r="I6" i="8"/>
  <c r="I4" i="8"/>
  <c r="H3" i="8"/>
  <c r="H15" i="8" s="1"/>
  <c r="G3" i="8"/>
  <c r="G15" i="8" s="1"/>
  <c r="F3" i="8"/>
  <c r="F15" i="8" s="1"/>
  <c r="E3" i="8"/>
  <c r="E15" i="8" s="1"/>
  <c r="D3" i="8"/>
  <c r="D15" i="8" s="1"/>
  <c r="C3" i="8"/>
  <c r="C15" i="8" s="1"/>
  <c r="P368" i="7"/>
  <c r="L368" i="7"/>
  <c r="Q368" i="7" s="1"/>
  <c r="P367" i="7"/>
  <c r="L367" i="7"/>
  <c r="Q367" i="7" s="1"/>
  <c r="P366" i="7"/>
  <c r="L366" i="7"/>
  <c r="Q366" i="7" s="1"/>
  <c r="P365" i="7"/>
  <c r="L365" i="7"/>
  <c r="Q365" i="7" s="1"/>
  <c r="P364" i="7"/>
  <c r="L364" i="7"/>
  <c r="Q364" i="7" s="1"/>
  <c r="P363" i="7"/>
  <c r="L363" i="7"/>
  <c r="Q363" i="7" s="1"/>
  <c r="P362" i="7"/>
  <c r="L362" i="7"/>
  <c r="Q362" i="7" s="1"/>
  <c r="P361" i="7"/>
  <c r="L361" i="7"/>
  <c r="Q361" i="7" s="1"/>
  <c r="P360" i="7"/>
  <c r="L360" i="7"/>
  <c r="Q360" i="7" s="1"/>
  <c r="P359" i="7"/>
  <c r="L359" i="7"/>
  <c r="Q359" i="7" s="1"/>
  <c r="P358" i="7"/>
  <c r="L358" i="7"/>
  <c r="Q358" i="7" s="1"/>
  <c r="P357" i="7"/>
  <c r="L357" i="7"/>
  <c r="Q357" i="7" s="1"/>
  <c r="P356" i="7"/>
  <c r="L356" i="7"/>
  <c r="Q356" i="7" s="1"/>
  <c r="P355" i="7"/>
  <c r="L355" i="7"/>
  <c r="Q355" i="7" s="1"/>
  <c r="P354" i="7"/>
  <c r="L354" i="7"/>
  <c r="Q354" i="7" s="1"/>
  <c r="P353" i="7"/>
  <c r="L353" i="7"/>
  <c r="Q353" i="7" s="1"/>
  <c r="P352" i="7"/>
  <c r="L352" i="7"/>
  <c r="Q352" i="7" s="1"/>
  <c r="P351" i="7"/>
  <c r="L351" i="7"/>
  <c r="Q351" i="7" s="1"/>
  <c r="P350" i="7"/>
  <c r="L350" i="7"/>
  <c r="Q350" i="7" s="1"/>
  <c r="P349" i="7"/>
  <c r="L349" i="7"/>
  <c r="Q349" i="7" s="1"/>
  <c r="P348" i="7"/>
  <c r="L348" i="7"/>
  <c r="Q348" i="7" s="1"/>
  <c r="P347" i="7"/>
  <c r="L347" i="7"/>
  <c r="Q347" i="7" s="1"/>
  <c r="P346" i="7"/>
  <c r="L346" i="7"/>
  <c r="Q346" i="7" s="1"/>
  <c r="P345" i="7"/>
  <c r="L345" i="7"/>
  <c r="Q345" i="7" s="1"/>
  <c r="P344" i="7"/>
  <c r="L344" i="7"/>
  <c r="Q344" i="7" s="1"/>
  <c r="P343" i="7"/>
  <c r="L343" i="7"/>
  <c r="Q343" i="7" s="1"/>
  <c r="P342" i="7"/>
  <c r="L342" i="7"/>
  <c r="Q342" i="7" s="1"/>
  <c r="P341" i="7"/>
  <c r="L341" i="7"/>
  <c r="Q341" i="7" s="1"/>
  <c r="P340" i="7"/>
  <c r="L340" i="7"/>
  <c r="Q340" i="7" s="1"/>
  <c r="P339" i="7"/>
  <c r="L339" i="7"/>
  <c r="Q339" i="7" s="1"/>
  <c r="P338" i="7"/>
  <c r="L338" i="7"/>
  <c r="Q338" i="7" s="1"/>
  <c r="P337" i="7"/>
  <c r="L337" i="7"/>
  <c r="Q337" i="7" s="1"/>
  <c r="P336" i="7"/>
  <c r="L336" i="7"/>
  <c r="Q336" i="7" s="1"/>
  <c r="P335" i="7"/>
  <c r="L335" i="7"/>
  <c r="Q335" i="7" s="1"/>
  <c r="P334" i="7"/>
  <c r="L334" i="7"/>
  <c r="Q334" i="7" s="1"/>
  <c r="P333" i="7"/>
  <c r="L333" i="7"/>
  <c r="Q333" i="7" s="1"/>
  <c r="P332" i="7"/>
  <c r="L332" i="7"/>
  <c r="Q332" i="7" s="1"/>
  <c r="P331" i="7"/>
  <c r="L331" i="7"/>
  <c r="Q331" i="7" s="1"/>
  <c r="P330" i="7"/>
  <c r="L330" i="7"/>
  <c r="Q330" i="7" s="1"/>
  <c r="P329" i="7"/>
  <c r="L329" i="7"/>
  <c r="Q329" i="7" s="1"/>
  <c r="P328" i="7"/>
  <c r="L328" i="7"/>
  <c r="Q328" i="7" s="1"/>
  <c r="P327" i="7"/>
  <c r="L327" i="7"/>
  <c r="Q327" i="7" s="1"/>
  <c r="P326" i="7"/>
  <c r="L326" i="7"/>
  <c r="Q326" i="7" s="1"/>
  <c r="P325" i="7"/>
  <c r="L325" i="7"/>
  <c r="Q325" i="7" s="1"/>
  <c r="P324" i="7"/>
  <c r="L324" i="7"/>
  <c r="Q324" i="7" s="1"/>
  <c r="P323" i="7"/>
  <c r="L323" i="7"/>
  <c r="Q323" i="7" s="1"/>
  <c r="P322" i="7"/>
  <c r="L322" i="7"/>
  <c r="Q322" i="7" s="1"/>
  <c r="P321" i="7"/>
  <c r="L321" i="7"/>
  <c r="Q321" i="7" s="1"/>
  <c r="P320" i="7"/>
  <c r="L320" i="7"/>
  <c r="Q320" i="7" s="1"/>
  <c r="P319" i="7"/>
  <c r="L319" i="7"/>
  <c r="Q319" i="7" s="1"/>
  <c r="P318" i="7"/>
  <c r="L318" i="7"/>
  <c r="Q318" i="7" s="1"/>
  <c r="P317" i="7"/>
  <c r="L317" i="7"/>
  <c r="Q317" i="7" s="1"/>
  <c r="P316" i="7"/>
  <c r="L316" i="7"/>
  <c r="Q316" i="7" s="1"/>
  <c r="P315" i="7"/>
  <c r="L315" i="7"/>
  <c r="Q315" i="7" s="1"/>
  <c r="P314" i="7"/>
  <c r="L314" i="7"/>
  <c r="Q314" i="7" s="1"/>
  <c r="P313" i="7"/>
  <c r="L313" i="7"/>
  <c r="Q313" i="7" s="1"/>
  <c r="P312" i="7"/>
  <c r="L312" i="7"/>
  <c r="Q312" i="7" s="1"/>
  <c r="P311" i="7"/>
  <c r="L311" i="7"/>
  <c r="Q311" i="7" s="1"/>
  <c r="P310" i="7"/>
  <c r="L310" i="7"/>
  <c r="Q310" i="7" s="1"/>
  <c r="P309" i="7"/>
  <c r="L309" i="7"/>
  <c r="Q309" i="7" s="1"/>
  <c r="P308" i="7"/>
  <c r="L308" i="7"/>
  <c r="Q308" i="7" s="1"/>
  <c r="P307" i="7"/>
  <c r="L307" i="7"/>
  <c r="Q307" i="7" s="1"/>
  <c r="P306" i="7"/>
  <c r="L306" i="7"/>
  <c r="Q306" i="7" s="1"/>
  <c r="P305" i="7"/>
  <c r="L305" i="7"/>
  <c r="Q305" i="7" s="1"/>
  <c r="P304" i="7"/>
  <c r="L304" i="7"/>
  <c r="Q304" i="7" s="1"/>
  <c r="P303" i="7"/>
  <c r="L303" i="7"/>
  <c r="Q303" i="7" s="1"/>
  <c r="P302" i="7"/>
  <c r="L302" i="7"/>
  <c r="Q302" i="7" s="1"/>
  <c r="P301" i="7"/>
  <c r="L301" i="7"/>
  <c r="Q301" i="7" s="1"/>
  <c r="P300" i="7"/>
  <c r="L300" i="7"/>
  <c r="Q300" i="7" s="1"/>
  <c r="P299" i="7"/>
  <c r="L299" i="7"/>
  <c r="Q299" i="7" s="1"/>
  <c r="P298" i="7"/>
  <c r="L298" i="7"/>
  <c r="Q298" i="7" s="1"/>
  <c r="P297" i="7"/>
  <c r="L297" i="7"/>
  <c r="Q297" i="7" s="1"/>
  <c r="P296" i="7"/>
  <c r="L296" i="7"/>
  <c r="Q296" i="7" s="1"/>
  <c r="P295" i="7"/>
  <c r="L295" i="7"/>
  <c r="Q295" i="7" s="1"/>
  <c r="P294" i="7"/>
  <c r="L294" i="7"/>
  <c r="Q294" i="7" s="1"/>
  <c r="P293" i="7"/>
  <c r="L293" i="7"/>
  <c r="Q293" i="7" s="1"/>
  <c r="P292" i="7"/>
  <c r="L292" i="7"/>
  <c r="Q292" i="7" s="1"/>
  <c r="P291" i="7"/>
  <c r="L291" i="7"/>
  <c r="Q291" i="7" s="1"/>
  <c r="P290" i="7"/>
  <c r="L290" i="7"/>
  <c r="Q290" i="7" s="1"/>
  <c r="P289" i="7"/>
  <c r="L289" i="7"/>
  <c r="Q289" i="7" s="1"/>
  <c r="P287" i="7"/>
  <c r="L287" i="7"/>
  <c r="Q287" i="7" s="1"/>
  <c r="P286" i="7"/>
  <c r="L286" i="7"/>
  <c r="Q286" i="7" s="1"/>
  <c r="P285" i="7"/>
  <c r="L285" i="7"/>
  <c r="Q285" i="7" s="1"/>
  <c r="P284" i="7"/>
  <c r="L284" i="7"/>
  <c r="Q284" i="7" s="1"/>
  <c r="P283" i="7"/>
  <c r="L283" i="7"/>
  <c r="Q283" i="7" s="1"/>
  <c r="P282" i="7"/>
  <c r="L282" i="7"/>
  <c r="Q282" i="7" s="1"/>
  <c r="P281" i="7"/>
  <c r="L281" i="7"/>
  <c r="Q281" i="7" s="1"/>
  <c r="P280" i="7"/>
  <c r="L280" i="7"/>
  <c r="Q280" i="7" s="1"/>
  <c r="P279" i="7"/>
  <c r="L279" i="7"/>
  <c r="Q279" i="7" s="1"/>
  <c r="P278" i="7"/>
  <c r="L278" i="7"/>
  <c r="Q278" i="7" s="1"/>
  <c r="P277" i="7"/>
  <c r="L277" i="7"/>
  <c r="Q277" i="7" s="1"/>
  <c r="P276" i="7"/>
  <c r="L276" i="7"/>
  <c r="Q276" i="7" s="1"/>
  <c r="P275" i="7"/>
  <c r="L275" i="7"/>
  <c r="Q275" i="7" s="1"/>
  <c r="P274" i="7"/>
  <c r="L274" i="7"/>
  <c r="Q274" i="7" s="1"/>
  <c r="P273" i="7"/>
  <c r="L273" i="7"/>
  <c r="Q273" i="7" s="1"/>
  <c r="P272" i="7"/>
  <c r="L272" i="7"/>
  <c r="Q272" i="7" s="1"/>
  <c r="P271" i="7"/>
  <c r="L271" i="7"/>
  <c r="Q271" i="7" s="1"/>
  <c r="P270" i="7"/>
  <c r="L270" i="7"/>
  <c r="P269" i="7"/>
  <c r="L269" i="7"/>
  <c r="P268" i="7"/>
  <c r="L268" i="7"/>
  <c r="P267" i="7"/>
  <c r="L267" i="7"/>
  <c r="P266" i="7"/>
  <c r="L266" i="7"/>
  <c r="P265" i="7"/>
  <c r="L265" i="7"/>
  <c r="P264" i="7"/>
  <c r="L264" i="7"/>
  <c r="P263" i="7"/>
  <c r="L263" i="7"/>
  <c r="P251" i="7"/>
  <c r="L251" i="7"/>
  <c r="Q251" i="7" s="1"/>
  <c r="P250" i="7"/>
  <c r="L250" i="7"/>
  <c r="Q250" i="7" s="1"/>
  <c r="T249" i="7"/>
  <c r="S249" i="7"/>
  <c r="P249" i="7"/>
  <c r="L249" i="7"/>
  <c r="Q249" i="7" s="1"/>
  <c r="T248" i="7"/>
  <c r="S248" i="7"/>
  <c r="P248" i="7"/>
  <c r="L248" i="7"/>
  <c r="Q248" i="7" s="1"/>
  <c r="T247" i="7"/>
  <c r="S247" i="7"/>
  <c r="P247" i="7"/>
  <c r="L247" i="7"/>
  <c r="Q247" i="7" s="1"/>
  <c r="T246" i="7"/>
  <c r="S246" i="7"/>
  <c r="P246" i="7"/>
  <c r="L246" i="7"/>
  <c r="Q246" i="7" s="1"/>
  <c r="T245" i="7"/>
  <c r="S245" i="7"/>
  <c r="P245" i="7"/>
  <c r="L245" i="7"/>
  <c r="Q245" i="7" s="1"/>
  <c r="T244" i="7"/>
  <c r="S244" i="7"/>
  <c r="P244" i="7"/>
  <c r="L244" i="7"/>
  <c r="Q244" i="7" s="1"/>
  <c r="T243" i="7"/>
  <c r="S243" i="7"/>
  <c r="P243" i="7"/>
  <c r="L243" i="7"/>
  <c r="Q243" i="7" s="1"/>
  <c r="T242" i="7"/>
  <c r="S242" i="7"/>
  <c r="P242" i="7"/>
  <c r="L242" i="7"/>
  <c r="Q242" i="7" s="1"/>
  <c r="T241" i="7"/>
  <c r="S241" i="7"/>
  <c r="P241" i="7"/>
  <c r="L241" i="7"/>
  <c r="Q241" i="7" s="1"/>
  <c r="T240" i="7"/>
  <c r="S240" i="7"/>
  <c r="P240" i="7"/>
  <c r="L240" i="7"/>
  <c r="T239" i="7"/>
  <c r="S239" i="7"/>
  <c r="P239" i="7"/>
  <c r="L239" i="7"/>
  <c r="T238" i="7"/>
  <c r="S238" i="7"/>
  <c r="P238" i="7"/>
  <c r="L238" i="7"/>
  <c r="T237" i="7"/>
  <c r="S237" i="7"/>
  <c r="P237" i="7"/>
  <c r="L237" i="7"/>
  <c r="T236" i="7"/>
  <c r="S236" i="7"/>
  <c r="P236" i="7"/>
  <c r="L236" i="7"/>
  <c r="T235" i="7"/>
  <c r="S235" i="7"/>
  <c r="P235" i="7"/>
  <c r="L235" i="7"/>
  <c r="T234" i="7"/>
  <c r="S234" i="7"/>
  <c r="P234" i="7"/>
  <c r="L234" i="7"/>
  <c r="T233" i="7"/>
  <c r="S233" i="7"/>
  <c r="P233" i="7"/>
  <c r="L233" i="7"/>
  <c r="T232" i="7"/>
  <c r="S232" i="7"/>
  <c r="T231" i="7"/>
  <c r="S231" i="7"/>
  <c r="P231" i="7"/>
  <c r="L231" i="7"/>
  <c r="Q231" i="7" s="1"/>
  <c r="T230" i="7"/>
  <c r="S230" i="7"/>
  <c r="P230" i="7"/>
  <c r="L230" i="7"/>
  <c r="Q230" i="7" s="1"/>
  <c r="T229" i="7"/>
  <c r="S229" i="7"/>
  <c r="P229" i="7"/>
  <c r="L229" i="7"/>
  <c r="Q229" i="7" s="1"/>
  <c r="T228" i="7"/>
  <c r="S228" i="7"/>
  <c r="P228" i="7"/>
  <c r="L228" i="7"/>
  <c r="Q228" i="7" s="1"/>
  <c r="T227" i="7"/>
  <c r="S227" i="7"/>
  <c r="P227" i="7"/>
  <c r="L227" i="7"/>
  <c r="Q227" i="7" s="1"/>
  <c r="T226" i="7"/>
  <c r="S226" i="7"/>
  <c r="P226" i="7"/>
  <c r="L226" i="7"/>
  <c r="Q226" i="7" s="1"/>
  <c r="T225" i="7"/>
  <c r="S225" i="7"/>
  <c r="P225" i="7"/>
  <c r="L225" i="7"/>
  <c r="Q225" i="7" s="1"/>
  <c r="T224" i="7"/>
  <c r="S224" i="7"/>
  <c r="P224" i="7"/>
  <c r="L224" i="7"/>
  <c r="Q224" i="7" s="1"/>
  <c r="T223" i="7"/>
  <c r="S223" i="7"/>
  <c r="P223" i="7"/>
  <c r="L223" i="7"/>
  <c r="Q223" i="7" s="1"/>
  <c r="T222" i="7"/>
  <c r="S222" i="7"/>
  <c r="P222" i="7"/>
  <c r="L222" i="7"/>
  <c r="Q222" i="7" s="1"/>
  <c r="T221" i="7"/>
  <c r="S221" i="7"/>
  <c r="P221" i="7"/>
  <c r="L221" i="7"/>
  <c r="Q221" i="7" s="1"/>
  <c r="T220" i="7"/>
  <c r="S220" i="7"/>
  <c r="P220" i="7"/>
  <c r="L220" i="7"/>
  <c r="Q220" i="7" s="1"/>
  <c r="T219" i="7"/>
  <c r="S219" i="7"/>
  <c r="P219" i="7"/>
  <c r="L219" i="7"/>
  <c r="Q219" i="7" s="1"/>
  <c r="T218" i="7"/>
  <c r="S218" i="7"/>
  <c r="P218" i="7"/>
  <c r="L218" i="7"/>
  <c r="Q218" i="7" s="1"/>
  <c r="T217" i="7"/>
  <c r="S217" i="7"/>
  <c r="P217" i="7"/>
  <c r="L217" i="7"/>
  <c r="Q217" i="7" s="1"/>
  <c r="T216" i="7"/>
  <c r="S216" i="7"/>
  <c r="P216" i="7"/>
  <c r="L216" i="7"/>
  <c r="Q216" i="7" s="1"/>
  <c r="T215" i="7"/>
  <c r="S215" i="7"/>
  <c r="P215" i="7"/>
  <c r="L215" i="7"/>
  <c r="Q215" i="7" s="1"/>
  <c r="P214" i="7"/>
  <c r="L214" i="7"/>
  <c r="Q214" i="7" s="1"/>
  <c r="T213" i="7"/>
  <c r="S213" i="7"/>
  <c r="P213" i="7"/>
  <c r="L213" i="7"/>
  <c r="Q213" i="7" s="1"/>
  <c r="T212" i="7"/>
  <c r="S212" i="7"/>
  <c r="P212" i="7"/>
  <c r="L212" i="7"/>
  <c r="Q212" i="7" s="1"/>
  <c r="T211" i="7"/>
  <c r="S211" i="7"/>
  <c r="P211" i="7"/>
  <c r="L211" i="7"/>
  <c r="Q211" i="7" s="1"/>
  <c r="T210" i="7"/>
  <c r="S210" i="7"/>
  <c r="P210" i="7"/>
  <c r="L210" i="7"/>
  <c r="Q210" i="7" s="1"/>
  <c r="T209" i="7"/>
  <c r="S209" i="7"/>
  <c r="P209" i="7"/>
  <c r="L209" i="7"/>
  <c r="Q209" i="7" s="1"/>
  <c r="T208" i="7"/>
  <c r="S208" i="7"/>
  <c r="P208" i="7"/>
  <c r="L208" i="7"/>
  <c r="Q208" i="7" s="1"/>
  <c r="T207" i="7"/>
  <c r="S207" i="7"/>
  <c r="P207" i="7"/>
  <c r="L207" i="7"/>
  <c r="Q207" i="7" s="1"/>
  <c r="T206" i="7"/>
  <c r="S206" i="7"/>
  <c r="P206" i="7"/>
  <c r="L206" i="7"/>
  <c r="Q206" i="7" s="1"/>
  <c r="T205" i="7"/>
  <c r="S205" i="7"/>
  <c r="P205" i="7"/>
  <c r="L205" i="7"/>
  <c r="Q205" i="7" s="1"/>
  <c r="T204" i="7"/>
  <c r="S204" i="7"/>
  <c r="P204" i="7"/>
  <c r="L204" i="7"/>
  <c r="T203" i="7"/>
  <c r="S203" i="7"/>
  <c r="P203" i="7"/>
  <c r="L203" i="7"/>
  <c r="T202" i="7"/>
  <c r="S202" i="7"/>
  <c r="P202" i="7"/>
  <c r="L202" i="7"/>
  <c r="T201" i="7"/>
  <c r="S201" i="7"/>
  <c r="P201" i="7"/>
  <c r="L201" i="7"/>
  <c r="T200" i="7"/>
  <c r="S200" i="7"/>
  <c r="P200" i="7"/>
  <c r="L200" i="7"/>
  <c r="T199" i="7"/>
  <c r="S199" i="7"/>
  <c r="P199" i="7"/>
  <c r="L199" i="7"/>
  <c r="T198" i="7"/>
  <c r="S198" i="7"/>
  <c r="P198" i="7"/>
  <c r="L198" i="7"/>
  <c r="T197" i="7"/>
  <c r="S197" i="7"/>
  <c r="P197" i="7"/>
  <c r="L197" i="7"/>
  <c r="T196" i="7"/>
  <c r="S196" i="7"/>
  <c r="T195" i="7"/>
  <c r="S195" i="7"/>
  <c r="P195" i="7"/>
  <c r="L195" i="7"/>
  <c r="Q195" i="7" s="1"/>
  <c r="T194" i="7"/>
  <c r="S194" i="7"/>
  <c r="P194" i="7"/>
  <c r="L194" i="7"/>
  <c r="Q194" i="7" s="1"/>
  <c r="T193" i="7"/>
  <c r="S193" i="7"/>
  <c r="P193" i="7"/>
  <c r="L193" i="7"/>
  <c r="Q193" i="7" s="1"/>
  <c r="T192" i="7"/>
  <c r="S192" i="7"/>
  <c r="P192" i="7"/>
  <c r="L192" i="7"/>
  <c r="Q192" i="7" s="1"/>
  <c r="T191" i="7"/>
  <c r="S191" i="7"/>
  <c r="P191" i="7"/>
  <c r="L191" i="7"/>
  <c r="Q191" i="7" s="1"/>
  <c r="T190" i="7"/>
  <c r="S190" i="7"/>
  <c r="P190" i="7"/>
  <c r="L190" i="7"/>
  <c r="Q190" i="7" s="1"/>
  <c r="T189" i="7"/>
  <c r="S189" i="7"/>
  <c r="P189" i="7"/>
  <c r="L189" i="7"/>
  <c r="Q189" i="7" s="1"/>
  <c r="T188" i="7"/>
  <c r="S188" i="7"/>
  <c r="P188" i="7"/>
  <c r="L188" i="7"/>
  <c r="Q188" i="7" s="1"/>
  <c r="T187" i="7"/>
  <c r="S187" i="7"/>
  <c r="P187" i="7"/>
  <c r="L187" i="7"/>
  <c r="Q187" i="7" s="1"/>
  <c r="T186" i="7"/>
  <c r="S186" i="7"/>
  <c r="P186" i="7"/>
  <c r="L186" i="7"/>
  <c r="T185" i="7"/>
  <c r="S185" i="7"/>
  <c r="P185" i="7"/>
  <c r="L185" i="7"/>
  <c r="T184" i="7"/>
  <c r="S184" i="7"/>
  <c r="P184" i="7"/>
  <c r="L184" i="7"/>
  <c r="T183" i="7"/>
  <c r="S183" i="7"/>
  <c r="P183" i="7"/>
  <c r="L183" i="7"/>
  <c r="T182" i="7"/>
  <c r="S182" i="7"/>
  <c r="P182" i="7"/>
  <c r="L182" i="7"/>
  <c r="T181" i="7"/>
  <c r="P181" i="7"/>
  <c r="L181" i="7"/>
  <c r="T180" i="7"/>
  <c r="P180" i="7"/>
  <c r="L180" i="7"/>
  <c r="T179" i="7"/>
  <c r="S179" i="7"/>
  <c r="P179" i="7"/>
  <c r="L179" i="7"/>
  <c r="P173" i="7"/>
  <c r="L173" i="7"/>
  <c r="Q173" i="7" s="1"/>
  <c r="P172" i="7"/>
  <c r="L172" i="7"/>
  <c r="Q172" i="7" s="1"/>
  <c r="P171" i="7"/>
  <c r="L171" i="7"/>
  <c r="Q171" i="7" s="1"/>
  <c r="P170" i="7"/>
  <c r="L170" i="7"/>
  <c r="Q170" i="7" s="1"/>
  <c r="P169" i="7"/>
  <c r="L169" i="7"/>
  <c r="Q169" i="7" s="1"/>
  <c r="P168" i="7"/>
  <c r="L168" i="7"/>
  <c r="Q168" i="7" s="1"/>
  <c r="P167" i="7"/>
  <c r="L167" i="7"/>
  <c r="Q167" i="7" s="1"/>
  <c r="P166" i="7"/>
  <c r="L166" i="7"/>
  <c r="Q166" i="7" s="1"/>
  <c r="P165" i="7"/>
  <c r="L165" i="7"/>
  <c r="Q165" i="7" s="1"/>
  <c r="P164" i="7"/>
  <c r="L164" i="7"/>
  <c r="Q164" i="7" s="1"/>
  <c r="P163" i="7"/>
  <c r="L163" i="7"/>
  <c r="Q163" i="7" s="1"/>
  <c r="P162" i="7"/>
  <c r="L162" i="7"/>
  <c r="Q162" i="7" s="1"/>
  <c r="P161" i="7"/>
  <c r="L161" i="7"/>
  <c r="Q161" i="7" s="1"/>
  <c r="P160" i="7"/>
  <c r="L160" i="7"/>
  <c r="Q160" i="7" s="1"/>
  <c r="T159" i="7"/>
  <c r="S159" i="7"/>
  <c r="P159" i="7"/>
  <c r="L159" i="7"/>
  <c r="Q159" i="7" s="1"/>
  <c r="P158" i="7"/>
  <c r="L158" i="7"/>
  <c r="Q158" i="7" s="1"/>
  <c r="P157" i="7"/>
  <c r="L157" i="7"/>
  <c r="Q157" i="7" s="1"/>
  <c r="P156" i="7"/>
  <c r="L156" i="7"/>
  <c r="Q156" i="7" s="1"/>
  <c r="P155" i="7"/>
  <c r="L155" i="7"/>
  <c r="Q155" i="7" s="1"/>
  <c r="P154" i="7"/>
  <c r="L154" i="7"/>
  <c r="Q154" i="7" s="1"/>
  <c r="P153" i="7"/>
  <c r="L153" i="7"/>
  <c r="Q153" i="7" s="1"/>
  <c r="P152" i="7"/>
  <c r="L152" i="7"/>
  <c r="Q152" i="7" s="1"/>
  <c r="T151" i="7"/>
  <c r="S151" i="7"/>
  <c r="P151" i="7"/>
  <c r="L151" i="7"/>
  <c r="Q151" i="7" s="1"/>
  <c r="T150" i="7"/>
  <c r="S150" i="7"/>
  <c r="P150" i="7"/>
  <c r="L150" i="7"/>
  <c r="Q150" i="7" s="1"/>
  <c r="T149" i="7"/>
  <c r="S149" i="7"/>
  <c r="P149" i="7"/>
  <c r="L149" i="7"/>
  <c r="Q149" i="7" s="1"/>
  <c r="T148" i="7"/>
  <c r="S148" i="7"/>
  <c r="P148" i="7"/>
  <c r="L148" i="7"/>
  <c r="Q148" i="7" s="1"/>
  <c r="T147" i="7"/>
  <c r="S147" i="7"/>
  <c r="P147" i="7"/>
  <c r="L147" i="7"/>
  <c r="Q147" i="7" s="1"/>
  <c r="T146" i="7"/>
  <c r="S146" i="7"/>
  <c r="P146" i="7"/>
  <c r="L146" i="7"/>
  <c r="Q146" i="7" s="1"/>
  <c r="T145" i="7"/>
  <c r="S145" i="7"/>
  <c r="P145" i="7"/>
  <c r="L145" i="7"/>
  <c r="Q145" i="7" s="1"/>
  <c r="T144" i="7"/>
  <c r="S144" i="7"/>
  <c r="P144" i="7"/>
  <c r="L144" i="7"/>
  <c r="Q144" i="7" s="1"/>
  <c r="T143" i="7"/>
  <c r="S143" i="7"/>
  <c r="P143" i="7"/>
  <c r="L143" i="7"/>
  <c r="Q143" i="7" s="1"/>
  <c r="T142" i="7"/>
  <c r="S142" i="7"/>
  <c r="P142" i="7"/>
  <c r="L142" i="7"/>
  <c r="Q142" i="7" s="1"/>
  <c r="T141" i="7"/>
  <c r="S141" i="7"/>
  <c r="P141" i="7"/>
  <c r="L141" i="7"/>
  <c r="Q141" i="7" s="1"/>
  <c r="T140" i="7"/>
  <c r="S140" i="7"/>
  <c r="P140" i="7"/>
  <c r="L140" i="7"/>
  <c r="Q140" i="7" s="1"/>
  <c r="T139" i="7"/>
  <c r="S139" i="7"/>
  <c r="P139" i="7"/>
  <c r="L139" i="7"/>
  <c r="Q139" i="7" s="1"/>
  <c r="T138" i="7"/>
  <c r="S138" i="7"/>
  <c r="P138" i="7"/>
  <c r="L138" i="7"/>
  <c r="Q138" i="7" s="1"/>
  <c r="T137" i="7"/>
  <c r="S137" i="7"/>
  <c r="P137" i="7"/>
  <c r="L137" i="7"/>
  <c r="Q137" i="7" s="1"/>
  <c r="T136" i="7"/>
  <c r="S136" i="7"/>
  <c r="P136" i="7"/>
  <c r="L136" i="7"/>
  <c r="Q136" i="7" s="1"/>
  <c r="T135" i="7"/>
  <c r="S135" i="7"/>
  <c r="P135" i="7"/>
  <c r="L135" i="7"/>
  <c r="Q135" i="7" s="1"/>
  <c r="T134" i="7"/>
  <c r="S134" i="7"/>
  <c r="P134" i="7"/>
  <c r="L134" i="7"/>
  <c r="Q134" i="7" s="1"/>
  <c r="T133" i="7"/>
  <c r="S133" i="7"/>
  <c r="P133" i="7"/>
  <c r="L133" i="7"/>
  <c r="Q133" i="7" s="1"/>
  <c r="T132" i="7"/>
  <c r="S132" i="7"/>
  <c r="P132" i="7"/>
  <c r="L132" i="7"/>
  <c r="Q132" i="7" s="1"/>
  <c r="T131" i="7"/>
  <c r="S131" i="7"/>
  <c r="P131" i="7"/>
  <c r="L131" i="7"/>
  <c r="Q131" i="7" s="1"/>
  <c r="T130" i="7"/>
  <c r="P130" i="7"/>
  <c r="L130" i="7"/>
  <c r="Q130" i="7" s="1"/>
  <c r="S130" i="7" s="1"/>
  <c r="T129" i="7"/>
  <c r="P129" i="7"/>
  <c r="L129" i="7"/>
  <c r="Q129" i="7" s="1"/>
  <c r="S129" i="7" s="1"/>
  <c r="T128" i="7"/>
  <c r="S128" i="7"/>
  <c r="P128" i="7"/>
  <c r="L128" i="7"/>
  <c r="Q128" i="7" s="1"/>
  <c r="T127" i="7"/>
  <c r="P127" i="7"/>
  <c r="L127" i="7"/>
  <c r="Q127" i="7" s="1"/>
  <c r="S127" i="7" s="1"/>
  <c r="T126" i="7"/>
  <c r="S126" i="7"/>
  <c r="P126" i="7"/>
  <c r="L126" i="7"/>
  <c r="Q126" i="7" s="1"/>
  <c r="T125" i="7"/>
  <c r="P125" i="7"/>
  <c r="L125" i="7"/>
  <c r="T124" i="7"/>
  <c r="S124" i="7"/>
  <c r="P124" i="7"/>
  <c r="L124" i="7"/>
  <c r="T123" i="7"/>
  <c r="P123" i="7"/>
  <c r="L123" i="7"/>
  <c r="T122" i="7"/>
  <c r="P122" i="7"/>
  <c r="L122" i="7"/>
  <c r="T121" i="7"/>
  <c r="S121" i="7"/>
  <c r="P121" i="7"/>
  <c r="L121" i="7"/>
  <c r="T120" i="7"/>
  <c r="P120" i="7"/>
  <c r="L120" i="7"/>
  <c r="T119" i="7"/>
  <c r="S119" i="7"/>
  <c r="P119" i="7"/>
  <c r="L119" i="7"/>
  <c r="T118" i="7"/>
  <c r="P118" i="7"/>
  <c r="L118" i="7"/>
  <c r="S114" i="7"/>
  <c r="S113" i="7"/>
  <c r="S112" i="7"/>
  <c r="S111" i="7"/>
  <c r="P111" i="7"/>
  <c r="L111" i="7"/>
  <c r="Q111" i="7" s="1"/>
  <c r="S110" i="7"/>
  <c r="P110" i="7"/>
  <c r="L110" i="7"/>
  <c r="Q110" i="7" s="1"/>
  <c r="S109" i="7"/>
  <c r="P109" i="7"/>
  <c r="L109" i="7"/>
  <c r="Q109" i="7" s="1"/>
  <c r="S108" i="7"/>
  <c r="P108" i="7"/>
  <c r="L108" i="7"/>
  <c r="Q108" i="7" s="1"/>
  <c r="S107" i="7"/>
  <c r="P107" i="7"/>
  <c r="M107" i="7"/>
  <c r="L107" i="7"/>
  <c r="Q107" i="7" s="1"/>
  <c r="S106" i="7"/>
  <c r="P106" i="7"/>
  <c r="M106" i="7"/>
  <c r="L106" i="7"/>
  <c r="Q106" i="7" s="1"/>
  <c r="S105" i="7"/>
  <c r="P105" i="7"/>
  <c r="M105" i="7"/>
  <c r="L105" i="7"/>
  <c r="Q105" i="7" s="1"/>
  <c r="S104" i="7"/>
  <c r="P104" i="7"/>
  <c r="M104" i="7"/>
  <c r="L104" i="7"/>
  <c r="Q104" i="7" s="1"/>
  <c r="S103" i="7"/>
  <c r="P103" i="7"/>
  <c r="M103" i="7"/>
  <c r="L103" i="7"/>
  <c r="Q103" i="7" s="1"/>
  <c r="S102" i="7"/>
  <c r="P102" i="7"/>
  <c r="M102" i="7"/>
  <c r="L102" i="7"/>
  <c r="Q102" i="7" s="1"/>
  <c r="S101" i="7"/>
  <c r="P101" i="7"/>
  <c r="M101" i="7"/>
  <c r="L101" i="7"/>
  <c r="Q101" i="7" s="1"/>
  <c r="S100" i="7"/>
  <c r="P100" i="7"/>
  <c r="M100" i="7"/>
  <c r="L100" i="7"/>
  <c r="Q100" i="7" s="1"/>
  <c r="S99" i="7"/>
  <c r="P99" i="7"/>
  <c r="M99" i="7"/>
  <c r="L99" i="7"/>
  <c r="Q99" i="7" s="1"/>
  <c r="S98" i="7"/>
  <c r="P98" i="7"/>
  <c r="M98" i="7"/>
  <c r="L98" i="7"/>
  <c r="Q98" i="7" s="1"/>
  <c r="S97" i="7"/>
  <c r="P97" i="7"/>
  <c r="M97" i="7"/>
  <c r="L97" i="7"/>
  <c r="Q97" i="7" s="1"/>
  <c r="S96" i="7"/>
  <c r="P96" i="7"/>
  <c r="M96" i="7"/>
  <c r="L96" i="7"/>
  <c r="Q96" i="7" s="1"/>
  <c r="S95" i="7"/>
  <c r="P95" i="7"/>
  <c r="M95" i="7"/>
  <c r="L95" i="7"/>
  <c r="Q95" i="7" s="1"/>
  <c r="S94" i="7"/>
  <c r="P94" i="7"/>
  <c r="M94" i="7"/>
  <c r="L94" i="7"/>
  <c r="Q94" i="7" s="1"/>
  <c r="S93" i="7"/>
  <c r="P93" i="7"/>
  <c r="M93" i="7"/>
  <c r="L93" i="7"/>
  <c r="Q93" i="7" s="1"/>
  <c r="S92" i="7"/>
  <c r="P92" i="7"/>
  <c r="M92" i="7"/>
  <c r="L92" i="7"/>
  <c r="Q92" i="7" s="1"/>
  <c r="S91" i="7"/>
  <c r="P91" i="7"/>
  <c r="M91" i="7"/>
  <c r="L91" i="7"/>
  <c r="Q91" i="7" s="1"/>
  <c r="S90" i="7"/>
  <c r="P90" i="7"/>
  <c r="M90" i="7"/>
  <c r="L90" i="7"/>
  <c r="Q90" i="7" s="1"/>
  <c r="S89" i="7"/>
  <c r="P89" i="7"/>
  <c r="M89" i="7"/>
  <c r="L89" i="7"/>
  <c r="Q89" i="7" s="1"/>
  <c r="S88" i="7"/>
  <c r="P88" i="7"/>
  <c r="M88" i="7"/>
  <c r="L88" i="7"/>
  <c r="Q88" i="7" s="1"/>
  <c r="S87" i="7"/>
  <c r="P87" i="7"/>
  <c r="M87" i="7"/>
  <c r="L87" i="7"/>
  <c r="Q87" i="7" s="1"/>
  <c r="S86" i="7"/>
  <c r="P86" i="7"/>
  <c r="M86" i="7"/>
  <c r="L86" i="7"/>
  <c r="Q86" i="7" s="1"/>
  <c r="P85" i="7"/>
  <c r="M85" i="7"/>
  <c r="L85" i="7"/>
  <c r="Q85" i="7" s="1"/>
  <c r="S85" i="7" s="1"/>
  <c r="T84" i="7"/>
  <c r="S84" i="7"/>
  <c r="P84" i="7"/>
  <c r="M84" i="7"/>
  <c r="L84" i="7"/>
  <c r="Q84" i="7" s="1"/>
  <c r="T83" i="7"/>
  <c r="S83" i="7"/>
  <c r="P83" i="7"/>
  <c r="M83" i="7"/>
  <c r="L83" i="7"/>
  <c r="Q83" i="7" s="1"/>
  <c r="T82" i="7"/>
  <c r="S82" i="7"/>
  <c r="P82" i="7"/>
  <c r="M82" i="7"/>
  <c r="L82" i="7"/>
  <c r="Q82" i="7" s="1"/>
  <c r="T81" i="7"/>
  <c r="S81" i="7"/>
  <c r="P81" i="7"/>
  <c r="M81" i="7"/>
  <c r="L81" i="7"/>
  <c r="Q81" i="7" s="1"/>
  <c r="T80" i="7"/>
  <c r="S80" i="7"/>
  <c r="P80" i="7"/>
  <c r="M80" i="7"/>
  <c r="L80" i="7"/>
  <c r="Q80" i="7" s="1"/>
  <c r="T79" i="7"/>
  <c r="S79" i="7"/>
  <c r="P79" i="7"/>
  <c r="M79" i="7"/>
  <c r="L79" i="7"/>
  <c r="Q79" i="7" s="1"/>
  <c r="T78" i="7"/>
  <c r="S78" i="7"/>
  <c r="P78" i="7"/>
  <c r="M78" i="7"/>
  <c r="L78" i="7"/>
  <c r="Q78" i="7" s="1"/>
  <c r="T77" i="7"/>
  <c r="S77" i="7"/>
  <c r="P77" i="7"/>
  <c r="M77" i="7"/>
  <c r="L77" i="7"/>
  <c r="Q77" i="7" s="1"/>
  <c r="T76" i="7"/>
  <c r="P76" i="7"/>
  <c r="M76" i="7"/>
  <c r="L76" i="7"/>
  <c r="Q76" i="7" s="1"/>
  <c r="S76" i="7" s="1"/>
  <c r="T75" i="7"/>
  <c r="S75" i="7"/>
  <c r="P75" i="7"/>
  <c r="M75" i="7"/>
  <c r="L75" i="7"/>
  <c r="Q75" i="7" s="1"/>
  <c r="T74" i="7"/>
  <c r="S74" i="7"/>
  <c r="P74" i="7"/>
  <c r="M74" i="7"/>
  <c r="L74" i="7"/>
  <c r="Q74" i="7" s="1"/>
  <c r="T73" i="7"/>
  <c r="S73" i="7"/>
  <c r="P73" i="7"/>
  <c r="M73" i="7"/>
  <c r="L73" i="7"/>
  <c r="Q73" i="7" s="1"/>
  <c r="T72" i="7"/>
  <c r="S72" i="7"/>
  <c r="P72" i="7"/>
  <c r="M72" i="7"/>
  <c r="L72" i="7"/>
  <c r="Q72" i="7" s="1"/>
  <c r="T71" i="7"/>
  <c r="S71" i="7"/>
  <c r="P71" i="7"/>
  <c r="M71" i="7"/>
  <c r="L71" i="7"/>
  <c r="Q71" i="7" s="1"/>
  <c r="T70" i="7"/>
  <c r="S70" i="7"/>
  <c r="P70" i="7"/>
  <c r="M70" i="7"/>
  <c r="L70" i="7"/>
  <c r="Q70" i="7" s="1"/>
  <c r="T69" i="7"/>
  <c r="S69" i="7"/>
  <c r="P69" i="7"/>
  <c r="M69" i="7"/>
  <c r="L69" i="7"/>
  <c r="Q69" i="7" s="1"/>
  <c r="T68" i="7"/>
  <c r="S68" i="7"/>
  <c r="P68" i="7"/>
  <c r="M68" i="7"/>
  <c r="L68" i="7"/>
  <c r="Q68" i="7" s="1"/>
  <c r="T67" i="7"/>
  <c r="S67" i="7"/>
  <c r="P67" i="7"/>
  <c r="M67" i="7"/>
  <c r="L67" i="7"/>
  <c r="Q67" i="7" s="1"/>
  <c r="T66" i="7"/>
  <c r="S66" i="7"/>
  <c r="P66" i="7"/>
  <c r="M66" i="7"/>
  <c r="L66" i="7"/>
  <c r="Q66" i="7" s="1"/>
  <c r="T65" i="7"/>
  <c r="S65" i="7"/>
  <c r="P65" i="7"/>
  <c r="M65" i="7"/>
  <c r="L65" i="7"/>
  <c r="Q65" i="7" s="1"/>
  <c r="T64" i="7"/>
  <c r="P64" i="7"/>
  <c r="M64" i="7"/>
  <c r="L64" i="7"/>
  <c r="Q64" i="7" s="1"/>
  <c r="S64" i="7" s="1"/>
  <c r="T63" i="7"/>
  <c r="S63" i="7"/>
  <c r="P63" i="7"/>
  <c r="M63" i="7"/>
  <c r="L63" i="7"/>
  <c r="Q63" i="7" s="1"/>
  <c r="T62" i="7"/>
  <c r="S62" i="7"/>
  <c r="P62" i="7"/>
  <c r="M62" i="7"/>
  <c r="L62" i="7"/>
  <c r="Q62" i="7" s="1"/>
  <c r="T61" i="7"/>
  <c r="S61" i="7"/>
  <c r="P61" i="7"/>
  <c r="M61" i="7"/>
  <c r="L61" i="7"/>
  <c r="Q61" i="7" s="1"/>
  <c r="T60" i="7"/>
  <c r="P60" i="7"/>
  <c r="M60" i="7"/>
  <c r="L60" i="7"/>
  <c r="Q60" i="7" s="1"/>
  <c r="S60" i="7" s="1"/>
  <c r="T59" i="7"/>
  <c r="P59" i="7"/>
  <c r="M59" i="7"/>
  <c r="L59" i="7"/>
  <c r="Q59" i="7" s="1"/>
  <c r="S59" i="7" s="1"/>
  <c r="T58" i="7"/>
  <c r="P58" i="7"/>
  <c r="M58" i="7"/>
  <c r="L58" i="7"/>
  <c r="Q58" i="7" s="1"/>
  <c r="S58" i="7" s="1"/>
  <c r="T57" i="7"/>
  <c r="P57" i="7"/>
  <c r="M57" i="7"/>
  <c r="L57" i="7"/>
  <c r="T56" i="7"/>
  <c r="P56" i="7"/>
  <c r="M56" i="7"/>
  <c r="L56" i="7"/>
  <c r="T55" i="7"/>
  <c r="P55" i="7"/>
  <c r="M55" i="7"/>
  <c r="L55" i="7"/>
  <c r="T54" i="7"/>
  <c r="P54" i="7"/>
  <c r="M54" i="7"/>
  <c r="L54" i="7"/>
  <c r="T53" i="7"/>
  <c r="S53" i="7"/>
  <c r="P53" i="7"/>
  <c r="M53" i="7"/>
  <c r="L53" i="7"/>
  <c r="T52" i="7"/>
  <c r="S52" i="7"/>
  <c r="P52" i="7"/>
  <c r="M52" i="7"/>
  <c r="L52" i="7"/>
  <c r="T51" i="7"/>
  <c r="S51" i="7"/>
  <c r="P51" i="7"/>
  <c r="M51" i="7"/>
  <c r="L51" i="7"/>
  <c r="T50" i="7"/>
  <c r="S50" i="7"/>
  <c r="P50" i="7"/>
  <c r="M50" i="7"/>
  <c r="L50" i="7"/>
  <c r="P47" i="7"/>
  <c r="L47" i="7"/>
  <c r="Q47" i="7" s="1"/>
  <c r="P46" i="7"/>
  <c r="L46" i="7"/>
  <c r="Q46" i="7" s="1"/>
  <c r="P45" i="7"/>
  <c r="L45" i="7"/>
  <c r="Q45" i="7" s="1"/>
  <c r="P44" i="7"/>
  <c r="L44" i="7"/>
  <c r="Q44" i="7" s="1"/>
  <c r="P43" i="7"/>
  <c r="L43" i="7"/>
  <c r="P42" i="7"/>
  <c r="L42" i="7"/>
  <c r="P41" i="7"/>
  <c r="L41" i="7"/>
  <c r="T40" i="7"/>
  <c r="S40" i="7"/>
  <c r="P40" i="7"/>
  <c r="L40" i="7"/>
  <c r="T39" i="7"/>
  <c r="P39" i="7"/>
  <c r="L39" i="7"/>
  <c r="T38" i="7"/>
  <c r="S38" i="7"/>
  <c r="P38" i="7"/>
  <c r="L38" i="7"/>
  <c r="T37" i="7"/>
  <c r="S37" i="7"/>
  <c r="P37" i="7"/>
  <c r="L37" i="7"/>
  <c r="T36" i="7"/>
  <c r="P36" i="7"/>
  <c r="L36" i="7"/>
  <c r="T35" i="7"/>
  <c r="P35" i="7"/>
  <c r="L35" i="7"/>
  <c r="T34" i="7"/>
  <c r="S34" i="7"/>
  <c r="P34" i="7"/>
  <c r="L34" i="7"/>
  <c r="T33" i="7"/>
  <c r="P33" i="7"/>
  <c r="L33" i="7"/>
  <c r="T32" i="7"/>
  <c r="P32" i="7"/>
  <c r="L32" i="7"/>
  <c r="T31" i="7"/>
  <c r="P31" i="7"/>
  <c r="L31" i="7"/>
  <c r="T30" i="7"/>
  <c r="S30" i="7"/>
  <c r="P30" i="7"/>
  <c r="L30" i="7"/>
  <c r="T29" i="7"/>
  <c r="S29" i="7"/>
  <c r="P29" i="7"/>
  <c r="L29" i="7"/>
  <c r="T28" i="7"/>
  <c r="S28" i="7"/>
  <c r="P28" i="7"/>
  <c r="L28" i="7"/>
  <c r="T27" i="7"/>
  <c r="S27" i="7"/>
  <c r="P27" i="7"/>
  <c r="L27" i="7"/>
  <c r="T26" i="7"/>
  <c r="S26" i="7"/>
  <c r="P26" i="7"/>
  <c r="L26" i="7"/>
  <c r="T25" i="7"/>
  <c r="S25" i="7"/>
  <c r="P25" i="7"/>
  <c r="L25" i="7"/>
  <c r="T24" i="7"/>
  <c r="S24" i="7"/>
  <c r="P24" i="7"/>
  <c r="L24" i="7"/>
  <c r="T23" i="7"/>
  <c r="S23" i="7"/>
  <c r="P23" i="7"/>
  <c r="L23" i="7"/>
  <c r="T22" i="7"/>
  <c r="S22" i="7"/>
  <c r="P22" i="7"/>
  <c r="L22" i="7"/>
  <c r="T21" i="7"/>
  <c r="S21" i="7"/>
  <c r="P21" i="7"/>
  <c r="L21" i="7"/>
  <c r="T20" i="7"/>
  <c r="S20" i="7"/>
  <c r="P20" i="7"/>
  <c r="L20" i="7"/>
  <c r="T19" i="7"/>
  <c r="S19" i="7"/>
  <c r="P19" i="7"/>
  <c r="L19" i="7"/>
  <c r="T18" i="7"/>
  <c r="S18" i="7"/>
  <c r="P18" i="7"/>
  <c r="L18" i="7"/>
  <c r="T17" i="7"/>
  <c r="S17" i="7"/>
  <c r="P17" i="7"/>
  <c r="L17" i="7"/>
  <c r="T16" i="7"/>
  <c r="S16" i="7"/>
  <c r="P16" i="7"/>
  <c r="L16" i="7"/>
  <c r="T15" i="7"/>
  <c r="S15" i="7"/>
  <c r="P15" i="7"/>
  <c r="L15" i="7"/>
  <c r="T14" i="7"/>
  <c r="S14" i="7"/>
  <c r="P14" i="7"/>
  <c r="L14" i="7"/>
  <c r="T13" i="7"/>
  <c r="S13" i="7"/>
  <c r="P13" i="7"/>
  <c r="L13" i="7"/>
  <c r="T12" i="7"/>
  <c r="S12" i="7"/>
  <c r="P12" i="7"/>
  <c r="L12" i="7"/>
  <c r="T11" i="7"/>
  <c r="S11" i="7"/>
  <c r="P11" i="7"/>
  <c r="L11" i="7"/>
  <c r="T10" i="7"/>
  <c r="S10" i="7"/>
  <c r="P10" i="7"/>
  <c r="L10" i="7"/>
  <c r="T9" i="7"/>
  <c r="S9" i="7"/>
  <c r="P9" i="7"/>
  <c r="L9" i="7"/>
  <c r="T8" i="7"/>
  <c r="S8" i="7"/>
  <c r="P8" i="7"/>
  <c r="L8" i="7"/>
  <c r="T7" i="7"/>
  <c r="S7" i="7"/>
  <c r="P7" i="7"/>
  <c r="L7" i="7"/>
  <c r="T6" i="7"/>
  <c r="S6" i="7"/>
  <c r="P6" i="7"/>
  <c r="L6" i="7"/>
  <c r="P368" i="6"/>
  <c r="L368" i="6"/>
  <c r="Q368" i="6" s="1"/>
  <c r="P367" i="6"/>
  <c r="L367" i="6"/>
  <c r="Q367" i="6" s="1"/>
  <c r="P366" i="6"/>
  <c r="L366" i="6"/>
  <c r="Q366" i="6" s="1"/>
  <c r="P365" i="6"/>
  <c r="L365" i="6"/>
  <c r="Q365" i="6" s="1"/>
  <c r="P364" i="6"/>
  <c r="L364" i="6"/>
  <c r="Q364" i="6" s="1"/>
  <c r="P363" i="6"/>
  <c r="L363" i="6"/>
  <c r="Q363" i="6" s="1"/>
  <c r="P362" i="6"/>
  <c r="L362" i="6"/>
  <c r="Q362" i="6" s="1"/>
  <c r="P361" i="6"/>
  <c r="L361" i="6"/>
  <c r="Q361" i="6" s="1"/>
  <c r="P360" i="6"/>
  <c r="L360" i="6"/>
  <c r="Q360" i="6" s="1"/>
  <c r="P359" i="6"/>
  <c r="L359" i="6"/>
  <c r="Q359" i="6" s="1"/>
  <c r="P358" i="6"/>
  <c r="L358" i="6"/>
  <c r="Q358" i="6" s="1"/>
  <c r="P357" i="6"/>
  <c r="L357" i="6"/>
  <c r="Q357" i="6" s="1"/>
  <c r="P356" i="6"/>
  <c r="L356" i="6"/>
  <c r="Q356" i="6" s="1"/>
  <c r="P355" i="6"/>
  <c r="L355" i="6"/>
  <c r="Q355" i="6" s="1"/>
  <c r="P354" i="6"/>
  <c r="L354" i="6"/>
  <c r="Q354" i="6" s="1"/>
  <c r="P353" i="6"/>
  <c r="L353" i="6"/>
  <c r="Q353" i="6" s="1"/>
  <c r="P352" i="6"/>
  <c r="L352" i="6"/>
  <c r="Q352" i="6" s="1"/>
  <c r="P351" i="6"/>
  <c r="L351" i="6"/>
  <c r="Q351" i="6" s="1"/>
  <c r="P350" i="6"/>
  <c r="L350" i="6"/>
  <c r="Q350" i="6" s="1"/>
  <c r="P349" i="6"/>
  <c r="L349" i="6"/>
  <c r="Q349" i="6" s="1"/>
  <c r="P348" i="6"/>
  <c r="L348" i="6"/>
  <c r="Q348" i="6" s="1"/>
  <c r="P347" i="6"/>
  <c r="L347" i="6"/>
  <c r="Q347" i="6" s="1"/>
  <c r="P346" i="6"/>
  <c r="L346" i="6"/>
  <c r="Q346" i="6" s="1"/>
  <c r="P345" i="6"/>
  <c r="L345" i="6"/>
  <c r="Q345" i="6" s="1"/>
  <c r="P344" i="6"/>
  <c r="L344" i="6"/>
  <c r="Q344" i="6" s="1"/>
  <c r="P343" i="6"/>
  <c r="L343" i="6"/>
  <c r="Q343" i="6" s="1"/>
  <c r="P342" i="6"/>
  <c r="L342" i="6"/>
  <c r="Q342" i="6" s="1"/>
  <c r="P341" i="6"/>
  <c r="L341" i="6"/>
  <c r="Q341" i="6" s="1"/>
  <c r="P340" i="6"/>
  <c r="L340" i="6"/>
  <c r="Q340" i="6" s="1"/>
  <c r="P339" i="6"/>
  <c r="L339" i="6"/>
  <c r="Q339" i="6" s="1"/>
  <c r="P338" i="6"/>
  <c r="L338" i="6"/>
  <c r="Q338" i="6" s="1"/>
  <c r="P337" i="6"/>
  <c r="L337" i="6"/>
  <c r="Q337" i="6" s="1"/>
  <c r="P336" i="6"/>
  <c r="L336" i="6"/>
  <c r="Q336" i="6" s="1"/>
  <c r="P335" i="6"/>
  <c r="L335" i="6"/>
  <c r="Q335" i="6" s="1"/>
  <c r="P334" i="6"/>
  <c r="L334" i="6"/>
  <c r="Q334" i="6" s="1"/>
  <c r="P333" i="6"/>
  <c r="L333" i="6"/>
  <c r="Q333" i="6" s="1"/>
  <c r="P332" i="6"/>
  <c r="L332" i="6"/>
  <c r="Q332" i="6" s="1"/>
  <c r="P331" i="6"/>
  <c r="L331" i="6"/>
  <c r="Q331" i="6" s="1"/>
  <c r="P330" i="6"/>
  <c r="L330" i="6"/>
  <c r="Q330" i="6" s="1"/>
  <c r="P329" i="6"/>
  <c r="L329" i="6"/>
  <c r="Q329" i="6" s="1"/>
  <c r="P328" i="6"/>
  <c r="L328" i="6"/>
  <c r="Q328" i="6" s="1"/>
  <c r="P327" i="6"/>
  <c r="L327" i="6"/>
  <c r="Q327" i="6" s="1"/>
  <c r="P326" i="6"/>
  <c r="L326" i="6"/>
  <c r="Q326" i="6" s="1"/>
  <c r="P325" i="6"/>
  <c r="L325" i="6"/>
  <c r="Q325" i="6" s="1"/>
  <c r="P324" i="6"/>
  <c r="L324" i="6"/>
  <c r="Q324" i="6" s="1"/>
  <c r="P323" i="6"/>
  <c r="L323" i="6"/>
  <c r="Q323" i="6" s="1"/>
  <c r="P322" i="6"/>
  <c r="L322" i="6"/>
  <c r="Q322" i="6" s="1"/>
  <c r="P321" i="6"/>
  <c r="L321" i="6"/>
  <c r="Q321" i="6" s="1"/>
  <c r="P320" i="6"/>
  <c r="L320" i="6"/>
  <c r="Q320" i="6" s="1"/>
  <c r="P319" i="6"/>
  <c r="L319" i="6"/>
  <c r="Q319" i="6" s="1"/>
  <c r="P318" i="6"/>
  <c r="L318" i="6"/>
  <c r="Q318" i="6" s="1"/>
  <c r="P317" i="6"/>
  <c r="L317" i="6"/>
  <c r="Q317" i="6" s="1"/>
  <c r="P316" i="6"/>
  <c r="L316" i="6"/>
  <c r="Q316" i="6" s="1"/>
  <c r="P315" i="6"/>
  <c r="L315" i="6"/>
  <c r="Q315" i="6" s="1"/>
  <c r="P314" i="6"/>
  <c r="L314" i="6"/>
  <c r="Q314" i="6" s="1"/>
  <c r="P313" i="6"/>
  <c r="L313" i="6"/>
  <c r="Q313" i="6" s="1"/>
  <c r="P312" i="6"/>
  <c r="L312" i="6"/>
  <c r="Q312" i="6" s="1"/>
  <c r="P311" i="6"/>
  <c r="L311" i="6"/>
  <c r="Q311" i="6" s="1"/>
  <c r="P310" i="6"/>
  <c r="L310" i="6"/>
  <c r="Q310" i="6" s="1"/>
  <c r="P309" i="6"/>
  <c r="L309" i="6"/>
  <c r="Q309" i="6" s="1"/>
  <c r="P308" i="6"/>
  <c r="L308" i="6"/>
  <c r="Q308" i="6" s="1"/>
  <c r="P307" i="6"/>
  <c r="L307" i="6"/>
  <c r="Q307" i="6" s="1"/>
  <c r="P306" i="6"/>
  <c r="L306" i="6"/>
  <c r="Q306" i="6" s="1"/>
  <c r="P305" i="6"/>
  <c r="L305" i="6"/>
  <c r="Q305" i="6" s="1"/>
  <c r="P304" i="6"/>
  <c r="L304" i="6"/>
  <c r="Q304" i="6" s="1"/>
  <c r="P303" i="6"/>
  <c r="L303" i="6"/>
  <c r="Q303" i="6" s="1"/>
  <c r="P302" i="6"/>
  <c r="L302" i="6"/>
  <c r="Q302" i="6" s="1"/>
  <c r="P301" i="6"/>
  <c r="L301" i="6"/>
  <c r="Q301" i="6" s="1"/>
  <c r="P300" i="6"/>
  <c r="L300" i="6"/>
  <c r="Q300" i="6" s="1"/>
  <c r="P299" i="6"/>
  <c r="L299" i="6"/>
  <c r="Q299" i="6" s="1"/>
  <c r="P298" i="6"/>
  <c r="L298" i="6"/>
  <c r="Q298" i="6" s="1"/>
  <c r="P297" i="6"/>
  <c r="L297" i="6"/>
  <c r="Q297" i="6" s="1"/>
  <c r="P296" i="6"/>
  <c r="L296" i="6"/>
  <c r="Q296" i="6" s="1"/>
  <c r="P295" i="6"/>
  <c r="L295" i="6"/>
  <c r="Q295" i="6" s="1"/>
  <c r="P294" i="6"/>
  <c r="L294" i="6"/>
  <c r="Q294" i="6" s="1"/>
  <c r="P293" i="6"/>
  <c r="L293" i="6"/>
  <c r="Q293" i="6" s="1"/>
  <c r="P292" i="6"/>
  <c r="L292" i="6"/>
  <c r="Q292" i="6" s="1"/>
  <c r="P291" i="6"/>
  <c r="L291" i="6"/>
  <c r="Q291" i="6" s="1"/>
  <c r="P290" i="6"/>
  <c r="L290" i="6"/>
  <c r="Q290" i="6" s="1"/>
  <c r="P289" i="6"/>
  <c r="L289" i="6"/>
  <c r="Q289" i="6" s="1"/>
  <c r="P287" i="6"/>
  <c r="L287" i="6"/>
  <c r="Q287" i="6" s="1"/>
  <c r="P286" i="6"/>
  <c r="L286" i="6"/>
  <c r="Q286" i="6" s="1"/>
  <c r="P285" i="6"/>
  <c r="L285" i="6"/>
  <c r="Q285" i="6" s="1"/>
  <c r="P284" i="6"/>
  <c r="L284" i="6"/>
  <c r="Q284" i="6" s="1"/>
  <c r="P283" i="6"/>
  <c r="L283" i="6"/>
  <c r="Q283" i="6" s="1"/>
  <c r="P282" i="6"/>
  <c r="L282" i="6"/>
  <c r="Q282" i="6" s="1"/>
  <c r="P281" i="6"/>
  <c r="L281" i="6"/>
  <c r="Q281" i="6" s="1"/>
  <c r="P280" i="6"/>
  <c r="L280" i="6"/>
  <c r="Q280" i="6" s="1"/>
  <c r="P279" i="6"/>
  <c r="L279" i="6"/>
  <c r="Q279" i="6" s="1"/>
  <c r="P278" i="6"/>
  <c r="L278" i="6"/>
  <c r="Q278" i="6" s="1"/>
  <c r="P277" i="6"/>
  <c r="L277" i="6"/>
  <c r="Q277" i="6" s="1"/>
  <c r="P276" i="6"/>
  <c r="L276" i="6"/>
  <c r="Q276" i="6" s="1"/>
  <c r="P275" i="6"/>
  <c r="L275" i="6"/>
  <c r="Q275" i="6" s="1"/>
  <c r="P274" i="6"/>
  <c r="L274" i="6"/>
  <c r="Q274" i="6" s="1"/>
  <c r="P273" i="6"/>
  <c r="L273" i="6"/>
  <c r="Q273" i="6" s="1"/>
  <c r="P272" i="6"/>
  <c r="L272" i="6"/>
  <c r="Q272" i="6" s="1"/>
  <c r="P271" i="6"/>
  <c r="L271" i="6"/>
  <c r="Q271" i="6" s="1"/>
  <c r="P270" i="6"/>
  <c r="L270" i="6"/>
  <c r="P269" i="6"/>
  <c r="L269" i="6"/>
  <c r="P268" i="6"/>
  <c r="L268" i="6"/>
  <c r="P267" i="6"/>
  <c r="L267" i="6"/>
  <c r="P266" i="6"/>
  <c r="L266" i="6"/>
  <c r="P265" i="6"/>
  <c r="L265" i="6"/>
  <c r="P264" i="6"/>
  <c r="L264" i="6"/>
  <c r="P263" i="6"/>
  <c r="L263" i="6"/>
  <c r="P251" i="6"/>
  <c r="L251" i="6"/>
  <c r="Q251" i="6" s="1"/>
  <c r="P250" i="6"/>
  <c r="L250" i="6"/>
  <c r="Q250" i="6" s="1"/>
  <c r="T249" i="6"/>
  <c r="S249" i="6"/>
  <c r="P249" i="6"/>
  <c r="L249" i="6"/>
  <c r="Q249" i="6" s="1"/>
  <c r="T248" i="6"/>
  <c r="S248" i="6"/>
  <c r="P248" i="6"/>
  <c r="L248" i="6"/>
  <c r="Q248" i="6" s="1"/>
  <c r="T247" i="6"/>
  <c r="S247" i="6"/>
  <c r="P247" i="6"/>
  <c r="L247" i="6"/>
  <c r="Q247" i="6" s="1"/>
  <c r="T246" i="6"/>
  <c r="S246" i="6"/>
  <c r="P246" i="6"/>
  <c r="L246" i="6"/>
  <c r="Q246" i="6" s="1"/>
  <c r="T245" i="6"/>
  <c r="S245" i="6"/>
  <c r="P245" i="6"/>
  <c r="L245" i="6"/>
  <c r="Q245" i="6" s="1"/>
  <c r="T244" i="6"/>
  <c r="S244" i="6"/>
  <c r="P244" i="6"/>
  <c r="L244" i="6"/>
  <c r="Q244" i="6" s="1"/>
  <c r="T243" i="6"/>
  <c r="S243" i="6"/>
  <c r="P243" i="6"/>
  <c r="L243" i="6"/>
  <c r="Q243" i="6" s="1"/>
  <c r="T242" i="6"/>
  <c r="S242" i="6"/>
  <c r="P242" i="6"/>
  <c r="L242" i="6"/>
  <c r="Q242" i="6" s="1"/>
  <c r="T241" i="6"/>
  <c r="S241" i="6"/>
  <c r="P241" i="6"/>
  <c r="L241" i="6"/>
  <c r="Q241" i="6" s="1"/>
  <c r="T240" i="6"/>
  <c r="S240" i="6"/>
  <c r="P240" i="6"/>
  <c r="L240" i="6"/>
  <c r="T239" i="6"/>
  <c r="S239" i="6"/>
  <c r="P239" i="6"/>
  <c r="L239" i="6"/>
  <c r="T238" i="6"/>
  <c r="S238" i="6"/>
  <c r="P238" i="6"/>
  <c r="L238" i="6"/>
  <c r="T237" i="6"/>
  <c r="S237" i="6"/>
  <c r="P237" i="6"/>
  <c r="L237" i="6"/>
  <c r="T236" i="6"/>
  <c r="S236" i="6"/>
  <c r="P236" i="6"/>
  <c r="L236" i="6"/>
  <c r="T235" i="6"/>
  <c r="S235" i="6"/>
  <c r="P235" i="6"/>
  <c r="L235" i="6"/>
  <c r="T234" i="6"/>
  <c r="S234" i="6"/>
  <c r="P234" i="6"/>
  <c r="L234" i="6"/>
  <c r="T233" i="6"/>
  <c r="S233" i="6"/>
  <c r="P233" i="6"/>
  <c r="L233" i="6"/>
  <c r="T232" i="6"/>
  <c r="S232" i="6"/>
  <c r="T231" i="6"/>
  <c r="S231" i="6"/>
  <c r="P231" i="6"/>
  <c r="L231" i="6"/>
  <c r="Q231" i="6" s="1"/>
  <c r="T230" i="6"/>
  <c r="S230" i="6"/>
  <c r="P230" i="6"/>
  <c r="L230" i="6"/>
  <c r="Q230" i="6" s="1"/>
  <c r="T229" i="6"/>
  <c r="S229" i="6"/>
  <c r="P229" i="6"/>
  <c r="L229" i="6"/>
  <c r="Q229" i="6" s="1"/>
  <c r="T228" i="6"/>
  <c r="S228" i="6"/>
  <c r="P228" i="6"/>
  <c r="L228" i="6"/>
  <c r="Q228" i="6" s="1"/>
  <c r="T227" i="6"/>
  <c r="S227" i="6"/>
  <c r="P227" i="6"/>
  <c r="L227" i="6"/>
  <c r="Q227" i="6" s="1"/>
  <c r="T226" i="6"/>
  <c r="S226" i="6"/>
  <c r="P226" i="6"/>
  <c r="L226" i="6"/>
  <c r="Q226" i="6" s="1"/>
  <c r="T225" i="6"/>
  <c r="S225" i="6"/>
  <c r="P225" i="6"/>
  <c r="L225" i="6"/>
  <c r="Q225" i="6" s="1"/>
  <c r="T224" i="6"/>
  <c r="S224" i="6"/>
  <c r="P224" i="6"/>
  <c r="L224" i="6"/>
  <c r="Q224" i="6" s="1"/>
  <c r="T223" i="6"/>
  <c r="S223" i="6"/>
  <c r="P223" i="6"/>
  <c r="L223" i="6"/>
  <c r="Q223" i="6" s="1"/>
  <c r="T222" i="6"/>
  <c r="S222" i="6"/>
  <c r="P222" i="6"/>
  <c r="L222" i="6"/>
  <c r="Q222" i="6" s="1"/>
  <c r="T221" i="6"/>
  <c r="S221" i="6"/>
  <c r="P221" i="6"/>
  <c r="L221" i="6"/>
  <c r="Q221" i="6" s="1"/>
  <c r="T220" i="6"/>
  <c r="S220" i="6"/>
  <c r="P220" i="6"/>
  <c r="L220" i="6"/>
  <c r="Q220" i="6" s="1"/>
  <c r="T219" i="6"/>
  <c r="S219" i="6"/>
  <c r="P219" i="6"/>
  <c r="L219" i="6"/>
  <c r="Q219" i="6" s="1"/>
  <c r="T218" i="6"/>
  <c r="S218" i="6"/>
  <c r="P218" i="6"/>
  <c r="L218" i="6"/>
  <c r="Q218" i="6" s="1"/>
  <c r="T217" i="6"/>
  <c r="S217" i="6"/>
  <c r="P217" i="6"/>
  <c r="L217" i="6"/>
  <c r="Q217" i="6" s="1"/>
  <c r="T216" i="6"/>
  <c r="S216" i="6"/>
  <c r="P216" i="6"/>
  <c r="L216" i="6"/>
  <c r="Q216" i="6" s="1"/>
  <c r="T215" i="6"/>
  <c r="S215" i="6"/>
  <c r="P215" i="6"/>
  <c r="L215" i="6"/>
  <c r="Q215" i="6" s="1"/>
  <c r="P214" i="6"/>
  <c r="L214" i="6"/>
  <c r="Q214" i="6" s="1"/>
  <c r="T213" i="6"/>
  <c r="S213" i="6"/>
  <c r="P213" i="6"/>
  <c r="L213" i="6"/>
  <c r="Q213" i="6" s="1"/>
  <c r="T212" i="6"/>
  <c r="S212" i="6"/>
  <c r="P212" i="6"/>
  <c r="L212" i="6"/>
  <c r="Q212" i="6" s="1"/>
  <c r="T211" i="6"/>
  <c r="S211" i="6"/>
  <c r="P211" i="6"/>
  <c r="L211" i="6"/>
  <c r="Q211" i="6" s="1"/>
  <c r="T210" i="6"/>
  <c r="S210" i="6"/>
  <c r="P210" i="6"/>
  <c r="L210" i="6"/>
  <c r="Q210" i="6" s="1"/>
  <c r="T209" i="6"/>
  <c r="S209" i="6"/>
  <c r="P209" i="6"/>
  <c r="L209" i="6"/>
  <c r="Q209" i="6" s="1"/>
  <c r="T208" i="6"/>
  <c r="S208" i="6"/>
  <c r="P208" i="6"/>
  <c r="L208" i="6"/>
  <c r="Q208" i="6" s="1"/>
  <c r="T207" i="6"/>
  <c r="S207" i="6"/>
  <c r="P207" i="6"/>
  <c r="L207" i="6"/>
  <c r="Q207" i="6" s="1"/>
  <c r="T206" i="6"/>
  <c r="S206" i="6"/>
  <c r="P206" i="6"/>
  <c r="L206" i="6"/>
  <c r="Q206" i="6" s="1"/>
  <c r="T205" i="6"/>
  <c r="S205" i="6"/>
  <c r="P205" i="6"/>
  <c r="L205" i="6"/>
  <c r="Q205" i="6" s="1"/>
  <c r="T204" i="6"/>
  <c r="S204" i="6"/>
  <c r="P204" i="6"/>
  <c r="L204" i="6"/>
  <c r="T203" i="6"/>
  <c r="S203" i="6"/>
  <c r="P203" i="6"/>
  <c r="L203" i="6"/>
  <c r="T202" i="6"/>
  <c r="S202" i="6"/>
  <c r="P202" i="6"/>
  <c r="L202" i="6"/>
  <c r="T201" i="6"/>
  <c r="S201" i="6"/>
  <c r="P201" i="6"/>
  <c r="L201" i="6"/>
  <c r="T200" i="6"/>
  <c r="S200" i="6"/>
  <c r="P200" i="6"/>
  <c r="L200" i="6"/>
  <c r="T199" i="6"/>
  <c r="S199" i="6"/>
  <c r="P199" i="6"/>
  <c r="L199" i="6"/>
  <c r="T198" i="6"/>
  <c r="S198" i="6"/>
  <c r="P198" i="6"/>
  <c r="L198" i="6"/>
  <c r="T197" i="6"/>
  <c r="S197" i="6"/>
  <c r="P197" i="6"/>
  <c r="L197" i="6"/>
  <c r="T196" i="6"/>
  <c r="S196" i="6"/>
  <c r="T195" i="6"/>
  <c r="S195" i="6"/>
  <c r="P195" i="6"/>
  <c r="L195" i="6"/>
  <c r="Q195" i="6" s="1"/>
  <c r="T194" i="6"/>
  <c r="S194" i="6"/>
  <c r="P194" i="6"/>
  <c r="L194" i="6"/>
  <c r="Q194" i="6" s="1"/>
  <c r="T193" i="6"/>
  <c r="S193" i="6"/>
  <c r="P193" i="6"/>
  <c r="L193" i="6"/>
  <c r="Q193" i="6" s="1"/>
  <c r="T192" i="6"/>
  <c r="S192" i="6"/>
  <c r="P192" i="6"/>
  <c r="L192" i="6"/>
  <c r="Q192" i="6" s="1"/>
  <c r="T191" i="6"/>
  <c r="S191" i="6"/>
  <c r="P191" i="6"/>
  <c r="L191" i="6"/>
  <c r="Q191" i="6" s="1"/>
  <c r="T190" i="6"/>
  <c r="S190" i="6"/>
  <c r="P190" i="6"/>
  <c r="L190" i="6"/>
  <c r="Q190" i="6" s="1"/>
  <c r="T189" i="6"/>
  <c r="S189" i="6"/>
  <c r="P189" i="6"/>
  <c r="L189" i="6"/>
  <c r="Q189" i="6" s="1"/>
  <c r="T188" i="6"/>
  <c r="S188" i="6"/>
  <c r="P188" i="6"/>
  <c r="L188" i="6"/>
  <c r="Q188" i="6" s="1"/>
  <c r="T187" i="6"/>
  <c r="S187" i="6"/>
  <c r="P187" i="6"/>
  <c r="L187" i="6"/>
  <c r="Q187" i="6" s="1"/>
  <c r="T186" i="6"/>
  <c r="S186" i="6"/>
  <c r="P186" i="6"/>
  <c r="L186" i="6"/>
  <c r="T185" i="6"/>
  <c r="S185" i="6"/>
  <c r="P185" i="6"/>
  <c r="L185" i="6"/>
  <c r="T184" i="6"/>
  <c r="S184" i="6"/>
  <c r="P184" i="6"/>
  <c r="L184" i="6"/>
  <c r="T183" i="6"/>
  <c r="S183" i="6"/>
  <c r="P183" i="6"/>
  <c r="L183" i="6"/>
  <c r="T182" i="6"/>
  <c r="S182" i="6"/>
  <c r="P182" i="6"/>
  <c r="L182" i="6"/>
  <c r="T181" i="6"/>
  <c r="P181" i="6"/>
  <c r="L181" i="6"/>
  <c r="T180" i="6"/>
  <c r="P180" i="6"/>
  <c r="L180" i="6"/>
  <c r="T179" i="6"/>
  <c r="S179" i="6"/>
  <c r="P179" i="6"/>
  <c r="L179" i="6"/>
  <c r="P173" i="6"/>
  <c r="L173" i="6"/>
  <c r="Q173" i="6" s="1"/>
  <c r="P172" i="6"/>
  <c r="L172" i="6"/>
  <c r="Q172" i="6" s="1"/>
  <c r="P171" i="6"/>
  <c r="L171" i="6"/>
  <c r="Q171" i="6" s="1"/>
  <c r="P170" i="6"/>
  <c r="L170" i="6"/>
  <c r="Q170" i="6" s="1"/>
  <c r="P169" i="6"/>
  <c r="L169" i="6"/>
  <c r="Q169" i="6" s="1"/>
  <c r="P168" i="6"/>
  <c r="L168" i="6"/>
  <c r="Q168" i="6" s="1"/>
  <c r="P167" i="6"/>
  <c r="L167" i="6"/>
  <c r="Q167" i="6" s="1"/>
  <c r="P166" i="6"/>
  <c r="L166" i="6"/>
  <c r="Q166" i="6" s="1"/>
  <c r="P165" i="6"/>
  <c r="L165" i="6"/>
  <c r="Q165" i="6" s="1"/>
  <c r="P164" i="6"/>
  <c r="L164" i="6"/>
  <c r="Q164" i="6" s="1"/>
  <c r="P163" i="6"/>
  <c r="L163" i="6"/>
  <c r="Q163" i="6" s="1"/>
  <c r="P162" i="6"/>
  <c r="L162" i="6"/>
  <c r="Q162" i="6" s="1"/>
  <c r="P161" i="6"/>
  <c r="L161" i="6"/>
  <c r="Q161" i="6" s="1"/>
  <c r="P160" i="6"/>
  <c r="L160" i="6"/>
  <c r="Q160" i="6" s="1"/>
  <c r="T159" i="6"/>
  <c r="S159" i="6"/>
  <c r="P159" i="6"/>
  <c r="L159" i="6"/>
  <c r="Q159" i="6" s="1"/>
  <c r="P158" i="6"/>
  <c r="L158" i="6"/>
  <c r="Q158" i="6" s="1"/>
  <c r="P157" i="6"/>
  <c r="L157" i="6"/>
  <c r="Q157" i="6" s="1"/>
  <c r="P156" i="6"/>
  <c r="L156" i="6"/>
  <c r="Q156" i="6" s="1"/>
  <c r="P155" i="6"/>
  <c r="L155" i="6"/>
  <c r="Q155" i="6" s="1"/>
  <c r="P154" i="6"/>
  <c r="L154" i="6"/>
  <c r="Q154" i="6" s="1"/>
  <c r="P153" i="6"/>
  <c r="L153" i="6"/>
  <c r="Q153" i="6" s="1"/>
  <c r="P152" i="6"/>
  <c r="L152" i="6"/>
  <c r="Q152" i="6" s="1"/>
  <c r="T151" i="6"/>
  <c r="S151" i="6"/>
  <c r="P151" i="6"/>
  <c r="L151" i="6"/>
  <c r="Q151" i="6" s="1"/>
  <c r="T150" i="6"/>
  <c r="S150" i="6"/>
  <c r="P150" i="6"/>
  <c r="L150" i="6"/>
  <c r="Q150" i="6" s="1"/>
  <c r="T149" i="6"/>
  <c r="S149" i="6"/>
  <c r="P149" i="6"/>
  <c r="L149" i="6"/>
  <c r="Q149" i="6" s="1"/>
  <c r="T148" i="6"/>
  <c r="S148" i="6"/>
  <c r="P148" i="6"/>
  <c r="L148" i="6"/>
  <c r="Q148" i="6" s="1"/>
  <c r="T147" i="6"/>
  <c r="S147" i="6"/>
  <c r="P147" i="6"/>
  <c r="L147" i="6"/>
  <c r="Q147" i="6" s="1"/>
  <c r="T146" i="6"/>
  <c r="S146" i="6"/>
  <c r="P146" i="6"/>
  <c r="L146" i="6"/>
  <c r="Q146" i="6" s="1"/>
  <c r="T145" i="6"/>
  <c r="S145" i="6"/>
  <c r="P145" i="6"/>
  <c r="L145" i="6"/>
  <c r="Q145" i="6" s="1"/>
  <c r="T144" i="6"/>
  <c r="S144" i="6"/>
  <c r="P144" i="6"/>
  <c r="L144" i="6"/>
  <c r="Q144" i="6" s="1"/>
  <c r="T143" i="6"/>
  <c r="S143" i="6"/>
  <c r="P143" i="6"/>
  <c r="L143" i="6"/>
  <c r="Q143" i="6" s="1"/>
  <c r="T142" i="6"/>
  <c r="S142" i="6"/>
  <c r="P142" i="6"/>
  <c r="L142" i="6"/>
  <c r="Q142" i="6" s="1"/>
  <c r="T141" i="6"/>
  <c r="S141" i="6"/>
  <c r="P141" i="6"/>
  <c r="L141" i="6"/>
  <c r="Q141" i="6" s="1"/>
  <c r="T140" i="6"/>
  <c r="S140" i="6"/>
  <c r="P140" i="6"/>
  <c r="L140" i="6"/>
  <c r="Q140" i="6" s="1"/>
  <c r="T139" i="6"/>
  <c r="S139" i="6"/>
  <c r="P139" i="6"/>
  <c r="L139" i="6"/>
  <c r="Q139" i="6" s="1"/>
  <c r="T138" i="6"/>
  <c r="S138" i="6"/>
  <c r="P138" i="6"/>
  <c r="L138" i="6"/>
  <c r="Q138" i="6" s="1"/>
  <c r="T137" i="6"/>
  <c r="S137" i="6"/>
  <c r="P137" i="6"/>
  <c r="L137" i="6"/>
  <c r="Q137" i="6" s="1"/>
  <c r="T136" i="6"/>
  <c r="S136" i="6"/>
  <c r="P136" i="6"/>
  <c r="L136" i="6"/>
  <c r="Q136" i="6" s="1"/>
  <c r="T135" i="6"/>
  <c r="S135" i="6"/>
  <c r="P135" i="6"/>
  <c r="L135" i="6"/>
  <c r="Q135" i="6" s="1"/>
  <c r="T134" i="6"/>
  <c r="S134" i="6"/>
  <c r="P134" i="6"/>
  <c r="L134" i="6"/>
  <c r="Q134" i="6" s="1"/>
  <c r="T133" i="6"/>
  <c r="S133" i="6"/>
  <c r="P133" i="6"/>
  <c r="L133" i="6"/>
  <c r="Q133" i="6" s="1"/>
  <c r="T132" i="6"/>
  <c r="S132" i="6"/>
  <c r="P132" i="6"/>
  <c r="L132" i="6"/>
  <c r="Q132" i="6" s="1"/>
  <c r="T131" i="6"/>
  <c r="S131" i="6"/>
  <c r="P131" i="6"/>
  <c r="L131" i="6"/>
  <c r="Q131" i="6" s="1"/>
  <c r="T130" i="6"/>
  <c r="P130" i="6"/>
  <c r="L130" i="6"/>
  <c r="Q130" i="6" s="1"/>
  <c r="S130" i="6" s="1"/>
  <c r="T129" i="6"/>
  <c r="P129" i="6"/>
  <c r="L129" i="6"/>
  <c r="Q129" i="6" s="1"/>
  <c r="S129" i="6" s="1"/>
  <c r="T128" i="6"/>
  <c r="S128" i="6"/>
  <c r="P128" i="6"/>
  <c r="L128" i="6"/>
  <c r="Q128" i="6" s="1"/>
  <c r="T127" i="6"/>
  <c r="P127" i="6"/>
  <c r="L127" i="6"/>
  <c r="Q127" i="6" s="1"/>
  <c r="S127" i="6" s="1"/>
  <c r="T126" i="6"/>
  <c r="S126" i="6"/>
  <c r="P126" i="6"/>
  <c r="L126" i="6"/>
  <c r="Q126" i="6" s="1"/>
  <c r="T125" i="6"/>
  <c r="P125" i="6"/>
  <c r="L125" i="6"/>
  <c r="T124" i="6"/>
  <c r="S124" i="6"/>
  <c r="P124" i="6"/>
  <c r="L124" i="6"/>
  <c r="T123" i="6"/>
  <c r="P123" i="6"/>
  <c r="L123" i="6"/>
  <c r="T122" i="6"/>
  <c r="P122" i="6"/>
  <c r="L122" i="6"/>
  <c r="T121" i="6"/>
  <c r="S121" i="6"/>
  <c r="P121" i="6"/>
  <c r="L121" i="6"/>
  <c r="T120" i="6"/>
  <c r="P120" i="6"/>
  <c r="L120" i="6"/>
  <c r="T119" i="6"/>
  <c r="S119" i="6"/>
  <c r="P119" i="6"/>
  <c r="L119" i="6"/>
  <c r="T118" i="6"/>
  <c r="P118" i="6"/>
  <c r="L118" i="6"/>
  <c r="S114" i="6"/>
  <c r="S113" i="6"/>
  <c r="S112" i="6"/>
  <c r="S111" i="6"/>
  <c r="P111" i="6"/>
  <c r="L111" i="6"/>
  <c r="Q111" i="6" s="1"/>
  <c r="S110" i="6"/>
  <c r="P110" i="6"/>
  <c r="L110" i="6"/>
  <c r="Q110" i="6" s="1"/>
  <c r="S109" i="6"/>
  <c r="P109" i="6"/>
  <c r="L109" i="6"/>
  <c r="Q109" i="6" s="1"/>
  <c r="S108" i="6"/>
  <c r="P108" i="6"/>
  <c r="L108" i="6"/>
  <c r="Q108" i="6" s="1"/>
  <c r="S107" i="6"/>
  <c r="P107" i="6"/>
  <c r="M107" i="6"/>
  <c r="L107" i="6"/>
  <c r="Q107" i="6" s="1"/>
  <c r="S106" i="6"/>
  <c r="P106" i="6"/>
  <c r="M106" i="6"/>
  <c r="L106" i="6"/>
  <c r="Q106" i="6" s="1"/>
  <c r="S105" i="6"/>
  <c r="P105" i="6"/>
  <c r="M105" i="6"/>
  <c r="L105" i="6"/>
  <c r="Q105" i="6" s="1"/>
  <c r="S104" i="6"/>
  <c r="P104" i="6"/>
  <c r="M104" i="6"/>
  <c r="L104" i="6"/>
  <c r="Q104" i="6" s="1"/>
  <c r="S103" i="6"/>
  <c r="P103" i="6"/>
  <c r="M103" i="6"/>
  <c r="L103" i="6"/>
  <c r="Q103" i="6" s="1"/>
  <c r="S102" i="6"/>
  <c r="P102" i="6"/>
  <c r="M102" i="6"/>
  <c r="L102" i="6"/>
  <c r="Q102" i="6" s="1"/>
  <c r="S101" i="6"/>
  <c r="P101" i="6"/>
  <c r="M101" i="6"/>
  <c r="L101" i="6"/>
  <c r="Q101" i="6" s="1"/>
  <c r="S100" i="6"/>
  <c r="P100" i="6"/>
  <c r="M100" i="6"/>
  <c r="L100" i="6"/>
  <c r="Q100" i="6" s="1"/>
  <c r="S99" i="6"/>
  <c r="P99" i="6"/>
  <c r="M99" i="6"/>
  <c r="L99" i="6"/>
  <c r="Q99" i="6" s="1"/>
  <c r="S98" i="6"/>
  <c r="P98" i="6"/>
  <c r="M98" i="6"/>
  <c r="L98" i="6"/>
  <c r="Q98" i="6" s="1"/>
  <c r="S97" i="6"/>
  <c r="P97" i="6"/>
  <c r="M97" i="6"/>
  <c r="L97" i="6"/>
  <c r="Q97" i="6" s="1"/>
  <c r="S96" i="6"/>
  <c r="P96" i="6"/>
  <c r="M96" i="6"/>
  <c r="L96" i="6"/>
  <c r="Q96" i="6" s="1"/>
  <c r="S95" i="6"/>
  <c r="P95" i="6"/>
  <c r="M95" i="6"/>
  <c r="L95" i="6"/>
  <c r="Q95" i="6" s="1"/>
  <c r="S94" i="6"/>
  <c r="P94" i="6"/>
  <c r="M94" i="6"/>
  <c r="L94" i="6"/>
  <c r="Q94" i="6" s="1"/>
  <c r="S93" i="6"/>
  <c r="P93" i="6"/>
  <c r="M93" i="6"/>
  <c r="L93" i="6"/>
  <c r="Q93" i="6" s="1"/>
  <c r="S92" i="6"/>
  <c r="P92" i="6"/>
  <c r="M92" i="6"/>
  <c r="L92" i="6"/>
  <c r="Q92" i="6" s="1"/>
  <c r="S91" i="6"/>
  <c r="P91" i="6"/>
  <c r="M91" i="6"/>
  <c r="L91" i="6"/>
  <c r="Q91" i="6" s="1"/>
  <c r="S90" i="6"/>
  <c r="P90" i="6"/>
  <c r="M90" i="6"/>
  <c r="L90" i="6"/>
  <c r="Q90" i="6" s="1"/>
  <c r="S89" i="6"/>
  <c r="P89" i="6"/>
  <c r="M89" i="6"/>
  <c r="L89" i="6"/>
  <c r="Q89" i="6" s="1"/>
  <c r="S88" i="6"/>
  <c r="P88" i="6"/>
  <c r="M88" i="6"/>
  <c r="L88" i="6"/>
  <c r="Q88" i="6" s="1"/>
  <c r="S87" i="6"/>
  <c r="P87" i="6"/>
  <c r="M87" i="6"/>
  <c r="L87" i="6"/>
  <c r="Q87" i="6" s="1"/>
  <c r="S86" i="6"/>
  <c r="P86" i="6"/>
  <c r="M86" i="6"/>
  <c r="L86" i="6"/>
  <c r="Q86" i="6" s="1"/>
  <c r="P85" i="6"/>
  <c r="M85" i="6"/>
  <c r="L85" i="6"/>
  <c r="Q85" i="6" s="1"/>
  <c r="S85" i="6" s="1"/>
  <c r="T84" i="6"/>
  <c r="S84" i="6"/>
  <c r="P84" i="6"/>
  <c r="M84" i="6"/>
  <c r="L84" i="6"/>
  <c r="Q84" i="6" s="1"/>
  <c r="T83" i="6"/>
  <c r="S83" i="6"/>
  <c r="P83" i="6"/>
  <c r="M83" i="6"/>
  <c r="L83" i="6"/>
  <c r="Q83" i="6" s="1"/>
  <c r="T82" i="6"/>
  <c r="S82" i="6"/>
  <c r="P82" i="6"/>
  <c r="M82" i="6"/>
  <c r="L82" i="6"/>
  <c r="Q82" i="6" s="1"/>
  <c r="T81" i="6"/>
  <c r="S81" i="6"/>
  <c r="P81" i="6"/>
  <c r="M81" i="6"/>
  <c r="L81" i="6"/>
  <c r="Q81" i="6" s="1"/>
  <c r="T80" i="6"/>
  <c r="S80" i="6"/>
  <c r="P80" i="6"/>
  <c r="M80" i="6"/>
  <c r="L80" i="6"/>
  <c r="Q80" i="6" s="1"/>
  <c r="T79" i="6"/>
  <c r="S79" i="6"/>
  <c r="P79" i="6"/>
  <c r="M79" i="6"/>
  <c r="L79" i="6"/>
  <c r="Q79" i="6" s="1"/>
  <c r="T78" i="6"/>
  <c r="S78" i="6"/>
  <c r="P78" i="6"/>
  <c r="M78" i="6"/>
  <c r="L78" i="6"/>
  <c r="Q78" i="6" s="1"/>
  <c r="T77" i="6"/>
  <c r="S77" i="6"/>
  <c r="P77" i="6"/>
  <c r="M77" i="6"/>
  <c r="L77" i="6"/>
  <c r="Q77" i="6" s="1"/>
  <c r="T76" i="6"/>
  <c r="P76" i="6"/>
  <c r="M76" i="6"/>
  <c r="L76" i="6"/>
  <c r="Q76" i="6" s="1"/>
  <c r="S76" i="6" s="1"/>
  <c r="T75" i="6"/>
  <c r="S75" i="6"/>
  <c r="P75" i="6"/>
  <c r="M75" i="6"/>
  <c r="L75" i="6"/>
  <c r="Q75" i="6" s="1"/>
  <c r="T74" i="6"/>
  <c r="S74" i="6"/>
  <c r="P74" i="6"/>
  <c r="M74" i="6"/>
  <c r="L74" i="6"/>
  <c r="Q74" i="6" s="1"/>
  <c r="T73" i="6"/>
  <c r="S73" i="6"/>
  <c r="P73" i="6"/>
  <c r="M73" i="6"/>
  <c r="L73" i="6"/>
  <c r="Q73" i="6" s="1"/>
  <c r="T72" i="6"/>
  <c r="S72" i="6"/>
  <c r="P72" i="6"/>
  <c r="M72" i="6"/>
  <c r="L72" i="6"/>
  <c r="Q72" i="6" s="1"/>
  <c r="T71" i="6"/>
  <c r="S71" i="6"/>
  <c r="P71" i="6"/>
  <c r="M71" i="6"/>
  <c r="L71" i="6"/>
  <c r="Q71" i="6" s="1"/>
  <c r="T70" i="6"/>
  <c r="S70" i="6"/>
  <c r="P70" i="6"/>
  <c r="M70" i="6"/>
  <c r="L70" i="6"/>
  <c r="Q70" i="6" s="1"/>
  <c r="T69" i="6"/>
  <c r="S69" i="6"/>
  <c r="P69" i="6"/>
  <c r="M69" i="6"/>
  <c r="L69" i="6"/>
  <c r="Q69" i="6" s="1"/>
  <c r="T68" i="6"/>
  <c r="S68" i="6"/>
  <c r="P68" i="6"/>
  <c r="M68" i="6"/>
  <c r="L68" i="6"/>
  <c r="Q68" i="6" s="1"/>
  <c r="T67" i="6"/>
  <c r="S67" i="6"/>
  <c r="P67" i="6"/>
  <c r="M67" i="6"/>
  <c r="L67" i="6"/>
  <c r="Q67" i="6" s="1"/>
  <c r="T66" i="6"/>
  <c r="S66" i="6"/>
  <c r="P66" i="6"/>
  <c r="M66" i="6"/>
  <c r="L66" i="6"/>
  <c r="Q66" i="6" s="1"/>
  <c r="T65" i="6"/>
  <c r="S65" i="6"/>
  <c r="P65" i="6"/>
  <c r="M65" i="6"/>
  <c r="L65" i="6"/>
  <c r="Q65" i="6" s="1"/>
  <c r="T64" i="6"/>
  <c r="P64" i="6"/>
  <c r="M64" i="6"/>
  <c r="L64" i="6"/>
  <c r="Q64" i="6" s="1"/>
  <c r="S64" i="6" s="1"/>
  <c r="T63" i="6"/>
  <c r="S63" i="6"/>
  <c r="P63" i="6"/>
  <c r="M63" i="6"/>
  <c r="L63" i="6"/>
  <c r="Q63" i="6" s="1"/>
  <c r="T62" i="6"/>
  <c r="S62" i="6"/>
  <c r="P62" i="6"/>
  <c r="M62" i="6"/>
  <c r="L62" i="6"/>
  <c r="Q62" i="6" s="1"/>
  <c r="T61" i="6"/>
  <c r="S61" i="6"/>
  <c r="P61" i="6"/>
  <c r="M61" i="6"/>
  <c r="L61" i="6"/>
  <c r="Q61" i="6" s="1"/>
  <c r="T60" i="6"/>
  <c r="P60" i="6"/>
  <c r="M60" i="6"/>
  <c r="L60" i="6"/>
  <c r="Q60" i="6" s="1"/>
  <c r="S60" i="6" s="1"/>
  <c r="T59" i="6"/>
  <c r="P59" i="6"/>
  <c r="M59" i="6"/>
  <c r="L59" i="6"/>
  <c r="Q59" i="6" s="1"/>
  <c r="S59" i="6" s="1"/>
  <c r="T58" i="6"/>
  <c r="P58" i="6"/>
  <c r="M58" i="6"/>
  <c r="L58" i="6"/>
  <c r="Q58" i="6" s="1"/>
  <c r="S58" i="6" s="1"/>
  <c r="T57" i="6"/>
  <c r="P57" i="6"/>
  <c r="M57" i="6"/>
  <c r="L57" i="6"/>
  <c r="T56" i="6"/>
  <c r="P56" i="6"/>
  <c r="M56" i="6"/>
  <c r="L56" i="6"/>
  <c r="T55" i="6"/>
  <c r="P55" i="6"/>
  <c r="M55" i="6"/>
  <c r="L55" i="6"/>
  <c r="T54" i="6"/>
  <c r="P54" i="6"/>
  <c r="M54" i="6"/>
  <c r="L54" i="6"/>
  <c r="T53" i="6"/>
  <c r="S53" i="6"/>
  <c r="P53" i="6"/>
  <c r="M53" i="6"/>
  <c r="L53" i="6"/>
  <c r="T52" i="6"/>
  <c r="S52" i="6"/>
  <c r="P52" i="6"/>
  <c r="M52" i="6"/>
  <c r="L52" i="6"/>
  <c r="T51" i="6"/>
  <c r="S51" i="6"/>
  <c r="P51" i="6"/>
  <c r="M51" i="6"/>
  <c r="L51" i="6"/>
  <c r="T50" i="6"/>
  <c r="S50" i="6"/>
  <c r="P50" i="6"/>
  <c r="M50" i="6"/>
  <c r="L50" i="6"/>
  <c r="P47" i="6"/>
  <c r="L47" i="6"/>
  <c r="Q47" i="6" s="1"/>
  <c r="P46" i="6"/>
  <c r="L46" i="6"/>
  <c r="Q46" i="6" s="1"/>
  <c r="P45" i="6"/>
  <c r="L45" i="6"/>
  <c r="Q45" i="6" s="1"/>
  <c r="P44" i="6"/>
  <c r="L44" i="6"/>
  <c r="Q44" i="6" s="1"/>
  <c r="P43" i="6"/>
  <c r="L43" i="6"/>
  <c r="P42" i="6"/>
  <c r="L42" i="6"/>
  <c r="P41" i="6"/>
  <c r="L41" i="6"/>
  <c r="T40" i="6"/>
  <c r="S40" i="6"/>
  <c r="P40" i="6"/>
  <c r="L40" i="6"/>
  <c r="T39" i="6"/>
  <c r="P39" i="6"/>
  <c r="L39" i="6"/>
  <c r="T38" i="6"/>
  <c r="S38" i="6"/>
  <c r="P38" i="6"/>
  <c r="L38" i="6"/>
  <c r="T37" i="6"/>
  <c r="S37" i="6"/>
  <c r="P37" i="6"/>
  <c r="L37" i="6"/>
  <c r="T36" i="6"/>
  <c r="P36" i="6"/>
  <c r="L36" i="6"/>
  <c r="T35" i="6"/>
  <c r="P35" i="6"/>
  <c r="L35" i="6"/>
  <c r="T34" i="6"/>
  <c r="S34" i="6"/>
  <c r="P34" i="6"/>
  <c r="L34" i="6"/>
  <c r="T33" i="6"/>
  <c r="P33" i="6"/>
  <c r="L33" i="6"/>
  <c r="T32" i="6"/>
  <c r="P32" i="6"/>
  <c r="L32" i="6"/>
  <c r="T31" i="6"/>
  <c r="P31" i="6"/>
  <c r="L31" i="6"/>
  <c r="T30" i="6"/>
  <c r="S30" i="6"/>
  <c r="P30" i="6"/>
  <c r="L30" i="6"/>
  <c r="T29" i="6"/>
  <c r="S29" i="6"/>
  <c r="P29" i="6"/>
  <c r="L29" i="6"/>
  <c r="T28" i="6"/>
  <c r="S28" i="6"/>
  <c r="P28" i="6"/>
  <c r="L28" i="6"/>
  <c r="T27" i="6"/>
  <c r="S27" i="6"/>
  <c r="P27" i="6"/>
  <c r="L27" i="6"/>
  <c r="T26" i="6"/>
  <c r="S26" i="6"/>
  <c r="P26" i="6"/>
  <c r="L26" i="6"/>
  <c r="T25" i="6"/>
  <c r="S25" i="6"/>
  <c r="P25" i="6"/>
  <c r="L25" i="6"/>
  <c r="T24" i="6"/>
  <c r="S24" i="6"/>
  <c r="P24" i="6"/>
  <c r="L24" i="6"/>
  <c r="T23" i="6"/>
  <c r="S23" i="6"/>
  <c r="P23" i="6"/>
  <c r="L23" i="6"/>
  <c r="T22" i="6"/>
  <c r="S22" i="6"/>
  <c r="P22" i="6"/>
  <c r="L22" i="6"/>
  <c r="T21" i="6"/>
  <c r="S21" i="6"/>
  <c r="P21" i="6"/>
  <c r="L21" i="6"/>
  <c r="T20" i="6"/>
  <c r="S20" i="6"/>
  <c r="P20" i="6"/>
  <c r="L20" i="6"/>
  <c r="T19" i="6"/>
  <c r="S19" i="6"/>
  <c r="P19" i="6"/>
  <c r="L19" i="6"/>
  <c r="T18" i="6"/>
  <c r="S18" i="6"/>
  <c r="P18" i="6"/>
  <c r="L18" i="6"/>
  <c r="T17" i="6"/>
  <c r="S17" i="6"/>
  <c r="P17" i="6"/>
  <c r="L17" i="6"/>
  <c r="T16" i="6"/>
  <c r="S16" i="6"/>
  <c r="P16" i="6"/>
  <c r="L16" i="6"/>
  <c r="T15" i="6"/>
  <c r="S15" i="6"/>
  <c r="P15" i="6"/>
  <c r="L15" i="6"/>
  <c r="T14" i="6"/>
  <c r="S14" i="6"/>
  <c r="P14" i="6"/>
  <c r="L14" i="6"/>
  <c r="T13" i="6"/>
  <c r="S13" i="6"/>
  <c r="P13" i="6"/>
  <c r="L13" i="6"/>
  <c r="T12" i="6"/>
  <c r="S12" i="6"/>
  <c r="P12" i="6"/>
  <c r="L12" i="6"/>
  <c r="T11" i="6"/>
  <c r="S11" i="6"/>
  <c r="P11" i="6"/>
  <c r="L11" i="6"/>
  <c r="T10" i="6"/>
  <c r="S10" i="6"/>
  <c r="P10" i="6"/>
  <c r="L10" i="6"/>
  <c r="T9" i="6"/>
  <c r="S9" i="6"/>
  <c r="P9" i="6"/>
  <c r="L9" i="6"/>
  <c r="T8" i="6"/>
  <c r="S8" i="6"/>
  <c r="P8" i="6"/>
  <c r="L8" i="6"/>
  <c r="T7" i="6"/>
  <c r="S7" i="6"/>
  <c r="P7" i="6"/>
  <c r="L7" i="6"/>
  <c r="T6" i="6"/>
  <c r="S6" i="6"/>
  <c r="P6" i="6"/>
  <c r="L6" i="6"/>
  <c r="P409" i="5"/>
  <c r="L409" i="5"/>
  <c r="Q409" i="5" s="1"/>
  <c r="P408" i="5"/>
  <c r="L408" i="5"/>
  <c r="Q408" i="5" s="1"/>
  <c r="P407" i="5"/>
  <c r="L407" i="5"/>
  <c r="Q407" i="5" s="1"/>
  <c r="P406" i="5"/>
  <c r="L406" i="5"/>
  <c r="Q406" i="5" s="1"/>
  <c r="P405" i="5"/>
  <c r="L405" i="5"/>
  <c r="Q405" i="5" s="1"/>
  <c r="P404" i="5"/>
  <c r="L404" i="5"/>
  <c r="Q404" i="5" s="1"/>
  <c r="P403" i="5"/>
  <c r="L403" i="5"/>
  <c r="Q403" i="5" s="1"/>
  <c r="P402" i="5"/>
  <c r="L402" i="5"/>
  <c r="Q402" i="5" s="1"/>
  <c r="P401" i="5"/>
  <c r="L401" i="5"/>
  <c r="Q401" i="5" s="1"/>
  <c r="P400" i="5"/>
  <c r="L400" i="5"/>
  <c r="Q400" i="5" s="1"/>
  <c r="P399" i="5"/>
  <c r="L399" i="5"/>
  <c r="Q399" i="5" s="1"/>
  <c r="P398" i="5"/>
  <c r="L398" i="5"/>
  <c r="Q398" i="5" s="1"/>
  <c r="P397" i="5"/>
  <c r="L397" i="5"/>
  <c r="Q397" i="5" s="1"/>
  <c r="P396" i="5"/>
  <c r="L396" i="5"/>
  <c r="Q396" i="5" s="1"/>
  <c r="P395" i="5"/>
  <c r="L395" i="5"/>
  <c r="Q395" i="5" s="1"/>
  <c r="P394" i="5"/>
  <c r="L394" i="5"/>
  <c r="Q394" i="5" s="1"/>
  <c r="P393" i="5"/>
  <c r="L393" i="5"/>
  <c r="Q393" i="5" s="1"/>
  <c r="P392" i="5"/>
  <c r="L392" i="5"/>
  <c r="Q392" i="5" s="1"/>
  <c r="P391" i="5"/>
  <c r="L391" i="5"/>
  <c r="Q391" i="5" s="1"/>
  <c r="P390" i="5"/>
  <c r="L390" i="5"/>
  <c r="Q390" i="5" s="1"/>
  <c r="P389" i="5"/>
  <c r="L389" i="5"/>
  <c r="Q389" i="5" s="1"/>
  <c r="P388" i="5"/>
  <c r="L388" i="5"/>
  <c r="Q388" i="5" s="1"/>
  <c r="P387" i="5"/>
  <c r="L387" i="5"/>
  <c r="Q387" i="5" s="1"/>
  <c r="P386" i="5"/>
  <c r="L386" i="5"/>
  <c r="Q386" i="5" s="1"/>
  <c r="P385" i="5"/>
  <c r="L385" i="5"/>
  <c r="Q385" i="5" s="1"/>
  <c r="P384" i="5"/>
  <c r="L384" i="5"/>
  <c r="Q384" i="5" s="1"/>
  <c r="P383" i="5"/>
  <c r="L383" i="5"/>
  <c r="Q383" i="5" s="1"/>
  <c r="P382" i="5"/>
  <c r="L382" i="5"/>
  <c r="Q382" i="5" s="1"/>
  <c r="P381" i="5"/>
  <c r="L381" i="5"/>
  <c r="Q381" i="5" s="1"/>
  <c r="P380" i="5"/>
  <c r="L380" i="5"/>
  <c r="Q380" i="5" s="1"/>
  <c r="P379" i="5"/>
  <c r="L379" i="5"/>
  <c r="Q379" i="5" s="1"/>
  <c r="P378" i="5"/>
  <c r="L378" i="5"/>
  <c r="Q378" i="5" s="1"/>
  <c r="P377" i="5"/>
  <c r="L377" i="5"/>
  <c r="Q377" i="5" s="1"/>
  <c r="P376" i="5"/>
  <c r="L376" i="5"/>
  <c r="Q376" i="5" s="1"/>
  <c r="P375" i="5"/>
  <c r="L375" i="5"/>
  <c r="Q375" i="5" s="1"/>
  <c r="P374" i="5"/>
  <c r="L374" i="5"/>
  <c r="Q374" i="5" s="1"/>
  <c r="P373" i="5"/>
  <c r="L373" i="5"/>
  <c r="Q373" i="5" s="1"/>
  <c r="P372" i="5"/>
  <c r="L372" i="5"/>
  <c r="Q372" i="5" s="1"/>
  <c r="P371" i="5"/>
  <c r="L371" i="5"/>
  <c r="Q371" i="5" s="1"/>
  <c r="P370" i="5"/>
  <c r="L370" i="5"/>
  <c r="Q370" i="5" s="1"/>
  <c r="P369" i="5"/>
  <c r="L369" i="5"/>
  <c r="Q369" i="5" s="1"/>
  <c r="P368" i="5"/>
  <c r="L368" i="5"/>
  <c r="Q368" i="5" s="1"/>
  <c r="P367" i="5"/>
  <c r="L367" i="5"/>
  <c r="Q367" i="5" s="1"/>
  <c r="P366" i="5"/>
  <c r="L366" i="5"/>
  <c r="Q366" i="5" s="1"/>
  <c r="P365" i="5"/>
  <c r="L365" i="5"/>
  <c r="Q365" i="5" s="1"/>
  <c r="P364" i="5"/>
  <c r="L364" i="5"/>
  <c r="Q364" i="5" s="1"/>
  <c r="P363" i="5"/>
  <c r="L363" i="5"/>
  <c r="Q363" i="5" s="1"/>
  <c r="P362" i="5"/>
  <c r="L362" i="5"/>
  <c r="Q362" i="5" s="1"/>
  <c r="P361" i="5"/>
  <c r="L361" i="5"/>
  <c r="Q361" i="5" s="1"/>
  <c r="P360" i="5"/>
  <c r="L360" i="5"/>
  <c r="Q360" i="5" s="1"/>
  <c r="P359" i="5"/>
  <c r="L359" i="5"/>
  <c r="Q359" i="5" s="1"/>
  <c r="P358" i="5"/>
  <c r="L358" i="5"/>
  <c r="Q358" i="5" s="1"/>
  <c r="P357" i="5"/>
  <c r="L357" i="5"/>
  <c r="Q357" i="5" s="1"/>
  <c r="P356" i="5"/>
  <c r="L356" i="5"/>
  <c r="Q356" i="5" s="1"/>
  <c r="P355" i="5"/>
  <c r="L355" i="5"/>
  <c r="Q355" i="5" s="1"/>
  <c r="P354" i="5"/>
  <c r="L354" i="5"/>
  <c r="Q354" i="5" s="1"/>
  <c r="P353" i="5"/>
  <c r="L353" i="5"/>
  <c r="Q353" i="5" s="1"/>
  <c r="P352" i="5"/>
  <c r="L352" i="5"/>
  <c r="Q352" i="5" s="1"/>
  <c r="P351" i="5"/>
  <c r="L351" i="5"/>
  <c r="Q351" i="5" s="1"/>
  <c r="P350" i="5"/>
  <c r="L350" i="5"/>
  <c r="Q350" i="5" s="1"/>
  <c r="P349" i="5"/>
  <c r="L349" i="5"/>
  <c r="Q349" i="5" s="1"/>
  <c r="P348" i="5"/>
  <c r="L348" i="5"/>
  <c r="Q348" i="5" s="1"/>
  <c r="P347" i="5"/>
  <c r="L347" i="5"/>
  <c r="Q347" i="5" s="1"/>
  <c r="P346" i="5"/>
  <c r="L346" i="5"/>
  <c r="Q346" i="5" s="1"/>
  <c r="P345" i="5"/>
  <c r="L345" i="5"/>
  <c r="Q345" i="5" s="1"/>
  <c r="P344" i="5"/>
  <c r="L344" i="5"/>
  <c r="Q344" i="5" s="1"/>
  <c r="P343" i="5"/>
  <c r="L343" i="5"/>
  <c r="Q343" i="5" s="1"/>
  <c r="P342" i="5"/>
  <c r="L342" i="5"/>
  <c r="Q342" i="5" s="1"/>
  <c r="P341" i="5"/>
  <c r="L341" i="5"/>
  <c r="Q341" i="5" s="1"/>
  <c r="P340" i="5"/>
  <c r="L340" i="5"/>
  <c r="Q340" i="5" s="1"/>
  <c r="P339" i="5"/>
  <c r="L339" i="5"/>
  <c r="Q339" i="5" s="1"/>
  <c r="P338" i="5"/>
  <c r="L338" i="5"/>
  <c r="Q338" i="5" s="1"/>
  <c r="P337" i="5"/>
  <c r="L337" i="5"/>
  <c r="Q337" i="5" s="1"/>
  <c r="P336" i="5"/>
  <c r="L336" i="5"/>
  <c r="Q336" i="5" s="1"/>
  <c r="P335" i="5"/>
  <c r="L335" i="5"/>
  <c r="Q335" i="5" s="1"/>
  <c r="P334" i="5"/>
  <c r="L334" i="5"/>
  <c r="Q334" i="5" s="1"/>
  <c r="P333" i="5"/>
  <c r="L333" i="5"/>
  <c r="Q333" i="5" s="1"/>
  <c r="P332" i="5"/>
  <c r="L332" i="5"/>
  <c r="Q332" i="5" s="1"/>
  <c r="P331" i="5"/>
  <c r="L331" i="5"/>
  <c r="Q331" i="5" s="1"/>
  <c r="P330" i="5"/>
  <c r="L330" i="5"/>
  <c r="Q330" i="5" s="1"/>
  <c r="U328" i="5"/>
  <c r="T328" i="5"/>
  <c r="S328" i="5"/>
  <c r="P328" i="5"/>
  <c r="L328" i="5"/>
  <c r="U327" i="5"/>
  <c r="T327" i="5"/>
  <c r="S327" i="5"/>
  <c r="P327" i="5"/>
  <c r="L327" i="5"/>
  <c r="U326" i="5"/>
  <c r="T326" i="5"/>
  <c r="S326" i="5"/>
  <c r="P326" i="5"/>
  <c r="L326" i="5"/>
  <c r="U325" i="5"/>
  <c r="T325" i="5"/>
  <c r="S325" i="5"/>
  <c r="P325" i="5"/>
  <c r="L325" i="5"/>
  <c r="U324" i="5"/>
  <c r="T324" i="5"/>
  <c r="S324" i="5"/>
  <c r="P324" i="5"/>
  <c r="L324" i="5"/>
  <c r="U323" i="5"/>
  <c r="T323" i="5"/>
  <c r="S323" i="5"/>
  <c r="P323" i="5"/>
  <c r="L323" i="5"/>
  <c r="U322" i="5"/>
  <c r="T322" i="5"/>
  <c r="S322" i="5"/>
  <c r="P322" i="5"/>
  <c r="L322" i="5"/>
  <c r="T320" i="5"/>
  <c r="S320" i="5"/>
  <c r="P320" i="5"/>
  <c r="M320" i="5"/>
  <c r="L320" i="5"/>
  <c r="Q320" i="5" s="1"/>
  <c r="U320" i="5" s="1"/>
  <c r="U319" i="5"/>
  <c r="T319" i="5"/>
  <c r="S319" i="5"/>
  <c r="P319" i="5"/>
  <c r="M319" i="5"/>
  <c r="L319" i="5"/>
  <c r="Q319" i="5" s="1"/>
  <c r="T318" i="5"/>
  <c r="S318" i="5"/>
  <c r="P318" i="5"/>
  <c r="M318" i="5"/>
  <c r="L318" i="5"/>
  <c r="Q318" i="5" s="1"/>
  <c r="U318" i="5" s="1"/>
  <c r="U317" i="5"/>
  <c r="T317" i="5"/>
  <c r="S317" i="5"/>
  <c r="P317" i="5"/>
  <c r="M317" i="5"/>
  <c r="L317" i="5"/>
  <c r="Q317" i="5" s="1"/>
  <c r="U316" i="5"/>
  <c r="T316" i="5"/>
  <c r="S316" i="5"/>
  <c r="P316" i="5"/>
  <c r="M316" i="5"/>
  <c r="L316" i="5"/>
  <c r="Q316" i="5" s="1"/>
  <c r="U315" i="5"/>
  <c r="T315" i="5"/>
  <c r="S315" i="5"/>
  <c r="P315" i="5"/>
  <c r="M315" i="5"/>
  <c r="L315" i="5"/>
  <c r="Q315" i="5" s="1"/>
  <c r="U314" i="5"/>
  <c r="T314" i="5"/>
  <c r="S314" i="5"/>
  <c r="P314" i="5"/>
  <c r="M314" i="5"/>
  <c r="L314" i="5"/>
  <c r="Q314" i="5" s="1"/>
  <c r="U313" i="5"/>
  <c r="T313" i="5"/>
  <c r="S313" i="5"/>
  <c r="P313" i="5"/>
  <c r="M313" i="5"/>
  <c r="L313" i="5"/>
  <c r="Q313" i="5" s="1"/>
  <c r="T312" i="5"/>
  <c r="P312" i="5"/>
  <c r="M312" i="5"/>
  <c r="L312" i="5"/>
  <c r="Q312" i="5" s="1"/>
  <c r="U312" i="5" s="1"/>
  <c r="T311" i="5"/>
  <c r="S311" i="5"/>
  <c r="P311" i="5"/>
  <c r="M311" i="5"/>
  <c r="L311" i="5"/>
  <c r="Q311" i="5" s="1"/>
  <c r="U311" i="5" s="1"/>
  <c r="U310" i="5"/>
  <c r="T310" i="5"/>
  <c r="S310" i="5"/>
  <c r="P310" i="5"/>
  <c r="M310" i="5"/>
  <c r="L310" i="5"/>
  <c r="Q310" i="5" s="1"/>
  <c r="U309" i="5"/>
  <c r="T309" i="5"/>
  <c r="S309" i="5"/>
  <c r="P309" i="5"/>
  <c r="M309" i="5"/>
  <c r="L309" i="5"/>
  <c r="Q309" i="5" s="1"/>
  <c r="U308" i="5"/>
  <c r="T308" i="5"/>
  <c r="S308" i="5"/>
  <c r="P308" i="5"/>
  <c r="M308" i="5"/>
  <c r="L308" i="5"/>
  <c r="Q308" i="5" s="1"/>
  <c r="U307" i="5"/>
  <c r="T307" i="5"/>
  <c r="S307" i="5"/>
  <c r="P307" i="5"/>
  <c r="M307" i="5"/>
  <c r="L307" i="5"/>
  <c r="Q307" i="5" s="1"/>
  <c r="T306" i="5"/>
  <c r="S306" i="5"/>
  <c r="P306" i="5"/>
  <c r="M306" i="5"/>
  <c r="L306" i="5"/>
  <c r="Q306" i="5" s="1"/>
  <c r="U306" i="5" s="1"/>
  <c r="U305" i="5"/>
  <c r="T305" i="5"/>
  <c r="S305" i="5"/>
  <c r="P305" i="5"/>
  <c r="M305" i="5"/>
  <c r="L305" i="5"/>
  <c r="Q305" i="5" s="1"/>
  <c r="U304" i="5"/>
  <c r="T304" i="5"/>
  <c r="S304" i="5"/>
  <c r="P304" i="5"/>
  <c r="M304" i="5"/>
  <c r="L304" i="5"/>
  <c r="Q304" i="5" s="1"/>
  <c r="U303" i="5"/>
  <c r="T303" i="5"/>
  <c r="S303" i="5"/>
  <c r="P303" i="5"/>
  <c r="M303" i="5"/>
  <c r="L303" i="5"/>
  <c r="Q303" i="5" s="1"/>
  <c r="U302" i="5"/>
  <c r="T302" i="5"/>
  <c r="S302" i="5"/>
  <c r="P302" i="5"/>
  <c r="M302" i="5"/>
  <c r="L302" i="5"/>
  <c r="Q302" i="5" s="1"/>
  <c r="U301" i="5"/>
  <c r="T301" i="5"/>
  <c r="S301" i="5"/>
  <c r="P301" i="5"/>
  <c r="M301" i="5"/>
  <c r="L301" i="5"/>
  <c r="Q301" i="5" s="1"/>
  <c r="U300" i="5"/>
  <c r="T300" i="5"/>
  <c r="S300" i="5"/>
  <c r="P300" i="5"/>
  <c r="M300" i="5"/>
  <c r="L300" i="5"/>
  <c r="Q300" i="5" s="1"/>
  <c r="U299" i="5"/>
  <c r="T299" i="5"/>
  <c r="S299" i="5"/>
  <c r="P299" i="5"/>
  <c r="M299" i="5"/>
  <c r="L299" i="5"/>
  <c r="Q299" i="5" s="1"/>
  <c r="U298" i="5"/>
  <c r="T298" i="5"/>
  <c r="S298" i="5"/>
  <c r="P298" i="5"/>
  <c r="M298" i="5"/>
  <c r="L298" i="5"/>
  <c r="Q298" i="5" s="1"/>
  <c r="U297" i="5"/>
  <c r="T297" i="5"/>
  <c r="S297" i="5"/>
  <c r="P297" i="5"/>
  <c r="M297" i="5"/>
  <c r="L297" i="5"/>
  <c r="Q297" i="5" s="1"/>
  <c r="U296" i="5"/>
  <c r="T296" i="5"/>
  <c r="S296" i="5"/>
  <c r="P296" i="5"/>
  <c r="M296" i="5"/>
  <c r="L296" i="5"/>
  <c r="Q296" i="5" s="1"/>
  <c r="U295" i="5"/>
  <c r="T295" i="5"/>
  <c r="S295" i="5"/>
  <c r="P295" i="5"/>
  <c r="M295" i="5"/>
  <c r="L295" i="5"/>
  <c r="Q295" i="5" s="1"/>
  <c r="U294" i="5"/>
  <c r="T294" i="5"/>
  <c r="S294" i="5"/>
  <c r="P294" i="5"/>
  <c r="M294" i="5"/>
  <c r="L294" i="5"/>
  <c r="U293" i="5"/>
  <c r="T293" i="5"/>
  <c r="S293" i="5"/>
  <c r="P293" i="5"/>
  <c r="M293" i="5"/>
  <c r="L293" i="5"/>
  <c r="U292" i="5"/>
  <c r="T292" i="5"/>
  <c r="S292" i="5"/>
  <c r="P292" i="5"/>
  <c r="M292" i="5"/>
  <c r="L292" i="5"/>
  <c r="U291" i="5"/>
  <c r="T291" i="5"/>
  <c r="S291" i="5"/>
  <c r="P291" i="5"/>
  <c r="M291" i="5"/>
  <c r="L291" i="5"/>
  <c r="U290" i="5"/>
  <c r="T290" i="5"/>
  <c r="S290" i="5"/>
  <c r="P290" i="5"/>
  <c r="M290" i="5"/>
  <c r="L290" i="5"/>
  <c r="U289" i="5"/>
  <c r="T289" i="5"/>
  <c r="S289" i="5"/>
  <c r="P289" i="5"/>
  <c r="M289" i="5"/>
  <c r="L289" i="5"/>
  <c r="U288" i="5"/>
  <c r="T288" i="5"/>
  <c r="S288" i="5"/>
  <c r="P288" i="5"/>
  <c r="M288" i="5"/>
  <c r="L288" i="5"/>
  <c r="U287" i="5"/>
  <c r="T287" i="5"/>
  <c r="S287" i="5"/>
  <c r="P287" i="5"/>
  <c r="M287" i="5"/>
  <c r="L287" i="5"/>
  <c r="U285" i="5"/>
  <c r="T285" i="5"/>
  <c r="S285" i="5"/>
  <c r="M285" i="5"/>
  <c r="L285" i="5"/>
  <c r="Q285" i="5" s="1"/>
  <c r="U284" i="5"/>
  <c r="T284" i="5"/>
  <c r="S284" i="5"/>
  <c r="P284" i="5"/>
  <c r="M284" i="5"/>
  <c r="L284" i="5"/>
  <c r="U283" i="5"/>
  <c r="T283" i="5"/>
  <c r="S283" i="5"/>
  <c r="P283" i="5"/>
  <c r="M283" i="5"/>
  <c r="L283" i="5"/>
  <c r="U282" i="5"/>
  <c r="T282" i="5"/>
  <c r="S282" i="5"/>
  <c r="P282" i="5"/>
  <c r="M282" i="5"/>
  <c r="L282" i="5"/>
  <c r="U281" i="5"/>
  <c r="T281" i="5"/>
  <c r="S281" i="5"/>
  <c r="P281" i="5"/>
  <c r="M281" i="5"/>
  <c r="L281" i="5"/>
  <c r="U280" i="5"/>
  <c r="T280" i="5"/>
  <c r="S280" i="5"/>
  <c r="P280" i="5"/>
  <c r="M280" i="5"/>
  <c r="L280" i="5"/>
  <c r="U279" i="5"/>
  <c r="T279" i="5"/>
  <c r="S279" i="5"/>
  <c r="P279" i="5"/>
  <c r="M279" i="5"/>
  <c r="L279" i="5"/>
  <c r="T278" i="5"/>
  <c r="S278" i="5"/>
  <c r="P278" i="5"/>
  <c r="M278" i="5"/>
  <c r="L278" i="5"/>
  <c r="T277" i="5"/>
  <c r="S277" i="5"/>
  <c r="P277" i="5"/>
  <c r="M277" i="5"/>
  <c r="L277" i="5"/>
  <c r="T276" i="5"/>
  <c r="S276" i="5"/>
  <c r="P276" i="5"/>
  <c r="M276" i="5"/>
  <c r="L276" i="5"/>
  <c r="U275" i="5"/>
  <c r="T275" i="5"/>
  <c r="S275" i="5"/>
  <c r="P275" i="5"/>
  <c r="M275" i="5"/>
  <c r="L275" i="5"/>
  <c r="U274" i="5"/>
  <c r="T274" i="5"/>
  <c r="S274" i="5"/>
  <c r="P274" i="5"/>
  <c r="M274" i="5"/>
  <c r="L274" i="5"/>
  <c r="U273" i="5"/>
  <c r="T273" i="5"/>
  <c r="P273" i="5"/>
  <c r="M273" i="5"/>
  <c r="L273" i="5"/>
  <c r="U272" i="5"/>
  <c r="T272" i="5"/>
  <c r="S272" i="5"/>
  <c r="P272" i="5"/>
  <c r="M272" i="5"/>
  <c r="L272" i="5"/>
  <c r="U271" i="5"/>
  <c r="T271" i="5"/>
  <c r="S271" i="5"/>
  <c r="P271" i="5"/>
  <c r="M271" i="5"/>
  <c r="L271" i="5"/>
  <c r="U270" i="5"/>
  <c r="T270" i="5"/>
  <c r="S270" i="5"/>
  <c r="P270" i="5"/>
  <c r="M270" i="5"/>
  <c r="L270" i="5"/>
  <c r="U269" i="5"/>
  <c r="T269" i="5"/>
  <c r="S269" i="5"/>
  <c r="P269" i="5"/>
  <c r="M269" i="5"/>
  <c r="L269" i="5"/>
  <c r="T268" i="5"/>
  <c r="S268" i="5"/>
  <c r="P268" i="5"/>
  <c r="M268" i="5"/>
  <c r="L268" i="5"/>
  <c r="T267" i="5"/>
  <c r="S267" i="5"/>
  <c r="P267" i="5"/>
  <c r="M267" i="5"/>
  <c r="L267" i="5"/>
  <c r="T266" i="5"/>
  <c r="S266" i="5"/>
  <c r="P266" i="5"/>
  <c r="M266" i="5"/>
  <c r="L266" i="5"/>
  <c r="T265" i="5"/>
  <c r="S265" i="5"/>
  <c r="P265" i="5"/>
  <c r="M265" i="5"/>
  <c r="L265" i="5"/>
  <c r="T264" i="5"/>
  <c r="S264" i="5"/>
  <c r="P264" i="5"/>
  <c r="M264" i="5"/>
  <c r="L264" i="5"/>
  <c r="T263" i="5"/>
  <c r="S263" i="5"/>
  <c r="P263" i="5"/>
  <c r="M263" i="5"/>
  <c r="L263" i="5"/>
  <c r="T262" i="5"/>
  <c r="S262" i="5"/>
  <c r="P262" i="5"/>
  <c r="M262" i="5"/>
  <c r="L262" i="5"/>
  <c r="T261" i="5"/>
  <c r="S261" i="5"/>
  <c r="P261" i="5"/>
  <c r="M261" i="5"/>
  <c r="L261" i="5"/>
  <c r="T260" i="5"/>
  <c r="S260" i="5"/>
  <c r="P260" i="5"/>
  <c r="M260" i="5"/>
  <c r="L260" i="5"/>
  <c r="T259" i="5"/>
  <c r="S259" i="5"/>
  <c r="P259" i="5"/>
  <c r="M259" i="5"/>
  <c r="L259" i="5"/>
  <c r="T258" i="5"/>
  <c r="S258" i="5"/>
  <c r="P258" i="5"/>
  <c r="M258" i="5"/>
  <c r="L258" i="5"/>
  <c r="T257" i="5"/>
  <c r="S257" i="5"/>
  <c r="P257" i="5"/>
  <c r="M257" i="5"/>
  <c r="L257" i="5"/>
  <c r="T256" i="5"/>
  <c r="S256" i="5"/>
  <c r="P256" i="5"/>
  <c r="M256" i="5"/>
  <c r="L256" i="5"/>
  <c r="T255" i="5"/>
  <c r="S255" i="5"/>
  <c r="P255" i="5"/>
  <c r="M255" i="5"/>
  <c r="L255" i="5"/>
  <c r="T254" i="5"/>
  <c r="S254" i="5"/>
  <c r="P254" i="5"/>
  <c r="M254" i="5"/>
  <c r="L254" i="5"/>
  <c r="T253" i="5"/>
  <c r="S253" i="5"/>
  <c r="P253" i="5"/>
  <c r="M253" i="5"/>
  <c r="L253" i="5"/>
  <c r="U252" i="5"/>
  <c r="T252" i="5"/>
  <c r="S252" i="5"/>
  <c r="P252" i="5"/>
  <c r="M252" i="5"/>
  <c r="L252" i="5"/>
  <c r="U251" i="5"/>
  <c r="T251" i="5"/>
  <c r="S251" i="5"/>
  <c r="P251" i="5"/>
  <c r="M251" i="5"/>
  <c r="L251" i="5"/>
  <c r="U250" i="5"/>
  <c r="T250" i="5"/>
  <c r="S250" i="5"/>
  <c r="P250" i="5"/>
  <c r="M250" i="5"/>
  <c r="L250" i="5"/>
  <c r="U249" i="5"/>
  <c r="T249" i="5"/>
  <c r="S249" i="5"/>
  <c r="P249" i="5"/>
  <c r="M249" i="5"/>
  <c r="L249" i="5"/>
  <c r="U248" i="5"/>
  <c r="T248" i="5"/>
  <c r="S248" i="5"/>
  <c r="P248" i="5"/>
  <c r="M248" i="5"/>
  <c r="L248" i="5"/>
  <c r="U247" i="5"/>
  <c r="T247" i="5"/>
  <c r="S247" i="5"/>
  <c r="P247" i="5"/>
  <c r="M247" i="5"/>
  <c r="L247" i="5"/>
  <c r="U246" i="5"/>
  <c r="T246" i="5"/>
  <c r="S246" i="5"/>
  <c r="P246" i="5"/>
  <c r="M246" i="5"/>
  <c r="L246" i="5"/>
  <c r="U245" i="5"/>
  <c r="T245" i="5"/>
  <c r="S245" i="5"/>
  <c r="P245" i="5"/>
  <c r="M245" i="5"/>
  <c r="L245" i="5"/>
  <c r="U244" i="5"/>
  <c r="T244" i="5"/>
  <c r="S244" i="5"/>
  <c r="P244" i="5"/>
  <c r="M244" i="5"/>
  <c r="L244" i="5"/>
  <c r="U243" i="5"/>
  <c r="T243" i="5"/>
  <c r="S243" i="5"/>
  <c r="P243" i="5"/>
  <c r="M243" i="5"/>
  <c r="L243" i="5"/>
  <c r="T242" i="5"/>
  <c r="S242" i="5"/>
  <c r="P242" i="5"/>
  <c r="M242" i="5"/>
  <c r="L242" i="5"/>
  <c r="U241" i="5"/>
  <c r="T241" i="5"/>
  <c r="S241" i="5"/>
  <c r="P241" i="5"/>
  <c r="M241" i="5"/>
  <c r="L241" i="5"/>
  <c r="U240" i="5"/>
  <c r="T240" i="5"/>
  <c r="S240" i="5"/>
  <c r="P240" i="5"/>
  <c r="M240" i="5"/>
  <c r="L240" i="5"/>
  <c r="U239" i="5"/>
  <c r="T239" i="5"/>
  <c r="S239" i="5"/>
  <c r="P239" i="5"/>
  <c r="M239" i="5"/>
  <c r="L239" i="5"/>
  <c r="U238" i="5"/>
  <c r="T238" i="5"/>
  <c r="S238" i="5"/>
  <c r="P238" i="5"/>
  <c r="M238" i="5"/>
  <c r="L238" i="5"/>
  <c r="U237" i="5"/>
  <c r="T237" i="5"/>
  <c r="S237" i="5"/>
  <c r="P237" i="5"/>
  <c r="M237" i="5"/>
  <c r="L237" i="5"/>
  <c r="U236" i="5"/>
  <c r="T236" i="5"/>
  <c r="S236" i="5"/>
  <c r="P236" i="5"/>
  <c r="M236" i="5"/>
  <c r="L236" i="5"/>
  <c r="T235" i="5"/>
  <c r="S235" i="5"/>
  <c r="P235" i="5"/>
  <c r="M235" i="5"/>
  <c r="L235" i="5"/>
  <c r="U234" i="5"/>
  <c r="T234" i="5"/>
  <c r="S234" i="5"/>
  <c r="P234" i="5"/>
  <c r="M234" i="5"/>
  <c r="L234" i="5"/>
  <c r="T233" i="5"/>
  <c r="S233" i="5"/>
  <c r="P233" i="5"/>
  <c r="M233" i="5"/>
  <c r="L233" i="5"/>
  <c r="T232" i="5"/>
  <c r="S232" i="5"/>
  <c r="P232" i="5"/>
  <c r="M232" i="5"/>
  <c r="L232" i="5"/>
  <c r="T231" i="5"/>
  <c r="S231" i="5"/>
  <c r="P231" i="5"/>
  <c r="M231" i="5"/>
  <c r="L231" i="5"/>
  <c r="T230" i="5"/>
  <c r="S230" i="5"/>
  <c r="P230" i="5"/>
  <c r="M230" i="5"/>
  <c r="L230" i="5"/>
  <c r="T229" i="5"/>
  <c r="S229" i="5"/>
  <c r="P229" i="5"/>
  <c r="M229" i="5"/>
  <c r="L229" i="5"/>
  <c r="U228" i="5"/>
  <c r="T228" i="5"/>
  <c r="S228" i="5"/>
  <c r="P228" i="5"/>
  <c r="M228" i="5"/>
  <c r="L228" i="5"/>
  <c r="U227" i="5"/>
  <c r="T227" i="5"/>
  <c r="S227" i="5"/>
  <c r="P227" i="5"/>
  <c r="M227" i="5"/>
  <c r="L227" i="5"/>
  <c r="T226" i="5"/>
  <c r="S226" i="5"/>
  <c r="P226" i="5"/>
  <c r="M226" i="5"/>
  <c r="L226" i="5"/>
  <c r="T225" i="5"/>
  <c r="S225" i="5"/>
  <c r="P225" i="5"/>
  <c r="M225" i="5"/>
  <c r="L225" i="5"/>
  <c r="T224" i="5"/>
  <c r="S224" i="5"/>
  <c r="P224" i="5"/>
  <c r="M224" i="5"/>
  <c r="L224" i="5"/>
  <c r="T223" i="5"/>
  <c r="S223" i="5"/>
  <c r="P223" i="5"/>
  <c r="M223" i="5"/>
  <c r="L223" i="5"/>
  <c r="U222" i="5"/>
  <c r="T222" i="5"/>
  <c r="S222" i="5"/>
  <c r="P222" i="5"/>
  <c r="M222" i="5"/>
  <c r="L222" i="5"/>
  <c r="U221" i="5"/>
  <c r="T221" i="5"/>
  <c r="S221" i="5"/>
  <c r="P221" i="5"/>
  <c r="M221" i="5"/>
  <c r="L221" i="5"/>
  <c r="T220" i="5"/>
  <c r="S220" i="5"/>
  <c r="P220" i="5"/>
  <c r="M220" i="5"/>
  <c r="L220" i="5"/>
  <c r="U219" i="5"/>
  <c r="T219" i="5"/>
  <c r="S219" i="5"/>
  <c r="P219" i="5"/>
  <c r="M219" i="5"/>
  <c r="L219" i="5"/>
  <c r="U218" i="5"/>
  <c r="T218" i="5"/>
  <c r="S218" i="5"/>
  <c r="P218" i="5"/>
  <c r="M218" i="5"/>
  <c r="L218" i="5"/>
  <c r="U217" i="5"/>
  <c r="T217" i="5"/>
  <c r="S217" i="5"/>
  <c r="P217" i="5"/>
  <c r="M217" i="5"/>
  <c r="L217" i="5"/>
  <c r="U216" i="5"/>
  <c r="T216" i="5"/>
  <c r="S216" i="5"/>
  <c r="P216" i="5"/>
  <c r="M216" i="5"/>
  <c r="L216" i="5"/>
  <c r="U215" i="5"/>
  <c r="T215" i="5"/>
  <c r="S215" i="5"/>
  <c r="P215" i="5"/>
  <c r="M215" i="5"/>
  <c r="L215" i="5"/>
  <c r="U214" i="5"/>
  <c r="T214" i="5"/>
  <c r="S214" i="5"/>
  <c r="P214" i="5"/>
  <c r="M214" i="5"/>
  <c r="L214" i="5"/>
  <c r="U213" i="5"/>
  <c r="T213" i="5"/>
  <c r="S213" i="5"/>
  <c r="P213" i="5"/>
  <c r="M213" i="5"/>
  <c r="L213" i="5"/>
  <c r="U212" i="5"/>
  <c r="T212" i="5"/>
  <c r="S212" i="5"/>
  <c r="P212" i="5"/>
  <c r="M212" i="5"/>
  <c r="L212" i="5"/>
  <c r="U211" i="5"/>
  <c r="T211" i="5"/>
  <c r="S211" i="5"/>
  <c r="P211" i="5"/>
  <c r="M211" i="5"/>
  <c r="L211" i="5"/>
  <c r="U210" i="5"/>
  <c r="T210" i="5"/>
  <c r="S210" i="5"/>
  <c r="P210" i="5"/>
  <c r="M210" i="5"/>
  <c r="L210" i="5"/>
  <c r="T209" i="5"/>
  <c r="S209" i="5"/>
  <c r="P209" i="5"/>
  <c r="M209" i="5"/>
  <c r="L209" i="5"/>
  <c r="T208" i="5"/>
  <c r="S208" i="5"/>
  <c r="P208" i="5"/>
  <c r="M208" i="5"/>
  <c r="L208" i="5"/>
  <c r="U207" i="5"/>
  <c r="T207" i="5"/>
  <c r="S207" i="5"/>
  <c r="P207" i="5"/>
  <c r="M207" i="5"/>
  <c r="L207" i="5"/>
  <c r="U206" i="5"/>
  <c r="T206" i="5"/>
  <c r="S206" i="5"/>
  <c r="P206" i="5"/>
  <c r="M206" i="5"/>
  <c r="L206" i="5"/>
  <c r="U205" i="5"/>
  <c r="T205" i="5"/>
  <c r="S205" i="5"/>
  <c r="P205" i="5"/>
  <c r="M205" i="5"/>
  <c r="L205" i="5"/>
  <c r="U204" i="5"/>
  <c r="T204" i="5"/>
  <c r="S204" i="5"/>
  <c r="P204" i="5"/>
  <c r="M204" i="5"/>
  <c r="L204" i="5"/>
  <c r="U203" i="5"/>
  <c r="T203" i="5"/>
  <c r="S203" i="5"/>
  <c r="P203" i="5"/>
  <c r="M203" i="5"/>
  <c r="L203" i="5"/>
  <c r="T201" i="5"/>
  <c r="S201" i="5"/>
  <c r="P201" i="5"/>
  <c r="M201" i="5"/>
  <c r="L201" i="5"/>
  <c r="U200" i="5"/>
  <c r="T200" i="5"/>
  <c r="S200" i="5"/>
  <c r="P200" i="5"/>
  <c r="M200" i="5"/>
  <c r="L200" i="5"/>
  <c r="U199" i="5"/>
  <c r="S199" i="5"/>
  <c r="P199" i="5"/>
  <c r="M199" i="5"/>
  <c r="L199" i="5"/>
  <c r="U198" i="5"/>
  <c r="T198" i="5"/>
  <c r="S198" i="5"/>
  <c r="P198" i="5"/>
  <c r="M198" i="5"/>
  <c r="L198" i="5"/>
  <c r="U197" i="5"/>
  <c r="T197" i="5"/>
  <c r="S197" i="5"/>
  <c r="P197" i="5"/>
  <c r="M197" i="5"/>
  <c r="L197" i="5"/>
  <c r="U196" i="5"/>
  <c r="T196" i="5"/>
  <c r="S196" i="5"/>
  <c r="P196" i="5"/>
  <c r="M196" i="5"/>
  <c r="L196" i="5"/>
  <c r="U195" i="5"/>
  <c r="T195" i="5"/>
  <c r="S195" i="5"/>
  <c r="P195" i="5"/>
  <c r="M195" i="5"/>
  <c r="L195" i="5"/>
  <c r="U194" i="5"/>
  <c r="T194" i="5"/>
  <c r="S194" i="5"/>
  <c r="P194" i="5"/>
  <c r="M194" i="5"/>
  <c r="L194" i="5"/>
  <c r="U193" i="5"/>
  <c r="T193" i="5"/>
  <c r="S193" i="5"/>
  <c r="P193" i="5"/>
  <c r="M193" i="5"/>
  <c r="L193" i="5"/>
  <c r="U192" i="5"/>
  <c r="T192" i="5"/>
  <c r="S192" i="5"/>
  <c r="P192" i="5"/>
  <c r="M192" i="5"/>
  <c r="L192" i="5"/>
  <c r="U191" i="5"/>
  <c r="T191" i="5"/>
  <c r="S191" i="5"/>
  <c r="P191" i="5"/>
  <c r="M191" i="5"/>
  <c r="L191" i="5"/>
  <c r="U190" i="5"/>
  <c r="T190" i="5"/>
  <c r="S190" i="5"/>
  <c r="P190" i="5"/>
  <c r="M190" i="5"/>
  <c r="L190" i="5"/>
  <c r="U189" i="5"/>
  <c r="T189" i="5"/>
  <c r="S189" i="5"/>
  <c r="P189" i="5"/>
  <c r="M189" i="5"/>
  <c r="L189" i="5"/>
  <c r="U187" i="5"/>
  <c r="T187" i="5"/>
  <c r="S187" i="5"/>
  <c r="M187" i="5"/>
  <c r="L187" i="5"/>
  <c r="Q187" i="5" s="1"/>
  <c r="U186" i="5"/>
  <c r="T186" i="5"/>
  <c r="S186" i="5"/>
  <c r="P186" i="5"/>
  <c r="M186" i="5"/>
  <c r="L186" i="5"/>
  <c r="T185" i="5"/>
  <c r="S185" i="5"/>
  <c r="P185" i="5"/>
  <c r="M185" i="5"/>
  <c r="L185" i="5"/>
  <c r="U184" i="5"/>
  <c r="T184" i="5"/>
  <c r="S184" i="5"/>
  <c r="P184" i="5"/>
  <c r="M184" i="5"/>
  <c r="L184" i="5"/>
  <c r="U183" i="5"/>
  <c r="T183" i="5"/>
  <c r="S183" i="5"/>
  <c r="P183" i="5"/>
  <c r="M183" i="5"/>
  <c r="L183" i="5"/>
  <c r="U182" i="5"/>
  <c r="T182" i="5"/>
  <c r="S182" i="5"/>
  <c r="P182" i="5"/>
  <c r="M182" i="5"/>
  <c r="L182" i="5"/>
  <c r="U181" i="5"/>
  <c r="T181" i="5"/>
  <c r="S181" i="5"/>
  <c r="P181" i="5"/>
  <c r="M181" i="5"/>
  <c r="L181" i="5"/>
  <c r="U180" i="5"/>
  <c r="T180" i="5"/>
  <c r="S180" i="5"/>
  <c r="P180" i="5"/>
  <c r="M180" i="5"/>
  <c r="L180" i="5"/>
  <c r="U179" i="5"/>
  <c r="T179" i="5"/>
  <c r="S179" i="5"/>
  <c r="P179" i="5"/>
  <c r="M179" i="5"/>
  <c r="L179" i="5"/>
  <c r="U178" i="5"/>
  <c r="T178" i="5"/>
  <c r="S178" i="5"/>
  <c r="P178" i="5"/>
  <c r="M178" i="5"/>
  <c r="L178" i="5"/>
  <c r="U177" i="5"/>
  <c r="T177" i="5"/>
  <c r="S177" i="5"/>
  <c r="P177" i="5"/>
  <c r="M177" i="5"/>
  <c r="L177" i="5"/>
  <c r="U176" i="5"/>
  <c r="T176" i="5"/>
  <c r="S176" i="5"/>
  <c r="P176" i="5"/>
  <c r="M176" i="5"/>
  <c r="L176" i="5"/>
  <c r="U175" i="5"/>
  <c r="T175" i="5"/>
  <c r="S175" i="5"/>
  <c r="P175" i="5"/>
  <c r="M175" i="5"/>
  <c r="L175" i="5"/>
  <c r="U174" i="5"/>
  <c r="T174" i="5"/>
  <c r="S174" i="5"/>
  <c r="P174" i="5"/>
  <c r="M174" i="5"/>
  <c r="L174" i="5"/>
  <c r="U173" i="5"/>
  <c r="T173" i="5"/>
  <c r="S173" i="5"/>
  <c r="P173" i="5"/>
  <c r="M173" i="5"/>
  <c r="L173" i="5"/>
  <c r="U172" i="5"/>
  <c r="T172" i="5"/>
  <c r="S172" i="5"/>
  <c r="P172" i="5"/>
  <c r="M172" i="5"/>
  <c r="L172" i="5"/>
  <c r="U171" i="5"/>
  <c r="T171" i="5"/>
  <c r="S171" i="5"/>
  <c r="P171" i="5"/>
  <c r="M171" i="5"/>
  <c r="L171" i="5"/>
  <c r="U170" i="5"/>
  <c r="T170" i="5"/>
  <c r="S170" i="5"/>
  <c r="P170" i="5"/>
  <c r="M170" i="5"/>
  <c r="L170" i="5"/>
  <c r="U169" i="5"/>
  <c r="T169" i="5"/>
  <c r="S169" i="5"/>
  <c r="P169" i="5"/>
  <c r="M169" i="5"/>
  <c r="L169" i="5"/>
  <c r="U168" i="5"/>
  <c r="T168" i="5"/>
  <c r="S168" i="5"/>
  <c r="P168" i="5"/>
  <c r="M168" i="5"/>
  <c r="L168" i="5"/>
  <c r="U167" i="5"/>
  <c r="T167" i="5"/>
  <c r="S167" i="5"/>
  <c r="P167" i="5"/>
  <c r="M167" i="5"/>
  <c r="L167" i="5"/>
  <c r="U166" i="5"/>
  <c r="T166" i="5"/>
  <c r="S166" i="5"/>
  <c r="P166" i="5"/>
  <c r="M166" i="5"/>
  <c r="L166" i="5"/>
  <c r="U165" i="5"/>
  <c r="T165" i="5"/>
  <c r="S165" i="5"/>
  <c r="P165" i="5"/>
  <c r="M165" i="5"/>
  <c r="L165" i="5"/>
  <c r="U164" i="5"/>
  <c r="T164" i="5"/>
  <c r="S164" i="5"/>
  <c r="P164" i="5"/>
  <c r="M164" i="5"/>
  <c r="L164" i="5"/>
  <c r="U163" i="5"/>
  <c r="T163" i="5"/>
  <c r="S163" i="5"/>
  <c r="P163" i="5"/>
  <c r="M163" i="5"/>
  <c r="L163" i="5"/>
  <c r="U162" i="5"/>
  <c r="T162" i="5"/>
  <c r="S162" i="5"/>
  <c r="P162" i="5"/>
  <c r="M162" i="5"/>
  <c r="L162" i="5"/>
  <c r="U161" i="5"/>
  <c r="T161" i="5"/>
  <c r="S161" i="5"/>
  <c r="P161" i="5"/>
  <c r="M161" i="5"/>
  <c r="L161" i="5"/>
  <c r="U160" i="5"/>
  <c r="T160" i="5"/>
  <c r="S160" i="5"/>
  <c r="P160" i="5"/>
  <c r="M160" i="5"/>
  <c r="L160" i="5"/>
  <c r="U159" i="5"/>
  <c r="T159" i="5"/>
  <c r="S159" i="5"/>
  <c r="P159" i="5"/>
  <c r="M159" i="5"/>
  <c r="L159" i="5"/>
  <c r="U158" i="5"/>
  <c r="T158" i="5"/>
  <c r="S158" i="5"/>
  <c r="P158" i="5"/>
  <c r="M158" i="5"/>
  <c r="L158" i="5"/>
  <c r="U157" i="5"/>
  <c r="T157" i="5"/>
  <c r="S157" i="5"/>
  <c r="P157" i="5"/>
  <c r="M157" i="5"/>
  <c r="L157" i="5"/>
  <c r="U156" i="5"/>
  <c r="T156" i="5"/>
  <c r="S156" i="5"/>
  <c r="P156" i="5"/>
  <c r="M156" i="5"/>
  <c r="L156" i="5"/>
  <c r="U155" i="5"/>
  <c r="T155" i="5"/>
  <c r="S155" i="5"/>
  <c r="P155" i="5"/>
  <c r="M155" i="5"/>
  <c r="L155" i="5"/>
  <c r="U154" i="5"/>
  <c r="T154" i="5"/>
  <c r="S154" i="5"/>
  <c r="P154" i="5"/>
  <c r="M154" i="5"/>
  <c r="L154" i="5"/>
  <c r="U153" i="5"/>
  <c r="T153" i="5"/>
  <c r="S153" i="5"/>
  <c r="P153" i="5"/>
  <c r="M153" i="5"/>
  <c r="L153" i="5"/>
  <c r="U152" i="5"/>
  <c r="T152" i="5"/>
  <c r="S152" i="5"/>
  <c r="P152" i="5"/>
  <c r="M152" i="5"/>
  <c r="L152" i="5"/>
  <c r="U151" i="5"/>
  <c r="T151" i="5"/>
  <c r="S151" i="5"/>
  <c r="P151" i="5"/>
  <c r="M151" i="5"/>
  <c r="L151" i="5"/>
  <c r="U150" i="5"/>
  <c r="T150" i="5"/>
  <c r="S150" i="5"/>
  <c r="P150" i="5"/>
  <c r="M150" i="5"/>
  <c r="L150" i="5"/>
  <c r="U149" i="5"/>
  <c r="T149" i="5"/>
  <c r="S149" i="5"/>
  <c r="P149" i="5"/>
  <c r="M149" i="5"/>
  <c r="L149" i="5"/>
  <c r="U148" i="5"/>
  <c r="T148" i="5"/>
  <c r="S148" i="5"/>
  <c r="P148" i="5"/>
  <c r="M148" i="5"/>
  <c r="L148" i="5"/>
  <c r="U147" i="5"/>
  <c r="T147" i="5"/>
  <c r="S147" i="5"/>
  <c r="P147" i="5"/>
  <c r="M147" i="5"/>
  <c r="L147" i="5"/>
  <c r="U146" i="5"/>
  <c r="T146" i="5"/>
  <c r="S146" i="5"/>
  <c r="P146" i="5"/>
  <c r="M146" i="5"/>
  <c r="L146" i="5"/>
  <c r="U145" i="5"/>
  <c r="T145" i="5"/>
  <c r="S145" i="5"/>
  <c r="P145" i="5"/>
  <c r="M145" i="5"/>
  <c r="L145" i="5"/>
  <c r="U144" i="5"/>
  <c r="T144" i="5"/>
  <c r="S144" i="5"/>
  <c r="P144" i="5"/>
  <c r="M144" i="5"/>
  <c r="L144" i="5"/>
  <c r="U143" i="5"/>
  <c r="T143" i="5"/>
  <c r="S143" i="5"/>
  <c r="P143" i="5"/>
  <c r="M143" i="5"/>
  <c r="L143" i="5"/>
  <c r="U142" i="5"/>
  <c r="T142" i="5"/>
  <c r="S142" i="5"/>
  <c r="P142" i="5"/>
  <c r="M142" i="5"/>
  <c r="L142" i="5"/>
  <c r="U141" i="5"/>
  <c r="T141" i="5"/>
  <c r="S141" i="5"/>
  <c r="P141" i="5"/>
  <c r="M141" i="5"/>
  <c r="L141" i="5"/>
  <c r="U140" i="5"/>
  <c r="T140" i="5"/>
  <c r="S140" i="5"/>
  <c r="P140" i="5"/>
  <c r="M140" i="5"/>
  <c r="L140" i="5"/>
  <c r="U139" i="5"/>
  <c r="T139" i="5"/>
  <c r="S139" i="5"/>
  <c r="P139" i="5"/>
  <c r="M139" i="5"/>
  <c r="L139" i="5"/>
  <c r="U138" i="5"/>
  <c r="T138" i="5"/>
  <c r="S138" i="5"/>
  <c r="P138" i="5"/>
  <c r="M138" i="5"/>
  <c r="L138" i="5"/>
  <c r="U137" i="5"/>
  <c r="T137" i="5"/>
  <c r="S137" i="5"/>
  <c r="P137" i="5"/>
  <c r="M137" i="5"/>
  <c r="L137" i="5"/>
  <c r="U136" i="5"/>
  <c r="T136" i="5"/>
  <c r="S136" i="5"/>
  <c r="P136" i="5"/>
  <c r="M136" i="5"/>
  <c r="L136" i="5"/>
  <c r="U135" i="5"/>
  <c r="T135" i="5"/>
  <c r="S135" i="5"/>
  <c r="P135" i="5"/>
  <c r="M135" i="5"/>
  <c r="L135" i="5"/>
  <c r="U134" i="5"/>
  <c r="T134" i="5"/>
  <c r="S134" i="5"/>
  <c r="P134" i="5"/>
  <c r="M134" i="5"/>
  <c r="L134" i="5"/>
  <c r="U133" i="5"/>
  <c r="T133" i="5"/>
  <c r="S133" i="5"/>
  <c r="P133" i="5"/>
  <c r="M133" i="5"/>
  <c r="L133" i="5"/>
  <c r="U132" i="5"/>
  <c r="T132" i="5"/>
  <c r="S132" i="5"/>
  <c r="P132" i="5"/>
  <c r="M132" i="5"/>
  <c r="L132" i="5"/>
  <c r="U131" i="5"/>
  <c r="T131" i="5"/>
  <c r="S131" i="5"/>
  <c r="P131" i="5"/>
  <c r="M131" i="5"/>
  <c r="L131" i="5"/>
  <c r="U130" i="5"/>
  <c r="T130" i="5"/>
  <c r="S130" i="5"/>
  <c r="P130" i="5"/>
  <c r="M130" i="5"/>
  <c r="L130" i="5"/>
  <c r="U129" i="5"/>
  <c r="T129" i="5"/>
  <c r="S129" i="5"/>
  <c r="P129" i="5"/>
  <c r="M129" i="5"/>
  <c r="L129" i="5"/>
  <c r="U128" i="5"/>
  <c r="T128" i="5"/>
  <c r="S128" i="5"/>
  <c r="P128" i="5"/>
  <c r="M128" i="5"/>
  <c r="L128" i="5"/>
  <c r="U127" i="5"/>
  <c r="T127" i="5"/>
  <c r="S127" i="5"/>
  <c r="P127" i="5"/>
  <c r="M127" i="5"/>
  <c r="L127" i="5"/>
  <c r="U126" i="5"/>
  <c r="T126" i="5"/>
  <c r="S126" i="5"/>
  <c r="P126" i="5"/>
  <c r="M126" i="5"/>
  <c r="L126" i="5"/>
  <c r="U125" i="5"/>
  <c r="T125" i="5"/>
  <c r="S125" i="5"/>
  <c r="P125" i="5"/>
  <c r="M125" i="5"/>
  <c r="L125" i="5"/>
  <c r="U124" i="5"/>
  <c r="T124" i="5"/>
  <c r="S124" i="5"/>
  <c r="P124" i="5"/>
  <c r="M124" i="5"/>
  <c r="L124" i="5"/>
  <c r="U123" i="5"/>
  <c r="T123" i="5"/>
  <c r="S123" i="5"/>
  <c r="P123" i="5"/>
  <c r="M123" i="5"/>
  <c r="L123" i="5"/>
  <c r="U122" i="5"/>
  <c r="T122" i="5"/>
  <c r="S122" i="5"/>
  <c r="P122" i="5"/>
  <c r="M122" i="5"/>
  <c r="L122" i="5"/>
  <c r="U121" i="5"/>
  <c r="T121" i="5"/>
  <c r="S121" i="5"/>
  <c r="P121" i="5"/>
  <c r="M121" i="5"/>
  <c r="L121" i="5"/>
  <c r="U120" i="5"/>
  <c r="T120" i="5"/>
  <c r="S120" i="5"/>
  <c r="P120" i="5"/>
  <c r="M120" i="5"/>
  <c r="L120" i="5"/>
  <c r="U119" i="5"/>
  <c r="T119" i="5"/>
  <c r="S119" i="5"/>
  <c r="P119" i="5"/>
  <c r="M119" i="5"/>
  <c r="L119" i="5"/>
  <c r="U118" i="5"/>
  <c r="T118" i="5"/>
  <c r="S118" i="5"/>
  <c r="P118" i="5"/>
  <c r="M118" i="5"/>
  <c r="L118" i="5"/>
  <c r="U117" i="5"/>
  <c r="T117" i="5"/>
  <c r="S117" i="5"/>
  <c r="P117" i="5"/>
  <c r="M117" i="5"/>
  <c r="L117" i="5"/>
  <c r="U116" i="5"/>
  <c r="T116" i="5"/>
  <c r="S116" i="5"/>
  <c r="P116" i="5"/>
  <c r="M116" i="5"/>
  <c r="L116" i="5"/>
  <c r="U115" i="5"/>
  <c r="T115" i="5"/>
  <c r="S115" i="5"/>
  <c r="P115" i="5"/>
  <c r="M115" i="5"/>
  <c r="L115" i="5"/>
  <c r="U114" i="5"/>
  <c r="T114" i="5"/>
  <c r="S114" i="5"/>
  <c r="P114" i="5"/>
  <c r="M114" i="5"/>
  <c r="L114" i="5"/>
  <c r="U113" i="5"/>
  <c r="T113" i="5"/>
  <c r="S113" i="5"/>
  <c r="P113" i="5"/>
  <c r="M113" i="5"/>
  <c r="L113" i="5"/>
  <c r="U112" i="5"/>
  <c r="T112" i="5"/>
  <c r="S112" i="5"/>
  <c r="P112" i="5"/>
  <c r="M112" i="5"/>
  <c r="L112" i="5"/>
  <c r="U111" i="5"/>
  <c r="T111" i="5"/>
  <c r="S111" i="5"/>
  <c r="P111" i="5"/>
  <c r="M111" i="5"/>
  <c r="L111" i="5"/>
  <c r="U110" i="5"/>
  <c r="T110" i="5"/>
  <c r="S110" i="5"/>
  <c r="P110" i="5"/>
  <c r="M110" i="5"/>
  <c r="L110" i="5"/>
  <c r="U109" i="5"/>
  <c r="T109" i="5"/>
  <c r="S109" i="5"/>
  <c r="P109" i="5"/>
  <c r="M109" i="5"/>
  <c r="L109" i="5"/>
  <c r="U108" i="5"/>
  <c r="T108" i="5"/>
  <c r="S108" i="5"/>
  <c r="P108" i="5"/>
  <c r="M108" i="5"/>
  <c r="L108" i="5"/>
  <c r="U107" i="5"/>
  <c r="T107" i="5"/>
  <c r="S107" i="5"/>
  <c r="P107" i="5"/>
  <c r="M107" i="5"/>
  <c r="L107" i="5"/>
  <c r="U106" i="5"/>
  <c r="T106" i="5"/>
  <c r="S106" i="5"/>
  <c r="P106" i="5"/>
  <c r="M106" i="5"/>
  <c r="L106" i="5"/>
  <c r="U105" i="5"/>
  <c r="T105" i="5"/>
  <c r="S105" i="5"/>
  <c r="P105" i="5"/>
  <c r="M105" i="5"/>
  <c r="L105" i="5"/>
  <c r="U104" i="5"/>
  <c r="T104" i="5"/>
  <c r="S104" i="5"/>
  <c r="P104" i="5"/>
  <c r="M104" i="5"/>
  <c r="L104" i="5"/>
  <c r="U103" i="5"/>
  <c r="T103" i="5"/>
  <c r="S103" i="5"/>
  <c r="P103" i="5"/>
  <c r="M103" i="5"/>
  <c r="L103" i="5"/>
  <c r="U102" i="5"/>
  <c r="T102" i="5"/>
  <c r="S102" i="5"/>
  <c r="P102" i="5"/>
  <c r="M102" i="5"/>
  <c r="L102" i="5"/>
  <c r="U101" i="5"/>
  <c r="T101" i="5"/>
  <c r="S101" i="5"/>
  <c r="P101" i="5"/>
  <c r="M101" i="5"/>
  <c r="L101" i="5"/>
  <c r="U100" i="5"/>
  <c r="T100" i="5"/>
  <c r="S100" i="5"/>
  <c r="P100" i="5"/>
  <c r="M100" i="5"/>
  <c r="L100" i="5"/>
  <c r="U99" i="5"/>
  <c r="T99" i="5"/>
  <c r="S99" i="5"/>
  <c r="P99" i="5"/>
  <c r="M99" i="5"/>
  <c r="L99" i="5"/>
  <c r="U98" i="5"/>
  <c r="T98" i="5"/>
  <c r="S98" i="5"/>
  <c r="P98" i="5"/>
  <c r="M98" i="5"/>
  <c r="L98" i="5"/>
  <c r="U97" i="5"/>
  <c r="T97" i="5"/>
  <c r="S97" i="5"/>
  <c r="P97" i="5"/>
  <c r="M97" i="5"/>
  <c r="L97" i="5"/>
  <c r="U96" i="5"/>
  <c r="T96" i="5"/>
  <c r="S96" i="5"/>
  <c r="P96" i="5"/>
  <c r="M96" i="5"/>
  <c r="L96" i="5"/>
  <c r="U95" i="5"/>
  <c r="T95" i="5"/>
  <c r="S95" i="5"/>
  <c r="P95" i="5"/>
  <c r="M95" i="5"/>
  <c r="L95" i="5"/>
  <c r="U94" i="5"/>
  <c r="T94" i="5"/>
  <c r="S94" i="5"/>
  <c r="P94" i="5"/>
  <c r="M94" i="5"/>
  <c r="L94" i="5"/>
  <c r="U93" i="5"/>
  <c r="T93" i="5"/>
  <c r="S93" i="5"/>
  <c r="P93" i="5"/>
  <c r="M93" i="5"/>
  <c r="L93" i="5"/>
  <c r="U92" i="5"/>
  <c r="T92" i="5"/>
  <c r="S92" i="5"/>
  <c r="P92" i="5"/>
  <c r="M92" i="5"/>
  <c r="L92" i="5"/>
  <c r="U91" i="5"/>
  <c r="T91" i="5"/>
  <c r="S91" i="5"/>
  <c r="P91" i="5"/>
  <c r="M91" i="5"/>
  <c r="L91" i="5"/>
  <c r="U90" i="5"/>
  <c r="T90" i="5"/>
  <c r="S90" i="5"/>
  <c r="P90" i="5"/>
  <c r="M90" i="5"/>
  <c r="L90" i="5"/>
  <c r="U89" i="5"/>
  <c r="T89" i="5"/>
  <c r="S89" i="5"/>
  <c r="P89" i="5"/>
  <c r="M89" i="5"/>
  <c r="L89" i="5"/>
  <c r="U88" i="5"/>
  <c r="T88" i="5"/>
  <c r="S88" i="5"/>
  <c r="P88" i="5"/>
  <c r="M88" i="5"/>
  <c r="L88" i="5"/>
  <c r="U86" i="5"/>
  <c r="T86" i="5"/>
  <c r="S86" i="5"/>
  <c r="P86" i="5"/>
  <c r="M86" i="5"/>
  <c r="L86" i="5"/>
  <c r="U85" i="5"/>
  <c r="T85" i="5"/>
  <c r="S85" i="5"/>
  <c r="P85" i="5"/>
  <c r="M85" i="5"/>
  <c r="L85" i="5"/>
  <c r="U84" i="5"/>
  <c r="T84" i="5"/>
  <c r="P84" i="5"/>
  <c r="M84" i="5"/>
  <c r="L84" i="5"/>
  <c r="U83" i="5"/>
  <c r="T83" i="5"/>
  <c r="S83" i="5"/>
  <c r="P83" i="5"/>
  <c r="M83" i="5"/>
  <c r="L83" i="5"/>
  <c r="U82" i="5"/>
  <c r="T82" i="5"/>
  <c r="S82" i="5"/>
  <c r="P82" i="5"/>
  <c r="M82" i="5"/>
  <c r="L82" i="5"/>
  <c r="U81" i="5"/>
  <c r="T81" i="5"/>
  <c r="S81" i="5"/>
  <c r="P81" i="5"/>
  <c r="M81" i="5"/>
  <c r="L81" i="5"/>
  <c r="U80" i="5"/>
  <c r="T80" i="5"/>
  <c r="S80" i="5"/>
  <c r="P80" i="5"/>
  <c r="M80" i="5"/>
  <c r="L80" i="5"/>
  <c r="U79" i="5"/>
  <c r="T79" i="5"/>
  <c r="S79" i="5"/>
  <c r="P79" i="5"/>
  <c r="M79" i="5"/>
  <c r="L79" i="5"/>
  <c r="U78" i="5"/>
  <c r="T78" i="5"/>
  <c r="S78" i="5"/>
  <c r="P78" i="5"/>
  <c r="M78" i="5"/>
  <c r="L78" i="5"/>
  <c r="U77" i="5"/>
  <c r="T77" i="5"/>
  <c r="S77" i="5"/>
  <c r="P77" i="5"/>
  <c r="M77" i="5"/>
  <c r="L77" i="5"/>
  <c r="U76" i="5"/>
  <c r="T76" i="5"/>
  <c r="S76" i="5"/>
  <c r="P76" i="5"/>
  <c r="M76" i="5"/>
  <c r="L76" i="5"/>
  <c r="U75" i="5"/>
  <c r="T75" i="5"/>
  <c r="S75" i="5"/>
  <c r="P75" i="5"/>
  <c r="M75" i="5"/>
  <c r="L75" i="5"/>
  <c r="U74" i="5"/>
  <c r="T74" i="5"/>
  <c r="S74" i="5"/>
  <c r="P74" i="5"/>
  <c r="M74" i="5"/>
  <c r="L74" i="5"/>
  <c r="U73" i="5"/>
  <c r="T73" i="5"/>
  <c r="S73" i="5"/>
  <c r="P73" i="5"/>
  <c r="M73" i="5"/>
  <c r="L73" i="5"/>
  <c r="U72" i="5"/>
  <c r="T72" i="5"/>
  <c r="S72" i="5"/>
  <c r="P72" i="5"/>
  <c r="M72" i="5"/>
  <c r="L72" i="5"/>
  <c r="U71" i="5"/>
  <c r="T71" i="5"/>
  <c r="S71" i="5"/>
  <c r="P71" i="5"/>
  <c r="M71" i="5"/>
  <c r="L71" i="5"/>
  <c r="U70" i="5"/>
  <c r="T70" i="5"/>
  <c r="S70" i="5"/>
  <c r="P70" i="5"/>
  <c r="M70" i="5"/>
  <c r="L70" i="5"/>
  <c r="U69" i="5"/>
  <c r="T69" i="5"/>
  <c r="S69" i="5"/>
  <c r="P69" i="5"/>
  <c r="M69" i="5"/>
  <c r="L69" i="5"/>
  <c r="U68" i="5"/>
  <c r="T68" i="5"/>
  <c r="S68" i="5"/>
  <c r="P68" i="5"/>
  <c r="M68" i="5"/>
  <c r="L68" i="5"/>
  <c r="U67" i="5"/>
  <c r="T67" i="5"/>
  <c r="S67" i="5"/>
  <c r="P67" i="5"/>
  <c r="M67" i="5"/>
  <c r="L67" i="5"/>
  <c r="U66" i="5"/>
  <c r="T66" i="5"/>
  <c r="S66" i="5"/>
  <c r="P66" i="5"/>
  <c r="M66" i="5"/>
  <c r="L66" i="5"/>
  <c r="U65" i="5"/>
  <c r="T65" i="5"/>
  <c r="S65" i="5"/>
  <c r="P65" i="5"/>
  <c r="M65" i="5"/>
  <c r="L65" i="5"/>
  <c r="U64" i="5"/>
  <c r="T64" i="5"/>
  <c r="S64" i="5"/>
  <c r="P64" i="5"/>
  <c r="M64" i="5"/>
  <c r="L64" i="5"/>
  <c r="U63" i="5"/>
  <c r="T63" i="5"/>
  <c r="S63" i="5"/>
  <c r="P63" i="5"/>
  <c r="M63" i="5"/>
  <c r="L63" i="5"/>
  <c r="U62" i="5"/>
  <c r="T62" i="5"/>
  <c r="S62" i="5"/>
  <c r="P62" i="5"/>
  <c r="M62" i="5"/>
  <c r="L62" i="5"/>
  <c r="U61" i="5"/>
  <c r="T61" i="5"/>
  <c r="S61" i="5"/>
  <c r="P61" i="5"/>
  <c r="M61" i="5"/>
  <c r="L61" i="5"/>
  <c r="U60" i="5"/>
  <c r="T60" i="5"/>
  <c r="S60" i="5"/>
  <c r="P60" i="5"/>
  <c r="Q60" i="5" s="1"/>
  <c r="M60" i="5"/>
  <c r="U59" i="5"/>
  <c r="T59" i="5"/>
  <c r="S59" i="5"/>
  <c r="P59" i="5"/>
  <c r="M59" i="5"/>
  <c r="L59" i="5"/>
  <c r="U58" i="5"/>
  <c r="T58" i="5"/>
  <c r="S58" i="5"/>
  <c r="P58" i="5"/>
  <c r="M58" i="5"/>
  <c r="L58" i="5"/>
  <c r="T57" i="5"/>
  <c r="S57" i="5"/>
  <c r="P57" i="5"/>
  <c r="M57" i="5"/>
  <c r="L57" i="5"/>
  <c r="U56" i="5"/>
  <c r="T56" i="5"/>
  <c r="S56" i="5"/>
  <c r="P56" i="5"/>
  <c r="M56" i="5"/>
  <c r="L56" i="5"/>
  <c r="U55" i="5"/>
  <c r="T55" i="5"/>
  <c r="S55" i="5"/>
  <c r="P55" i="5"/>
  <c r="M55" i="5"/>
  <c r="L55" i="5"/>
  <c r="U54" i="5"/>
  <c r="T54" i="5"/>
  <c r="S54" i="5"/>
  <c r="P54" i="5"/>
  <c r="M54" i="5"/>
  <c r="L54" i="5"/>
  <c r="U53" i="5"/>
  <c r="T53" i="5"/>
  <c r="S53" i="5"/>
  <c r="P53" i="5"/>
  <c r="M53" i="5"/>
  <c r="L53" i="5"/>
  <c r="U52" i="5"/>
  <c r="T52" i="5"/>
  <c r="S52" i="5"/>
  <c r="P52" i="5"/>
  <c r="M52" i="5"/>
  <c r="L52" i="5"/>
  <c r="U51" i="5"/>
  <c r="T51" i="5"/>
  <c r="S51" i="5"/>
  <c r="P51" i="5"/>
  <c r="M51" i="5"/>
  <c r="L51" i="5"/>
  <c r="U50" i="5"/>
  <c r="T50" i="5"/>
  <c r="S50" i="5"/>
  <c r="P50" i="5"/>
  <c r="M50" i="5"/>
  <c r="L50" i="5"/>
  <c r="U48" i="5"/>
  <c r="T48" i="5"/>
  <c r="S48" i="5"/>
  <c r="L48" i="5"/>
  <c r="U47" i="5"/>
  <c r="T47" i="5"/>
  <c r="S47" i="5"/>
  <c r="L47" i="5"/>
  <c r="U46" i="5"/>
  <c r="T46" i="5"/>
  <c r="S46" i="5"/>
  <c r="L46" i="5"/>
  <c r="U45" i="5"/>
  <c r="T45" i="5"/>
  <c r="S45" i="5"/>
  <c r="L45" i="5"/>
  <c r="U44" i="5"/>
  <c r="T44" i="5"/>
  <c r="S44" i="5"/>
  <c r="M44" i="5"/>
  <c r="L44" i="5"/>
  <c r="Q44" i="5" s="1"/>
  <c r="U43" i="5"/>
  <c r="T43" i="5"/>
  <c r="S43" i="5"/>
  <c r="M43" i="5"/>
  <c r="L43" i="5"/>
  <c r="Q43" i="5" s="1"/>
  <c r="U42" i="5"/>
  <c r="T42" i="5"/>
  <c r="S42" i="5"/>
  <c r="M42" i="5"/>
  <c r="L42" i="5"/>
  <c r="Q42" i="5" s="1"/>
  <c r="U41" i="5"/>
  <c r="S41" i="5"/>
  <c r="P41" i="5"/>
  <c r="M41" i="5"/>
  <c r="L41" i="5"/>
  <c r="U40" i="5"/>
  <c r="T40" i="5"/>
  <c r="S40" i="5"/>
  <c r="P40" i="5"/>
  <c r="M40" i="5"/>
  <c r="L40" i="5"/>
  <c r="U39" i="5"/>
  <c r="T39" i="5"/>
  <c r="S39" i="5"/>
  <c r="P39" i="5"/>
  <c r="M39" i="5"/>
  <c r="L39" i="5"/>
  <c r="U38" i="5"/>
  <c r="T38" i="5"/>
  <c r="S38" i="5"/>
  <c r="P38" i="5"/>
  <c r="M38" i="5"/>
  <c r="L38" i="5"/>
  <c r="U37" i="5"/>
  <c r="T37" i="5"/>
  <c r="P37" i="5"/>
  <c r="M37" i="5"/>
  <c r="L37" i="5"/>
  <c r="U36" i="5"/>
  <c r="T36" i="5"/>
  <c r="P36" i="5"/>
  <c r="M36" i="5"/>
  <c r="L36" i="5"/>
  <c r="U35" i="5"/>
  <c r="S35" i="5"/>
  <c r="P35" i="5"/>
  <c r="M35" i="5"/>
  <c r="L35" i="5"/>
  <c r="U34" i="5"/>
  <c r="T34" i="5"/>
  <c r="P34" i="5"/>
  <c r="M34" i="5"/>
  <c r="L34" i="5"/>
  <c r="U33" i="5"/>
  <c r="T33" i="5"/>
  <c r="P33" i="5"/>
  <c r="M33" i="5"/>
  <c r="L33" i="5"/>
  <c r="U32" i="5"/>
  <c r="T32" i="5"/>
  <c r="P32" i="5"/>
  <c r="M32" i="5"/>
  <c r="L32" i="5"/>
  <c r="U31" i="5"/>
  <c r="T31" i="5"/>
  <c r="P31" i="5"/>
  <c r="M31" i="5"/>
  <c r="L31" i="5"/>
  <c r="U30" i="5"/>
  <c r="T30" i="5"/>
  <c r="S30" i="5"/>
  <c r="P30" i="5"/>
  <c r="M30" i="5"/>
  <c r="L30" i="5"/>
  <c r="U29" i="5"/>
  <c r="T29" i="5"/>
  <c r="S29" i="5"/>
  <c r="P29" i="5"/>
  <c r="M29" i="5"/>
  <c r="L29" i="5"/>
  <c r="U28" i="5"/>
  <c r="T28" i="5"/>
  <c r="S28" i="5"/>
  <c r="P28" i="5"/>
  <c r="M28" i="5"/>
  <c r="L28" i="5"/>
  <c r="U27" i="5"/>
  <c r="T27" i="5"/>
  <c r="S27" i="5"/>
  <c r="P27" i="5"/>
  <c r="M27" i="5"/>
  <c r="L27" i="5"/>
  <c r="U26" i="5"/>
  <c r="T26" i="5"/>
  <c r="S26" i="5"/>
  <c r="P26" i="5"/>
  <c r="M26" i="5"/>
  <c r="L26" i="5"/>
  <c r="U25" i="5"/>
  <c r="T25" i="5"/>
  <c r="S25" i="5"/>
  <c r="P25" i="5"/>
  <c r="M25" i="5"/>
  <c r="L25" i="5"/>
  <c r="U24" i="5"/>
  <c r="T24" i="5"/>
  <c r="S24" i="5"/>
  <c r="P24" i="5"/>
  <c r="M24" i="5"/>
  <c r="L24" i="5"/>
  <c r="U23" i="5"/>
  <c r="T23" i="5"/>
  <c r="S23" i="5"/>
  <c r="P23" i="5"/>
  <c r="M23" i="5"/>
  <c r="L23" i="5"/>
  <c r="U22" i="5"/>
  <c r="T22" i="5"/>
  <c r="S22" i="5"/>
  <c r="P22" i="5"/>
  <c r="M22" i="5"/>
  <c r="L22" i="5"/>
  <c r="U21" i="5"/>
  <c r="T21" i="5"/>
  <c r="S21" i="5"/>
  <c r="P21" i="5"/>
  <c r="M21" i="5"/>
  <c r="L21" i="5"/>
  <c r="U20" i="5"/>
  <c r="T20" i="5"/>
  <c r="S20" i="5"/>
  <c r="P20" i="5"/>
  <c r="M20" i="5"/>
  <c r="L20" i="5"/>
  <c r="U19" i="5"/>
  <c r="T19" i="5"/>
  <c r="S19" i="5"/>
  <c r="P19" i="5"/>
  <c r="M19" i="5"/>
  <c r="L19" i="5"/>
  <c r="U18" i="5"/>
  <c r="T18" i="5"/>
  <c r="S18" i="5"/>
  <c r="P18" i="5"/>
  <c r="M18" i="5"/>
  <c r="L18" i="5"/>
  <c r="U17" i="5"/>
  <c r="T17" i="5"/>
  <c r="S17" i="5"/>
  <c r="P17" i="5"/>
  <c r="M17" i="5"/>
  <c r="L17" i="5"/>
  <c r="U16" i="5"/>
  <c r="T16" i="5"/>
  <c r="S16" i="5"/>
  <c r="P16" i="5"/>
  <c r="M16" i="5"/>
  <c r="L16" i="5"/>
  <c r="U15" i="5"/>
  <c r="T15" i="5"/>
  <c r="S15" i="5"/>
  <c r="P15" i="5"/>
  <c r="M15" i="5"/>
  <c r="L15" i="5"/>
  <c r="U14" i="5"/>
  <c r="T14" i="5"/>
  <c r="S14" i="5"/>
  <c r="P14" i="5"/>
  <c r="M14" i="5"/>
  <c r="L14" i="5"/>
  <c r="U13" i="5"/>
  <c r="T13" i="5"/>
  <c r="S13" i="5"/>
  <c r="P13" i="5"/>
  <c r="M13" i="5"/>
  <c r="L13" i="5"/>
  <c r="U12" i="5"/>
  <c r="T12" i="5"/>
  <c r="S12" i="5"/>
  <c r="P12" i="5"/>
  <c r="M12" i="5"/>
  <c r="L12" i="5"/>
  <c r="U11" i="5"/>
  <c r="T11" i="5"/>
  <c r="S11" i="5"/>
  <c r="P11" i="5"/>
  <c r="M11" i="5"/>
  <c r="L11" i="5"/>
  <c r="U10" i="5"/>
  <c r="T10" i="5"/>
  <c r="S10" i="5"/>
  <c r="P10" i="5"/>
  <c r="M10" i="5"/>
  <c r="L10" i="5"/>
  <c r="U9" i="5"/>
  <c r="T9" i="5"/>
  <c r="S9" i="5"/>
  <c r="P9" i="5"/>
  <c r="M9" i="5"/>
  <c r="L9" i="5"/>
  <c r="U8" i="5"/>
  <c r="T8" i="5"/>
  <c r="S8" i="5"/>
  <c r="P8" i="5"/>
  <c r="M8" i="5"/>
  <c r="L8" i="5"/>
  <c r="U7" i="5"/>
  <c r="T7" i="5"/>
  <c r="S7" i="5"/>
  <c r="P7" i="5"/>
  <c r="M7" i="5"/>
  <c r="L7" i="5"/>
  <c r="U6" i="5"/>
  <c r="T6" i="5"/>
  <c r="S6" i="5"/>
  <c r="P6" i="5"/>
  <c r="M6" i="5"/>
  <c r="L6" i="5"/>
  <c r="P355" i="4"/>
  <c r="L355" i="4"/>
  <c r="Q355" i="4" s="1"/>
  <c r="P354" i="4"/>
  <c r="L354" i="4"/>
  <c r="Q354" i="4" s="1"/>
  <c r="P353" i="4"/>
  <c r="L353" i="4"/>
  <c r="Q353" i="4" s="1"/>
  <c r="P352" i="4"/>
  <c r="L352" i="4"/>
  <c r="Q352" i="4" s="1"/>
  <c r="P351" i="4"/>
  <c r="L351" i="4"/>
  <c r="Q351" i="4" s="1"/>
  <c r="P350" i="4"/>
  <c r="L350" i="4"/>
  <c r="Q350" i="4" s="1"/>
  <c r="P349" i="4"/>
  <c r="L349" i="4"/>
  <c r="Q349" i="4" s="1"/>
  <c r="P348" i="4"/>
  <c r="L348" i="4"/>
  <c r="Q348" i="4" s="1"/>
  <c r="P347" i="4"/>
  <c r="L347" i="4"/>
  <c r="Q347" i="4" s="1"/>
  <c r="P346" i="4"/>
  <c r="L346" i="4"/>
  <c r="Q346" i="4" s="1"/>
  <c r="P345" i="4"/>
  <c r="L345" i="4"/>
  <c r="Q345" i="4" s="1"/>
  <c r="P344" i="4"/>
  <c r="L344" i="4"/>
  <c r="Q344" i="4" s="1"/>
  <c r="P343" i="4"/>
  <c r="L343" i="4"/>
  <c r="Q343" i="4" s="1"/>
  <c r="P342" i="4"/>
  <c r="L342" i="4"/>
  <c r="Q342" i="4" s="1"/>
  <c r="P341" i="4"/>
  <c r="L341" i="4"/>
  <c r="Q341" i="4" s="1"/>
  <c r="P340" i="4"/>
  <c r="L340" i="4"/>
  <c r="Q340" i="4" s="1"/>
  <c r="P339" i="4"/>
  <c r="L339" i="4"/>
  <c r="Q339" i="4" s="1"/>
  <c r="P338" i="4"/>
  <c r="L338" i="4"/>
  <c r="Q338" i="4" s="1"/>
  <c r="P337" i="4"/>
  <c r="L337" i="4"/>
  <c r="Q337" i="4" s="1"/>
  <c r="P336" i="4"/>
  <c r="L336" i="4"/>
  <c r="Q336" i="4" s="1"/>
  <c r="P335" i="4"/>
  <c r="L335" i="4"/>
  <c r="Q335" i="4" s="1"/>
  <c r="P334" i="4"/>
  <c r="L334" i="4"/>
  <c r="Q334" i="4" s="1"/>
  <c r="P333" i="4"/>
  <c r="L333" i="4"/>
  <c r="Q333" i="4" s="1"/>
  <c r="P332" i="4"/>
  <c r="L332" i="4"/>
  <c r="Q332" i="4" s="1"/>
  <c r="P331" i="4"/>
  <c r="L331" i="4"/>
  <c r="Q331" i="4" s="1"/>
  <c r="P330" i="4"/>
  <c r="L330" i="4"/>
  <c r="Q330" i="4" s="1"/>
  <c r="P329" i="4"/>
  <c r="L329" i="4"/>
  <c r="Q329" i="4" s="1"/>
  <c r="P328" i="4"/>
  <c r="L328" i="4"/>
  <c r="Q328" i="4" s="1"/>
  <c r="P327" i="4"/>
  <c r="L327" i="4"/>
  <c r="Q327" i="4" s="1"/>
  <c r="P326" i="4"/>
  <c r="L326" i="4"/>
  <c r="Q326" i="4" s="1"/>
  <c r="P325" i="4"/>
  <c r="L325" i="4"/>
  <c r="Q325" i="4" s="1"/>
  <c r="P324" i="4"/>
  <c r="L324" i="4"/>
  <c r="Q324" i="4" s="1"/>
  <c r="P323" i="4"/>
  <c r="L323" i="4"/>
  <c r="Q323" i="4" s="1"/>
  <c r="P322" i="4"/>
  <c r="L322" i="4"/>
  <c r="Q322" i="4" s="1"/>
  <c r="P321" i="4"/>
  <c r="L321" i="4"/>
  <c r="Q321" i="4" s="1"/>
  <c r="P320" i="4"/>
  <c r="L320" i="4"/>
  <c r="Q320" i="4" s="1"/>
  <c r="P319" i="4"/>
  <c r="L319" i="4"/>
  <c r="Q319" i="4" s="1"/>
  <c r="P318" i="4"/>
  <c r="L318" i="4"/>
  <c r="Q318" i="4" s="1"/>
  <c r="P317" i="4"/>
  <c r="L317" i="4"/>
  <c r="Q317" i="4" s="1"/>
  <c r="P316" i="4"/>
  <c r="L316" i="4"/>
  <c r="Q316" i="4" s="1"/>
  <c r="P315" i="4"/>
  <c r="L315" i="4"/>
  <c r="Q315" i="4" s="1"/>
  <c r="P314" i="4"/>
  <c r="L314" i="4"/>
  <c r="Q314" i="4" s="1"/>
  <c r="P313" i="4"/>
  <c r="L313" i="4"/>
  <c r="Q313" i="4" s="1"/>
  <c r="P312" i="4"/>
  <c r="L312" i="4"/>
  <c r="Q312" i="4" s="1"/>
  <c r="P311" i="4"/>
  <c r="L311" i="4"/>
  <c r="Q311" i="4" s="1"/>
  <c r="P310" i="4"/>
  <c r="L310" i="4"/>
  <c r="Q310" i="4" s="1"/>
  <c r="U309" i="4"/>
  <c r="T309" i="4"/>
  <c r="S309" i="4"/>
  <c r="P309" i="4"/>
  <c r="L309" i="4"/>
  <c r="Q309" i="4" s="1"/>
  <c r="U308" i="4"/>
  <c r="T308" i="4"/>
  <c r="S308" i="4"/>
  <c r="P308" i="4"/>
  <c r="L308" i="4"/>
  <c r="Q308" i="4" s="1"/>
  <c r="U307" i="4"/>
  <c r="T307" i="4"/>
  <c r="S307" i="4"/>
  <c r="P307" i="4"/>
  <c r="L307" i="4"/>
  <c r="Q307" i="4" s="1"/>
  <c r="U306" i="4"/>
  <c r="T306" i="4"/>
  <c r="S306" i="4"/>
  <c r="P306" i="4"/>
  <c r="L306" i="4"/>
  <c r="Q306" i="4" s="1"/>
  <c r="U305" i="4"/>
  <c r="T305" i="4"/>
  <c r="S305" i="4"/>
  <c r="P305" i="4"/>
  <c r="L305" i="4"/>
  <c r="Q305" i="4" s="1"/>
  <c r="U304" i="4"/>
  <c r="T304" i="4"/>
  <c r="S304" i="4"/>
  <c r="P304" i="4"/>
  <c r="L304" i="4"/>
  <c r="Q304" i="4" s="1"/>
  <c r="U303" i="4"/>
  <c r="T303" i="4"/>
  <c r="S303" i="4"/>
  <c r="P303" i="4"/>
  <c r="L303" i="4"/>
  <c r="Q303" i="4" s="1"/>
  <c r="U302" i="4"/>
  <c r="T302" i="4"/>
  <c r="S302" i="4"/>
  <c r="P302" i="4"/>
  <c r="L302" i="4"/>
  <c r="Q302" i="4" s="1"/>
  <c r="U301" i="4"/>
  <c r="T301" i="4"/>
  <c r="S301" i="4"/>
  <c r="P301" i="4"/>
  <c r="L301" i="4"/>
  <c r="Q301" i="4" s="1"/>
  <c r="U300" i="4"/>
  <c r="T300" i="4"/>
  <c r="S300" i="4"/>
  <c r="P300" i="4"/>
  <c r="L300" i="4"/>
  <c r="Q300" i="4" s="1"/>
  <c r="U299" i="4"/>
  <c r="T299" i="4"/>
  <c r="S299" i="4"/>
  <c r="P299" i="4"/>
  <c r="L299" i="4"/>
  <c r="Q299" i="4" s="1"/>
  <c r="U298" i="4"/>
  <c r="T298" i="4"/>
  <c r="S298" i="4"/>
  <c r="P298" i="4"/>
  <c r="L298" i="4"/>
  <c r="Q298" i="4" s="1"/>
  <c r="U297" i="4"/>
  <c r="T297" i="4"/>
  <c r="S297" i="4"/>
  <c r="P297" i="4"/>
  <c r="L297" i="4"/>
  <c r="Q297" i="4" s="1"/>
  <c r="U296" i="4"/>
  <c r="T296" i="4"/>
  <c r="S296" i="4"/>
  <c r="P296" i="4"/>
  <c r="L296" i="4"/>
  <c r="Q296" i="4" s="1"/>
  <c r="U295" i="4"/>
  <c r="T295" i="4"/>
  <c r="S295" i="4"/>
  <c r="P295" i="4"/>
  <c r="L295" i="4"/>
  <c r="Q295" i="4" s="1"/>
  <c r="U294" i="4"/>
  <c r="T294" i="4"/>
  <c r="S294" i="4"/>
  <c r="P294" i="4"/>
  <c r="L294" i="4"/>
  <c r="Q294" i="4" s="1"/>
  <c r="U293" i="4"/>
  <c r="T293" i="4"/>
  <c r="S293" i="4"/>
  <c r="P293" i="4"/>
  <c r="L293" i="4"/>
  <c r="Q293" i="4" s="1"/>
  <c r="U292" i="4"/>
  <c r="T292" i="4"/>
  <c r="S292" i="4"/>
  <c r="P292" i="4"/>
  <c r="L292" i="4"/>
  <c r="Q292" i="4" s="1"/>
  <c r="U291" i="4"/>
  <c r="T291" i="4"/>
  <c r="S291" i="4"/>
  <c r="P291" i="4"/>
  <c r="L291" i="4"/>
  <c r="Q291" i="4" s="1"/>
  <c r="U290" i="4"/>
  <c r="T290" i="4"/>
  <c r="S290" i="4"/>
  <c r="P290" i="4"/>
  <c r="L290" i="4"/>
  <c r="Q290" i="4" s="1"/>
  <c r="U289" i="4"/>
  <c r="T289" i="4"/>
  <c r="S289" i="4"/>
  <c r="P289" i="4"/>
  <c r="L289" i="4"/>
  <c r="Q289" i="4" s="1"/>
  <c r="U288" i="4"/>
  <c r="T288" i="4"/>
  <c r="S288" i="4"/>
  <c r="P288" i="4"/>
  <c r="L288" i="4"/>
  <c r="Q288" i="4" s="1"/>
  <c r="U287" i="4"/>
  <c r="T287" i="4"/>
  <c r="S287" i="4"/>
  <c r="P287" i="4"/>
  <c r="L287" i="4"/>
  <c r="Q287" i="4" s="1"/>
  <c r="U286" i="4"/>
  <c r="T286" i="4"/>
  <c r="S286" i="4"/>
  <c r="P286" i="4"/>
  <c r="L286" i="4"/>
  <c r="Q286" i="4" s="1"/>
  <c r="U285" i="4"/>
  <c r="T285" i="4"/>
  <c r="S285" i="4"/>
  <c r="P285" i="4"/>
  <c r="L285" i="4"/>
  <c r="Q285" i="4" s="1"/>
  <c r="U284" i="4"/>
  <c r="T284" i="4"/>
  <c r="S284" i="4"/>
  <c r="P284" i="4"/>
  <c r="L284" i="4"/>
  <c r="Q284" i="4" s="1"/>
  <c r="U283" i="4"/>
  <c r="T283" i="4"/>
  <c r="S283" i="4"/>
  <c r="P283" i="4"/>
  <c r="L283" i="4"/>
  <c r="Q283" i="4" s="1"/>
  <c r="U282" i="4"/>
  <c r="T282" i="4"/>
  <c r="S282" i="4"/>
  <c r="P282" i="4"/>
  <c r="L282" i="4"/>
  <c r="Q282" i="4" s="1"/>
  <c r="U281" i="4"/>
  <c r="T281" i="4"/>
  <c r="S281" i="4"/>
  <c r="P281" i="4"/>
  <c r="L281" i="4"/>
  <c r="Q281" i="4" s="1"/>
  <c r="U280" i="4"/>
  <c r="T280" i="4"/>
  <c r="S280" i="4"/>
  <c r="P280" i="4"/>
  <c r="L280" i="4"/>
  <c r="Q280" i="4" s="1"/>
  <c r="U279" i="4"/>
  <c r="T279" i="4"/>
  <c r="S279" i="4"/>
  <c r="P279" i="4"/>
  <c r="L279" i="4"/>
  <c r="Q279" i="4" s="1"/>
  <c r="U278" i="4"/>
  <c r="T278" i="4"/>
  <c r="S278" i="4"/>
  <c r="P278" i="4"/>
  <c r="L278" i="4"/>
  <c r="Q278" i="4" s="1"/>
  <c r="U277" i="4"/>
  <c r="T277" i="4"/>
  <c r="S277" i="4"/>
  <c r="P277" i="4"/>
  <c r="L277" i="4"/>
  <c r="Q277" i="4" s="1"/>
  <c r="U276" i="4"/>
  <c r="T276" i="4"/>
  <c r="S276" i="4"/>
  <c r="P276" i="4"/>
  <c r="L276" i="4"/>
  <c r="V275" i="4"/>
  <c r="U274" i="4"/>
  <c r="T274" i="4"/>
  <c r="S274" i="4"/>
  <c r="P274" i="4"/>
  <c r="L274" i="4"/>
  <c r="U273" i="4"/>
  <c r="T273" i="4"/>
  <c r="S273" i="4"/>
  <c r="P273" i="4"/>
  <c r="L273" i="4"/>
  <c r="U272" i="4"/>
  <c r="T272" i="4"/>
  <c r="S272" i="4"/>
  <c r="P272" i="4"/>
  <c r="L272" i="4"/>
  <c r="U271" i="4"/>
  <c r="T271" i="4"/>
  <c r="S271" i="4"/>
  <c r="P271" i="4"/>
  <c r="L271" i="4"/>
  <c r="U270" i="4"/>
  <c r="T270" i="4"/>
  <c r="S270" i="4"/>
  <c r="P270" i="4"/>
  <c r="L270" i="4"/>
  <c r="U269" i="4"/>
  <c r="T269" i="4"/>
  <c r="S269" i="4"/>
  <c r="P269" i="4"/>
  <c r="L269" i="4"/>
  <c r="U268" i="4"/>
  <c r="T268" i="4"/>
  <c r="S268" i="4"/>
  <c r="P268" i="4"/>
  <c r="L268" i="4"/>
  <c r="T266" i="4"/>
  <c r="S266" i="4"/>
  <c r="P266" i="4"/>
  <c r="M266" i="4"/>
  <c r="L266" i="4"/>
  <c r="Q266" i="4" s="1"/>
  <c r="U266" i="4" s="1"/>
  <c r="U265" i="4"/>
  <c r="T265" i="4"/>
  <c r="S265" i="4"/>
  <c r="P265" i="4"/>
  <c r="M265" i="4"/>
  <c r="L265" i="4"/>
  <c r="Q265" i="4" s="1"/>
  <c r="T264" i="4"/>
  <c r="S264" i="4"/>
  <c r="P264" i="4"/>
  <c r="M264" i="4"/>
  <c r="L264" i="4"/>
  <c r="Q264" i="4" s="1"/>
  <c r="U264" i="4" s="1"/>
  <c r="U263" i="4"/>
  <c r="T263" i="4"/>
  <c r="S263" i="4"/>
  <c r="P263" i="4"/>
  <c r="M263" i="4"/>
  <c r="L263" i="4"/>
  <c r="Q263" i="4" s="1"/>
  <c r="U262" i="4"/>
  <c r="T262" i="4"/>
  <c r="S262" i="4"/>
  <c r="P262" i="4"/>
  <c r="M262" i="4"/>
  <c r="L262" i="4"/>
  <c r="Q262" i="4" s="1"/>
  <c r="U261" i="4"/>
  <c r="T261" i="4"/>
  <c r="S261" i="4"/>
  <c r="P261" i="4"/>
  <c r="M261" i="4"/>
  <c r="L261" i="4"/>
  <c r="Q261" i="4" s="1"/>
  <c r="U260" i="4"/>
  <c r="T260" i="4"/>
  <c r="S260" i="4"/>
  <c r="P260" i="4"/>
  <c r="M260" i="4"/>
  <c r="L260" i="4"/>
  <c r="Q260" i="4" s="1"/>
  <c r="U259" i="4"/>
  <c r="T259" i="4"/>
  <c r="S259" i="4"/>
  <c r="P259" i="4"/>
  <c r="M259" i="4"/>
  <c r="L259" i="4"/>
  <c r="Q259" i="4" s="1"/>
  <c r="T258" i="4"/>
  <c r="P258" i="4"/>
  <c r="M258" i="4"/>
  <c r="L258" i="4"/>
  <c r="Q258" i="4" s="1"/>
  <c r="T257" i="4"/>
  <c r="S257" i="4"/>
  <c r="P257" i="4"/>
  <c r="M257" i="4"/>
  <c r="L257" i="4"/>
  <c r="Q257" i="4" s="1"/>
  <c r="U257" i="4" s="1"/>
  <c r="U256" i="4"/>
  <c r="T256" i="4"/>
  <c r="S256" i="4"/>
  <c r="P256" i="4"/>
  <c r="M256" i="4"/>
  <c r="L256" i="4"/>
  <c r="Q256" i="4" s="1"/>
  <c r="U255" i="4"/>
  <c r="T255" i="4"/>
  <c r="S255" i="4"/>
  <c r="P255" i="4"/>
  <c r="M255" i="4"/>
  <c r="L255" i="4"/>
  <c r="Q255" i="4" s="1"/>
  <c r="U254" i="4"/>
  <c r="T254" i="4"/>
  <c r="S254" i="4"/>
  <c r="P254" i="4"/>
  <c r="M254" i="4"/>
  <c r="L254" i="4"/>
  <c r="Q254" i="4" s="1"/>
  <c r="U253" i="4"/>
  <c r="T253" i="4"/>
  <c r="S253" i="4"/>
  <c r="P253" i="4"/>
  <c r="M253" i="4"/>
  <c r="L253" i="4"/>
  <c r="Q253" i="4" s="1"/>
  <c r="T252" i="4"/>
  <c r="S252" i="4"/>
  <c r="P252" i="4"/>
  <c r="M252" i="4"/>
  <c r="L252" i="4"/>
  <c r="Q252" i="4" s="1"/>
  <c r="U252" i="4" s="1"/>
  <c r="U251" i="4"/>
  <c r="T251" i="4"/>
  <c r="S251" i="4"/>
  <c r="P251" i="4"/>
  <c r="M251" i="4"/>
  <c r="L251" i="4"/>
  <c r="Q251" i="4" s="1"/>
  <c r="U250" i="4"/>
  <c r="T250" i="4"/>
  <c r="S250" i="4"/>
  <c r="P250" i="4"/>
  <c r="M250" i="4"/>
  <c r="L250" i="4"/>
  <c r="Q250" i="4" s="1"/>
  <c r="U249" i="4"/>
  <c r="T249" i="4"/>
  <c r="S249" i="4"/>
  <c r="P249" i="4"/>
  <c r="M249" i="4"/>
  <c r="L249" i="4"/>
  <c r="Q249" i="4" s="1"/>
  <c r="U248" i="4"/>
  <c r="T248" i="4"/>
  <c r="S248" i="4"/>
  <c r="P248" i="4"/>
  <c r="M248" i="4"/>
  <c r="L248" i="4"/>
  <c r="Q248" i="4" s="1"/>
  <c r="U247" i="4"/>
  <c r="T247" i="4"/>
  <c r="S247" i="4"/>
  <c r="P247" i="4"/>
  <c r="M247" i="4"/>
  <c r="L247" i="4"/>
  <c r="Q247" i="4" s="1"/>
  <c r="U246" i="4"/>
  <c r="T246" i="4"/>
  <c r="S246" i="4"/>
  <c r="P246" i="4"/>
  <c r="M246" i="4"/>
  <c r="L246" i="4"/>
  <c r="Q246" i="4" s="1"/>
  <c r="U245" i="4"/>
  <c r="T245" i="4"/>
  <c r="S245" i="4"/>
  <c r="P245" i="4"/>
  <c r="M245" i="4"/>
  <c r="L245" i="4"/>
  <c r="Q245" i="4" s="1"/>
  <c r="U244" i="4"/>
  <c r="T244" i="4"/>
  <c r="S244" i="4"/>
  <c r="P244" i="4"/>
  <c r="M244" i="4"/>
  <c r="L244" i="4"/>
  <c r="Q244" i="4" s="1"/>
  <c r="U243" i="4"/>
  <c r="T243" i="4"/>
  <c r="S243" i="4"/>
  <c r="P243" i="4"/>
  <c r="M243" i="4"/>
  <c r="L243" i="4"/>
  <c r="Q243" i="4" s="1"/>
  <c r="U242" i="4"/>
  <c r="T242" i="4"/>
  <c r="S242" i="4"/>
  <c r="P242" i="4"/>
  <c r="M242" i="4"/>
  <c r="L242" i="4"/>
  <c r="Q242" i="4" s="1"/>
  <c r="U241" i="4"/>
  <c r="T241" i="4"/>
  <c r="S241" i="4"/>
  <c r="P241" i="4"/>
  <c r="M241" i="4"/>
  <c r="L241" i="4"/>
  <c r="Q241" i="4" s="1"/>
  <c r="U240" i="4"/>
  <c r="T240" i="4"/>
  <c r="S240" i="4"/>
  <c r="P240" i="4"/>
  <c r="M240" i="4"/>
  <c r="L240" i="4"/>
  <c r="U239" i="4"/>
  <c r="T239" i="4"/>
  <c r="S239" i="4"/>
  <c r="P239" i="4"/>
  <c r="M239" i="4"/>
  <c r="L239" i="4"/>
  <c r="U238" i="4"/>
  <c r="T238" i="4"/>
  <c r="S238" i="4"/>
  <c r="P238" i="4"/>
  <c r="M238" i="4"/>
  <c r="L238" i="4"/>
  <c r="U237" i="4"/>
  <c r="T237" i="4"/>
  <c r="S237" i="4"/>
  <c r="P237" i="4"/>
  <c r="M237" i="4"/>
  <c r="L237" i="4"/>
  <c r="U236" i="4"/>
  <c r="T236" i="4"/>
  <c r="S236" i="4"/>
  <c r="P236" i="4"/>
  <c r="M236" i="4"/>
  <c r="L236" i="4"/>
  <c r="U235" i="4"/>
  <c r="T235" i="4"/>
  <c r="S235" i="4"/>
  <c r="P235" i="4"/>
  <c r="M235" i="4"/>
  <c r="L235" i="4"/>
  <c r="U234" i="4"/>
  <c r="T234" i="4"/>
  <c r="S234" i="4"/>
  <c r="P234" i="4"/>
  <c r="M234" i="4"/>
  <c r="L234" i="4"/>
  <c r="U233" i="4"/>
  <c r="T233" i="4"/>
  <c r="S233" i="4"/>
  <c r="P233" i="4"/>
  <c r="M233" i="4"/>
  <c r="L233" i="4"/>
  <c r="U231" i="4"/>
  <c r="T231" i="4"/>
  <c r="S231" i="4"/>
  <c r="P231" i="4"/>
  <c r="M231" i="4"/>
  <c r="L231" i="4"/>
  <c r="U230" i="4"/>
  <c r="T230" i="4"/>
  <c r="S230" i="4"/>
  <c r="P230" i="4"/>
  <c r="M230" i="4"/>
  <c r="L230" i="4"/>
  <c r="U229" i="4"/>
  <c r="T229" i="4"/>
  <c r="S229" i="4"/>
  <c r="P229" i="4"/>
  <c r="M229" i="4"/>
  <c r="L229" i="4"/>
  <c r="U228" i="4"/>
  <c r="T228" i="4"/>
  <c r="S228" i="4"/>
  <c r="P228" i="4"/>
  <c r="M228" i="4"/>
  <c r="L228" i="4"/>
  <c r="U227" i="4"/>
  <c r="T227" i="4"/>
  <c r="S227" i="4"/>
  <c r="P227" i="4"/>
  <c r="M227" i="4"/>
  <c r="L227" i="4"/>
  <c r="T226" i="4"/>
  <c r="S226" i="4"/>
  <c r="P226" i="4"/>
  <c r="M226" i="4"/>
  <c r="L226" i="4"/>
  <c r="T225" i="4"/>
  <c r="S225" i="4"/>
  <c r="P225" i="4"/>
  <c r="M225" i="4"/>
  <c r="L225" i="4"/>
  <c r="T224" i="4"/>
  <c r="S224" i="4"/>
  <c r="P224" i="4"/>
  <c r="M224" i="4"/>
  <c r="L224" i="4"/>
  <c r="U223" i="4"/>
  <c r="T223" i="4"/>
  <c r="S223" i="4"/>
  <c r="P223" i="4"/>
  <c r="M223" i="4"/>
  <c r="L223" i="4"/>
  <c r="U222" i="4"/>
  <c r="T222" i="4"/>
  <c r="S222" i="4"/>
  <c r="P222" i="4"/>
  <c r="M222" i="4"/>
  <c r="L222" i="4"/>
  <c r="U221" i="4"/>
  <c r="T221" i="4"/>
  <c r="P221" i="4"/>
  <c r="M221" i="4"/>
  <c r="L221" i="4"/>
  <c r="U220" i="4"/>
  <c r="T220" i="4"/>
  <c r="S220" i="4"/>
  <c r="P220" i="4"/>
  <c r="M220" i="4"/>
  <c r="L220" i="4"/>
  <c r="U219" i="4"/>
  <c r="T219" i="4"/>
  <c r="S219" i="4"/>
  <c r="P219" i="4"/>
  <c r="M219" i="4"/>
  <c r="L219" i="4"/>
  <c r="U218" i="4"/>
  <c r="T218" i="4"/>
  <c r="S218" i="4"/>
  <c r="P218" i="4"/>
  <c r="M218" i="4"/>
  <c r="L218" i="4"/>
  <c r="U217" i="4"/>
  <c r="T217" i="4"/>
  <c r="S217" i="4"/>
  <c r="P217" i="4"/>
  <c r="M217" i="4"/>
  <c r="L217" i="4"/>
  <c r="T216" i="4"/>
  <c r="S216" i="4"/>
  <c r="P216" i="4"/>
  <c r="M216" i="4"/>
  <c r="L216" i="4"/>
  <c r="T215" i="4"/>
  <c r="S215" i="4"/>
  <c r="P215" i="4"/>
  <c r="M215" i="4"/>
  <c r="L215" i="4"/>
  <c r="T214" i="4"/>
  <c r="S214" i="4"/>
  <c r="P214" i="4"/>
  <c r="M214" i="4"/>
  <c r="L214" i="4"/>
  <c r="T213" i="4"/>
  <c r="S213" i="4"/>
  <c r="P213" i="4"/>
  <c r="M213" i="4"/>
  <c r="L213" i="4"/>
  <c r="T212" i="4"/>
  <c r="S212" i="4"/>
  <c r="P212" i="4"/>
  <c r="M212" i="4"/>
  <c r="L212" i="4"/>
  <c r="T211" i="4"/>
  <c r="S211" i="4"/>
  <c r="P211" i="4"/>
  <c r="M211" i="4"/>
  <c r="L211" i="4"/>
  <c r="T210" i="4"/>
  <c r="S210" i="4"/>
  <c r="P210" i="4"/>
  <c r="M210" i="4"/>
  <c r="L210" i="4"/>
  <c r="T209" i="4"/>
  <c r="S209" i="4"/>
  <c r="P209" i="4"/>
  <c r="M209" i="4"/>
  <c r="L209" i="4"/>
  <c r="T208" i="4"/>
  <c r="S208" i="4"/>
  <c r="P208" i="4"/>
  <c r="M208" i="4"/>
  <c r="L208" i="4"/>
  <c r="T207" i="4"/>
  <c r="S207" i="4"/>
  <c r="P207" i="4"/>
  <c r="M207" i="4"/>
  <c r="L207" i="4"/>
  <c r="T206" i="4"/>
  <c r="S206" i="4"/>
  <c r="P206" i="4"/>
  <c r="M206" i="4"/>
  <c r="L206" i="4"/>
  <c r="T205" i="4"/>
  <c r="S205" i="4"/>
  <c r="P205" i="4"/>
  <c r="M205" i="4"/>
  <c r="L205" i="4"/>
  <c r="T204" i="4"/>
  <c r="S204" i="4"/>
  <c r="P204" i="4"/>
  <c r="M204" i="4"/>
  <c r="L204" i="4"/>
  <c r="T203" i="4"/>
  <c r="S203" i="4"/>
  <c r="P203" i="4"/>
  <c r="M203" i="4"/>
  <c r="L203" i="4"/>
  <c r="T202" i="4"/>
  <c r="S202" i="4"/>
  <c r="P202" i="4"/>
  <c r="M202" i="4"/>
  <c r="L202" i="4"/>
  <c r="T201" i="4"/>
  <c r="S201" i="4"/>
  <c r="P201" i="4"/>
  <c r="M201" i="4"/>
  <c r="L201" i="4"/>
  <c r="U200" i="4"/>
  <c r="T200" i="4"/>
  <c r="S200" i="4"/>
  <c r="P200" i="4"/>
  <c r="M200" i="4"/>
  <c r="L200" i="4"/>
  <c r="U199" i="4"/>
  <c r="T199" i="4"/>
  <c r="S199" i="4"/>
  <c r="P199" i="4"/>
  <c r="M199" i="4"/>
  <c r="L199" i="4"/>
  <c r="U198" i="4"/>
  <c r="T198" i="4"/>
  <c r="S198" i="4"/>
  <c r="P198" i="4"/>
  <c r="M198" i="4"/>
  <c r="L198" i="4"/>
  <c r="U197" i="4"/>
  <c r="T197" i="4"/>
  <c r="S197" i="4"/>
  <c r="P197" i="4"/>
  <c r="M197" i="4"/>
  <c r="L197" i="4"/>
  <c r="U196" i="4"/>
  <c r="T196" i="4"/>
  <c r="S196" i="4"/>
  <c r="P196" i="4"/>
  <c r="M196" i="4"/>
  <c r="L196" i="4"/>
  <c r="U195" i="4"/>
  <c r="T195" i="4"/>
  <c r="S195" i="4"/>
  <c r="P195" i="4"/>
  <c r="M195" i="4"/>
  <c r="L195" i="4"/>
  <c r="U194" i="4"/>
  <c r="T194" i="4"/>
  <c r="S194" i="4"/>
  <c r="P194" i="4"/>
  <c r="M194" i="4"/>
  <c r="L194" i="4"/>
  <c r="U193" i="4"/>
  <c r="T193" i="4"/>
  <c r="S193" i="4"/>
  <c r="P193" i="4"/>
  <c r="M193" i="4"/>
  <c r="L193" i="4"/>
  <c r="U192" i="4"/>
  <c r="T192" i="4"/>
  <c r="S192" i="4"/>
  <c r="P192" i="4"/>
  <c r="M192" i="4"/>
  <c r="L192" i="4"/>
  <c r="U191" i="4"/>
  <c r="T191" i="4"/>
  <c r="S191" i="4"/>
  <c r="P191" i="4"/>
  <c r="M191" i="4"/>
  <c r="L191" i="4"/>
  <c r="T190" i="4"/>
  <c r="S190" i="4"/>
  <c r="P190" i="4"/>
  <c r="M190" i="4"/>
  <c r="L190" i="4"/>
  <c r="U189" i="4"/>
  <c r="T189" i="4"/>
  <c r="S189" i="4"/>
  <c r="P189" i="4"/>
  <c r="M189" i="4"/>
  <c r="L189" i="4"/>
  <c r="U188" i="4"/>
  <c r="T188" i="4"/>
  <c r="S188" i="4"/>
  <c r="P188" i="4"/>
  <c r="M188" i="4"/>
  <c r="L188" i="4"/>
  <c r="U187" i="4"/>
  <c r="T187" i="4"/>
  <c r="S187" i="4"/>
  <c r="P187" i="4"/>
  <c r="M187" i="4"/>
  <c r="L187" i="4"/>
  <c r="U186" i="4"/>
  <c r="T186" i="4"/>
  <c r="S186" i="4"/>
  <c r="P186" i="4"/>
  <c r="M186" i="4"/>
  <c r="L186" i="4"/>
  <c r="U185" i="4"/>
  <c r="T185" i="4"/>
  <c r="S185" i="4"/>
  <c r="P185" i="4"/>
  <c r="M185" i="4"/>
  <c r="L185" i="4"/>
  <c r="T184" i="4"/>
  <c r="S184" i="4"/>
  <c r="P184" i="4"/>
  <c r="M184" i="4"/>
  <c r="L184" i="4"/>
  <c r="T183" i="4"/>
  <c r="S183" i="4"/>
  <c r="P183" i="4"/>
  <c r="M183" i="4"/>
  <c r="L183" i="4"/>
  <c r="T182" i="4"/>
  <c r="S182" i="4"/>
  <c r="P182" i="4"/>
  <c r="M182" i="4"/>
  <c r="L182" i="4"/>
  <c r="T181" i="4"/>
  <c r="S181" i="4"/>
  <c r="P181" i="4"/>
  <c r="M181" i="4"/>
  <c r="L181" i="4"/>
  <c r="T180" i="4"/>
  <c r="S180" i="4"/>
  <c r="P180" i="4"/>
  <c r="M180" i="4"/>
  <c r="L180" i="4"/>
  <c r="T179" i="4"/>
  <c r="S179" i="4"/>
  <c r="P179" i="4"/>
  <c r="M179" i="4"/>
  <c r="L179" i="4"/>
  <c r="U178" i="4"/>
  <c r="T178" i="4"/>
  <c r="S178" i="4"/>
  <c r="P178" i="4"/>
  <c r="M178" i="4"/>
  <c r="L178" i="4"/>
  <c r="U177" i="4"/>
  <c r="T177" i="4"/>
  <c r="S177" i="4"/>
  <c r="P177" i="4"/>
  <c r="M177" i="4"/>
  <c r="L177" i="4"/>
  <c r="T176" i="4"/>
  <c r="S176" i="4"/>
  <c r="P176" i="4"/>
  <c r="M176" i="4"/>
  <c r="L176" i="4"/>
  <c r="T175" i="4"/>
  <c r="S175" i="4"/>
  <c r="P175" i="4"/>
  <c r="M175" i="4"/>
  <c r="L175" i="4"/>
  <c r="T174" i="4"/>
  <c r="S174" i="4"/>
  <c r="P174" i="4"/>
  <c r="M174" i="4"/>
  <c r="L174" i="4"/>
  <c r="T173" i="4"/>
  <c r="S173" i="4"/>
  <c r="P173" i="4"/>
  <c r="M173" i="4"/>
  <c r="L173" i="4"/>
  <c r="U172" i="4"/>
  <c r="T172" i="4"/>
  <c r="S172" i="4"/>
  <c r="P172" i="4"/>
  <c r="M172" i="4"/>
  <c r="L172" i="4"/>
  <c r="T171" i="4"/>
  <c r="S171" i="4"/>
  <c r="P171" i="4"/>
  <c r="M171" i="4"/>
  <c r="L171" i="4"/>
  <c r="U170" i="4"/>
  <c r="T170" i="4"/>
  <c r="S170" i="4"/>
  <c r="P170" i="4"/>
  <c r="M170" i="4"/>
  <c r="L170" i="4"/>
  <c r="U169" i="4"/>
  <c r="T169" i="4"/>
  <c r="S169" i="4"/>
  <c r="P169" i="4"/>
  <c r="M169" i="4"/>
  <c r="L169" i="4"/>
  <c r="U168" i="4"/>
  <c r="T168" i="4"/>
  <c r="S168" i="4"/>
  <c r="P168" i="4"/>
  <c r="M168" i="4"/>
  <c r="L168" i="4"/>
  <c r="U167" i="4"/>
  <c r="T167" i="4"/>
  <c r="S167" i="4"/>
  <c r="P167" i="4"/>
  <c r="M167" i="4"/>
  <c r="L167" i="4"/>
  <c r="U166" i="4"/>
  <c r="T166" i="4"/>
  <c r="S166" i="4"/>
  <c r="P166" i="4"/>
  <c r="M166" i="4"/>
  <c r="L166" i="4"/>
  <c r="U165" i="4"/>
  <c r="T165" i="4"/>
  <c r="S165" i="4"/>
  <c r="P165" i="4"/>
  <c r="M165" i="4"/>
  <c r="L165" i="4"/>
  <c r="U164" i="4"/>
  <c r="T164" i="4"/>
  <c r="S164" i="4"/>
  <c r="P164" i="4"/>
  <c r="M164" i="4"/>
  <c r="L164" i="4"/>
  <c r="U163" i="4"/>
  <c r="T163" i="4"/>
  <c r="S163" i="4"/>
  <c r="P163" i="4"/>
  <c r="M163" i="4"/>
  <c r="L163" i="4"/>
  <c r="U162" i="4"/>
  <c r="T162" i="4"/>
  <c r="S162" i="4"/>
  <c r="P162" i="4"/>
  <c r="M162" i="4"/>
  <c r="L162" i="4"/>
  <c r="T161" i="4"/>
  <c r="S161" i="4"/>
  <c r="P161" i="4"/>
  <c r="M161" i="4"/>
  <c r="L161" i="4"/>
  <c r="T160" i="4"/>
  <c r="S160" i="4"/>
  <c r="P160" i="4"/>
  <c r="M160" i="4"/>
  <c r="L160" i="4"/>
  <c r="U159" i="4"/>
  <c r="T159" i="4"/>
  <c r="S159" i="4"/>
  <c r="P159" i="4"/>
  <c r="M159" i="4"/>
  <c r="L159" i="4"/>
  <c r="U158" i="4"/>
  <c r="T158" i="4"/>
  <c r="S158" i="4"/>
  <c r="P158" i="4"/>
  <c r="M158" i="4"/>
  <c r="L158" i="4"/>
  <c r="U157" i="4"/>
  <c r="T157" i="4"/>
  <c r="S157" i="4"/>
  <c r="P157" i="4"/>
  <c r="M157" i="4"/>
  <c r="L157" i="4"/>
  <c r="U156" i="4"/>
  <c r="T156" i="4"/>
  <c r="S156" i="4"/>
  <c r="P156" i="4"/>
  <c r="M156" i="4"/>
  <c r="L156" i="4"/>
  <c r="U155" i="4"/>
  <c r="T155" i="4"/>
  <c r="S155" i="4"/>
  <c r="P155" i="4"/>
  <c r="M155" i="4"/>
  <c r="L155" i="4"/>
  <c r="T153" i="4"/>
  <c r="S153" i="4"/>
  <c r="P153" i="4"/>
  <c r="M153" i="4"/>
  <c r="L153" i="4"/>
  <c r="U152" i="4"/>
  <c r="T152" i="4"/>
  <c r="S152" i="4"/>
  <c r="P152" i="4"/>
  <c r="M152" i="4"/>
  <c r="L152" i="4"/>
  <c r="U151" i="4"/>
  <c r="T151" i="4"/>
  <c r="S151" i="4"/>
  <c r="P151" i="4"/>
  <c r="M151" i="4"/>
  <c r="L151" i="4"/>
  <c r="U150" i="4"/>
  <c r="S150" i="4"/>
  <c r="P150" i="4"/>
  <c r="M150" i="4"/>
  <c r="L150" i="4"/>
  <c r="U149" i="4"/>
  <c r="T149" i="4"/>
  <c r="S149" i="4"/>
  <c r="P149" i="4"/>
  <c r="M149" i="4"/>
  <c r="L149" i="4"/>
  <c r="U148" i="4"/>
  <c r="T148" i="4"/>
  <c r="S148" i="4"/>
  <c r="P148" i="4"/>
  <c r="M148" i="4"/>
  <c r="L148" i="4"/>
  <c r="U147" i="4"/>
  <c r="T147" i="4"/>
  <c r="S147" i="4"/>
  <c r="P147" i="4"/>
  <c r="M147" i="4"/>
  <c r="L147" i="4"/>
  <c r="U146" i="4"/>
  <c r="T146" i="4"/>
  <c r="S146" i="4"/>
  <c r="P146" i="4"/>
  <c r="M146" i="4"/>
  <c r="L146" i="4"/>
  <c r="U145" i="4"/>
  <c r="T145" i="4"/>
  <c r="S145" i="4"/>
  <c r="P145" i="4"/>
  <c r="M145" i="4"/>
  <c r="L145" i="4"/>
  <c r="U144" i="4"/>
  <c r="T144" i="4"/>
  <c r="S144" i="4"/>
  <c r="P144" i="4"/>
  <c r="M144" i="4"/>
  <c r="L144" i="4"/>
  <c r="U143" i="4"/>
  <c r="T143" i="4"/>
  <c r="S143" i="4"/>
  <c r="P143" i="4"/>
  <c r="M143" i="4"/>
  <c r="L143" i="4"/>
  <c r="U141" i="4"/>
  <c r="T141" i="4"/>
  <c r="S141" i="4"/>
  <c r="P141" i="4"/>
  <c r="M141" i="4"/>
  <c r="L141" i="4"/>
  <c r="U140" i="4"/>
  <c r="T140" i="4"/>
  <c r="S140" i="4"/>
  <c r="P140" i="4"/>
  <c r="M140" i="4"/>
  <c r="L140" i="4"/>
  <c r="U139" i="4"/>
  <c r="T139" i="4"/>
  <c r="S139" i="4"/>
  <c r="P139" i="4"/>
  <c r="M139" i="4"/>
  <c r="L139" i="4"/>
  <c r="U138" i="4"/>
  <c r="T138" i="4"/>
  <c r="S138" i="4"/>
  <c r="P138" i="4"/>
  <c r="M138" i="4"/>
  <c r="L138" i="4"/>
  <c r="U137" i="4"/>
  <c r="T137" i="4"/>
  <c r="S137" i="4"/>
  <c r="P137" i="4"/>
  <c r="M137" i="4"/>
  <c r="L137" i="4"/>
  <c r="U136" i="4"/>
  <c r="T136" i="4"/>
  <c r="S136" i="4"/>
  <c r="P136" i="4"/>
  <c r="M136" i="4"/>
  <c r="L136" i="4"/>
  <c r="U135" i="4"/>
  <c r="T135" i="4"/>
  <c r="S135" i="4"/>
  <c r="P135" i="4"/>
  <c r="M135" i="4"/>
  <c r="L135" i="4"/>
  <c r="U134" i="4"/>
  <c r="T134" i="4"/>
  <c r="S134" i="4"/>
  <c r="P134" i="4"/>
  <c r="M134" i="4"/>
  <c r="L134" i="4"/>
  <c r="U133" i="4"/>
  <c r="T133" i="4"/>
  <c r="S133" i="4"/>
  <c r="P133" i="4"/>
  <c r="M133" i="4"/>
  <c r="L133" i="4"/>
  <c r="U132" i="4"/>
  <c r="T132" i="4"/>
  <c r="S132" i="4"/>
  <c r="P132" i="4"/>
  <c r="M132" i="4"/>
  <c r="L132" i="4"/>
  <c r="U131" i="4"/>
  <c r="T131" i="4"/>
  <c r="S131" i="4"/>
  <c r="P131" i="4"/>
  <c r="M131" i="4"/>
  <c r="L131" i="4"/>
  <c r="U130" i="4"/>
  <c r="T130" i="4"/>
  <c r="S130" i="4"/>
  <c r="P130" i="4"/>
  <c r="M130" i="4"/>
  <c r="L130" i="4"/>
  <c r="U129" i="4"/>
  <c r="T129" i="4"/>
  <c r="S129" i="4"/>
  <c r="P129" i="4"/>
  <c r="M129" i="4"/>
  <c r="L129" i="4"/>
  <c r="U128" i="4"/>
  <c r="T128" i="4"/>
  <c r="S128" i="4"/>
  <c r="P128" i="4"/>
  <c r="M128" i="4"/>
  <c r="L128" i="4"/>
  <c r="U127" i="4"/>
  <c r="T127" i="4"/>
  <c r="S127" i="4"/>
  <c r="P127" i="4"/>
  <c r="M127" i="4"/>
  <c r="L127" i="4"/>
  <c r="U126" i="4"/>
  <c r="T126" i="4"/>
  <c r="S126" i="4"/>
  <c r="P126" i="4"/>
  <c r="M126" i="4"/>
  <c r="L126" i="4"/>
  <c r="U125" i="4"/>
  <c r="T125" i="4"/>
  <c r="S125" i="4"/>
  <c r="P125" i="4"/>
  <c r="M125" i="4"/>
  <c r="L125" i="4"/>
  <c r="U124" i="4"/>
  <c r="T124" i="4"/>
  <c r="S124" i="4"/>
  <c r="P124" i="4"/>
  <c r="M124" i="4"/>
  <c r="L124" i="4"/>
  <c r="U123" i="4"/>
  <c r="T123" i="4"/>
  <c r="S123" i="4"/>
  <c r="P123" i="4"/>
  <c r="M123" i="4"/>
  <c r="L123" i="4"/>
  <c r="U122" i="4"/>
  <c r="T122" i="4"/>
  <c r="S122" i="4"/>
  <c r="P122" i="4"/>
  <c r="M122" i="4"/>
  <c r="L122" i="4"/>
  <c r="U121" i="4"/>
  <c r="T121" i="4"/>
  <c r="S121" i="4"/>
  <c r="P121" i="4"/>
  <c r="M121" i="4"/>
  <c r="L121" i="4"/>
  <c r="U120" i="4"/>
  <c r="T120" i="4"/>
  <c r="S120" i="4"/>
  <c r="P120" i="4"/>
  <c r="M120" i="4"/>
  <c r="L120" i="4"/>
  <c r="U119" i="4"/>
  <c r="T119" i="4"/>
  <c r="S119" i="4"/>
  <c r="P119" i="4"/>
  <c r="M119" i="4"/>
  <c r="L119" i="4"/>
  <c r="U118" i="4"/>
  <c r="T118" i="4"/>
  <c r="S118" i="4"/>
  <c r="P118" i="4"/>
  <c r="M118" i="4"/>
  <c r="L118" i="4"/>
  <c r="U117" i="4"/>
  <c r="T117" i="4"/>
  <c r="S117" i="4"/>
  <c r="P117" i="4"/>
  <c r="M117" i="4"/>
  <c r="L117" i="4"/>
  <c r="U116" i="4"/>
  <c r="T116" i="4"/>
  <c r="S116" i="4"/>
  <c r="P116" i="4"/>
  <c r="M116" i="4"/>
  <c r="L116" i="4"/>
  <c r="U115" i="4"/>
  <c r="T115" i="4"/>
  <c r="S115" i="4"/>
  <c r="P115" i="4"/>
  <c r="M115" i="4"/>
  <c r="L115" i="4"/>
  <c r="U114" i="4"/>
  <c r="T114" i="4"/>
  <c r="S114" i="4"/>
  <c r="P114" i="4"/>
  <c r="M114" i="4"/>
  <c r="L114" i="4"/>
  <c r="U113" i="4"/>
  <c r="T113" i="4"/>
  <c r="S113" i="4"/>
  <c r="P113" i="4"/>
  <c r="M113" i="4"/>
  <c r="L113" i="4"/>
  <c r="U112" i="4"/>
  <c r="T112" i="4"/>
  <c r="S112" i="4"/>
  <c r="P112" i="4"/>
  <c r="M112" i="4"/>
  <c r="L112" i="4"/>
  <c r="U111" i="4"/>
  <c r="T111" i="4"/>
  <c r="S111" i="4"/>
  <c r="P111" i="4"/>
  <c r="M111" i="4"/>
  <c r="L111" i="4"/>
  <c r="U110" i="4"/>
  <c r="T110" i="4"/>
  <c r="S110" i="4"/>
  <c r="P110" i="4"/>
  <c r="M110" i="4"/>
  <c r="L110" i="4"/>
  <c r="U109" i="4"/>
  <c r="T109" i="4"/>
  <c r="S109" i="4"/>
  <c r="P109" i="4"/>
  <c r="M109" i="4"/>
  <c r="L109" i="4"/>
  <c r="U108" i="4"/>
  <c r="T108" i="4"/>
  <c r="S108" i="4"/>
  <c r="P108" i="4"/>
  <c r="M108" i="4"/>
  <c r="L108" i="4"/>
  <c r="U107" i="4"/>
  <c r="T107" i="4"/>
  <c r="S107" i="4"/>
  <c r="P107" i="4"/>
  <c r="M107" i="4"/>
  <c r="L107" i="4"/>
  <c r="U106" i="4"/>
  <c r="T106" i="4"/>
  <c r="S106" i="4"/>
  <c r="P106" i="4"/>
  <c r="M106" i="4"/>
  <c r="L106" i="4"/>
  <c r="U105" i="4"/>
  <c r="T105" i="4"/>
  <c r="S105" i="4"/>
  <c r="P105" i="4"/>
  <c r="M105" i="4"/>
  <c r="L105" i="4"/>
  <c r="U104" i="4"/>
  <c r="T104" i="4"/>
  <c r="S104" i="4"/>
  <c r="P104" i="4"/>
  <c r="M104" i="4"/>
  <c r="L104" i="4"/>
  <c r="U103" i="4"/>
  <c r="T103" i="4"/>
  <c r="S103" i="4"/>
  <c r="P103" i="4"/>
  <c r="M103" i="4"/>
  <c r="L103" i="4"/>
  <c r="U102" i="4"/>
  <c r="T102" i="4"/>
  <c r="S102" i="4"/>
  <c r="P102" i="4"/>
  <c r="M102" i="4"/>
  <c r="L102" i="4"/>
  <c r="U101" i="4"/>
  <c r="T101" i="4"/>
  <c r="S101" i="4"/>
  <c r="P101" i="4"/>
  <c r="M101" i="4"/>
  <c r="L101" i="4"/>
  <c r="U100" i="4"/>
  <c r="T100" i="4"/>
  <c r="S100" i="4"/>
  <c r="P100" i="4"/>
  <c r="M100" i="4"/>
  <c r="L100" i="4"/>
  <c r="U99" i="4"/>
  <c r="T99" i="4"/>
  <c r="S99" i="4"/>
  <c r="P99" i="4"/>
  <c r="M99" i="4"/>
  <c r="L99" i="4"/>
  <c r="U98" i="4"/>
  <c r="T98" i="4"/>
  <c r="S98" i="4"/>
  <c r="P98" i="4"/>
  <c r="M98" i="4"/>
  <c r="L98" i="4"/>
  <c r="U97" i="4"/>
  <c r="T97" i="4"/>
  <c r="S97" i="4"/>
  <c r="P97" i="4"/>
  <c r="M97" i="4"/>
  <c r="L97" i="4"/>
  <c r="U96" i="4"/>
  <c r="T96" i="4"/>
  <c r="S96" i="4"/>
  <c r="P96" i="4"/>
  <c r="M96" i="4"/>
  <c r="L96" i="4"/>
  <c r="U95" i="4"/>
  <c r="T95" i="4"/>
  <c r="S95" i="4"/>
  <c r="P95" i="4"/>
  <c r="M95" i="4"/>
  <c r="L95" i="4"/>
  <c r="U94" i="4"/>
  <c r="T94" i="4"/>
  <c r="S94" i="4"/>
  <c r="P94" i="4"/>
  <c r="M94" i="4"/>
  <c r="L94" i="4"/>
  <c r="U93" i="4"/>
  <c r="T93" i="4"/>
  <c r="S93" i="4"/>
  <c r="P93" i="4"/>
  <c r="M93" i="4"/>
  <c r="L93" i="4"/>
  <c r="U92" i="4"/>
  <c r="T92" i="4"/>
  <c r="S92" i="4"/>
  <c r="P92" i="4"/>
  <c r="M92" i="4"/>
  <c r="L92" i="4"/>
  <c r="U91" i="4"/>
  <c r="T91" i="4"/>
  <c r="S91" i="4"/>
  <c r="P91" i="4"/>
  <c r="M91" i="4"/>
  <c r="L91" i="4"/>
  <c r="U90" i="4"/>
  <c r="T90" i="4"/>
  <c r="S90" i="4"/>
  <c r="P90" i="4"/>
  <c r="M90" i="4"/>
  <c r="L90" i="4"/>
  <c r="U89" i="4"/>
  <c r="T89" i="4"/>
  <c r="S89" i="4"/>
  <c r="P89" i="4"/>
  <c r="M89" i="4"/>
  <c r="L89" i="4"/>
  <c r="U88" i="4"/>
  <c r="T88" i="4"/>
  <c r="S88" i="4"/>
  <c r="P88" i="4"/>
  <c r="M88" i="4"/>
  <c r="L88" i="4"/>
  <c r="U87" i="4"/>
  <c r="T87" i="4"/>
  <c r="S87" i="4"/>
  <c r="P87" i="4"/>
  <c r="M87" i="4"/>
  <c r="L87" i="4"/>
  <c r="U86" i="4"/>
  <c r="T86" i="4"/>
  <c r="S86" i="4"/>
  <c r="P86" i="4"/>
  <c r="M86" i="4"/>
  <c r="L86" i="4"/>
  <c r="U85" i="4"/>
  <c r="T85" i="4"/>
  <c r="S85" i="4"/>
  <c r="P85" i="4"/>
  <c r="M85" i="4"/>
  <c r="L85" i="4"/>
  <c r="U84" i="4"/>
  <c r="T84" i="4"/>
  <c r="S84" i="4"/>
  <c r="P84" i="4"/>
  <c r="M84" i="4"/>
  <c r="L84" i="4"/>
  <c r="U83" i="4"/>
  <c r="T83" i="4"/>
  <c r="S83" i="4"/>
  <c r="P83" i="4"/>
  <c r="M83" i="4"/>
  <c r="L83" i="4"/>
  <c r="U82" i="4"/>
  <c r="T82" i="4"/>
  <c r="S82" i="4"/>
  <c r="P82" i="4"/>
  <c r="M82" i="4"/>
  <c r="L82" i="4"/>
  <c r="U81" i="4"/>
  <c r="T81" i="4"/>
  <c r="S81" i="4"/>
  <c r="P81" i="4"/>
  <c r="M81" i="4"/>
  <c r="L81" i="4"/>
  <c r="U80" i="4"/>
  <c r="T80" i="4"/>
  <c r="S80" i="4"/>
  <c r="P80" i="4"/>
  <c r="M80" i="4"/>
  <c r="L80" i="4"/>
  <c r="U79" i="4"/>
  <c r="T79" i="4"/>
  <c r="S79" i="4"/>
  <c r="P79" i="4"/>
  <c r="M79" i="4"/>
  <c r="L79" i="4"/>
  <c r="U78" i="4"/>
  <c r="T78" i="4"/>
  <c r="S78" i="4"/>
  <c r="P78" i="4"/>
  <c r="M78" i="4"/>
  <c r="L78" i="4"/>
  <c r="U77" i="4"/>
  <c r="T77" i="4"/>
  <c r="S77" i="4"/>
  <c r="P77" i="4"/>
  <c r="M77" i="4"/>
  <c r="L77" i="4"/>
  <c r="U76" i="4"/>
  <c r="T76" i="4"/>
  <c r="S76" i="4"/>
  <c r="P76" i="4"/>
  <c r="M76" i="4"/>
  <c r="L76" i="4"/>
  <c r="U75" i="4"/>
  <c r="T75" i="4"/>
  <c r="S75" i="4"/>
  <c r="P75" i="4"/>
  <c r="M75" i="4"/>
  <c r="L75" i="4"/>
  <c r="U74" i="4"/>
  <c r="T74" i="4"/>
  <c r="S74" i="4"/>
  <c r="P74" i="4"/>
  <c r="M74" i="4"/>
  <c r="L74" i="4"/>
  <c r="U73" i="4"/>
  <c r="T73" i="4"/>
  <c r="S73" i="4"/>
  <c r="P73" i="4"/>
  <c r="M73" i="4"/>
  <c r="L73" i="4"/>
  <c r="U72" i="4"/>
  <c r="T72" i="4"/>
  <c r="S72" i="4"/>
  <c r="P72" i="4"/>
  <c r="M72" i="4"/>
  <c r="L72" i="4"/>
  <c r="U71" i="4"/>
  <c r="T71" i="4"/>
  <c r="S71" i="4"/>
  <c r="P71" i="4"/>
  <c r="M71" i="4"/>
  <c r="L71" i="4"/>
  <c r="U70" i="4"/>
  <c r="T70" i="4"/>
  <c r="S70" i="4"/>
  <c r="P70" i="4"/>
  <c r="M70" i="4"/>
  <c r="L70" i="4"/>
  <c r="U69" i="4"/>
  <c r="T69" i="4"/>
  <c r="S69" i="4"/>
  <c r="P69" i="4"/>
  <c r="M69" i="4"/>
  <c r="L69" i="4"/>
  <c r="U68" i="4"/>
  <c r="T68" i="4"/>
  <c r="S68" i="4"/>
  <c r="P68" i="4"/>
  <c r="M68" i="4"/>
  <c r="L68" i="4"/>
  <c r="U67" i="4"/>
  <c r="T67" i="4"/>
  <c r="S67" i="4"/>
  <c r="P67" i="4"/>
  <c r="M67" i="4"/>
  <c r="L67" i="4"/>
  <c r="U66" i="4"/>
  <c r="T66" i="4"/>
  <c r="S66" i="4"/>
  <c r="P66" i="4"/>
  <c r="M66" i="4"/>
  <c r="L66" i="4"/>
  <c r="U65" i="4"/>
  <c r="T65" i="4"/>
  <c r="S65" i="4"/>
  <c r="P65" i="4"/>
  <c r="M65" i="4"/>
  <c r="L65" i="4"/>
  <c r="U64" i="4"/>
  <c r="T64" i="4"/>
  <c r="S64" i="4"/>
  <c r="P64" i="4"/>
  <c r="M64" i="4"/>
  <c r="L64" i="4"/>
  <c r="U63" i="4"/>
  <c r="T63" i="4"/>
  <c r="S63" i="4"/>
  <c r="P63" i="4"/>
  <c r="M63" i="4"/>
  <c r="L63" i="4"/>
  <c r="U62" i="4"/>
  <c r="T62" i="4"/>
  <c r="S62" i="4"/>
  <c r="P62" i="4"/>
  <c r="M62" i="4"/>
  <c r="L62" i="4"/>
  <c r="U61" i="4"/>
  <c r="T61" i="4"/>
  <c r="S61" i="4"/>
  <c r="P61" i="4"/>
  <c r="M61" i="4"/>
  <c r="L61" i="4"/>
  <c r="U60" i="4"/>
  <c r="T60" i="4"/>
  <c r="S60" i="4"/>
  <c r="P60" i="4"/>
  <c r="M60" i="4"/>
  <c r="L60" i="4"/>
  <c r="U59" i="4"/>
  <c r="T59" i="4"/>
  <c r="S59" i="4"/>
  <c r="P59" i="4"/>
  <c r="M59" i="4"/>
  <c r="L59" i="4"/>
  <c r="U58" i="4"/>
  <c r="T58" i="4"/>
  <c r="S58" i="4"/>
  <c r="P58" i="4"/>
  <c r="M58" i="4"/>
  <c r="L58" i="4"/>
  <c r="U57" i="4"/>
  <c r="T57" i="4"/>
  <c r="S57" i="4"/>
  <c r="P57" i="4"/>
  <c r="M57" i="4"/>
  <c r="L57" i="4"/>
  <c r="U55" i="4"/>
  <c r="T55" i="4"/>
  <c r="S55" i="4"/>
  <c r="P55" i="4"/>
  <c r="M55" i="4"/>
  <c r="L55" i="4"/>
  <c r="U54" i="4"/>
  <c r="T54" i="4"/>
  <c r="S54" i="4"/>
  <c r="P54" i="4"/>
  <c r="M54" i="4"/>
  <c r="L54" i="4"/>
  <c r="U53" i="4"/>
  <c r="T53" i="4"/>
  <c r="S53" i="4"/>
  <c r="P53" i="4"/>
  <c r="M53" i="4"/>
  <c r="L53" i="4"/>
  <c r="U52" i="4"/>
  <c r="T52" i="4"/>
  <c r="S52" i="4"/>
  <c r="P52" i="4"/>
  <c r="M52" i="4"/>
  <c r="L52" i="4"/>
  <c r="T51" i="4"/>
  <c r="S51" i="4"/>
  <c r="P51" i="4"/>
  <c r="M51" i="4"/>
  <c r="L51" i="4"/>
  <c r="U50" i="4"/>
  <c r="T50" i="4"/>
  <c r="S50" i="4"/>
  <c r="P50" i="4"/>
  <c r="M50" i="4"/>
  <c r="L50" i="4"/>
  <c r="U49" i="4"/>
  <c r="T49" i="4"/>
  <c r="S49" i="4"/>
  <c r="P49" i="4"/>
  <c r="M49" i="4"/>
  <c r="L49" i="4"/>
  <c r="U48" i="4"/>
  <c r="T48" i="4"/>
  <c r="S48" i="4"/>
  <c r="P48" i="4"/>
  <c r="M48" i="4"/>
  <c r="L48" i="4"/>
  <c r="U47" i="4"/>
  <c r="T47" i="4"/>
  <c r="S47" i="4"/>
  <c r="P47" i="4"/>
  <c r="M47" i="4"/>
  <c r="L47" i="4"/>
  <c r="U46" i="4"/>
  <c r="T46" i="4"/>
  <c r="S46" i="4"/>
  <c r="P46" i="4"/>
  <c r="M46" i="4"/>
  <c r="L46" i="4"/>
  <c r="U45" i="4"/>
  <c r="T45" i="4"/>
  <c r="S45" i="4"/>
  <c r="P45" i="4"/>
  <c r="M45" i="4"/>
  <c r="L45" i="4"/>
  <c r="U43" i="4"/>
  <c r="T43" i="4"/>
  <c r="S43" i="4"/>
  <c r="L43" i="4"/>
  <c r="U42" i="4"/>
  <c r="T42" i="4"/>
  <c r="S42" i="4"/>
  <c r="L42" i="4"/>
  <c r="U41" i="4"/>
  <c r="T41" i="4"/>
  <c r="S41" i="4"/>
  <c r="L41" i="4"/>
  <c r="U40" i="4"/>
  <c r="T40" i="4"/>
  <c r="S40" i="4"/>
  <c r="L40" i="4"/>
  <c r="U39" i="4"/>
  <c r="T39" i="4"/>
  <c r="S39" i="4"/>
  <c r="P39" i="4"/>
  <c r="M39" i="4"/>
  <c r="L39" i="4"/>
  <c r="U38" i="4"/>
  <c r="T38" i="4"/>
  <c r="S38" i="4"/>
  <c r="P38" i="4"/>
  <c r="M38" i="4"/>
  <c r="L38" i="4"/>
  <c r="U37" i="4"/>
  <c r="T37" i="4"/>
  <c r="S37" i="4"/>
  <c r="P37" i="4"/>
  <c r="M37" i="4"/>
  <c r="L37" i="4"/>
  <c r="U36" i="4"/>
  <c r="T36" i="4"/>
  <c r="S36" i="4"/>
  <c r="P36" i="4"/>
  <c r="M36" i="4"/>
  <c r="L36" i="4"/>
  <c r="U35" i="4"/>
  <c r="T35" i="4"/>
  <c r="S35" i="4"/>
  <c r="P35" i="4"/>
  <c r="M35" i="4"/>
  <c r="L35" i="4"/>
  <c r="U34" i="4"/>
  <c r="T34" i="4"/>
  <c r="P34" i="4"/>
  <c r="M34" i="4"/>
  <c r="L34" i="4"/>
  <c r="U33" i="4"/>
  <c r="T33" i="4"/>
  <c r="P33" i="4"/>
  <c r="M33" i="4"/>
  <c r="L33" i="4"/>
  <c r="U32" i="4"/>
  <c r="T32" i="4"/>
  <c r="P32" i="4"/>
  <c r="M32" i="4"/>
  <c r="L32" i="4"/>
  <c r="U31" i="4"/>
  <c r="S31" i="4"/>
  <c r="P31" i="4"/>
  <c r="M31" i="4"/>
  <c r="L31" i="4"/>
  <c r="U30" i="4"/>
  <c r="T30" i="4"/>
  <c r="P30" i="4"/>
  <c r="M30" i="4"/>
  <c r="L30" i="4"/>
  <c r="U29" i="4"/>
  <c r="T29" i="4"/>
  <c r="P29" i="4"/>
  <c r="M29" i="4"/>
  <c r="L29" i="4"/>
  <c r="U28" i="4"/>
  <c r="T28" i="4"/>
  <c r="P28" i="4"/>
  <c r="M28" i="4"/>
  <c r="L28" i="4"/>
  <c r="U27" i="4"/>
  <c r="T27" i="4"/>
  <c r="P27" i="4"/>
  <c r="M27" i="4"/>
  <c r="L27" i="4"/>
  <c r="U26" i="4"/>
  <c r="T26" i="4"/>
  <c r="S26" i="4"/>
  <c r="P26" i="4"/>
  <c r="M26" i="4"/>
  <c r="L26" i="4"/>
  <c r="U25" i="4"/>
  <c r="T25" i="4"/>
  <c r="S25" i="4"/>
  <c r="P25" i="4"/>
  <c r="M25" i="4"/>
  <c r="L25" i="4"/>
  <c r="U24" i="4"/>
  <c r="T24" i="4"/>
  <c r="S24" i="4"/>
  <c r="P24" i="4"/>
  <c r="M24" i="4"/>
  <c r="L24" i="4"/>
  <c r="U23" i="4"/>
  <c r="T23" i="4"/>
  <c r="S23" i="4"/>
  <c r="P23" i="4"/>
  <c r="M23" i="4"/>
  <c r="L23" i="4"/>
  <c r="U22" i="4"/>
  <c r="T22" i="4"/>
  <c r="S22" i="4"/>
  <c r="P22" i="4"/>
  <c r="M22" i="4"/>
  <c r="L22" i="4"/>
  <c r="U21" i="4"/>
  <c r="T21" i="4"/>
  <c r="S21" i="4"/>
  <c r="P21" i="4"/>
  <c r="M21" i="4"/>
  <c r="L21" i="4"/>
  <c r="U20" i="4"/>
  <c r="T20" i="4"/>
  <c r="S20" i="4"/>
  <c r="P20" i="4"/>
  <c r="M20" i="4"/>
  <c r="L20" i="4"/>
  <c r="U19" i="4"/>
  <c r="T19" i="4"/>
  <c r="S19" i="4"/>
  <c r="P19" i="4"/>
  <c r="M19" i="4"/>
  <c r="L19" i="4"/>
  <c r="U18" i="4"/>
  <c r="T18" i="4"/>
  <c r="S18" i="4"/>
  <c r="P18" i="4"/>
  <c r="M18" i="4"/>
  <c r="L18" i="4"/>
  <c r="U17" i="4"/>
  <c r="T17" i="4"/>
  <c r="S17" i="4"/>
  <c r="P17" i="4"/>
  <c r="M17" i="4"/>
  <c r="L17" i="4"/>
  <c r="U16" i="4"/>
  <c r="T16" i="4"/>
  <c r="S16" i="4"/>
  <c r="P16" i="4"/>
  <c r="M16" i="4"/>
  <c r="L16" i="4"/>
  <c r="U15" i="4"/>
  <c r="T15" i="4"/>
  <c r="S15" i="4"/>
  <c r="P15" i="4"/>
  <c r="M15" i="4"/>
  <c r="L15" i="4"/>
  <c r="U14" i="4"/>
  <c r="T14" i="4"/>
  <c r="S14" i="4"/>
  <c r="P14" i="4"/>
  <c r="M14" i="4"/>
  <c r="L14" i="4"/>
  <c r="U13" i="4"/>
  <c r="T13" i="4"/>
  <c r="S13" i="4"/>
  <c r="P13" i="4"/>
  <c r="M13" i="4"/>
  <c r="L13" i="4"/>
  <c r="U12" i="4"/>
  <c r="T12" i="4"/>
  <c r="S12" i="4"/>
  <c r="P12" i="4"/>
  <c r="M12" i="4"/>
  <c r="L12" i="4"/>
  <c r="U11" i="4"/>
  <c r="T11" i="4"/>
  <c r="S11" i="4"/>
  <c r="P11" i="4"/>
  <c r="M11" i="4"/>
  <c r="L11" i="4"/>
  <c r="U10" i="4"/>
  <c r="T10" i="4"/>
  <c r="S10" i="4"/>
  <c r="P10" i="4"/>
  <c r="M10" i="4"/>
  <c r="L10" i="4"/>
  <c r="U9" i="4"/>
  <c r="T9" i="4"/>
  <c r="S9" i="4"/>
  <c r="P9" i="4"/>
  <c r="M9" i="4"/>
  <c r="L9" i="4"/>
  <c r="U8" i="4"/>
  <c r="T8" i="4"/>
  <c r="S8" i="4"/>
  <c r="P8" i="4"/>
  <c r="M8" i="4"/>
  <c r="L8" i="4"/>
  <c r="U7" i="4"/>
  <c r="T7" i="4"/>
  <c r="S7" i="4"/>
  <c r="P7" i="4"/>
  <c r="M7" i="4"/>
  <c r="L7" i="4"/>
  <c r="U6" i="4"/>
  <c r="T6" i="4"/>
  <c r="S6" i="4"/>
  <c r="P6" i="4"/>
  <c r="M6" i="4"/>
  <c r="L6" i="4"/>
  <c r="N39" i="3"/>
  <c r="J12" i="3" s="1"/>
  <c r="J14" i="3" s="1"/>
  <c r="K34" i="3"/>
  <c r="E32" i="3"/>
  <c r="D32" i="3"/>
  <c r="C32" i="3"/>
  <c r="K31" i="3"/>
  <c r="K30" i="3"/>
  <c r="K29" i="3"/>
  <c r="K28" i="3"/>
  <c r="K13" i="3"/>
  <c r="N32" i="3" s="1"/>
  <c r="K6" i="3"/>
  <c r="C18" i="3" s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AX12" i="1" l="1"/>
  <c r="AZ12" i="1" s="1"/>
  <c r="BC12" i="1"/>
  <c r="Q48" i="4"/>
  <c r="Q35" i="4"/>
  <c r="AX10" i="1"/>
  <c r="AZ10" i="1" s="1"/>
  <c r="AS9" i="1"/>
  <c r="AY5" i="1" s="1"/>
  <c r="Q19" i="4"/>
  <c r="Q33" i="4"/>
  <c r="S33" i="4" s="1"/>
  <c r="Q36" i="4"/>
  <c r="Q275" i="5"/>
  <c r="Q277" i="5"/>
  <c r="U277" i="5" s="1"/>
  <c r="Q32" i="6"/>
  <c r="S32" i="6" s="1"/>
  <c r="Q38" i="6"/>
  <c r="Q31" i="4"/>
  <c r="T31" i="4" s="1"/>
  <c r="T5" i="4" s="1"/>
  <c r="Q11" i="6"/>
  <c r="Q266" i="7"/>
  <c r="Q183" i="4"/>
  <c r="U183" i="4" s="1"/>
  <c r="Q43" i="7"/>
  <c r="Q34" i="7"/>
  <c r="Q158" i="5"/>
  <c r="Q162" i="5"/>
  <c r="Q281" i="5"/>
  <c r="Q198" i="6"/>
  <c r="Q234" i="7"/>
  <c r="Q240" i="7"/>
  <c r="AX20" i="1"/>
  <c r="AZ20" i="1" s="1"/>
  <c r="BC20" i="1"/>
  <c r="BD20" i="1" s="1"/>
  <c r="AX16" i="1"/>
  <c r="AZ16" i="1" s="1"/>
  <c r="BC16" i="1"/>
  <c r="AX19" i="1"/>
  <c r="AZ19" i="1" s="1"/>
  <c r="BC19" i="1"/>
  <c r="Q251" i="5"/>
  <c r="Q117" i="5"/>
  <c r="Q161" i="5"/>
  <c r="Q165" i="5"/>
  <c r="Q173" i="5"/>
  <c r="Q193" i="5"/>
  <c r="Q22" i="4"/>
  <c r="Q26" i="4"/>
  <c r="Q283" i="5"/>
  <c r="Q6" i="4"/>
  <c r="Q160" i="4"/>
  <c r="U160" i="4" s="1"/>
  <c r="Q163" i="4"/>
  <c r="Q167" i="4"/>
  <c r="Q209" i="4"/>
  <c r="U209" i="4" s="1"/>
  <c r="Q227" i="4"/>
  <c r="Q231" i="4"/>
  <c r="Q17" i="5"/>
  <c r="Q21" i="5"/>
  <c r="Q184" i="5"/>
  <c r="Q263" i="5"/>
  <c r="U263" i="5" s="1"/>
  <c r="Q269" i="5"/>
  <c r="Q273" i="5"/>
  <c r="S273" i="5" s="1"/>
  <c r="S202" i="5" s="1"/>
  <c r="Q184" i="6"/>
  <c r="Q124" i="6"/>
  <c r="Q188" i="4"/>
  <c r="Q225" i="5"/>
  <c r="U225" i="5" s="1"/>
  <c r="Q231" i="5"/>
  <c r="U231" i="5" s="1"/>
  <c r="Q233" i="5"/>
  <c r="U233" i="5" s="1"/>
  <c r="Q270" i="6"/>
  <c r="Q25" i="7"/>
  <c r="Q27" i="7"/>
  <c r="Q29" i="7"/>
  <c r="Q31" i="7"/>
  <c r="S31" i="7" s="1"/>
  <c r="Q53" i="7"/>
  <c r="Q62" i="4"/>
  <c r="Q66" i="4"/>
  <c r="Q78" i="4"/>
  <c r="Q82" i="4"/>
  <c r="Q90" i="4"/>
  <c r="Q98" i="4"/>
  <c r="Q155" i="4"/>
  <c r="Q182" i="4"/>
  <c r="U182" i="4" s="1"/>
  <c r="Q243" i="5"/>
  <c r="Q326" i="5"/>
  <c r="Q237" i="4"/>
  <c r="Q202" i="4"/>
  <c r="U202" i="4" s="1"/>
  <c r="Q111" i="4"/>
  <c r="Q115" i="4"/>
  <c r="Q232" i="5"/>
  <c r="U232" i="5" s="1"/>
  <c r="Q40" i="6"/>
  <c r="M321" i="5"/>
  <c r="Q28" i="6"/>
  <c r="Q182" i="7"/>
  <c r="Q30" i="4"/>
  <c r="S30" i="4" s="1"/>
  <c r="Q117" i="4"/>
  <c r="Q121" i="4"/>
  <c r="Q125" i="4"/>
  <c r="Q129" i="4"/>
  <c r="Q133" i="4"/>
  <c r="Q103" i="5"/>
  <c r="Q115" i="5"/>
  <c r="Q131" i="5"/>
  <c r="Q248" i="5"/>
  <c r="Q255" i="5"/>
  <c r="U255" i="5" s="1"/>
  <c r="Q327" i="5"/>
  <c r="Q182" i="6"/>
  <c r="Q12" i="7"/>
  <c r="Q24" i="7"/>
  <c r="Q16" i="6"/>
  <c r="Q125" i="7"/>
  <c r="S125" i="7" s="1"/>
  <c r="Q153" i="4"/>
  <c r="U153" i="4" s="1"/>
  <c r="U142" i="4" s="1"/>
  <c r="Q205" i="4"/>
  <c r="U205" i="4" s="1"/>
  <c r="Q213" i="4"/>
  <c r="U213" i="4" s="1"/>
  <c r="Q219" i="4"/>
  <c r="Q291" i="5"/>
  <c r="Q43" i="6"/>
  <c r="Q40" i="7"/>
  <c r="Q199" i="7"/>
  <c r="Q201" i="7"/>
  <c r="Q203" i="7"/>
  <c r="Q26" i="6"/>
  <c r="Q60" i="4"/>
  <c r="Q63" i="4"/>
  <c r="Q75" i="4"/>
  <c r="Q87" i="4"/>
  <c r="Q107" i="4"/>
  <c r="Q119" i="4"/>
  <c r="Q204" i="4"/>
  <c r="U204" i="4" s="1"/>
  <c r="Q33" i="5"/>
  <c r="S33" i="5" s="1"/>
  <c r="Q101" i="5"/>
  <c r="Q109" i="5"/>
  <c r="Q125" i="5"/>
  <c r="Q133" i="5"/>
  <c r="Q141" i="5"/>
  <c r="Q24" i="6"/>
  <c r="Q38" i="4"/>
  <c r="Q50" i="4"/>
  <c r="Q151" i="4"/>
  <c r="Q180" i="4"/>
  <c r="U180" i="4" s="1"/>
  <c r="Q72" i="5"/>
  <c r="Q76" i="5"/>
  <c r="Q201" i="5"/>
  <c r="U201" i="5" s="1"/>
  <c r="U188" i="5" s="1"/>
  <c r="F9" i="8" s="1"/>
  <c r="F8" i="8" s="1"/>
  <c r="Q239" i="5"/>
  <c r="Q265" i="5"/>
  <c r="U265" i="5" s="1"/>
  <c r="Q13" i="6"/>
  <c r="Q15" i="6"/>
  <c r="Q21" i="6"/>
  <c r="Q23" i="6"/>
  <c r="Q180" i="6"/>
  <c r="S180" i="6" s="1"/>
  <c r="Q18" i="6"/>
  <c r="Q9" i="5"/>
  <c r="Q13" i="5"/>
  <c r="Q124" i="5"/>
  <c r="Q208" i="5"/>
  <c r="U208" i="5" s="1"/>
  <c r="Q261" i="5"/>
  <c r="U261" i="5" s="1"/>
  <c r="Q323" i="5"/>
  <c r="Q30" i="6"/>
  <c r="Q41" i="5"/>
  <c r="T41" i="5" s="1"/>
  <c r="Q56" i="5"/>
  <c r="Q67" i="5"/>
  <c r="Q71" i="5"/>
  <c r="Q83" i="5"/>
  <c r="Q292" i="5"/>
  <c r="Q325" i="5"/>
  <c r="Q57" i="6"/>
  <c r="S57" i="6" s="1"/>
  <c r="Q198" i="7"/>
  <c r="Q235" i="7"/>
  <c r="AX17" i="1"/>
  <c r="AZ17" i="1" s="1"/>
  <c r="AX18" i="1"/>
  <c r="AZ18" i="1" s="1"/>
  <c r="BD15" i="1"/>
  <c r="AX15" i="1"/>
  <c r="AZ15" i="1" s="1"/>
  <c r="U5" i="4"/>
  <c r="Q114" i="4"/>
  <c r="Q126" i="4"/>
  <c r="Q171" i="4"/>
  <c r="U171" i="4" s="1"/>
  <c r="Q176" i="4"/>
  <c r="U176" i="4" s="1"/>
  <c r="Q211" i="4"/>
  <c r="U211" i="4" s="1"/>
  <c r="I275" i="4"/>
  <c r="Q235" i="5"/>
  <c r="U235" i="5" s="1"/>
  <c r="Q27" i="6"/>
  <c r="Q89" i="4"/>
  <c r="Q101" i="4"/>
  <c r="Q137" i="4"/>
  <c r="I154" i="4"/>
  <c r="Q159" i="4"/>
  <c r="Q173" i="4"/>
  <c r="U173" i="4" s="1"/>
  <c r="Q206" i="4"/>
  <c r="U206" i="4" s="1"/>
  <c r="Q272" i="4"/>
  <c r="Q271" i="5"/>
  <c r="Q238" i="6"/>
  <c r="Q240" i="6"/>
  <c r="Q14" i="4"/>
  <c r="Q18" i="4"/>
  <c r="Q184" i="4"/>
  <c r="U184" i="4" s="1"/>
  <c r="Q191" i="4"/>
  <c r="Q199" i="4"/>
  <c r="S275" i="4"/>
  <c r="Q29" i="5"/>
  <c r="Q37" i="5"/>
  <c r="S37" i="5" s="1"/>
  <c r="Q92" i="5"/>
  <c r="Q128" i="5"/>
  <c r="Q140" i="5"/>
  <c r="Q144" i="5"/>
  <c r="Q148" i="5"/>
  <c r="Q152" i="5"/>
  <c r="Q156" i="5"/>
  <c r="Q76" i="4"/>
  <c r="Q79" i="4"/>
  <c r="Q80" i="4"/>
  <c r="Q179" i="4"/>
  <c r="U179" i="4" s="1"/>
  <c r="Q8" i="5"/>
  <c r="Q75" i="5"/>
  <c r="Q241" i="5"/>
  <c r="Q245" i="5"/>
  <c r="Q8" i="7"/>
  <c r="Q202" i="7"/>
  <c r="Q267" i="7"/>
  <c r="Q34" i="4"/>
  <c r="S34" i="4" s="1"/>
  <c r="Q53" i="4"/>
  <c r="Q58" i="4"/>
  <c r="Q94" i="4"/>
  <c r="Q175" i="4"/>
  <c r="U175" i="4" s="1"/>
  <c r="Q210" i="4"/>
  <c r="U210" i="4" s="1"/>
  <c r="Q222" i="4"/>
  <c r="Q82" i="5"/>
  <c r="Q35" i="6"/>
  <c r="S35" i="6" s="1"/>
  <c r="Q181" i="6"/>
  <c r="S181" i="6" s="1"/>
  <c r="Q185" i="6"/>
  <c r="Q16" i="7"/>
  <c r="Q32" i="7"/>
  <c r="S32" i="7" s="1"/>
  <c r="Q41" i="7"/>
  <c r="Q13" i="4"/>
  <c r="Q25" i="4"/>
  <c r="Q198" i="4"/>
  <c r="Q207" i="4"/>
  <c r="U207" i="4" s="1"/>
  <c r="Q218" i="4"/>
  <c r="Q23" i="5"/>
  <c r="Q27" i="5"/>
  <c r="Q31" i="5"/>
  <c r="S31" i="5" s="1"/>
  <c r="Q93" i="5"/>
  <c r="Q106" i="5"/>
  <c r="Q113" i="5"/>
  <c r="Q138" i="5"/>
  <c r="Q145" i="5"/>
  <c r="Q149" i="5"/>
  <c r="Q153" i="5"/>
  <c r="Q157" i="5"/>
  <c r="Q266" i="5"/>
  <c r="U266" i="5" s="1"/>
  <c r="Q54" i="6"/>
  <c r="S54" i="6" s="1"/>
  <c r="Q56" i="6"/>
  <c r="S56" i="6" s="1"/>
  <c r="Q28" i="7"/>
  <c r="Q55" i="7"/>
  <c r="S55" i="7" s="1"/>
  <c r="Q57" i="7"/>
  <c r="S57" i="7" s="1"/>
  <c r="Q264" i="7"/>
  <c r="Q268" i="7"/>
  <c r="U321" i="5"/>
  <c r="Q42" i="6"/>
  <c r="Q204" i="6"/>
  <c r="Q237" i="6"/>
  <c r="Q239" i="6"/>
  <c r="Q42" i="7"/>
  <c r="S214" i="7"/>
  <c r="I232" i="7"/>
  <c r="I262" i="7"/>
  <c r="M5" i="4"/>
  <c r="Q15" i="4"/>
  <c r="Q16" i="4"/>
  <c r="Q45" i="4"/>
  <c r="M44" i="4"/>
  <c r="Q70" i="4"/>
  <c r="Q74" i="4"/>
  <c r="Q91" i="4"/>
  <c r="Q92" i="4"/>
  <c r="Q161" i="4"/>
  <c r="U161" i="4" s="1"/>
  <c r="Q165" i="4"/>
  <c r="Q169" i="4"/>
  <c r="Q170" i="4"/>
  <c r="Q192" i="4"/>
  <c r="Q193" i="4"/>
  <c r="Q196" i="4"/>
  <c r="Q197" i="4"/>
  <c r="T232" i="4"/>
  <c r="Q271" i="4"/>
  <c r="Q276" i="4"/>
  <c r="Q275" i="4" s="1"/>
  <c r="Q20" i="5"/>
  <c r="Q89" i="5"/>
  <c r="Q97" i="5"/>
  <c r="Q121" i="5"/>
  <c r="Q122" i="5"/>
  <c r="Q135" i="5"/>
  <c r="Q142" i="5"/>
  <c r="Q146" i="5"/>
  <c r="Q150" i="5"/>
  <c r="Q154" i="5"/>
  <c r="S188" i="5"/>
  <c r="Q223" i="5"/>
  <c r="U223" i="5" s="1"/>
  <c r="Q229" i="5"/>
  <c r="U229" i="5" s="1"/>
  <c r="Q237" i="5"/>
  <c r="Q238" i="5"/>
  <c r="Q272" i="5"/>
  <c r="Q7" i="6"/>
  <c r="Q19" i="6"/>
  <c r="Q263" i="6"/>
  <c r="Q9" i="7"/>
  <c r="Q11" i="7"/>
  <c r="Q33" i="7"/>
  <c r="S33" i="7" s="1"/>
  <c r="Q38" i="7"/>
  <c r="Q52" i="7"/>
  <c r="Q54" i="7"/>
  <c r="S54" i="7" s="1"/>
  <c r="Q120" i="7"/>
  <c r="S120" i="7" s="1"/>
  <c r="Q237" i="7"/>
  <c r="Q239" i="7"/>
  <c r="Q20" i="4"/>
  <c r="Q104" i="4"/>
  <c r="Q108" i="4"/>
  <c r="Q112" i="4"/>
  <c r="Q116" i="4"/>
  <c r="Q120" i="4"/>
  <c r="Q145" i="4"/>
  <c r="Q149" i="4"/>
  <c r="Q221" i="4"/>
  <c r="S221" i="4" s="1"/>
  <c r="S154" i="4" s="1"/>
  <c r="Q11" i="5"/>
  <c r="Q34" i="5"/>
  <c r="S34" i="5" s="1"/>
  <c r="Q105" i="5"/>
  <c r="Q126" i="5"/>
  <c r="Q175" i="5"/>
  <c r="Q179" i="5"/>
  <c r="Q183" i="5"/>
  <c r="Q211" i="5"/>
  <c r="Q215" i="5"/>
  <c r="Q219" i="5"/>
  <c r="Q246" i="5"/>
  <c r="Q259" i="5"/>
  <c r="U259" i="5" s="1"/>
  <c r="Q268" i="5"/>
  <c r="U268" i="5" s="1"/>
  <c r="Q31" i="6"/>
  <c r="S31" i="6" s="1"/>
  <c r="Q268" i="6"/>
  <c r="Q36" i="7"/>
  <c r="S36" i="7" s="1"/>
  <c r="Q179" i="7"/>
  <c r="S56" i="4"/>
  <c r="T56" i="4"/>
  <c r="J56" i="4"/>
  <c r="T275" i="4"/>
  <c r="Q123" i="7"/>
  <c r="S123" i="7" s="1"/>
  <c r="Q204" i="7"/>
  <c r="K32" i="3"/>
  <c r="Q55" i="4"/>
  <c r="M56" i="4"/>
  <c r="Q86" i="4"/>
  <c r="Q102" i="4"/>
  <c r="Q106" i="4"/>
  <c r="Q118" i="4"/>
  <c r="Q122" i="4"/>
  <c r="I142" i="4"/>
  <c r="Q144" i="4"/>
  <c r="Q147" i="4"/>
  <c r="Q157" i="4"/>
  <c r="Q187" i="4"/>
  <c r="Q203" i="4"/>
  <c r="U203" i="4" s="1"/>
  <c r="Q50" i="5"/>
  <c r="Q51" i="5"/>
  <c r="Q65" i="5"/>
  <c r="Q66" i="5"/>
  <c r="Q70" i="5"/>
  <c r="Q79" i="5"/>
  <c r="Q108" i="5"/>
  <c r="Q112" i="5"/>
  <c r="Q169" i="5"/>
  <c r="Q177" i="5"/>
  <c r="Q181" i="5"/>
  <c r="Q194" i="5"/>
  <c r="Q195" i="5"/>
  <c r="Q199" i="5"/>
  <c r="T199" i="5" s="1"/>
  <c r="T188" i="5" s="1"/>
  <c r="Q249" i="5"/>
  <c r="Q253" i="5"/>
  <c r="U253" i="5" s="1"/>
  <c r="Q278" i="5"/>
  <c r="U278" i="5" s="1"/>
  <c r="Q294" i="5"/>
  <c r="Q125" i="6"/>
  <c r="S125" i="6" s="1"/>
  <c r="Q51" i="7"/>
  <c r="Q56" i="7"/>
  <c r="S56" i="7" s="1"/>
  <c r="Q10" i="4"/>
  <c r="Q69" i="4"/>
  <c r="Q177" i="4"/>
  <c r="Q178" i="4"/>
  <c r="Q195" i="4"/>
  <c r="Q223" i="4"/>
  <c r="Q235" i="4"/>
  <c r="Q238" i="4"/>
  <c r="Q270" i="4"/>
  <c r="Q14" i="5"/>
  <c r="Q18" i="5"/>
  <c r="Q22" i="5"/>
  <c r="Q25" i="5"/>
  <c r="Q39" i="5"/>
  <c r="Q85" i="5"/>
  <c r="Q86" i="5"/>
  <c r="Q98" i="5"/>
  <c r="Q99" i="5"/>
  <c r="Q120" i="5"/>
  <c r="Q137" i="5"/>
  <c r="Q185" i="5"/>
  <c r="U185" i="5" s="1"/>
  <c r="U87" i="5" s="1"/>
  <c r="E9" i="8" s="1"/>
  <c r="E8" i="8" s="1"/>
  <c r="Q227" i="5"/>
  <c r="Q236" i="5"/>
  <c r="Q244" i="5"/>
  <c r="Q267" i="5"/>
  <c r="U267" i="5" s="1"/>
  <c r="Q274" i="5"/>
  <c r="Q290" i="5"/>
  <c r="U286" i="5"/>
  <c r="H9" i="8" s="1"/>
  <c r="H8" i="8" s="1"/>
  <c r="Q269" i="6"/>
  <c r="Q18" i="7"/>
  <c r="Q22" i="7"/>
  <c r="Q180" i="7"/>
  <c r="S180" i="7" s="1"/>
  <c r="Q186" i="7"/>
  <c r="Q238" i="7"/>
  <c r="Q265" i="7"/>
  <c r="Q269" i="7"/>
  <c r="Q59" i="4"/>
  <c r="Q215" i="4"/>
  <c r="U215" i="4" s="1"/>
  <c r="U267" i="4"/>
  <c r="I267" i="4"/>
  <c r="Q57" i="5"/>
  <c r="U57" i="5" s="1"/>
  <c r="U49" i="5" s="1"/>
  <c r="Q64" i="5"/>
  <c r="Q68" i="5"/>
  <c r="Q77" i="5"/>
  <c r="Q81" i="5"/>
  <c r="S87" i="5"/>
  <c r="Q102" i="5"/>
  <c r="Q197" i="5"/>
  <c r="I202" i="5"/>
  <c r="Q247" i="5"/>
  <c r="Q257" i="5"/>
  <c r="U257" i="5" s="1"/>
  <c r="Q324" i="5"/>
  <c r="Q39" i="6"/>
  <c r="S39" i="6" s="1"/>
  <c r="T5" i="7"/>
  <c r="Q30" i="7"/>
  <c r="Q124" i="7"/>
  <c r="S142" i="4"/>
  <c r="I232" i="4"/>
  <c r="Q269" i="4"/>
  <c r="Q27" i="4"/>
  <c r="S27" i="4" s="1"/>
  <c r="Q37" i="4"/>
  <c r="Q46" i="4"/>
  <c r="Q47" i="4"/>
  <c r="Q54" i="4"/>
  <c r="Q71" i="4"/>
  <c r="Q72" i="4"/>
  <c r="Q81" i="4"/>
  <c r="Q103" i="4"/>
  <c r="Q141" i="4"/>
  <c r="Q216" i="4"/>
  <c r="U216" i="4" s="1"/>
  <c r="Q220" i="4"/>
  <c r="Q224" i="4"/>
  <c r="U224" i="4" s="1"/>
  <c r="Q234" i="4"/>
  <c r="Q273" i="4"/>
  <c r="U275" i="4"/>
  <c r="Q53" i="5"/>
  <c r="T286" i="5"/>
  <c r="I196" i="6"/>
  <c r="Q9" i="4"/>
  <c r="Q51" i="4"/>
  <c r="U51" i="4" s="1"/>
  <c r="U44" i="4" s="1"/>
  <c r="Q85" i="4"/>
  <c r="T49" i="5"/>
  <c r="I49" i="5"/>
  <c r="Q322" i="5"/>
  <c r="I321" i="5"/>
  <c r="Q236" i="6"/>
  <c r="I188" i="5"/>
  <c r="Q189" i="5"/>
  <c r="Q50" i="7"/>
  <c r="I49" i="7"/>
  <c r="Q7" i="4"/>
  <c r="Q8" i="4"/>
  <c r="Q17" i="4"/>
  <c r="Q39" i="4"/>
  <c r="Q49" i="4"/>
  <c r="Q61" i="4"/>
  <c r="Q83" i="4"/>
  <c r="Q84" i="4"/>
  <c r="Q93" i="4"/>
  <c r="Q110" i="4"/>
  <c r="Q123" i="4"/>
  <c r="Q124" i="4"/>
  <c r="Q148" i="4"/>
  <c r="Q152" i="4"/>
  <c r="T154" i="4"/>
  <c r="Q162" i="4"/>
  <c r="Q181" i="4"/>
  <c r="U181" i="4" s="1"/>
  <c r="Q200" i="4"/>
  <c r="Q201" i="4"/>
  <c r="U201" i="4" s="1"/>
  <c r="Q212" i="4"/>
  <c r="U212" i="4" s="1"/>
  <c r="M232" i="4"/>
  <c r="Q12" i="5"/>
  <c r="Q26" i="5"/>
  <c r="Q40" i="5"/>
  <c r="Q63" i="5"/>
  <c r="T87" i="5"/>
  <c r="T202" i="5"/>
  <c r="Q121" i="6"/>
  <c r="M5" i="7"/>
  <c r="Q20" i="7"/>
  <c r="I5" i="4"/>
  <c r="Q11" i="4"/>
  <c r="Q12" i="4"/>
  <c r="Q21" i="4"/>
  <c r="Q29" i="4"/>
  <c r="S29" i="4" s="1"/>
  <c r="Q32" i="4"/>
  <c r="S32" i="4" s="1"/>
  <c r="Q52" i="4"/>
  <c r="Q65" i="4"/>
  <c r="Q88" i="4"/>
  <c r="Q97" i="4"/>
  <c r="Q128" i="4"/>
  <c r="Q132" i="4"/>
  <c r="Q136" i="4"/>
  <c r="Q140" i="4"/>
  <c r="Q143" i="4"/>
  <c r="Q158" i="4"/>
  <c r="Q166" i="4"/>
  <c r="Q174" i="4"/>
  <c r="U174" i="4" s="1"/>
  <c r="Q226" i="4"/>
  <c r="U226" i="4" s="1"/>
  <c r="Q230" i="4"/>
  <c r="Q233" i="4"/>
  <c r="I5" i="5"/>
  <c r="Q7" i="5"/>
  <c r="Q16" i="5"/>
  <c r="Q30" i="5"/>
  <c r="Q36" i="5"/>
  <c r="S36" i="5" s="1"/>
  <c r="Q52" i="5"/>
  <c r="M188" i="5"/>
  <c r="Q209" i="5"/>
  <c r="U209" i="5" s="1"/>
  <c r="M202" i="5"/>
  <c r="T321" i="5"/>
  <c r="M329" i="5"/>
  <c r="Q266" i="6"/>
  <c r="I196" i="7"/>
  <c r="S44" i="4"/>
  <c r="U56" i="4"/>
  <c r="S267" i="4"/>
  <c r="M275" i="4"/>
  <c r="T49" i="6"/>
  <c r="T214" i="6"/>
  <c r="T44" i="4"/>
  <c r="Q64" i="4"/>
  <c r="Q73" i="4"/>
  <c r="Q95" i="4"/>
  <c r="Q96" i="4"/>
  <c r="Q105" i="4"/>
  <c r="Q127" i="4"/>
  <c r="Q130" i="4"/>
  <c r="Q131" i="4"/>
  <c r="Q134" i="4"/>
  <c r="Q135" i="4"/>
  <c r="Q138" i="4"/>
  <c r="Q139" i="4"/>
  <c r="Q146" i="4"/>
  <c r="Q164" i="4"/>
  <c r="Q185" i="4"/>
  <c r="Q186" i="4"/>
  <c r="Q208" i="4"/>
  <c r="U208" i="4" s="1"/>
  <c r="Q228" i="4"/>
  <c r="Q229" i="4"/>
  <c r="Q236" i="4"/>
  <c r="T267" i="4"/>
  <c r="Q274" i="4"/>
  <c r="Q6" i="5"/>
  <c r="Q15" i="5"/>
  <c r="Q24" i="5"/>
  <c r="Q279" i="5"/>
  <c r="M286" i="5"/>
  <c r="Q23" i="4"/>
  <c r="Q24" i="4"/>
  <c r="Q28" i="4"/>
  <c r="S28" i="4" s="1"/>
  <c r="Q67" i="4"/>
  <c r="Q68" i="4"/>
  <c r="Q77" i="4"/>
  <c r="Q99" i="4"/>
  <c r="Q100" i="4"/>
  <c r="Q109" i="4"/>
  <c r="Q113" i="4"/>
  <c r="M142" i="4"/>
  <c r="Q150" i="4"/>
  <c r="T150" i="4" s="1"/>
  <c r="T142" i="4" s="1"/>
  <c r="M154" i="4"/>
  <c r="Q168" i="4"/>
  <c r="Q172" i="4"/>
  <c r="Q189" i="4"/>
  <c r="Q190" i="4"/>
  <c r="U190" i="4" s="1"/>
  <c r="Q194" i="4"/>
  <c r="Q214" i="4"/>
  <c r="U214" i="4" s="1"/>
  <c r="Q217" i="4"/>
  <c r="Q225" i="4"/>
  <c r="U225" i="4" s="1"/>
  <c r="Q239" i="4"/>
  <c r="Q240" i="4"/>
  <c r="M267" i="4"/>
  <c r="U5" i="5"/>
  <c r="C9" i="8" s="1"/>
  <c r="Q10" i="5"/>
  <c r="Q19" i="5"/>
  <c r="Q28" i="5"/>
  <c r="Q32" i="5"/>
  <c r="S32" i="5" s="1"/>
  <c r="Q35" i="5"/>
  <c r="T35" i="5" s="1"/>
  <c r="Q38" i="5"/>
  <c r="M49" i="5"/>
  <c r="Q69" i="5"/>
  <c r="M117" i="7"/>
  <c r="Q54" i="5"/>
  <c r="Q55" i="5"/>
  <c r="Q58" i="5"/>
  <c r="Q59" i="5"/>
  <c r="Q80" i="5"/>
  <c r="J87" i="5"/>
  <c r="Q91" i="5"/>
  <c r="Q100" i="5"/>
  <c r="Q114" i="5"/>
  <c r="Q123" i="5"/>
  <c r="Q132" i="5"/>
  <c r="Q166" i="5"/>
  <c r="Q167" i="5"/>
  <c r="Q176" i="5"/>
  <c r="Q196" i="5"/>
  <c r="Q200" i="5"/>
  <c r="Q213" i="5"/>
  <c r="Q214" i="5"/>
  <c r="Q226" i="5"/>
  <c r="U226" i="5" s="1"/>
  <c r="Q230" i="5"/>
  <c r="U230" i="5" s="1"/>
  <c r="Q256" i="5"/>
  <c r="U256" i="5" s="1"/>
  <c r="Q282" i="5"/>
  <c r="Q288" i="5"/>
  <c r="Q293" i="5"/>
  <c r="I329" i="5"/>
  <c r="Q6" i="6"/>
  <c r="Q53" i="6"/>
  <c r="Q122" i="6"/>
  <c r="S122" i="6" s="1"/>
  <c r="Q10" i="7"/>
  <c r="Q21" i="7"/>
  <c r="Q23" i="7"/>
  <c r="Q35" i="7"/>
  <c r="S35" i="7" s="1"/>
  <c r="Q37" i="7"/>
  <c r="Q39" i="7"/>
  <c r="S39" i="7" s="1"/>
  <c r="T49" i="7"/>
  <c r="M232" i="7"/>
  <c r="Q263" i="7"/>
  <c r="Q270" i="7"/>
  <c r="Q61" i="5"/>
  <c r="Q62" i="5"/>
  <c r="Q84" i="5"/>
  <c r="S84" i="5" s="1"/>
  <c r="S49" i="5" s="1"/>
  <c r="Q94" i="5"/>
  <c r="Q95" i="5"/>
  <c r="Q104" i="5"/>
  <c r="Q118" i="5"/>
  <c r="Q127" i="5"/>
  <c r="Q136" i="5"/>
  <c r="Q170" i="5"/>
  <c r="Q171" i="5"/>
  <c r="Q180" i="5"/>
  <c r="Q190" i="5"/>
  <c r="Q191" i="5"/>
  <c r="Q205" i="5"/>
  <c r="Q206" i="5"/>
  <c r="Q217" i="5"/>
  <c r="Q218" i="5"/>
  <c r="Q221" i="5"/>
  <c r="Q222" i="5"/>
  <c r="Q242" i="5"/>
  <c r="U242" i="5" s="1"/>
  <c r="Q252" i="5"/>
  <c r="Q262" i="5"/>
  <c r="U262" i="5" s="1"/>
  <c r="Q287" i="5"/>
  <c r="Q10" i="6"/>
  <c r="T5" i="6"/>
  <c r="Q265" i="6"/>
  <c r="Q14" i="7"/>
  <c r="Q122" i="7"/>
  <c r="S122" i="7" s="1"/>
  <c r="Q184" i="7"/>
  <c r="Q198" i="5"/>
  <c r="Q258" i="5"/>
  <c r="U258" i="5" s="1"/>
  <c r="Q280" i="5"/>
  <c r="Q328" i="5"/>
  <c r="Q12" i="6"/>
  <c r="Q14" i="6"/>
  <c r="Q29" i="6"/>
  <c r="Q119" i="6"/>
  <c r="Q123" i="6"/>
  <c r="S123" i="6" s="1"/>
  <c r="M196" i="7"/>
  <c r="Q73" i="5"/>
  <c r="Q74" i="5"/>
  <c r="Q107" i="5"/>
  <c r="Q116" i="5"/>
  <c r="Q129" i="5"/>
  <c r="Q130" i="5"/>
  <c r="Q139" i="5"/>
  <c r="Q160" i="5"/>
  <c r="Q174" i="5"/>
  <c r="Q212" i="5"/>
  <c r="Q228" i="5"/>
  <c r="Q240" i="5"/>
  <c r="Q250" i="5"/>
  <c r="Q264" i="5"/>
  <c r="U264" i="5" s="1"/>
  <c r="Q276" i="5"/>
  <c r="U276" i="5" s="1"/>
  <c r="S321" i="5"/>
  <c r="Q199" i="6"/>
  <c r="Q201" i="6"/>
  <c r="Q203" i="6"/>
  <c r="Q7" i="7"/>
  <c r="Q26" i="7"/>
  <c r="T178" i="7"/>
  <c r="Q236" i="7"/>
  <c r="Q288" i="7"/>
  <c r="Q78" i="5"/>
  <c r="Q88" i="5"/>
  <c r="Q111" i="5"/>
  <c r="Q134" i="5"/>
  <c r="Q143" i="5"/>
  <c r="Q147" i="5"/>
  <c r="Q151" i="5"/>
  <c r="Q155" i="5"/>
  <c r="Q164" i="5"/>
  <c r="Q178" i="5"/>
  <c r="Q182" i="5"/>
  <c r="Q186" i="5"/>
  <c r="Q204" i="5"/>
  <c r="Q216" i="5"/>
  <c r="Q224" i="5"/>
  <c r="U224" i="5" s="1"/>
  <c r="Q254" i="5"/>
  <c r="U254" i="5" s="1"/>
  <c r="Q284" i="5"/>
  <c r="I5" i="6"/>
  <c r="Q20" i="6"/>
  <c r="Q22" i="6"/>
  <c r="Q34" i="6"/>
  <c r="Q36" i="6"/>
  <c r="S36" i="6" s="1"/>
  <c r="Q52" i="6"/>
  <c r="T117" i="6"/>
  <c r="Q159" i="5"/>
  <c r="Q168" i="5"/>
  <c r="Q220" i="5"/>
  <c r="U220" i="5" s="1"/>
  <c r="Q234" i="5"/>
  <c r="Q260" i="5"/>
  <c r="U260" i="5" s="1"/>
  <c r="Q270" i="5"/>
  <c r="Q289" i="5"/>
  <c r="Q120" i="6"/>
  <c r="S120" i="6" s="1"/>
  <c r="Q183" i="6"/>
  <c r="Q267" i="6"/>
  <c r="Q13" i="7"/>
  <c r="Q15" i="7"/>
  <c r="Q119" i="7"/>
  <c r="Q121" i="7"/>
  <c r="Q181" i="7"/>
  <c r="S181" i="7" s="1"/>
  <c r="Q183" i="7"/>
  <c r="Q185" i="7"/>
  <c r="Q96" i="5"/>
  <c r="Q110" i="5"/>
  <c r="Q119" i="5"/>
  <c r="Q163" i="5"/>
  <c r="Q172" i="5"/>
  <c r="Q192" i="5"/>
  <c r="Q203" i="5"/>
  <c r="Q207" i="5"/>
  <c r="Q210" i="5"/>
  <c r="I286" i="5"/>
  <c r="Q200" i="6"/>
  <c r="Q202" i="6"/>
  <c r="Q235" i="6"/>
  <c r="I288" i="6"/>
  <c r="Q17" i="7"/>
  <c r="Q19" i="7"/>
  <c r="Q200" i="7"/>
  <c r="T214" i="7"/>
  <c r="M288" i="7"/>
  <c r="BD25" i="1"/>
  <c r="BD39" i="1"/>
  <c r="BD24" i="1"/>
  <c r="BD26" i="1"/>
  <c r="BD58" i="1"/>
  <c r="BD38" i="1"/>
  <c r="BD32" i="1"/>
  <c r="BD35" i="1"/>
  <c r="BD28" i="1"/>
  <c r="BD29" i="1"/>
  <c r="BD30" i="1"/>
  <c r="BD59" i="1"/>
  <c r="BD71" i="1"/>
  <c r="BD42" i="1"/>
  <c r="BD62" i="1"/>
  <c r="BD48" i="1"/>
  <c r="BD23" i="1"/>
  <c r="BD31" i="1"/>
  <c r="BD49" i="1"/>
  <c r="BD50" i="1"/>
  <c r="BD52" i="1"/>
  <c r="BD53" i="1"/>
  <c r="BD54" i="1"/>
  <c r="BD12" i="1"/>
  <c r="BD44" i="1"/>
  <c r="BD45" i="1"/>
  <c r="BD64" i="1"/>
  <c r="BD65" i="1"/>
  <c r="BD66" i="1"/>
  <c r="BD68" i="1"/>
  <c r="BD69" i="1"/>
  <c r="BD70" i="1"/>
  <c r="BD10" i="1"/>
  <c r="BD13" i="1"/>
  <c r="BD14" i="1"/>
  <c r="BD46" i="1"/>
  <c r="BD47" i="1"/>
  <c r="BD55" i="1"/>
  <c r="BD43" i="1"/>
  <c r="BD27" i="1"/>
  <c r="BD34" i="1"/>
  <c r="BD36" i="1"/>
  <c r="J8" i="3"/>
  <c r="J11" i="3" s="1"/>
  <c r="J15" i="3" s="1"/>
  <c r="BD17" i="1"/>
  <c r="BD18" i="1"/>
  <c r="BD56" i="1"/>
  <c r="BD57" i="1"/>
  <c r="BD63" i="1"/>
  <c r="BD72" i="1"/>
  <c r="BD73" i="1"/>
  <c r="BD21" i="1"/>
  <c r="BD22" i="1"/>
  <c r="BD33" i="1"/>
  <c r="BD37" i="1"/>
  <c r="BD40" i="1"/>
  <c r="BD41" i="1"/>
  <c r="BD51" i="1"/>
  <c r="BD60" i="1"/>
  <c r="BD61" i="1"/>
  <c r="BD67" i="1"/>
  <c r="BD11" i="1"/>
  <c r="S258" i="4"/>
  <c r="S232" i="4" s="1"/>
  <c r="U258" i="4"/>
  <c r="U232" i="4" s="1"/>
  <c r="Q57" i="4"/>
  <c r="Q156" i="4"/>
  <c r="I44" i="4"/>
  <c r="Q268" i="4"/>
  <c r="Q329" i="5"/>
  <c r="M5" i="5"/>
  <c r="M87" i="5"/>
  <c r="S312" i="5"/>
  <c r="S286" i="5" s="1"/>
  <c r="I178" i="6"/>
  <c r="Q186" i="6"/>
  <c r="Q90" i="5"/>
  <c r="Q8" i="6"/>
  <c r="M5" i="6"/>
  <c r="Q9" i="6"/>
  <c r="Q25" i="6"/>
  <c r="Q33" i="6"/>
  <c r="S33" i="6" s="1"/>
  <c r="M117" i="6"/>
  <c r="Q118" i="6"/>
  <c r="Q51" i="6"/>
  <c r="I49" i="6"/>
  <c r="Q17" i="6"/>
  <c r="Q37" i="6"/>
  <c r="Q41" i="6"/>
  <c r="M49" i="6"/>
  <c r="Q50" i="6"/>
  <c r="Q55" i="6"/>
  <c r="S55" i="6" s="1"/>
  <c r="J117" i="6"/>
  <c r="T178" i="6"/>
  <c r="M196" i="6"/>
  <c r="Q197" i="6"/>
  <c r="S214" i="6"/>
  <c r="Q288" i="6"/>
  <c r="I5" i="7"/>
  <c r="Q6" i="7"/>
  <c r="Q234" i="6"/>
  <c r="I232" i="6"/>
  <c r="M288" i="6"/>
  <c r="M49" i="7"/>
  <c r="Q179" i="6"/>
  <c r="M178" i="6"/>
  <c r="M232" i="6"/>
  <c r="Q233" i="6"/>
  <c r="Q264" i="6"/>
  <c r="I262" i="6"/>
  <c r="J117" i="7"/>
  <c r="Q118" i="7"/>
  <c r="M262" i="6"/>
  <c r="T117" i="7"/>
  <c r="I178" i="7"/>
  <c r="I288" i="7"/>
  <c r="M178" i="7"/>
  <c r="Q197" i="7"/>
  <c r="Q233" i="7"/>
  <c r="M262" i="7"/>
  <c r="S178" i="6" l="1"/>
  <c r="S178" i="7"/>
  <c r="T5" i="5"/>
  <c r="D492" i="5" s="1"/>
  <c r="AX9" i="1"/>
  <c r="AZ9" i="1" s="1"/>
  <c r="AV5" i="1"/>
  <c r="S49" i="7"/>
  <c r="S5" i="7"/>
  <c r="Q321" i="5"/>
  <c r="W321" i="5" s="1"/>
  <c r="Q262" i="6"/>
  <c r="S49" i="6"/>
  <c r="U154" i="4"/>
  <c r="S5" i="5"/>
  <c r="D491" i="5" s="1"/>
  <c r="Q44" i="4"/>
  <c r="V44" i="4" s="1"/>
  <c r="Q196" i="7"/>
  <c r="X275" i="4"/>
  <c r="W275" i="4"/>
  <c r="Q5" i="5"/>
  <c r="V5" i="5" s="1"/>
  <c r="Q178" i="7"/>
  <c r="Q232" i="7"/>
  <c r="I4" i="4"/>
  <c r="I420" i="4" s="1"/>
  <c r="I3" i="4" s="1"/>
  <c r="Q56" i="4"/>
  <c r="V56" i="4" s="1"/>
  <c r="Q49" i="5"/>
  <c r="X49" i="5" s="1"/>
  <c r="Q49" i="7"/>
  <c r="Q5" i="4"/>
  <c r="X5" i="4" s="1"/>
  <c r="Y5" i="4" s="1"/>
  <c r="Z5" i="4" s="1"/>
  <c r="U202" i="5"/>
  <c r="D487" i="5" s="1"/>
  <c r="Q202" i="5"/>
  <c r="Q262" i="7"/>
  <c r="I4" i="6"/>
  <c r="I433" i="6" s="1"/>
  <c r="I3" i="6" s="1"/>
  <c r="BD19" i="1"/>
  <c r="BB32" i="1"/>
  <c r="BB10" i="1"/>
  <c r="G12" i="3"/>
  <c r="G14" i="3" s="1"/>
  <c r="G27" i="3" s="1"/>
  <c r="Q196" i="6"/>
  <c r="D438" i="4"/>
  <c r="Q142" i="4"/>
  <c r="Q188" i="5"/>
  <c r="Q154" i="4"/>
  <c r="X154" i="4" s="1"/>
  <c r="I4" i="5"/>
  <c r="I474" i="5" s="1"/>
  <c r="I3" i="5" s="1"/>
  <c r="M4" i="5"/>
  <c r="M474" i="5" s="1"/>
  <c r="M476" i="5" s="1"/>
  <c r="Q232" i="6"/>
  <c r="Q5" i="6"/>
  <c r="Q232" i="4"/>
  <c r="M4" i="4"/>
  <c r="Q87" i="5"/>
  <c r="X87" i="5" s="1"/>
  <c r="M4" i="7"/>
  <c r="M433" i="7" s="1"/>
  <c r="M3" i="7" s="1"/>
  <c r="Q5" i="7"/>
  <c r="S5" i="6"/>
  <c r="Q267" i="4"/>
  <c r="V267" i="4" s="1"/>
  <c r="Q286" i="5"/>
  <c r="S5" i="4"/>
  <c r="D437" i="4" s="1"/>
  <c r="D439" i="4" s="1"/>
  <c r="E12" i="3"/>
  <c r="E14" i="3" s="1"/>
  <c r="E27" i="3" s="1"/>
  <c r="H12" i="3"/>
  <c r="H14" i="3" s="1"/>
  <c r="H27" i="3" s="1"/>
  <c r="I12" i="3"/>
  <c r="I14" i="3" s="1"/>
  <c r="I27" i="3" s="1"/>
  <c r="M4" i="6"/>
  <c r="Q117" i="7"/>
  <c r="S118" i="7"/>
  <c r="S117" i="7" s="1"/>
  <c r="Q178" i="6"/>
  <c r="I4" i="7"/>
  <c r="Q49" i="6"/>
  <c r="F13" i="8"/>
  <c r="F11" i="8"/>
  <c r="H13" i="8"/>
  <c r="H11" i="8"/>
  <c r="E13" i="8"/>
  <c r="E11" i="8"/>
  <c r="X5" i="5"/>
  <c r="Y5" i="5" s="1"/>
  <c r="Z5" i="5" s="1"/>
  <c r="S118" i="6"/>
  <c r="S117" i="6" s="1"/>
  <c r="Q117" i="6"/>
  <c r="D9" i="8"/>
  <c r="D8" i="8" s="1"/>
  <c r="V49" i="5"/>
  <c r="W5" i="4"/>
  <c r="C8" i="8"/>
  <c r="V5" i="4" l="1"/>
  <c r="W44" i="4"/>
  <c r="X44" i="4"/>
  <c r="D448" i="7"/>
  <c r="V321" i="5"/>
  <c r="W49" i="5"/>
  <c r="X56" i="4"/>
  <c r="V154" i="4"/>
  <c r="W154" i="4"/>
  <c r="D433" i="4"/>
  <c r="I423" i="4"/>
  <c r="Q423" i="4" s="1"/>
  <c r="I477" i="5"/>
  <c r="Q477" i="5" s="1"/>
  <c r="D448" i="6"/>
  <c r="V87" i="5"/>
  <c r="W87" i="5"/>
  <c r="W56" i="4"/>
  <c r="W202" i="5"/>
  <c r="Q4" i="7"/>
  <c r="Q433" i="7" s="1"/>
  <c r="X202" i="5"/>
  <c r="V202" i="5"/>
  <c r="W5" i="5"/>
  <c r="G9" i="8"/>
  <c r="G8" i="8" s="1"/>
  <c r="G13" i="8" s="1"/>
  <c r="BB9" i="1"/>
  <c r="W267" i="4"/>
  <c r="BD16" i="1"/>
  <c r="BD9" i="1" s="1"/>
  <c r="BC9" i="1"/>
  <c r="I8" i="3"/>
  <c r="I11" i="3" s="1"/>
  <c r="I15" i="3" s="1"/>
  <c r="F12" i="3"/>
  <c r="F14" i="3" s="1"/>
  <c r="F27" i="3" s="1"/>
  <c r="F8" i="3"/>
  <c r="F11" i="3" s="1"/>
  <c r="W286" i="5"/>
  <c r="X286" i="5"/>
  <c r="V286" i="5"/>
  <c r="X232" i="4"/>
  <c r="W232" i="4"/>
  <c r="X142" i="4"/>
  <c r="W142" i="4"/>
  <c r="V142" i="4"/>
  <c r="V232" i="4"/>
  <c r="Q4" i="6"/>
  <c r="Q433" i="6" s="1"/>
  <c r="Q3" i="6" s="1"/>
  <c r="Q4" i="4"/>
  <c r="Q420" i="4" s="1"/>
  <c r="Q4" i="5"/>
  <c r="Q474" i="5" s="1"/>
  <c r="Q3" i="5" s="1"/>
  <c r="I491" i="5" s="1"/>
  <c r="M420" i="4"/>
  <c r="M422" i="4" s="1"/>
  <c r="X188" i="5"/>
  <c r="W188" i="5"/>
  <c r="V188" i="5"/>
  <c r="G8" i="3"/>
  <c r="G11" i="3" s="1"/>
  <c r="G15" i="3" s="1"/>
  <c r="E8" i="3"/>
  <c r="E11" i="3" s="1"/>
  <c r="E15" i="3" s="1"/>
  <c r="H8" i="3"/>
  <c r="H11" i="3" s="1"/>
  <c r="H15" i="3" s="1"/>
  <c r="D8" i="3"/>
  <c r="C13" i="8"/>
  <c r="C11" i="8"/>
  <c r="I433" i="7"/>
  <c r="I3" i="7" s="1"/>
  <c r="D493" i="5"/>
  <c r="G11" i="8"/>
  <c r="D13" i="8"/>
  <c r="D11" i="8"/>
  <c r="M3" i="5"/>
  <c r="M433" i="6"/>
  <c r="M3" i="6" s="1"/>
  <c r="I448" i="6" l="1"/>
  <c r="I8" i="8"/>
  <c r="Q479" i="5"/>
  <c r="J4" i="8" s="1"/>
  <c r="Q425" i="4"/>
  <c r="M3" i="4"/>
  <c r="I9" i="8"/>
  <c r="J9" i="8" s="1"/>
  <c r="Q3" i="4"/>
  <c r="I439" i="4" s="1"/>
  <c r="BE9" i="1"/>
  <c r="D12" i="3"/>
  <c r="D14" i="3" s="1"/>
  <c r="D27" i="3" s="1"/>
  <c r="F15" i="3"/>
  <c r="I493" i="5"/>
  <c r="I11" i="8"/>
  <c r="D442" i="7"/>
  <c r="D11" i="3"/>
  <c r="K8" i="3"/>
  <c r="C10" i="3" s="1"/>
  <c r="D447" i="6"/>
  <c r="D444" i="6"/>
  <c r="D498" i="5"/>
  <c r="D486" i="5"/>
  <c r="D490" i="5"/>
  <c r="I492" i="5"/>
  <c r="D484" i="5"/>
  <c r="Y321" i="5"/>
  <c r="D430" i="4"/>
  <c r="Y267" i="4"/>
  <c r="D442" i="6"/>
  <c r="Q3" i="7"/>
  <c r="I438" i="4" l="1"/>
  <c r="I437" i="4"/>
  <c r="D436" i="4"/>
  <c r="D432" i="4"/>
  <c r="D434" i="4" s="1"/>
  <c r="I422" i="4" s="1"/>
  <c r="Q422" i="4" s="1"/>
  <c r="D444" i="4"/>
  <c r="I447" i="4" s="1"/>
  <c r="D445" i="6"/>
  <c r="I445" i="6" s="1"/>
  <c r="D15" i="3"/>
  <c r="D488" i="5"/>
  <c r="I476" i="5" s="1"/>
  <c r="Q476" i="5" s="1"/>
  <c r="D502" i="5"/>
  <c r="D499" i="5" s="1"/>
  <c r="I499" i="5" s="1"/>
  <c r="I444" i="6"/>
  <c r="D447" i="7"/>
  <c r="D444" i="7"/>
  <c r="I444" i="7" s="1"/>
  <c r="I448" i="7"/>
  <c r="C11" i="3"/>
  <c r="K10" i="3"/>
  <c r="D500" i="5"/>
  <c r="I500" i="5" s="1"/>
  <c r="D448" i="4" l="1"/>
  <c r="D445" i="4" s="1"/>
  <c r="I445" i="4" s="1"/>
  <c r="I446" i="4"/>
  <c r="D445" i="7"/>
  <c r="I445" i="7" s="1"/>
  <c r="D501" i="5"/>
  <c r="I501" i="5" s="1"/>
  <c r="I435" i="7"/>
  <c r="M435" i="7"/>
  <c r="Q435" i="7"/>
  <c r="I435" i="6"/>
  <c r="M435" i="6"/>
  <c r="Q435" i="6"/>
  <c r="Q426" i="4"/>
  <c r="X267" i="4"/>
  <c r="Q424" i="4" s="1"/>
  <c r="I448" i="4"/>
  <c r="I502" i="5"/>
  <c r="D503" i="5"/>
  <c r="I503" i="5" s="1"/>
  <c r="C17" i="3"/>
  <c r="K11" i="3"/>
  <c r="J10" i="8"/>
  <c r="X321" i="5"/>
  <c r="Q478" i="5" s="1"/>
  <c r="Q480" i="5"/>
  <c r="D449" i="4" l="1"/>
  <c r="I449" i="4" s="1"/>
  <c r="B5" i="8"/>
  <c r="N23" i="3"/>
  <c r="E16" i="3"/>
  <c r="O28" i="3" l="1"/>
  <c r="N24" i="3"/>
  <c r="K16" i="3"/>
  <c r="O32" i="3"/>
  <c r="O25" i="3" s="1"/>
  <c r="L32" i="3"/>
  <c r="B3" i="8"/>
  <c r="I5" i="8"/>
  <c r="J5" i="8" s="1"/>
  <c r="B15" i="8" l="1"/>
  <c r="I3" i="8"/>
  <c r="O33" i="3"/>
  <c r="C12" i="3" l="1"/>
  <c r="K12" i="3" l="1"/>
  <c r="C15" i="3"/>
  <c r="C14" i="3"/>
  <c r="C27" i="3" l="1"/>
  <c r="K27" i="3" s="1"/>
  <c r="K14" i="3"/>
  <c r="N27" i="3" s="1"/>
  <c r="K15" i="3"/>
  <c r="L15" i="3" s="1"/>
  <c r="N36" i="3" l="1"/>
  <c r="N26" i="3"/>
  <c r="O27" i="3"/>
  <c r="O26" i="3" s="1"/>
  <c r="N25" i="3" l="1"/>
  <c r="N35" i="3"/>
  <c r="P26" i="3" s="1"/>
  <c r="G26" i="3" l="1"/>
  <c r="G25" i="3" s="1"/>
  <c r="F26" i="3"/>
  <c r="F25" i="3" s="1"/>
  <c r="I26" i="3"/>
  <c r="I25" i="3" s="1"/>
  <c r="E26" i="3"/>
  <c r="E25" i="3" s="1"/>
  <c r="D26" i="3"/>
  <c r="D25" i="3" s="1"/>
  <c r="H26" i="3"/>
  <c r="H25" i="3" s="1"/>
  <c r="C26" i="3"/>
  <c r="P28" i="3"/>
  <c r="P30" i="3"/>
  <c r="P29" i="3"/>
  <c r="N38" i="3"/>
  <c r="O35" i="3"/>
  <c r="O36" i="3" s="1"/>
  <c r="P31" i="3"/>
  <c r="P24" i="3"/>
  <c r="P27" i="3"/>
  <c r="P25" i="3"/>
  <c r="N33" i="3"/>
  <c r="C25" i="3" l="1"/>
  <c r="K25" i="3" s="1"/>
  <c r="K26" i="3"/>
  <c r="F24" i="3"/>
  <c r="G24" i="3"/>
  <c r="I24" i="3"/>
  <c r="P33" i="3"/>
  <c r="H24" i="3"/>
  <c r="D24" i="3"/>
  <c r="E24" i="3"/>
  <c r="C24" i="3"/>
  <c r="G33" i="3" l="1"/>
  <c r="F33" i="3"/>
  <c r="K24" i="3"/>
  <c r="C35" i="3" s="1"/>
  <c r="C33" i="3"/>
  <c r="D33" i="3"/>
  <c r="H33" i="3"/>
  <c r="E33" i="3"/>
  <c r="I33" i="3"/>
  <c r="E35" i="3" l="1"/>
  <c r="D35" i="3"/>
  <c r="F35" i="3"/>
  <c r="I35" i="3"/>
  <c r="H35" i="3"/>
  <c r="K33" i="3"/>
  <c r="K36" i="3" s="1"/>
  <c r="K37" i="3"/>
  <c r="L24" i="3"/>
  <c r="L33" i="3" s="1"/>
  <c r="G35" i="3"/>
  <c r="K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86" authorId="0" shapeId="0" xr:uid="{00000000-0006-0000-04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Dziedzic, Michał:
</t>
        </r>
        <r>
          <rPr>
            <sz val="9"/>
            <color rgb="FF000000"/>
            <rFont val="Tahoma"/>
            <family val="2"/>
            <charset val="238"/>
          </rPr>
          <t>Pozycja zmniejszona o 400 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5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5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5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  <comment ref="C268" authorId="0" shapeId="0" xr:uid="{00000000-0006-0000-0500-000004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 xml:space="preserve">Uzasadnić pod budżetem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6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6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6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</commentList>
</comments>
</file>

<file path=xl/sharedStrings.xml><?xml version="1.0" encoding="utf-8"?>
<sst xmlns="http://schemas.openxmlformats.org/spreadsheetml/2006/main" count="5709" uniqueCount="1533">
  <si>
    <t>Kategoria</t>
  </si>
  <si>
    <t>lider/partner/skrót nazwy</t>
  </si>
  <si>
    <t>Personel projektu T/N</t>
  </si>
  <si>
    <t>Środek trwały</t>
  </si>
  <si>
    <t>CF</t>
  </si>
  <si>
    <t xml:space="preserve">wkład własny </t>
  </si>
  <si>
    <t>wyliczenia  pomocnicze</t>
  </si>
  <si>
    <t>wkład pieniężny</t>
  </si>
  <si>
    <t>j.m.</t>
  </si>
  <si>
    <t>liczba</t>
  </si>
  <si>
    <t>cena jednostkowa</t>
  </si>
  <si>
    <t>łącznie</t>
  </si>
  <si>
    <t>Suma</t>
  </si>
  <si>
    <t>Środki trwałe</t>
  </si>
  <si>
    <t>wkład własny</t>
  </si>
  <si>
    <t>Dofinansowanie w ramach kosztów bezpośrednich</t>
  </si>
  <si>
    <t>Dofinansowanie ogółem</t>
  </si>
  <si>
    <t>Sprrawdzenie</t>
  </si>
  <si>
    <t>Koszty ogółem</t>
  </si>
  <si>
    <t>Koszty bezpośrednie</t>
  </si>
  <si>
    <t>Zadanie 1</t>
  </si>
  <si>
    <t>Wsparcie RCNT (01.03.2020 r. - 31.12.2020 r.)</t>
  </si>
  <si>
    <t>1.1</t>
  </si>
  <si>
    <t>pojemniki twardościenne na odpady 2 l</t>
  </si>
  <si>
    <t>RCNT</t>
  </si>
  <si>
    <t>szt.</t>
  </si>
  <si>
    <t>1.2</t>
  </si>
  <si>
    <t>pojemniki twardościenne na odpady 60 l</t>
  </si>
  <si>
    <t>T</t>
  </si>
  <si>
    <t>1.3</t>
  </si>
  <si>
    <t>pojemniki twardościenne na odpady 20 l</t>
  </si>
  <si>
    <t>1.4</t>
  </si>
  <si>
    <t>próbówka (typu falcon) 15ml 1 opak- 50 szt</t>
  </si>
  <si>
    <t>1.5</t>
  </si>
  <si>
    <t xml:space="preserve">probówki typu eppendorf 1,5 ml (zmiennna objętość z PCR na 1,5 ml) </t>
  </si>
  <si>
    <t>1.6</t>
  </si>
  <si>
    <t>probówki typu eppendorf typu PCR</t>
  </si>
  <si>
    <t>1.7</t>
  </si>
  <si>
    <t xml:space="preserve">Końcówki o poj. 10µl, niskoretencyjne, z filtrem, do pipet P2/P10, </t>
  </si>
  <si>
    <t>1.8</t>
  </si>
  <si>
    <t xml:space="preserve">Końcówki o poj. 100µl, niskoretencyjne, z filtrem, w rakach </t>
  </si>
  <si>
    <t>1.9</t>
  </si>
  <si>
    <t>Końcówki o poj. 1000µl, niskoretencyjne, z filtrem,</t>
  </si>
  <si>
    <t>1.10</t>
  </si>
  <si>
    <t>LightCycler 480 Multiwell Plate 96, white 1 op. 25 szt.</t>
  </si>
  <si>
    <t>ZESTAW</t>
  </si>
  <si>
    <t>1.11</t>
  </si>
  <si>
    <t>labZAP™ Uniwersalny środek czyszczący do powierzchni laboratoryjnych. Usuwa enzymy o aktywnościach DNAz i RNAz oraz pozostałości kwasów nukleinowych.</t>
  </si>
  <si>
    <t>1.12</t>
  </si>
  <si>
    <t>Skinman soft protect 5l. Środek do dezynfekcji rąk (1 op. 5l)</t>
  </si>
  <si>
    <t>1.13</t>
  </si>
  <si>
    <t>desprej</t>
  </si>
  <si>
    <t>1.14</t>
  </si>
  <si>
    <t>rękawiczki nitrylowe rozmiar s (1 szt - 1 rękawiczka)</t>
  </si>
  <si>
    <t>1.15</t>
  </si>
  <si>
    <t>rękawiczki nitrylowe rozmiar m (1 szt - 1 rękawiczka)</t>
  </si>
  <si>
    <t>1.16</t>
  </si>
  <si>
    <t>medyczne okulary ochronne</t>
  </si>
  <si>
    <t>1.17</t>
  </si>
  <si>
    <t>ręczniki papierowe RAB409 merida</t>
  </si>
  <si>
    <t>1.18</t>
  </si>
  <si>
    <t>mydło merida M12P</t>
  </si>
  <si>
    <t>1.19</t>
  </si>
  <si>
    <t>1.20</t>
  </si>
  <si>
    <t>izolacja materiału genetycznego wirusa</t>
  </si>
  <si>
    <t>1.21</t>
  </si>
  <si>
    <t>wywóz odpadów medycznych</t>
  </si>
  <si>
    <t>1.22</t>
  </si>
  <si>
    <t xml:space="preserve">odzież laboratoryjna (bluzy, kalosze, spodnie, buty) </t>
  </si>
  <si>
    <t>1.23</t>
  </si>
  <si>
    <t xml:space="preserve">zakup środka trwałego termobloK z wytrząsaniem </t>
  </si>
  <si>
    <t>1.24</t>
  </si>
  <si>
    <t>klimatyzatory</t>
  </si>
  <si>
    <t>1.25</t>
  </si>
  <si>
    <t>serwis sprzętu, aparatury utrzymanie gotowości urządzeń do pracy</t>
  </si>
  <si>
    <t>USŁUGA</t>
  </si>
  <si>
    <t>1.26</t>
  </si>
  <si>
    <t xml:space="preserve">zatrudnienie personelu - 13 laborantów - umowa o pracę z kosztami pracodawcy </t>
  </si>
  <si>
    <t>osobomiesiąc</t>
  </si>
  <si>
    <t>1.27</t>
  </si>
  <si>
    <t xml:space="preserve">zatrudnienie personelu - 2 pracowników koodynujących pracę zespołu - umowa o pracę z kosztami pracodawcy </t>
  </si>
  <si>
    <t>1.28</t>
  </si>
  <si>
    <t xml:space="preserve">zatrudnienie personelu - 15 laborantów - godziny nadliczbowe/umowa zlecenia - praca zmianowa i w weekendy - kwota brutto brutto -  z kosztami pracodawcy </t>
  </si>
  <si>
    <t>godz.</t>
  </si>
  <si>
    <t>Zadanie 2</t>
  </si>
  <si>
    <t>Wsparcie Wojewódzkiego Szpitala Zespolonego w Kielcach (01.03.2020 - 31.12.2020 r.)</t>
  </si>
  <si>
    <t>2.1</t>
  </si>
  <si>
    <t>Kombinezon ochronny (typu Tyvek/Tychem)</t>
  </si>
  <si>
    <t>WSZZK</t>
  </si>
  <si>
    <t>2.2</t>
  </si>
  <si>
    <t>Półmaska o klasie filtra FFP3</t>
  </si>
  <si>
    <t>2.3</t>
  </si>
  <si>
    <t>Półmaska o klasie filtra FFP2</t>
  </si>
  <si>
    <t>2.4</t>
  </si>
  <si>
    <t>Gogle</t>
  </si>
  <si>
    <t>2.5</t>
  </si>
  <si>
    <t>Przyłbice</t>
  </si>
  <si>
    <t>2.6</t>
  </si>
  <si>
    <t>Fartuchy pełnobarierowe</t>
  </si>
  <si>
    <t>2.7</t>
  </si>
  <si>
    <t>Maski chirurgiczne</t>
  </si>
  <si>
    <t>2.8</t>
  </si>
  <si>
    <t>Maski chirurgiczne - wkład własny</t>
  </si>
  <si>
    <t>2.9</t>
  </si>
  <si>
    <t>Rękawice długi mankiet (Highrisk)</t>
  </si>
  <si>
    <t>komplet</t>
  </si>
  <si>
    <t>2.10</t>
  </si>
  <si>
    <t>Ochraniacze foliowe na buty (długie)</t>
  </si>
  <si>
    <t>2.11</t>
  </si>
  <si>
    <t>Alkoholowy preparat do dezynfekcji higienicznej i chirurgicznej skóry rąk</t>
  </si>
  <si>
    <t>2.12</t>
  </si>
  <si>
    <t>Preparat do dezynfekcji wysokiego poziomu endoskopów i innych termo labilnych wyrobów medycznych na poziomie sporobójczym</t>
  </si>
  <si>
    <t>2.13</t>
  </si>
  <si>
    <t>Preparat do wstępnej dezynfekcji i mycia narzędzi, endoskopów i innych wyrobów medycznych</t>
  </si>
  <si>
    <t>2.14</t>
  </si>
  <si>
    <t>Preparat do wstępnej dezynfekcji i mycia narzędzi i innych wyrobów medycznych na bazie aktywnego tlenu</t>
  </si>
  <si>
    <t>2.15</t>
  </si>
  <si>
    <t>Preparat myjąco-dezynfekcyjny i czyszczący do powierzchni wyrobów i wyposażenia medycznego z możliwością mycia inkubatorów</t>
  </si>
  <si>
    <t>2.16</t>
  </si>
  <si>
    <t>Preparat do dezynfekcji skóry i pola operacyjnego</t>
  </si>
  <si>
    <t>2.17</t>
  </si>
  <si>
    <t>Chusteczki do dezynfekcji sprzętu i powierzchni alkoholowe</t>
  </si>
  <si>
    <t>2.18</t>
  </si>
  <si>
    <t>Chusteczki do dezynfekcji sprzętu i powierzchni bezalkoholowe</t>
  </si>
  <si>
    <t>2.19</t>
  </si>
  <si>
    <t>Środek do mycia i dezynfekcji dużych powierzchni (podłogi i ściany) z możliwością stosowania w obecności pacjenta</t>
  </si>
  <si>
    <t>2.20</t>
  </si>
  <si>
    <t>Pojemniki termoizolacyjny medyczny do transportu testów</t>
  </si>
  <si>
    <t>2.21</t>
  </si>
  <si>
    <t xml:space="preserve">Testy covid dla pracowników </t>
  </si>
  <si>
    <t>2.22</t>
  </si>
  <si>
    <t>Opakowania na odpady covid</t>
  </si>
  <si>
    <t>2.23</t>
  </si>
  <si>
    <t xml:space="preserve">Miejsce izolacji dla pracowników i oczekiwanie na wynik testów osobistych i pacjentów diagnozowanych pod kątem wirusa COVID-19 </t>
  </si>
  <si>
    <t>2.24</t>
  </si>
  <si>
    <t xml:space="preserve">Wynagrodzenie psychologa/psychoterapeuty - 80h/msc x 10 mscy - umowa zlecenie </t>
  </si>
  <si>
    <t>2.25</t>
  </si>
  <si>
    <t>Worki na zwłoki</t>
  </si>
  <si>
    <t>2.26</t>
  </si>
  <si>
    <t>Opakowania tekturowe</t>
  </si>
  <si>
    <t>2.27</t>
  </si>
  <si>
    <t>Worki foliowe na odpady</t>
  </si>
  <si>
    <t>2.28</t>
  </si>
  <si>
    <t>Osprzęt używany do obsługi respiratorów (obwód oddechowy, przedłużacz do obwodu, filtr)</t>
  </si>
  <si>
    <t>kpl.</t>
  </si>
  <si>
    <t>2.29</t>
  </si>
  <si>
    <t>Pościel jednorazowa</t>
  </si>
  <si>
    <t>2.30</t>
  </si>
  <si>
    <t>Odzież i obuwie ochronne dla personelu medycznego</t>
  </si>
  <si>
    <t>2.31</t>
  </si>
  <si>
    <t>Jednorazowy sprzęt do obsługi pacjenta (strzykawki, igły welflony)</t>
  </si>
  <si>
    <t>2.32</t>
  </si>
  <si>
    <t>Strzykawki i osprzęt do pomp infuzyjnych</t>
  </si>
  <si>
    <t>2.33</t>
  </si>
  <si>
    <t>Obłożenie pacjenta (prześcieradła 1-razowe,serwety 1-razowe do badania pacjenta)</t>
  </si>
  <si>
    <t>2.34</t>
  </si>
  <si>
    <t>Rękawiczki diagnostyczne różnego rodzaju</t>
  </si>
  <si>
    <t>2.35</t>
  </si>
  <si>
    <t>Koszty utylizacji odpadów medycznych (oddział zakaźny + oddziały COVID-19)</t>
  </si>
  <si>
    <t>kg</t>
  </si>
  <si>
    <t>2.36</t>
  </si>
  <si>
    <t>Koszty prania bielizny (oddział zakaźny + oddziały COVID-19)</t>
  </si>
  <si>
    <t>Zadanie 3</t>
  </si>
  <si>
    <t>Wsparcie Wojewódzkiego Szpitala Specjalistycznego im. Św Rafała w Czerwonej Górze (01.03.2020 r. - 31.12.2020 r.)</t>
  </si>
  <si>
    <t>3.1</t>
  </si>
  <si>
    <t>Czepek chirurgiczny z trokami</t>
  </si>
  <si>
    <t>WSSCG</t>
  </si>
  <si>
    <t>3.2</t>
  </si>
  <si>
    <t>Czepek typu "beret"</t>
  </si>
  <si>
    <t>3.3</t>
  </si>
  <si>
    <t>Czepek typu hełm z napotnikiem</t>
  </si>
  <si>
    <t>3.4</t>
  </si>
  <si>
    <t>Fartuch chirurgiczny bez wzmocnień rozm. l</t>
  </si>
  <si>
    <t>3.5</t>
  </si>
  <si>
    <t>Fartuch chirurgiczny bez wzmocnień rozm. xl</t>
  </si>
  <si>
    <t>3.6</t>
  </si>
  <si>
    <t>Fartuch chirurgiczny bez wzmocnień rozm. xxl</t>
  </si>
  <si>
    <t>3.7</t>
  </si>
  <si>
    <t>Fartuch chirurgiczny wzmocniony rozm. l</t>
  </si>
  <si>
    <t>3.8</t>
  </si>
  <si>
    <t>Fartuch chirurgiczny wzmocniony rozm. xl</t>
  </si>
  <si>
    <t>3.9</t>
  </si>
  <si>
    <t>Fartuch foliowy niesterylny</t>
  </si>
  <si>
    <t>3.10</t>
  </si>
  <si>
    <t>Fartuch włókninowy wizytacyjny niesterylny</t>
  </si>
  <si>
    <t>3.11</t>
  </si>
  <si>
    <t>Gogle ochronne en 166</t>
  </si>
  <si>
    <t>3.12</t>
  </si>
  <si>
    <t>Rękawice chirurgiczne podwójny system    rozm. 7</t>
  </si>
  <si>
    <t>3.13</t>
  </si>
  <si>
    <t>Rękawice chirurgiczne podwójny system    rozm. 7,5</t>
  </si>
  <si>
    <t>3.14</t>
  </si>
  <si>
    <t>Rękawice chirurgiczne podwójny system    rozm. 8,0</t>
  </si>
  <si>
    <t>3.15</t>
  </si>
  <si>
    <t>Rękawice chirurgiczne podwójny system    rozm. 8,5</t>
  </si>
  <si>
    <t>3.16</t>
  </si>
  <si>
    <t>Rękawice nitrylowe bezpudrowe rozm. s</t>
  </si>
  <si>
    <t>3.17</t>
  </si>
  <si>
    <t>Rękawice nitrylowe bezpudrowe rozm. m</t>
  </si>
  <si>
    <t>3.18</t>
  </si>
  <si>
    <t>3.19</t>
  </si>
  <si>
    <t>Rękawice nitrylowe bezpudrowe rozm. xl</t>
  </si>
  <si>
    <t>3.20</t>
  </si>
  <si>
    <t xml:space="preserve">Maska pełnotwarzowa Fitlife SE bezprzeciekowa wielorazowego użytku  Fitlife SE  rozm. L </t>
  </si>
  <si>
    <t>3.21</t>
  </si>
  <si>
    <t>Obwód jednoramienny przeciekowy do wentylacji nieinwazyjnej i inwazyjnej - 1opakowanie = 10 szt.</t>
  </si>
  <si>
    <t>op</t>
  </si>
  <si>
    <t>3.22</t>
  </si>
  <si>
    <t>Filtry antybakteryjne  22 mm - - 1opakowanie = 10 szt.</t>
  </si>
  <si>
    <t>3.23</t>
  </si>
  <si>
    <t>Zestaw obwodu dwuramiennego jednorazowego użytku  z czujnikiem przepływu (1 zestaw zawiera: obwody dwuramienne - 10 szt + czujnik przepływu - 1 szt.)</t>
  </si>
  <si>
    <t>zestaw</t>
  </si>
  <si>
    <t>3.24</t>
  </si>
  <si>
    <t>Jednorazowy port wydechowy - 1 opakowanie = 10 szt.</t>
  </si>
  <si>
    <t>3.25</t>
  </si>
  <si>
    <t xml:space="preserve">Filtr do terapii tlenowej airvo ii-nazwa handlowa 900pt913 </t>
  </si>
  <si>
    <t>3.26</t>
  </si>
  <si>
    <t xml:space="preserve">Kaniula donosowa do terapii tlenowej rozm. s airvo ii-nazwa handlowa opt942    </t>
  </si>
  <si>
    <t>3.27</t>
  </si>
  <si>
    <t xml:space="preserve">Kaniula donosowa do terapii tlenowej rozm. m airvo ii-nazwa handlowa opt944    </t>
  </si>
  <si>
    <t>3.28</t>
  </si>
  <si>
    <t>Układ do terapii tlenowej airvo ii-nazwa handlowa 900pt561</t>
  </si>
  <si>
    <t>3.29</t>
  </si>
  <si>
    <t>Cewnik do odsysania z regulacją siły ssania 12 ch</t>
  </si>
  <si>
    <t>3.30</t>
  </si>
  <si>
    <t>3.31</t>
  </si>
  <si>
    <t>Cewnik do odsysania z regulacją siły ssania 16 ch</t>
  </si>
  <si>
    <t>3.32</t>
  </si>
  <si>
    <t>Filtr oddechowy elektrostatyczny barierbac 350/5879-nazwa handlowa</t>
  </si>
  <si>
    <t>3.33</t>
  </si>
  <si>
    <t>Filtr oddechowy elektrostatyczny wymiennik hygrobac 352/5877-nazwa handlowa</t>
  </si>
  <si>
    <t>3.34</t>
  </si>
  <si>
    <t>Filtr powietrza stellar 24934</t>
  </si>
  <si>
    <t>3.35</t>
  </si>
  <si>
    <t>Filtr powietrza stożkowy do astral 100</t>
  </si>
  <si>
    <t>3.36</t>
  </si>
  <si>
    <t>Łącznik martwa przestrzeń 22m/15f-22f</t>
  </si>
  <si>
    <t>3.37</t>
  </si>
  <si>
    <t>Obwód oddechowy jednorurowy do respiratora m1100486    160-180 cm</t>
  </si>
  <si>
    <t>3.38</t>
  </si>
  <si>
    <t>Obwód zastawkowy do resp. trilogy 100</t>
  </si>
  <si>
    <t>3.39</t>
  </si>
  <si>
    <t xml:space="preserve">Przetwornik pom. ciśnien. nihon kohden tru wave px260-nazwa handlowa </t>
  </si>
  <si>
    <t>3.40</t>
  </si>
  <si>
    <t xml:space="preserve">Przetwornik pomiar rzut serca nihon kohden flo trac mhd8r(5)-nazwa handlowa </t>
  </si>
  <si>
    <t>3.41</t>
  </si>
  <si>
    <t>Rurka intubacyjna z mankietem murphy nr 7,0</t>
  </si>
  <si>
    <t>3.42</t>
  </si>
  <si>
    <t>Rurka intubacyjna z mankietem murphy nr 7,5</t>
  </si>
  <si>
    <t>3.43</t>
  </si>
  <si>
    <t>Rurka intubacyjna z mankietem murphy nr 8,0</t>
  </si>
  <si>
    <t>3.44</t>
  </si>
  <si>
    <t>Rurka intubacyjna z mankietem murphy nr 8,5</t>
  </si>
  <si>
    <t>3.45</t>
  </si>
  <si>
    <t>Rurka intubacyjna z mankietem murphy nr 9,0</t>
  </si>
  <si>
    <t>3.46</t>
  </si>
  <si>
    <t>Rurka intubacyjna z odsysaniem do przedłużonej 8,0 mm</t>
  </si>
  <si>
    <t>3.47</t>
  </si>
  <si>
    <t>Rurka intubacyjna z odsysaniem do przedłużonej 9,0 mm</t>
  </si>
  <si>
    <t>3.48</t>
  </si>
  <si>
    <t>Rurka tracheotomijna z odsysaniem rozm. 8,0 mm</t>
  </si>
  <si>
    <t>3.49</t>
  </si>
  <si>
    <t>Rurka tracheotomijna z odsysaniem rozm. 9,0 mm</t>
  </si>
  <si>
    <t>3.50</t>
  </si>
  <si>
    <t>Obwód - układ pacjenta rura w rurze czujnik hamilton c-1 260207/04</t>
  </si>
  <si>
    <t>3.51</t>
  </si>
  <si>
    <t>Zamknięty system odsysania rurki intubacyjnej 72 h ch 14 600 mm</t>
  </si>
  <si>
    <t>3.52</t>
  </si>
  <si>
    <t>Zestaw cewników do żyły centralnej 3-światłowy certofix  triov715 4162153-07-nazwa handlowa</t>
  </si>
  <si>
    <t>3.53</t>
  </si>
  <si>
    <t xml:space="preserve">Zestaw do tracheotomii griggsa rozm. 8 suctionaid portex 100/893/080-nazwa handlowa </t>
  </si>
  <si>
    <t>3.54</t>
  </si>
  <si>
    <t xml:space="preserve">Zestaw do tracheotomii griggsa rozm. 9 suctionaid portex 100/893/090-nazwa handlowa </t>
  </si>
  <si>
    <t>3.55</t>
  </si>
  <si>
    <t>AHD 1000- saszetka 0,7l - dezynfekcja rąk</t>
  </si>
  <si>
    <t>3.56</t>
  </si>
  <si>
    <t>Desderman Pure- butelka0,5l z pompką - dezynfekcja rąk</t>
  </si>
  <si>
    <t>3.57</t>
  </si>
  <si>
    <t>Desderman Pure- kanister 5l - dezynfekcja rąk</t>
  </si>
  <si>
    <t>litr</t>
  </si>
  <si>
    <t>3.58</t>
  </si>
  <si>
    <t>Gaziki nasączone 70% alkoholem izopropylowym 6x6cm - dezynfekcja stetoskopów</t>
  </si>
  <si>
    <t>3.59</t>
  </si>
  <si>
    <t>Desprej- atomizer 1l - dezynfekcja małych powierzchni</t>
  </si>
  <si>
    <t>3.60</t>
  </si>
  <si>
    <t>Aniosept active - dezynfekcja powierzchni kontaktowych</t>
  </si>
  <si>
    <t>kg.</t>
  </si>
  <si>
    <t>3.61</t>
  </si>
  <si>
    <t>Mikrozid chusteczki- tuba 150 szt. - dezynfekcja małych powierzchni/ sprzętu</t>
  </si>
  <si>
    <t>3.62</t>
  </si>
  <si>
    <t>Medicarina tabletki - dezynfekcja powierzchni kontaktowych, unieszkodliwianie wydalin/ wydzielin</t>
  </si>
  <si>
    <t>3.63</t>
  </si>
  <si>
    <t>Incidin OxyWipe S- chusteczki 100 szt. - dezynfekcja powierzchni wrażliwych na działanie alkoholi</t>
  </si>
  <si>
    <t>3.64</t>
  </si>
  <si>
    <t>Oxivir Plus CE Spray 0,75l - dezynfekcja powierzchni wrażliwych na działanie alkoholi</t>
  </si>
  <si>
    <t>3.65</t>
  </si>
  <si>
    <t>Tristel Fuse 5-saszetka - dezynfekcja izolatek</t>
  </si>
  <si>
    <t>3.66</t>
  </si>
  <si>
    <t>Chusteczki Virusolve- tuba 225szt. - dezynfekcja sprzętu medycznego</t>
  </si>
  <si>
    <t>3.67</t>
  </si>
  <si>
    <t>Incidin pro - dezynfekcja dużych powierzchni (ściany/podłogi)</t>
  </si>
  <si>
    <t>3.68</t>
  </si>
  <si>
    <t>Thermosept SKS - dezynfekcja kaczek/basenów</t>
  </si>
  <si>
    <t>3.69</t>
  </si>
  <si>
    <t>Aniosyme Synergy - mycie manualne endoskopów</t>
  </si>
  <si>
    <t>3.70</t>
  </si>
  <si>
    <t>Thermosept BSK - mycie maszynowe endoskopów</t>
  </si>
  <si>
    <t>3.71</t>
  </si>
  <si>
    <t>Thermosept NKZ - płukanie maszynowe endoskopów</t>
  </si>
  <si>
    <t>3.72</t>
  </si>
  <si>
    <t>Desam UN1760 - dekontaminacja kuchenek oddziałowych</t>
  </si>
  <si>
    <t>3.73</t>
  </si>
  <si>
    <t>Octenisept- 1000ml - dekontaminacja błon śluzowych/ran</t>
  </si>
  <si>
    <t>op.</t>
  </si>
  <si>
    <t>3.74</t>
  </si>
  <si>
    <t>Octenisept-250ml - dekontaminacja błon śluzowych/ran</t>
  </si>
  <si>
    <t>3.75</t>
  </si>
  <si>
    <t>Sekulyse koncentrat - dezynfekcja narzędzi</t>
  </si>
  <si>
    <t>3.76</t>
  </si>
  <si>
    <t>Sekumatic FD - dezynfekcja maszynowa endoskopów</t>
  </si>
  <si>
    <t>3.77</t>
  </si>
  <si>
    <t>Sekumatic FKN - spłukiwanie maszynowe endoskopów</t>
  </si>
  <si>
    <t>3.78</t>
  </si>
  <si>
    <t>Sekumatic FNZ - spłukiwanie sprzętu po sterylizacji</t>
  </si>
  <si>
    <t>3.79</t>
  </si>
  <si>
    <t>Sekumatic FR - sterylizacja narzędzi chirurgicznych</t>
  </si>
  <si>
    <t>3.80</t>
  </si>
  <si>
    <t>Sekumatic FRE - mycie narzędzi w sterylizatorach</t>
  </si>
  <si>
    <t>3.81</t>
  </si>
  <si>
    <t>Sekusept Active - dezynfekcja wysokiego stopnia</t>
  </si>
  <si>
    <t>3.82</t>
  </si>
  <si>
    <t>Skinsept color - dezynfekcja skóry</t>
  </si>
  <si>
    <t>3.83</t>
  </si>
  <si>
    <t>Skinsept Pur- atomizer 350ml - dezynfekcja skóry</t>
  </si>
  <si>
    <t>3.84</t>
  </si>
  <si>
    <t>Skinsept Pur - dezynfekcja skóry</t>
  </si>
  <si>
    <t>3.85</t>
  </si>
  <si>
    <t>Nocolyse neutral 6% - dezynfekcja pomieszczeń przez zamgławianie</t>
  </si>
  <si>
    <t>3.86</t>
  </si>
  <si>
    <t>3.87</t>
  </si>
  <si>
    <t>Koszt noclegu personelu w przypadku kwarantanny</t>
  </si>
  <si>
    <t>liczba dni</t>
  </si>
  <si>
    <t>Zadanie 4</t>
  </si>
  <si>
    <t>Wsparcie Świętokrzyskiego Centrum Psychiatrii w Morawicy (01.03.2020 r. - 31.12.2020 r.)</t>
  </si>
  <si>
    <t>4.1</t>
  </si>
  <si>
    <t>lampa bakteriobójcza  mobilna</t>
  </si>
  <si>
    <t>ŚCPM</t>
  </si>
  <si>
    <t>4.2</t>
  </si>
  <si>
    <t xml:space="preserve">termometry </t>
  </si>
  <si>
    <t>4.3</t>
  </si>
  <si>
    <t xml:space="preserve">pulsoksymetr </t>
  </si>
  <si>
    <t>4.4</t>
  </si>
  <si>
    <t>aparat RR</t>
  </si>
  <si>
    <t>4.5</t>
  </si>
  <si>
    <t>pojemniki do transportu próbówek(test na koronawirusa)</t>
  </si>
  <si>
    <t>4.6</t>
  </si>
  <si>
    <t>środek do dezynfekcji rąk</t>
  </si>
  <si>
    <t>4.7</t>
  </si>
  <si>
    <t>aparat  EKG</t>
  </si>
  <si>
    <t>4.8</t>
  </si>
  <si>
    <t>domofony termowizyjne w celu ograniczenia kontaktu z osobami z zewnątrz w przypadku zagrożenia epidemiologicznenego</t>
  </si>
  <si>
    <t>4.9</t>
  </si>
  <si>
    <t>4.10</t>
  </si>
  <si>
    <t>4.11</t>
  </si>
  <si>
    <t>Zadanie 5</t>
  </si>
  <si>
    <t>Wsparcie Świętokrzyskiego Centrum Rehabilitacji (01.03.2020 r. - 31.12.2020 r.)</t>
  </si>
  <si>
    <t>5.1</t>
  </si>
  <si>
    <t>Półmaski i klasie filtra FFP2</t>
  </si>
  <si>
    <t xml:space="preserve"> ŚCR</t>
  </si>
  <si>
    <t>5.2</t>
  </si>
  <si>
    <t>Maseczki chirurgiczne</t>
  </si>
  <si>
    <t>5.3</t>
  </si>
  <si>
    <t>Okulary medyczne</t>
  </si>
  <si>
    <t>5.4</t>
  </si>
  <si>
    <t>Fartuch chirurgiczny</t>
  </si>
  <si>
    <t>5.5</t>
  </si>
  <si>
    <t>Czepek medyczny</t>
  </si>
  <si>
    <t>5.6</t>
  </si>
  <si>
    <t>5.7</t>
  </si>
  <si>
    <t>5.8</t>
  </si>
  <si>
    <t>Kombinezon ochronny Tyvek 600 Plus</t>
  </si>
  <si>
    <t>5.9</t>
  </si>
  <si>
    <t>Przyłbica</t>
  </si>
  <si>
    <t>5.10</t>
  </si>
  <si>
    <t>Rękawice gumowe</t>
  </si>
  <si>
    <t>5.11</t>
  </si>
  <si>
    <t>Gumowe obuwie</t>
  </si>
  <si>
    <t>5.12</t>
  </si>
  <si>
    <t>Ochrona na obuwie</t>
  </si>
  <si>
    <t>5.13</t>
  </si>
  <si>
    <t>Płyn do dezynfekcji rąk 1 litr</t>
  </si>
  <si>
    <t>5.14</t>
  </si>
  <si>
    <t>Żel do dezynfekcji rąk</t>
  </si>
  <si>
    <t>5.15</t>
  </si>
  <si>
    <t>Płyn do dezynfekcji powierzchni w aerozolu</t>
  </si>
  <si>
    <t>5.16</t>
  </si>
  <si>
    <t>Chusteczki do dezynfekcji powierzchni</t>
  </si>
  <si>
    <t>5.17</t>
  </si>
  <si>
    <t>Tabletki na bazie chloru</t>
  </si>
  <si>
    <t>5.18</t>
  </si>
  <si>
    <t>Tabletki na bazie chloru - wkład własny</t>
  </si>
  <si>
    <t>5.19</t>
  </si>
  <si>
    <t>Płyn do dezynfekcji wanien</t>
  </si>
  <si>
    <t>5.20</t>
  </si>
  <si>
    <t>Prześcieradło jednorazowe - rolka</t>
  </si>
  <si>
    <t>5.21</t>
  </si>
  <si>
    <t>Prześcieradło jednorazowe - rolka - wkład własny</t>
  </si>
  <si>
    <t>5.22</t>
  </si>
  <si>
    <t>5.23</t>
  </si>
  <si>
    <t>5.24</t>
  </si>
  <si>
    <t>5.25</t>
  </si>
  <si>
    <t>Ręcznik jednorazowy składany w „z”</t>
  </si>
  <si>
    <t>5.26</t>
  </si>
  <si>
    <t>Gaziki jałowe 7,5cmx7,5cm - opakowanie</t>
  </si>
  <si>
    <t>5.27</t>
  </si>
  <si>
    <t>5.28</t>
  </si>
  <si>
    <t>5.29</t>
  </si>
  <si>
    <t>5.30</t>
  </si>
  <si>
    <t>5.31</t>
  </si>
  <si>
    <t>5.32</t>
  </si>
  <si>
    <t>Nakłuwacz jednorazowy automatyczny - opakowanie</t>
  </si>
  <si>
    <t>5.33</t>
  </si>
  <si>
    <t>Nakłuwacz jednorazowy automatyczny - opakowanie - wkład własny</t>
  </si>
  <si>
    <t>5.34</t>
  </si>
  <si>
    <t>Strzykawki 20 ml - opakowanie</t>
  </si>
  <si>
    <t>5.35</t>
  </si>
  <si>
    <t>Strzykawki 5ml - opakowanie</t>
  </si>
  <si>
    <t>5.36</t>
  </si>
  <si>
    <t>Strzykawki 2 ml - opakowanie</t>
  </si>
  <si>
    <t>5.37</t>
  </si>
  <si>
    <t>Strzykawki 10 ml - opakowanie</t>
  </si>
  <si>
    <t>5.38</t>
  </si>
  <si>
    <t>Wenflony (niebieskie, różowe, zielone)</t>
  </si>
  <si>
    <t>5.39</t>
  </si>
  <si>
    <t>Zestawy do inhalacji dla dorosłych i dla dzieci</t>
  </si>
  <si>
    <t>5.40</t>
  </si>
  <si>
    <t>Zestawy do inhalacji dla dorosłych i dla dzieci - wkład własny</t>
  </si>
  <si>
    <t>5.41</t>
  </si>
  <si>
    <t>Bandaże 10cmx4m</t>
  </si>
  <si>
    <t>5.42</t>
  </si>
  <si>
    <t>Bandaże 5cmx4m</t>
  </si>
  <si>
    <t>5.43</t>
  </si>
  <si>
    <t>Plaster samoprzylepny z opatrunkiem - opakowanie</t>
  </si>
  <si>
    <t>5.44</t>
  </si>
  <si>
    <t>Termometry na podczerwień bezdotykowe</t>
  </si>
  <si>
    <t>5.45</t>
  </si>
  <si>
    <t>Aparaty do przetaczania płynów</t>
  </si>
  <si>
    <t>5.46</t>
  </si>
  <si>
    <t>Gaziki sterylne do dezynfekcji - opakowanie</t>
  </si>
  <si>
    <t>5.47</t>
  </si>
  <si>
    <t>Octenisept 250 ml</t>
  </si>
  <si>
    <t>5.48</t>
  </si>
  <si>
    <t>Plaster włókninowy - opakowanie</t>
  </si>
  <si>
    <t>5.49</t>
  </si>
  <si>
    <t>Bandaż elastyczny</t>
  </si>
  <si>
    <t>5.50</t>
  </si>
  <si>
    <t>Szpatułki sterylne - opakowanie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</si>
  <si>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</si>
  <si>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</si>
  <si>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</si>
  <si>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</si>
  <si>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</si>
  <si>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</si>
  <si>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</si>
  <si>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</si>
  <si>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</si>
  <si>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</si>
  <si>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</si>
  <si>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</si>
  <si>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</si>
  <si>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</si>
  <si>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</si>
  <si>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</si>
  <si>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</si>
  <si>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Okłady żelowe 10 x 25 cm</t>
  </si>
  <si>
    <t>5.68</t>
  </si>
  <si>
    <t>Okłady żelowe 25 x 25 cm</t>
  </si>
  <si>
    <t>5.69</t>
  </si>
  <si>
    <t>Wózki do transportu posiłków</t>
  </si>
  <si>
    <t>5.70</t>
  </si>
  <si>
    <t>Pojemniki plastikowe na zużytą odzież</t>
  </si>
  <si>
    <t>5.71</t>
  </si>
  <si>
    <t>Urządzenie do dezynfekcji pomieszczeń metodą zamgławiania  typu Nocospray 2</t>
  </si>
  <si>
    <t>5.72</t>
  </si>
  <si>
    <t>Środek do dezynfekcyjny do Nocopray zapach neutralny 1 litr</t>
  </si>
  <si>
    <t>5.73</t>
  </si>
  <si>
    <t>Maty dezynfekujące</t>
  </si>
  <si>
    <t>5.74</t>
  </si>
  <si>
    <t>5.75</t>
  </si>
  <si>
    <t>5.76</t>
  </si>
  <si>
    <t>5.77</t>
  </si>
  <si>
    <t>Wózki sprzątające</t>
  </si>
  <si>
    <t>5.78</t>
  </si>
  <si>
    <t>Stelaże mopa</t>
  </si>
  <si>
    <t>5.79</t>
  </si>
  <si>
    <t>Plastikowe pojemniki zamykane 100l</t>
  </si>
  <si>
    <t>5.80</t>
  </si>
  <si>
    <t>Kosze na odpady</t>
  </si>
  <si>
    <t>5.81</t>
  </si>
  <si>
    <t>Stojak do kroplówek</t>
  </si>
  <si>
    <t>5.82</t>
  </si>
  <si>
    <t>godzina</t>
  </si>
  <si>
    <t>5.83</t>
  </si>
  <si>
    <t>Zadanie 6</t>
  </si>
  <si>
    <t>Wsparcie ŚCRMiTS (01.03.2020 r. - 31.12.2020 r.) - zapotrzebowanie na 2 miesiące</t>
  </si>
  <si>
    <t>6.1</t>
  </si>
  <si>
    <t>Środek do dezynfekcji rąk 100 ml</t>
  </si>
  <si>
    <t>ŚCRMiTS</t>
  </si>
  <si>
    <t>6.2</t>
  </si>
  <si>
    <t>Środek do dezynfekcji rąk 500 ml</t>
  </si>
  <si>
    <t>6.3</t>
  </si>
  <si>
    <t>Środek do dezynfekcji rąk 5 l</t>
  </si>
  <si>
    <t>6.4</t>
  </si>
  <si>
    <t>Środek do dezynfekcji powierzchni 5l</t>
  </si>
  <si>
    <t>6.5</t>
  </si>
  <si>
    <t>Środek do małych i trudnodostępnych powierzchni 1 l</t>
  </si>
  <si>
    <t>6.6</t>
  </si>
  <si>
    <t xml:space="preserve">Środek do małych i trudnodostępnych powierzchni 5 l </t>
  </si>
  <si>
    <t>6.7</t>
  </si>
  <si>
    <t>Prześcieradła jednorazowe flizelinowe</t>
  </si>
  <si>
    <t>6.8</t>
  </si>
  <si>
    <t>Maska z filtrem o klasie FFP2/FFP3</t>
  </si>
  <si>
    <t>6.9</t>
  </si>
  <si>
    <t>Kombinezon ochronny lekki</t>
  </si>
  <si>
    <t>6.10</t>
  </si>
  <si>
    <t>Fartuch ochronny (chirurgiczny)</t>
  </si>
  <si>
    <t>6.11</t>
  </si>
  <si>
    <t>Ochraniacze na buty wysokie</t>
  </si>
  <si>
    <t>6.12</t>
  </si>
  <si>
    <t>6.13</t>
  </si>
  <si>
    <t>Przyłbice (osłony/szyby ochronne na twarz)</t>
  </si>
  <si>
    <t>6.14</t>
  </si>
  <si>
    <t>Czepek ochronny</t>
  </si>
  <si>
    <t>6.15</t>
  </si>
  <si>
    <t>Koce jednorazowe do karetek</t>
  </si>
  <si>
    <t>6.16</t>
  </si>
  <si>
    <t xml:space="preserve">Pojemniki na odpady medyczne czerwone 10 l </t>
  </si>
  <si>
    <t>6.17</t>
  </si>
  <si>
    <t>Pojemniki na odpady medyczne czerwone 5 l</t>
  </si>
  <si>
    <t>6.18</t>
  </si>
  <si>
    <t xml:space="preserve">Pojemniki na odpady medyczne czerwone 30 l </t>
  </si>
  <si>
    <t>6.19</t>
  </si>
  <si>
    <t xml:space="preserve">Pojemniki na odpady medyczne czerwone 60 l </t>
  </si>
  <si>
    <t>6.20</t>
  </si>
  <si>
    <t>6.21</t>
  </si>
  <si>
    <t xml:space="preserve">Worki foliowe czerwone 120 l (op.) </t>
  </si>
  <si>
    <t>6.22</t>
  </si>
  <si>
    <t>Worki foliowe czerwone   35 l (op.)</t>
  </si>
  <si>
    <t>6.23</t>
  </si>
  <si>
    <t xml:space="preserve">Maseczki chirurgiczne </t>
  </si>
  <si>
    <t>6.24</t>
  </si>
  <si>
    <t>Okulary ochronne (gogle)</t>
  </si>
  <si>
    <t>6.25</t>
  </si>
  <si>
    <t>6.26</t>
  </si>
  <si>
    <t>6.27</t>
  </si>
  <si>
    <t>Kołnierz  jednorazowy do usztywnienia kręgosłupa szyjnego</t>
  </si>
  <si>
    <t>6.28</t>
  </si>
  <si>
    <t>Koszty utylizacji odpadów medycznych( wzrost ilości wytworzonych odpadów i koszty z tym związane)</t>
  </si>
  <si>
    <t>usługa</t>
  </si>
  <si>
    <t>6.29</t>
  </si>
  <si>
    <t>6.30</t>
  </si>
  <si>
    <t>6.31</t>
  </si>
  <si>
    <t>Jednorazowe pokrowce na siedzenia do karetek (op.)</t>
  </si>
  <si>
    <t>6.32</t>
  </si>
  <si>
    <t>6.33</t>
  </si>
  <si>
    <t>Chusteczni nasączone płynem dezynfekcyjnym (wiaderko)</t>
  </si>
  <si>
    <t>6.34</t>
  </si>
  <si>
    <t>Zadanie 7</t>
  </si>
  <si>
    <t>nazwa zadania ROPS UM</t>
  </si>
  <si>
    <t>7.1</t>
  </si>
  <si>
    <t>Telefon kryzysowy - 1/2 etatu/dodatek *10 m-cy (brutto/brutt)</t>
  </si>
  <si>
    <t>ROPS</t>
  </si>
  <si>
    <t>miesiąc</t>
  </si>
  <si>
    <t>7.2</t>
  </si>
  <si>
    <t>7.3</t>
  </si>
  <si>
    <t>Udział eksperta w audycji radiowej 1h/tygodniowo * 10 m-cy +  telefoniczny dyżur ekspertów poza anteną 2h/tygodniowo * 10 m-cy (psycholog, pedagog, rehabilitant, lekarz)</t>
  </si>
  <si>
    <t>7.4</t>
  </si>
  <si>
    <t>Wkładki edukacyjno-informacyjne do prasy drukowanej 4/miesiąc *10 m-cy</t>
  </si>
  <si>
    <t>7.5</t>
  </si>
  <si>
    <t>7.6</t>
  </si>
  <si>
    <t>Spot radiowy /produkcja + emisja/ miesiąc * 10 m-cy</t>
  </si>
  <si>
    <t>7.7</t>
  </si>
  <si>
    <t xml:space="preserve">Wkładki edukacyjno-informacyjne do prasy drukowanej o zasięgu powiatowym 4/miesiąc *10 m-cy  </t>
  </si>
  <si>
    <t>Zadanie 8</t>
  </si>
  <si>
    <t>Departament Ochrony Zdrowia UM</t>
  </si>
  <si>
    <t>8.1</t>
  </si>
  <si>
    <t>Kombinezon ochronny EN 14126 rozm. XXL</t>
  </si>
  <si>
    <t>DOZ</t>
  </si>
  <si>
    <t>8.2</t>
  </si>
  <si>
    <t>Kombinezon ochronny EN 14126 rozm. XL</t>
  </si>
  <si>
    <t>8.3</t>
  </si>
  <si>
    <t>Kombinezon ochronny EN 14126 rozm. L</t>
  </si>
  <si>
    <t>8.4</t>
  </si>
  <si>
    <t>8.5</t>
  </si>
  <si>
    <t>Maski z filtrem N95 PFF2</t>
  </si>
  <si>
    <t>8.6</t>
  </si>
  <si>
    <t>Maski z filtrem N95 PFF3</t>
  </si>
  <si>
    <t>8.7</t>
  </si>
  <si>
    <t>8.8</t>
  </si>
  <si>
    <t>Maska chirurgiczna 4-warst. z osłoną oczu</t>
  </si>
  <si>
    <t>8.9</t>
  </si>
  <si>
    <t>Ochraniacz na buty włókninowo-foliowy</t>
  </si>
  <si>
    <t>8.10</t>
  </si>
  <si>
    <t>Ochraniacz na buty włóknionowy z gumką</t>
  </si>
  <si>
    <t>8.11</t>
  </si>
  <si>
    <t>Osłona na buty wysoka do kombinezonu en 14126 roz. uniwersalny</t>
  </si>
  <si>
    <t>8.12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</si>
  <si>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</si>
  <si>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</si>
  <si>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</si>
  <si>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</si>
  <si>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</si>
  <si>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</si>
  <si>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</si>
  <si>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</si>
  <si>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</si>
  <si>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</si>
  <si>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</si>
  <si>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</si>
  <si>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</si>
  <si>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</si>
  <si>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</si>
  <si>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</si>
  <si>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</si>
  <si>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</si>
  <si>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</si>
  <si>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</si>
  <si>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</si>
  <si>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</si>
  <si>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</si>
  <si>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</si>
  <si>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</si>
  <si>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</si>
  <si>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</si>
  <si>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</si>
  <si>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</si>
  <si>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</si>
  <si>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</si>
  <si>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</si>
  <si>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</si>
  <si>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</si>
  <si>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</si>
  <si>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Koszty Pośrednie</t>
  </si>
  <si>
    <t>koszty pośrednie</t>
  </si>
  <si>
    <t>jako % kosztów bezpośrednich</t>
  </si>
  <si>
    <t>jako % kosztów  bezpośrednich</t>
  </si>
  <si>
    <t>w tym wkład własny</t>
  </si>
  <si>
    <t>Wkład własny w kosztach bezpośrednich</t>
  </si>
  <si>
    <t>Wkład własny</t>
  </si>
  <si>
    <t>Dofinansowanie w ramach kosztów pośrednich</t>
  </si>
  <si>
    <t>Udział %</t>
  </si>
  <si>
    <t xml:space="preserve">Wartość kosztów pośrednich </t>
  </si>
  <si>
    <t xml:space="preserve">Minimalny % wkładu własnego </t>
  </si>
  <si>
    <t xml:space="preserve">Poziom wkładu własnego </t>
  </si>
  <si>
    <t xml:space="preserve"> wkład własny W KOSZTACH POŚREDNICH </t>
  </si>
  <si>
    <t xml:space="preserve">% środka trwałego </t>
  </si>
  <si>
    <t xml:space="preserve">Limit środka trwałego </t>
  </si>
  <si>
    <t>wartość środka trwałego wynikający z budżetu</t>
  </si>
  <si>
    <t>wartośc CF wynikający z budżetu</t>
  </si>
  <si>
    <t>razem CF i środki trwałe</t>
  </si>
  <si>
    <t xml:space="preserve">montaż finansowy </t>
  </si>
  <si>
    <t>WYDATKI KWALIFIKOWALNE OGÓŁEM</t>
  </si>
  <si>
    <t>DOFINANSOWANIE</t>
  </si>
  <si>
    <t xml:space="preserve">ŚRODKI WSPÓLNOTOWE     </t>
  </si>
  <si>
    <t xml:space="preserve">BP     </t>
  </si>
  <si>
    <t xml:space="preserve">WKŁAD WŁASNY </t>
  </si>
  <si>
    <t xml:space="preserve"> w tym JST</t>
  </si>
  <si>
    <t>tytuł projektu/ identyfikacja</t>
  </si>
  <si>
    <t>podział wydatków na partnerów sekcja VII</t>
  </si>
  <si>
    <t>ZADANIE  NR</t>
  </si>
  <si>
    <t xml:space="preserve">LIDER </t>
  </si>
  <si>
    <t xml:space="preserve">rcnt </t>
  </si>
  <si>
    <t>Ścpm</t>
  </si>
  <si>
    <t>ŚCR</t>
  </si>
  <si>
    <t>Ścemits</t>
  </si>
  <si>
    <t>SUMA</t>
  </si>
  <si>
    <t>razem koszty bezpośrednie</t>
  </si>
  <si>
    <t>STAWKA kosztów pośrednich</t>
  </si>
  <si>
    <t xml:space="preserve">KOSZTY POŚREDNIE </t>
  </si>
  <si>
    <t>RAZEM WYDATKI</t>
  </si>
  <si>
    <t>w tym WKŁAD WŁASNY</t>
  </si>
  <si>
    <t>wkład prywatny</t>
  </si>
  <si>
    <t>wkład JST, FP, PRON</t>
  </si>
  <si>
    <t>kwota DOFINANSOWANIA</t>
  </si>
  <si>
    <t>kontrolka</t>
  </si>
  <si>
    <t>Tabela VIII  WoD</t>
  </si>
  <si>
    <t>wartości pomocnicze</t>
  </si>
  <si>
    <t>Nazwa żródła finansowania wydatków ogółem</t>
  </si>
  <si>
    <t>Nazwa żródła finansowania</t>
  </si>
  <si>
    <t>Wydatki Kwalifikowalne</t>
  </si>
  <si>
    <t>'RCNT</t>
  </si>
  <si>
    <t>Suma /projekt ogółem</t>
  </si>
  <si>
    <t xml:space="preserve">Wydatki Kwalifikowalne ogółem </t>
  </si>
  <si>
    <t xml:space="preserve">udział  sr wspólnotowych do dofinansowania </t>
  </si>
  <si>
    <t>Środki wspólnotowe</t>
  </si>
  <si>
    <t>Inne Krajowe środki publiczne, w tym:</t>
  </si>
  <si>
    <t>- budżet państwa</t>
  </si>
  <si>
    <t>- wkład jst</t>
  </si>
  <si>
    <t>- inne krajowe środki publiczne w tym</t>
  </si>
  <si>
    <t>* fundusz pracy</t>
  </si>
  <si>
    <t>* PFRON</t>
  </si>
  <si>
    <t>* inne</t>
  </si>
  <si>
    <t>Prywatne</t>
  </si>
  <si>
    <t>EBI</t>
  </si>
  <si>
    <t>udział wydatków w podziale na Lidera i Partnerów</t>
  </si>
  <si>
    <t>Dofinansowanie (środki wspólnotowe+budżet państwa)</t>
  </si>
  <si>
    <t>Wkład własny razem</t>
  </si>
  <si>
    <t>Srodki wspón</t>
  </si>
  <si>
    <t>kontrolka wartość projektu</t>
  </si>
  <si>
    <t>wg procedury Grzesia</t>
  </si>
  <si>
    <t>Udział wkłady własnego</t>
  </si>
  <si>
    <t>SZT.</t>
  </si>
  <si>
    <t xml:space="preserve">zakup srodka trwałego urządzenie do PCR w czasie rzeczywistym </t>
  </si>
  <si>
    <t xml:space="preserve">komora do pracy w warunkach sterylnych </t>
  </si>
  <si>
    <t>wirówko-wytrząsarka</t>
  </si>
  <si>
    <t xml:space="preserve">zakup środka trwałego Urządzenie do automatycznej izolacji DNA / RNA </t>
  </si>
  <si>
    <t>zakup śluzy</t>
  </si>
  <si>
    <t>1.29</t>
  </si>
  <si>
    <t xml:space="preserve">kompleksowy system informatyczny laboratoryjny (np. LSI) wraz urządzeniami peryferyjnymi, </t>
  </si>
  <si>
    <t>1.30</t>
  </si>
  <si>
    <t>1.31</t>
  </si>
  <si>
    <t>dostosowanie laboratoriów do klasy czystości D</t>
  </si>
  <si>
    <t>1.32</t>
  </si>
  <si>
    <t>1.33</t>
  </si>
  <si>
    <t>1.34</t>
  </si>
  <si>
    <t>1.52</t>
  </si>
  <si>
    <t>1.53</t>
  </si>
  <si>
    <t>1.54</t>
  </si>
  <si>
    <t>1.55</t>
  </si>
  <si>
    <t>Kombinezon ochronny EN 14126 rozm. M</t>
  </si>
  <si>
    <t>para</t>
  </si>
  <si>
    <t>Rękawice nitrylowe bezpudrowe rozm. l</t>
  </si>
  <si>
    <t>Cewnik do odsysania z regulacją siły ssania 14 ch</t>
  </si>
  <si>
    <t xml:space="preserve"> sztuk</t>
  </si>
  <si>
    <t>sztuk</t>
  </si>
  <si>
    <t>Sztuk</t>
  </si>
  <si>
    <t>wynagrodzenie psychologa /psychoterapeutę 80h/msc x10 msc- umowa zlecenie</t>
  </si>
  <si>
    <t>koszty noclegu personelu we przypadku kwarantanny</t>
  </si>
  <si>
    <t>koszty usługi pralniczej</t>
  </si>
  <si>
    <t>Rękawice nitrylowe M - opakowanie 100 szt.</t>
  </si>
  <si>
    <t>Rękawice nitrylowe L - opakowanie 100 szt.</t>
  </si>
  <si>
    <t>Mydło pianowe</t>
  </si>
  <si>
    <t>Papier toaletowy - rolka</t>
  </si>
  <si>
    <t>Ręcznik jednorazowy - rolka</t>
  </si>
  <si>
    <t>Gaziki niejałowe 10cmx10cm - opakowanie</t>
  </si>
  <si>
    <t>Gaziki niejałowe 5cmx5cm - opakowanie</t>
  </si>
  <si>
    <t>Igły do iniekcji 0,8 - opakowanie</t>
  </si>
  <si>
    <t>Igły do iniekcji 0,7 - opakowanie</t>
  </si>
  <si>
    <t>Igły do iniekcji 1,2 - opakowanie</t>
  </si>
  <si>
    <t>Pojemnik na odpady medyczne  - igły 0,7l</t>
  </si>
  <si>
    <t>Pojemnik na odpady medyczne  - igły 1l</t>
  </si>
  <si>
    <t>Kieliszki do leków jednorazowe - opakowanie</t>
  </si>
  <si>
    <t>Worki czerwone 70 litrów - rolka</t>
  </si>
  <si>
    <t>Płyn wieloelektrolitowy po 500ml</t>
  </si>
  <si>
    <t>0,9%NaCl po 500ml</t>
  </si>
  <si>
    <t>0,9%NaCl po 10 ml - opakowanie</t>
  </si>
  <si>
    <t>Pyralgina – ampułki po 5ml - opakowanie</t>
  </si>
  <si>
    <t>Pyralgina tabletki po 500mg - opakowanie</t>
  </si>
  <si>
    <t>Ketonal ampułki po 2 ml - opakowanie</t>
  </si>
  <si>
    <t>Ketonal tabletki 50 mg - opakowanie</t>
  </si>
  <si>
    <t>Paracetamol po 500mg - opakowanie</t>
  </si>
  <si>
    <t>Ibuprom - opakowanie</t>
  </si>
  <si>
    <t>Berodual</t>
  </si>
  <si>
    <t>Ventolin aerosol</t>
  </si>
  <si>
    <t>5% Glukoza</t>
  </si>
  <si>
    <t>Kaczka jednorazowa - opakowania</t>
  </si>
  <si>
    <t>Baseny jednorazowe - opakowania</t>
  </si>
  <si>
    <t>Nocniki jednorazowe - opakowania</t>
  </si>
  <si>
    <t>Rękawiczki jednorazowe nitrylowe (op. po 200 szt.)</t>
  </si>
  <si>
    <t>Worki foliowe czerwone 190 l (op.)</t>
  </si>
  <si>
    <t>Termometry czołowe</t>
  </si>
  <si>
    <t xml:space="preserve">Urządzenie do zamgławiania karetek </t>
  </si>
  <si>
    <t>Gaziki nasączone alkoholem do dezynfekcji skóry (op.)</t>
  </si>
  <si>
    <t>Krem ochronny do rąk</t>
  </si>
  <si>
    <t>Audycja radiowa z udziałem eksperta (psycholog, pedagog, rehabilitant, lekarz) - czas antenowy  audycja/tydzień * 10 m-cy</t>
  </si>
  <si>
    <t>audycja</t>
  </si>
  <si>
    <t>sztuka</t>
  </si>
  <si>
    <t>Audycja telewizyjna 2/miesiąc * 10 m-cy</t>
  </si>
  <si>
    <t>dla WSSCG</t>
  </si>
  <si>
    <t>8.13</t>
  </si>
  <si>
    <t>dla ŚCPM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</si>
  <si>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</si>
  <si>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</si>
  <si>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</si>
  <si>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</si>
  <si>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</si>
  <si>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</si>
  <si>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</si>
  <si>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</si>
  <si>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</si>
  <si>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</si>
  <si>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</si>
  <si>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dla RCNT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</si>
  <si>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</si>
  <si>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</si>
  <si>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</si>
  <si>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</si>
  <si>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</si>
  <si>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</si>
  <si>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</si>
  <si>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</si>
  <si>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</si>
  <si>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</si>
  <si>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kategoria</t>
  </si>
  <si>
    <t>próbówka (typu falcon) 15ml - opakowanie 100 szt.</t>
  </si>
  <si>
    <t>labZAP™  Uniwersalny środek czyszczący do powierzchni laboratoryjnych. Usuwa enzymy o aktywnościach DNAz i RNAz oraz pozostałości kwasów nukleinowych.</t>
  </si>
  <si>
    <t>przyłbica ochronna laboratoryjna zgodna z EN 16613-S</t>
  </si>
  <si>
    <t>maski z filtrem</t>
  </si>
  <si>
    <t>Kombinezon do ochrony przed wirusami i bakteriami</t>
  </si>
  <si>
    <t>ochraniacze na obuwie (1 op. 100 szt.)</t>
  </si>
  <si>
    <t xml:space="preserve">zakup środka trwałego Urządzenie do automatycznej izolacji DNA / RNA o wysokiej przepustowsci min 96 próbek </t>
  </si>
  <si>
    <t>zestawy komputerowe z oprogramowaniem - 6 sztuk</t>
  </si>
  <si>
    <t>1.35</t>
  </si>
  <si>
    <t>1.36</t>
  </si>
  <si>
    <t>1.37</t>
  </si>
  <si>
    <t>1.38</t>
  </si>
  <si>
    <t xml:space="preserve">zatrudnienie personelu - 2 pracowników koodynujących pracę zespołu laborantów - umowa o pracę z kosztami pracodawcy </t>
  </si>
  <si>
    <t>1.39</t>
  </si>
  <si>
    <t>Urządzenie do dekontaminacji</t>
  </si>
  <si>
    <t>2.37</t>
  </si>
  <si>
    <t>Kombinezon en 14126 rozm. m</t>
  </si>
  <si>
    <t>Kombinezon en 14126 rozm. l</t>
  </si>
  <si>
    <t>Kombinezon en 14126 rozm. xl</t>
  </si>
  <si>
    <t>Maska chirurgiczna 3-warst. gumka kat. 2 en14683</t>
  </si>
  <si>
    <t>Maska chirurgiczna 3-warst. troki kat. 2 en14684</t>
  </si>
  <si>
    <t>Maska filtrująca ffp2 / n95</t>
  </si>
  <si>
    <t>Maska filtrująca ffp3 / n100</t>
  </si>
  <si>
    <t>Ochraniacz na buty włókninowo - foliowy</t>
  </si>
  <si>
    <t>Ochraniacz na buty włókninowy z gumką</t>
  </si>
  <si>
    <t>Osłona na buty wysoka do kombinezonu en 14126 rozm.  uniwersalny</t>
  </si>
  <si>
    <t>Przyłbica ochronna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</si>
  <si>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</si>
  <si>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</si>
  <si>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</si>
  <si>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</si>
  <si>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</si>
  <si>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</si>
  <si>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</si>
  <si>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</si>
  <si>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</si>
  <si>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</si>
  <si>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</si>
  <si>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Wkład własy pienięzny - zakup środków ochrony indywidualnej (przyłbice, Rękawice nitrylowe/lateksowe, Fartuch chirurgiczny wzmocniony itp.)</t>
  </si>
  <si>
    <t>3.99</t>
  </si>
  <si>
    <t xml:space="preserve">Wynagrodzenie psychologa/psychoterapeuty - 40h/msc x 10 mscy - umowa zlecenie </t>
  </si>
  <si>
    <t>3.100</t>
  </si>
  <si>
    <t>Lampa bakteriobójcza - mobilna</t>
  </si>
  <si>
    <t xml:space="preserve">Termometry </t>
  </si>
  <si>
    <t>Pulsoksymetr</t>
  </si>
  <si>
    <t>Aparaty RR</t>
  </si>
  <si>
    <t>Pojemniki do transportu probówek- (test na Koronawirusa)</t>
  </si>
  <si>
    <t>Indywidualny Zestaw Ochrony Biologicznej</t>
  </si>
  <si>
    <t>Maski z filtrem FFP3</t>
  </si>
  <si>
    <t>Środek do dezynfekcji rąk</t>
  </si>
  <si>
    <t>Aparat EKG</t>
  </si>
  <si>
    <t>Domofony termowizyjne w celu ograniczenia kontaktu z osobami z zewnątrz w przypadku zagrożenia epidemiologicznego</t>
  </si>
  <si>
    <t>4.12</t>
  </si>
  <si>
    <t>4.13</t>
  </si>
  <si>
    <t>Koszty usługi pralniczej</t>
  </si>
  <si>
    <t>nazwa zadania ROPS</t>
  </si>
  <si>
    <t xml:space="preserve">nazwa zadania </t>
  </si>
  <si>
    <t xml:space="preserve">Środek trwały </t>
  </si>
  <si>
    <t>w tym niepieniężny/rzeczowy</t>
  </si>
  <si>
    <t>Wsparcie RCNT (01.04.2020 r. - 31.01.2021 r.)</t>
  </si>
  <si>
    <t xml:space="preserve">próbówka (typu falcon) 15ml </t>
  </si>
  <si>
    <t>labZAP™
Uniwersalny środek czyszczący do powierzchni laboratoryjnych. Usuwa enzymy o aktywnościach DNAz i RNAz oraz pozostałości kwasów nukleinowych.</t>
  </si>
  <si>
    <t>trzeba to sprawdzić</t>
  </si>
  <si>
    <t>t</t>
  </si>
  <si>
    <t>sprzęt komputerowy z oprogramowaniem</t>
  </si>
  <si>
    <t>kompleksowy system informatyczny laboratoryjny (np. LSI) wraz urządzeniami peryferyjnymi</t>
  </si>
  <si>
    <t xml:space="preserve">zatrudnienie personelu - 2 laborantów - umowa o pracę z kosztami pracodawcy </t>
  </si>
  <si>
    <t>Wsparcie Wojewódzkiego Szpitala Zespolonego w Kielcach (01.04.2020 - 31.01.2021 r.)</t>
  </si>
  <si>
    <t>Termometr elektroniczny</t>
  </si>
  <si>
    <t>Ciśnieniomierz elektryczny</t>
  </si>
  <si>
    <t>Pulsoksymetr stacjonarny</t>
  </si>
  <si>
    <t xml:space="preserve">Pojemnik termoizolacyjny medyczny </t>
  </si>
  <si>
    <t>Videolaryngoskop z kompletem łyżek</t>
  </si>
  <si>
    <t>Respirator transportowy</t>
  </si>
  <si>
    <t>Respirator stacjonarny</t>
  </si>
  <si>
    <t>Aparat USG</t>
  </si>
  <si>
    <t>Aparat RTG przyłóżkowe</t>
  </si>
  <si>
    <t>Łóżka nadzoru intensywnego</t>
  </si>
  <si>
    <t>Kardiomonitor IT</t>
  </si>
  <si>
    <t>Kardiomonitor transportowy</t>
  </si>
  <si>
    <t>Monitory zbiorcze</t>
  </si>
  <si>
    <t>Pulsoksymetr(czujniki + kabel)</t>
  </si>
  <si>
    <t>Respirator IT z NIV</t>
  </si>
  <si>
    <t>Kapnograf IT</t>
  </si>
  <si>
    <t>Mankiety NIPB z okablowaniem</t>
  </si>
  <si>
    <t xml:space="preserve">Okablowanie monitory IT </t>
  </si>
  <si>
    <t>Okablowanie EKG</t>
  </si>
  <si>
    <t>Mankiet do szybkich przetoczeń</t>
  </si>
  <si>
    <t>Pompa infuzyjna</t>
  </si>
  <si>
    <t>Pompa infuzyjna TCI</t>
  </si>
  <si>
    <t>Pompa infuzyjna transportowa</t>
  </si>
  <si>
    <t>Stacja dokująca na pompy IT</t>
  </si>
  <si>
    <t>Pompy objętościowe</t>
  </si>
  <si>
    <t>Materac przeciw odleżynowy</t>
  </si>
  <si>
    <t>Videobronchoskop</t>
  </si>
  <si>
    <t xml:space="preserve">Respirator NIV </t>
  </si>
  <si>
    <t>Butla powietrza</t>
  </si>
  <si>
    <t>Defibrylator</t>
  </si>
  <si>
    <t>Aparat laboratoryjny POC</t>
  </si>
  <si>
    <t>Podgrzewacz masywne przetocze</t>
  </si>
  <si>
    <t>Podgrzeczacz do płynów</t>
  </si>
  <si>
    <t>Cieplarka płyny</t>
  </si>
  <si>
    <t>System do ogrzewania</t>
  </si>
  <si>
    <t>Myjnia bronchoskop</t>
  </si>
  <si>
    <t xml:space="preserve">Nebulizator ultradźwiekowy </t>
  </si>
  <si>
    <t>2.38</t>
  </si>
  <si>
    <t>Nebulizator respirator</t>
  </si>
  <si>
    <t>2.39</t>
  </si>
  <si>
    <t>Przebudowa części pomieszczeń oraz realizacja doposażenia w respiratory w Kilnice Chorób Zakaźnych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</si>
  <si>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</si>
  <si>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</si>
  <si>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</si>
  <si>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</si>
  <si>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</si>
  <si>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</si>
  <si>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</si>
  <si>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</si>
  <si>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</si>
  <si>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</si>
  <si>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</si>
  <si>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</si>
  <si>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</si>
  <si>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 xml:space="preserve">   </t>
  </si>
  <si>
    <t>2.53</t>
  </si>
  <si>
    <t>2.54</t>
  </si>
  <si>
    <t>2.55</t>
  </si>
  <si>
    <t>2.56</t>
  </si>
  <si>
    <t>2.57</t>
  </si>
  <si>
    <t>Środek do mycia i dezynfekcji dużych powierzchni ( podłogi i ściany) z możliwością stosowania w obecności pacjenta</t>
  </si>
  <si>
    <t>2.58</t>
  </si>
  <si>
    <t>Wynagrodzenie psychologa/psychoterapeuty - umowa o pracę</t>
  </si>
  <si>
    <t>2.59</t>
  </si>
  <si>
    <t>2.60</t>
  </si>
  <si>
    <t>2.61</t>
  </si>
  <si>
    <t>2.62</t>
  </si>
  <si>
    <t>2.63</t>
  </si>
  <si>
    <t>2.64</t>
  </si>
  <si>
    <t>2.65</t>
  </si>
  <si>
    <t>2.66</t>
  </si>
  <si>
    <t>Wsparcie Wojewódzkiego Szpitala Specjalistycznego im. Św Rafała w Czerwonej Górze (01.04.2020 r. - 31.01.2021 r.)</t>
  </si>
  <si>
    <t>Respiratory - Anestezjologia/Intesywna terapia</t>
  </si>
  <si>
    <t>Pompy infuzyjne - Anestezjologia/Intesywna terapia</t>
  </si>
  <si>
    <t>Monitor funkcji zyciowych - Anestezjologia/Intesywna terapia</t>
  </si>
  <si>
    <t>Ssaki - Anestezjologia/Intesywna terapia</t>
  </si>
  <si>
    <t>Łóżka anestezjologiczne z materacami p/odlezynowymi - Anestezjologia/Intesywna terapia</t>
  </si>
  <si>
    <t>Urządzenia do terapii nerkozastępczej - Anestezjologia/Intesywna terapia</t>
  </si>
  <si>
    <t>Inhalatory (leczenie powikłań u hospitalizowanych) - Anestezjologia/Intesywna terapia</t>
  </si>
  <si>
    <t>Respiratory - Blok operacyjny</t>
  </si>
  <si>
    <t>Stolik pod aparaturę - Blok operacyjny</t>
  </si>
  <si>
    <t>Kardiomonitory - Blok operacyjny</t>
  </si>
  <si>
    <t>Ssaki - Blok operacyjny</t>
  </si>
  <si>
    <t>Urządzenie do wysokoprzepływowej tlenoterapii</t>
  </si>
  <si>
    <t>Urządzenie do dezynfekcji metodą zamgławiania</t>
  </si>
  <si>
    <t xml:space="preserve">Reduktory do tlenu </t>
  </si>
  <si>
    <t>Koncentratory tlenu</t>
  </si>
  <si>
    <t>Maska chirurgiczna 3-warstwowa zgodna z normą EN 14683 z trokami lub gumkami</t>
  </si>
  <si>
    <t>Kombinezon ochronny 
(typu Tyvek/Tychem)</t>
  </si>
  <si>
    <t>Osłony na buty</t>
  </si>
  <si>
    <t>Gogle/Przyłbice</t>
  </si>
  <si>
    <t>Maska FFP3</t>
  </si>
  <si>
    <t>Jednorazowy fartuch izolacyjny ochronny  Materiał SMS 35gr. 115cm*140c</t>
  </si>
  <si>
    <t>Octenisept 1000ml</t>
  </si>
  <si>
    <t>Sekulyse (Stabimed fresh) 5 litrów</t>
  </si>
  <si>
    <t xml:space="preserve">Zestaw serwet uniwersalnych, </t>
  </si>
  <si>
    <t>Fartuchy chirurgiczne sterylne</t>
  </si>
  <si>
    <t>Włóknina opakowaniowa 100x100</t>
  </si>
  <si>
    <t>Rękaw foliowo włókninowy 420x100</t>
  </si>
  <si>
    <t>Materiał opakowaniowy 100x100</t>
  </si>
  <si>
    <t>Test Bowie Dick</t>
  </si>
  <si>
    <t>Serweta operacyjna 45x45</t>
  </si>
  <si>
    <t>Kompresy gazowe a 40 szt.</t>
  </si>
  <si>
    <t>Tupfery a 10 szt</t>
  </si>
  <si>
    <t>Uchwyt elektrody czynnej i biernej zestaw</t>
  </si>
  <si>
    <t>Maski chirurgiczne z trokami</t>
  </si>
  <si>
    <t>Maski z osłoną na oczy</t>
  </si>
  <si>
    <t>Czepek chirurgiczny typu Hełm</t>
  </si>
  <si>
    <t>Czepek chirurgiczny</t>
  </si>
  <si>
    <t>Rękawice chirurgiczne</t>
  </si>
  <si>
    <t>Rękawice nitrylowe</t>
  </si>
  <si>
    <t>Skinsept color</t>
  </si>
  <si>
    <t>Sekulyse – do dezynfekcji narzędzi</t>
  </si>
  <si>
    <t>Środek do dezynfekcji trunych powierzchni Desprei</t>
  </si>
  <si>
    <t>Środek do mycia i dezynfekcji mechanicznej – sekumatic FR</t>
  </si>
  <si>
    <t>Środek płuczący do myjni – Sekumatic FKN</t>
  </si>
  <si>
    <t>Srodek neutralizujący – Sekumatic FNZ</t>
  </si>
  <si>
    <t>Sekusept Activ</t>
  </si>
  <si>
    <t>Płyn do dezynfekcji rąk a 5l</t>
  </si>
  <si>
    <t>Ochraniacz na buty z włókniny</t>
  </si>
  <si>
    <t xml:space="preserve">Fartuch chirurgiczny bez wzmocnień </t>
  </si>
  <si>
    <t xml:space="preserve">Fartuch chirurgiczny z  wzmocnieniami </t>
  </si>
  <si>
    <t>Wsparcie Świętokrzyskiego Centrum Psychiatrii w Morawicy (01.04.2020 r. - 31.01.2021 r.)</t>
  </si>
  <si>
    <t>Samochód do transportu badań</t>
  </si>
  <si>
    <t>Meleks do transportu wewnętrznego (badania, pranie, odpady medyczne)</t>
  </si>
  <si>
    <t>4.14</t>
  </si>
  <si>
    <t>4.15</t>
  </si>
  <si>
    <t>4.16</t>
  </si>
  <si>
    <t>4.17</t>
  </si>
  <si>
    <t>Wsparcie Świętokrzyskiego Centrum Rehabilitacji (01.04.2020 r. - 31.01.2021 r.)</t>
  </si>
  <si>
    <t>Prześcieradło jednorazowe</t>
  </si>
  <si>
    <t>Nakłuwacz jednorazowy automatyczny</t>
  </si>
  <si>
    <t>Gaziki sterylne do dezynfekcji</t>
  </si>
  <si>
    <t>Szpatułki sterylne</t>
  </si>
  <si>
    <t>Rękawice nitrylowe M</t>
  </si>
  <si>
    <t>Rękawice nitrylowe L</t>
  </si>
  <si>
    <t>4.18</t>
  </si>
  <si>
    <t>Chemisept – płyn do dezynfekcji rąk 1 litr</t>
  </si>
  <si>
    <t>4.19</t>
  </si>
  <si>
    <t>Chemisept – żel do dezynfekcji rąk</t>
  </si>
  <si>
    <t>4.20</t>
  </si>
  <si>
    <t>Bacticid – płyn do dezynfekcji powierzchni w aerozolu</t>
  </si>
  <si>
    <t>4.21</t>
  </si>
  <si>
    <t>Azo wipes – chusteczki do dezynfekcji powierzchni</t>
  </si>
  <si>
    <t>4.22</t>
  </si>
  <si>
    <t>Chlorinex 60 - tabletki na bazie chloru</t>
  </si>
  <si>
    <t>4.23</t>
  </si>
  <si>
    <t>BOZO – płyn do dezynfekcji wanien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</si>
  <si>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</si>
  <si>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</si>
  <si>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</si>
  <si>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</si>
  <si>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</si>
  <si>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</si>
  <si>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</si>
  <si>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</si>
  <si>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</si>
  <si>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</si>
  <si>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</si>
  <si>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</si>
  <si>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Wsparcie ŚCRMiTS (01.04.2020 r. - 31.01.2021 r.)</t>
  </si>
  <si>
    <t>Środek do dezynfekcji rąk  100 ml</t>
  </si>
  <si>
    <t>Środek do powierzchni na bazie alkoholu  1 l</t>
  </si>
  <si>
    <t>Środek do powierzchni na bazie alkoholu  5 l.</t>
  </si>
  <si>
    <t>Maska chirurgiczna trójwarstwowa</t>
  </si>
  <si>
    <t>Półmaski o klasie filtra FFP3 lub FFP2</t>
  </si>
  <si>
    <t>Prześcieradła jednorazowe fizelinowe</t>
  </si>
  <si>
    <t>Rękawiczki jednorazowe</t>
  </si>
  <si>
    <t>Ozonator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</si>
  <si>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</si>
  <si>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</si>
  <si>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</si>
  <si>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</si>
  <si>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</si>
  <si>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</si>
  <si>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</si>
  <si>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</si>
  <si>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</si>
  <si>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</si>
  <si>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</si>
  <si>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</si>
  <si>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</si>
  <si>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</si>
  <si>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</si>
  <si>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</si>
  <si>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</si>
  <si>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koszty pośrednie -wkłąd własny</t>
  </si>
  <si>
    <t>% środka trwałego</t>
  </si>
  <si>
    <t>???</t>
  </si>
  <si>
    <t xml:space="preserve">do ustalenia poziom % </t>
  </si>
  <si>
    <t>pozycja ta w ogóle nie wzieta pod uwagę typowe działanie EFRR</t>
  </si>
  <si>
    <t>wyzerowana pozycja</t>
  </si>
  <si>
    <t>wartośc środka trwałego wynikający z budżetu</t>
  </si>
  <si>
    <t xml:space="preserve">wyzerowałam pozycje </t>
  </si>
  <si>
    <t>działanie EFRR</t>
  </si>
  <si>
    <t>Źródła finansowania wydatków kwalifikowalnych</t>
  </si>
  <si>
    <t>sprawdzenie</t>
  </si>
  <si>
    <t>Nazwa źródła finansowania</t>
  </si>
  <si>
    <t>Wydatki kwalifikowalne</t>
  </si>
  <si>
    <t>DOFINANSOWANIE w tym:</t>
  </si>
  <si>
    <t>- dofinansowanie w ramach k-tów bezpośrednich</t>
  </si>
  <si>
    <t>- dofinansowanie w ramach k-tów pośrednich</t>
  </si>
  <si>
    <t>ŚRODKI WSPÓLNOTOWE</t>
  </si>
  <si>
    <t>Budżet państwa - 9%</t>
  </si>
  <si>
    <t>Wkład własny - 6% w tym:</t>
  </si>
  <si>
    <t>- wkład własny w kosztach bezpośrednich</t>
  </si>
  <si>
    <t>- wkład własny w kosztach pośrednich</t>
  </si>
  <si>
    <t>Wydatki ogółem</t>
  </si>
  <si>
    <t>wydatki bezpośrednie</t>
  </si>
  <si>
    <t>Sprawdzenie</t>
  </si>
  <si>
    <t>Nazwa kosztu</t>
  </si>
  <si>
    <t>Nazwa zadania</t>
  </si>
  <si>
    <t>Lp.</t>
  </si>
  <si>
    <t>osoba</t>
  </si>
  <si>
    <t>Wkład własny ogółem</t>
  </si>
  <si>
    <t>Wartość ogółem projektu</t>
  </si>
  <si>
    <t>Słownik jednostki miary</t>
  </si>
  <si>
    <t>Słownik występuje/nie występuje</t>
  </si>
  <si>
    <t>N</t>
  </si>
  <si>
    <t>% wkładu własnego</t>
  </si>
  <si>
    <t>rok</t>
  </si>
  <si>
    <t>dzień</t>
  </si>
  <si>
    <t>osobodzień</t>
  </si>
  <si>
    <t>roboczogodzina</t>
  </si>
  <si>
    <t>RAZEM</t>
  </si>
  <si>
    <t>Pomocnicze pole do wyliczenia wkałdu własnego</t>
  </si>
  <si>
    <t>pola żółte należy uzupełnić</t>
  </si>
  <si>
    <t>NIE</t>
  </si>
  <si>
    <t>TAK</t>
  </si>
  <si>
    <t>LEGENDA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</si>
  <si>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</si>
  <si>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</si>
  <si>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</si>
  <si>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</si>
  <si>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</si>
  <si>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</si>
  <si>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</si>
  <si>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</si>
  <si>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</si>
  <si>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</si>
  <si>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</si>
  <si>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</si>
  <si>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</si>
  <si>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</si>
  <si>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</si>
  <si>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</si>
  <si>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</si>
  <si>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</si>
  <si>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</si>
  <si>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</si>
  <si>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</si>
  <si>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</si>
  <si>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</si>
  <si>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</si>
  <si>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</si>
  <si>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</si>
  <si>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</si>
  <si>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</si>
  <si>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</si>
  <si>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</si>
  <si>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</si>
  <si>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</si>
  <si>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</si>
  <si>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</si>
  <si>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</si>
  <si>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</si>
  <si>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</si>
  <si>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</si>
  <si>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</si>
  <si>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</si>
  <si>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</si>
  <si>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</si>
  <si>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</si>
  <si>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</si>
  <si>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</si>
  <si>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</si>
  <si>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</si>
  <si>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</si>
  <si>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</si>
  <si>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</si>
  <si>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</si>
  <si>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</si>
  <si>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</si>
  <si>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</si>
  <si>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</si>
  <si>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</si>
  <si>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</si>
  <si>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</si>
  <si>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</si>
  <si>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</si>
  <si>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</si>
  <si>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</si>
  <si>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</si>
  <si>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</si>
  <si>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</si>
  <si>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</si>
  <si>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</si>
  <si>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</si>
  <si>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</si>
  <si>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</si>
  <si>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</si>
  <si>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</si>
  <si>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</si>
  <si>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</si>
  <si>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</si>
  <si>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</si>
  <si>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</si>
  <si>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</si>
  <si>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</si>
  <si>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</si>
  <si>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</si>
  <si>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</si>
  <si>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</si>
  <si>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</si>
  <si>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</si>
  <si>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</si>
  <si>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</si>
  <si>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</si>
  <si>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</si>
  <si>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</si>
  <si>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</si>
  <si>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</si>
  <si>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</si>
  <si>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</si>
  <si>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</si>
  <si>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</si>
  <si>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</si>
  <si>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</si>
  <si>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</si>
  <si>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</si>
  <si>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</si>
  <si>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</si>
  <si>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</si>
  <si>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</si>
  <si>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</si>
  <si>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</si>
  <si>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</si>
  <si>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</si>
  <si>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</si>
  <si>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</si>
  <si>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</si>
  <si>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</si>
  <si>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</si>
  <si>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</si>
  <si>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</si>
  <si>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</si>
  <si>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</si>
  <si>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</si>
  <si>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</si>
  <si>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</si>
  <si>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</si>
  <si>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</si>
  <si>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</si>
  <si>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</si>
  <si>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</si>
  <si>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</si>
  <si>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</si>
  <si>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</si>
  <si>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</si>
  <si>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</si>
  <si>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</si>
  <si>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</si>
  <si>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</si>
  <si>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</si>
  <si>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</si>
  <si>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</si>
  <si>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</si>
  <si>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</si>
  <si>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</si>
  <si>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</si>
  <si>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</si>
  <si>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</si>
  <si>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</si>
  <si>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</si>
  <si>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</si>
  <si>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</si>
  <si>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</si>
  <si>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</si>
  <si>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</si>
  <si>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</si>
  <si>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</si>
  <si>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</si>
  <si>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</si>
  <si>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</si>
  <si>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</si>
  <si>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</si>
  <si>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</si>
  <si>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</si>
  <si>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</si>
  <si>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</si>
  <si>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</si>
  <si>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</si>
  <si>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</si>
  <si>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</si>
  <si>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</si>
  <si>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</si>
  <si>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</si>
  <si>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</si>
  <si>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</si>
  <si>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</si>
  <si>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</si>
  <si>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</si>
  <si>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</si>
  <si>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</si>
  <si>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</si>
  <si>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</si>
  <si>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</si>
  <si>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</si>
  <si>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</si>
  <si>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</si>
  <si>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</si>
  <si>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</si>
  <si>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</si>
  <si>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</si>
  <si>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</si>
  <si>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</si>
  <si>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</si>
  <si>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</si>
  <si>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</si>
  <si>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</si>
  <si>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</si>
  <si>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</si>
  <si>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</si>
  <si>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</si>
  <si>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</si>
  <si>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</si>
  <si>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</si>
  <si>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</si>
  <si>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</si>
  <si>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</si>
  <si>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</si>
  <si>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</si>
  <si>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</si>
  <si>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</si>
  <si>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</si>
  <si>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</si>
  <si>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</si>
  <si>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</si>
  <si>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</si>
  <si>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</si>
  <si>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</si>
  <si>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</si>
  <si>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</si>
  <si>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</si>
  <si>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</si>
  <si>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</si>
  <si>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</si>
  <si>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</si>
  <si>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</si>
  <si>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</si>
  <si>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</si>
  <si>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</si>
  <si>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</si>
  <si>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</si>
  <si>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</si>
  <si>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</si>
  <si>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</si>
  <si>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</si>
  <si>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</si>
  <si>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</si>
  <si>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</si>
  <si>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</si>
  <si>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</si>
  <si>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</si>
  <si>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</si>
  <si>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</si>
  <si>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</si>
  <si>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</si>
  <si>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</si>
  <si>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</si>
  <si>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</si>
  <si>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</si>
  <si>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</si>
  <si>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</si>
  <si>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</si>
  <si>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</si>
  <si>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</si>
  <si>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</si>
  <si>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</si>
  <si>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</si>
  <si>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</si>
  <si>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</si>
  <si>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</si>
  <si>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</si>
  <si>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</si>
  <si>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</si>
  <si>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</si>
  <si>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</si>
  <si>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</si>
  <si>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</si>
  <si>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</si>
  <si>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</si>
  <si>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</si>
  <si>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</si>
  <si>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</si>
  <si>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</si>
  <si>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</si>
  <si>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</si>
  <si>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</si>
  <si>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</si>
  <si>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</si>
  <si>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</si>
  <si>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</si>
  <si>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</si>
  <si>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</si>
  <si>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</si>
  <si>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</si>
  <si>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</si>
  <si>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</si>
  <si>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</si>
  <si>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</si>
  <si>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</si>
  <si>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</si>
  <si>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</si>
  <si>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</si>
  <si>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</si>
  <si>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</si>
  <si>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</si>
  <si>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</si>
  <si>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</si>
  <si>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</si>
  <si>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</si>
  <si>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</si>
  <si>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</si>
  <si>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</si>
  <si>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</si>
  <si>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</si>
  <si>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</si>
  <si>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</si>
  <si>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</si>
  <si>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</si>
  <si>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</si>
  <si>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</si>
  <si>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</si>
  <si>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</si>
  <si>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</si>
  <si>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</si>
  <si>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</si>
  <si>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</si>
  <si>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</si>
  <si>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</si>
  <si>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</si>
  <si>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</si>
  <si>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</si>
  <si>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</si>
  <si>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</si>
  <si>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</si>
  <si>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</si>
  <si>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</si>
  <si>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</si>
  <si>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</si>
  <si>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</si>
  <si>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</si>
  <si>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</si>
  <si>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</si>
  <si>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</si>
  <si>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</si>
  <si>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</si>
  <si>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</si>
  <si>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</si>
  <si>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</si>
  <si>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</si>
  <si>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</si>
  <si>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</si>
  <si>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</si>
  <si>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</si>
  <si>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</si>
  <si>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</si>
  <si>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</si>
  <si>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</si>
  <si>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</si>
  <si>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</si>
  <si>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</si>
  <si>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</si>
  <si>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</si>
  <si>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</si>
  <si>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</si>
  <si>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</si>
  <si>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</si>
  <si>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</si>
  <si>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</si>
  <si>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</si>
  <si>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</si>
  <si>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</si>
  <si>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</si>
  <si>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</si>
  <si>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</si>
  <si>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</si>
  <si>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</si>
  <si>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</si>
  <si>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</si>
  <si>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</si>
  <si>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</si>
  <si>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</si>
  <si>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</si>
  <si>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</si>
  <si>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</si>
  <si>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</si>
  <si>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</si>
  <si>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</si>
  <si>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</si>
  <si>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</si>
  <si>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</si>
  <si>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</si>
  <si>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</si>
  <si>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</si>
  <si>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</si>
  <si>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</si>
  <si>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</si>
  <si>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</si>
  <si>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</si>
  <si>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</si>
  <si>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</si>
  <si>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</si>
  <si>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</si>
  <si>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</si>
  <si>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</si>
  <si>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</si>
  <si>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</si>
  <si>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</si>
  <si>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</si>
  <si>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</si>
  <si>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</si>
  <si>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</si>
  <si>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</si>
  <si>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</si>
  <si>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</si>
  <si>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</si>
  <si>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</si>
  <si>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</si>
  <si>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</si>
  <si>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Wartość</t>
  </si>
  <si>
    <t>Różnica w kwocie</t>
  </si>
  <si>
    <t>Status</t>
  </si>
  <si>
    <t>Wartość wkładu własnego w SOWIE EFS</t>
  </si>
  <si>
    <t>Wartość ogółem w SOWIE EFS</t>
  </si>
  <si>
    <t>SOWA EFS</t>
  </si>
  <si>
    <t>w tym wartość wkładu własnego</t>
  </si>
  <si>
    <t>Ogółem</t>
  </si>
  <si>
    <t>Ilość łącznie</t>
  </si>
  <si>
    <t>Status wkładu własnego</t>
  </si>
  <si>
    <t>wkładu własnego</t>
  </si>
  <si>
    <t xml:space="preserve"> ogółem</t>
  </si>
  <si>
    <t>BUDŻET SZCZEGÓŁOWY</t>
  </si>
  <si>
    <t>pola nieedytowalne</t>
  </si>
  <si>
    <t>pola czerwone i niebieskie wskazują na brak spójności danych w budżecie szczegółowym z danymi w SOWA EFS</t>
  </si>
  <si>
    <t>Amortyzacja</t>
  </si>
  <si>
    <t xml:space="preserve">Nieruchomości </t>
  </si>
  <si>
    <t xml:space="preserve">Usługi zewnętrzne </t>
  </si>
  <si>
    <t>Wartości niematerialne
i prawne</t>
  </si>
  <si>
    <t>Personel projektu</t>
  </si>
  <si>
    <t xml:space="preserve">Środki trwałe/
dostawy </t>
  </si>
  <si>
    <t xml:space="preserve">Wsparcie finansowe udzielone grantobiorcom i uczestnikom projektu 
</t>
  </si>
  <si>
    <t>Wsparcie finansowe udzielone grantobiorcom i uczestnikom projektu</t>
  </si>
  <si>
    <t>Dostawy
(inne niż środki trwałe)</t>
  </si>
  <si>
    <t>Koszty wsparcia uczestników</t>
  </si>
  <si>
    <t>Wartości niematerialne i prawne</t>
  </si>
  <si>
    <t>Dostawy (inne niż środki trwałe)</t>
  </si>
  <si>
    <t>Roboty budowlane</t>
  </si>
  <si>
    <t>Sprawdzenie zgodności Budżetu szczegółowego z Budżetem ogółem w SOWA EFS</t>
  </si>
  <si>
    <t>Budżet szczegółowy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</si>
</sst>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&quot; zł&quot;_-;\-* #,##0.00&quot; zł&quot;_-;_-* \-??&quot; zł&quot;_-;_-@_-"/>
    <numFmt numFmtId="165" formatCode="#,##0.00\ _z_ł"/>
    <numFmt numFmtId="166" formatCode="_-* #,##0.00\ _z_ł_-;\-* #,##0.00\ _z_ł_-;_-* \-??\ _z_ł_-;_-@_-"/>
    <numFmt numFmtId="167" formatCode="#,##0.00&quot; zł&quot;;\-#,##0.00&quot; zł&quot;"/>
    <numFmt numFmtId="168" formatCode="#,##0.00\ [$zł-415];[Red]\-#,##0.00\ [$zł-415]"/>
    <numFmt numFmtId="169" formatCode="_-* #,##0.0000\ _z_ł_-;\-* #,##0.0000\ _z_ł_-;_-* \-??\ _z_ł_-;_-@_-"/>
    <numFmt numFmtId="170" formatCode="[$-415]yyyy\-mm\-dd"/>
    <numFmt numFmtId="171" formatCode="0.0000000000%"/>
    <numFmt numFmtId="172" formatCode="0.000000000%"/>
    <numFmt numFmtId="173" formatCode="0.0000000%"/>
    <numFmt numFmtId="174" formatCode="#,##0.00&quot; zł&quot;"/>
    <numFmt numFmtId="175" formatCode="#,##0.00&quot; zł&quot;;[Red]\-#,##0.00&quot; zł&quot;"/>
  </numFmts>
  <fonts count="68">
    <font>
      <sz val="11"/>
      <color rgb="FF000000"/>
      <name val="Czcionka tekstu podstawowego"/>
      <family val="2"/>
      <charset val="238"/>
    </font>
    <font>
      <sz val="11"/>
      <name val="Arial"/>
      <family val="1"/>
      <charset val="1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A6A6A6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FFFF00"/>
      <name val="Calibri"/>
      <family val="2"/>
      <charset val="238"/>
    </font>
    <font>
      <b/>
      <sz val="11"/>
      <color rgb="FFA6A6A6"/>
      <name val="Calibri"/>
      <family val="2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Czcionka tekstu podstawowego"/>
      <charset val="238"/>
    </font>
    <font>
      <b/>
      <u/>
      <sz val="10"/>
      <color rgb="FF000000"/>
      <name val="Czcionka tekstu podstawowego"/>
      <charset val="238"/>
    </font>
    <font>
      <sz val="9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4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b/>
      <u/>
      <sz val="12"/>
      <color rgb="FF000000"/>
      <name val="Czcionka tekstu podstawowego"/>
      <charset val="238"/>
    </font>
    <font>
      <sz val="14"/>
      <color rgb="FF000000"/>
      <name val="Czcionka tekstu podstawowego"/>
      <charset val="238"/>
    </font>
    <font>
      <b/>
      <sz val="15"/>
      <color rgb="FF000000"/>
      <name val="Czcionka tekstu podstawowego"/>
      <charset val="238"/>
    </font>
    <font>
      <sz val="15"/>
      <color rgb="FF000000"/>
      <name val="Czcionka tekstu podstawowego"/>
      <charset val="238"/>
    </font>
    <font>
      <b/>
      <u/>
      <sz val="15"/>
      <color rgb="FF000000"/>
      <name val="Czcionka tekstu podstawowego"/>
      <charset val="238"/>
    </font>
    <font>
      <sz val="13"/>
      <color rgb="FF000000"/>
      <name val="Czcionka tekstu podstawowego"/>
      <family val="2"/>
      <charset val="238"/>
    </font>
    <font>
      <b/>
      <sz val="13"/>
      <color rgb="FF000000"/>
      <name val="Czcionka tekstu podstawowego"/>
      <family val="2"/>
      <charset val="238"/>
    </font>
    <font>
      <b/>
      <sz val="14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2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4"/>
      <color rgb="FF000000"/>
      <name val="Czcionka tekstu podstawowego"/>
      <family val="2"/>
      <charset val="238"/>
    </font>
    <font>
      <sz val="9"/>
      <color rgb="FF000000"/>
      <name val="Tahoma"/>
      <family val="2"/>
      <charset val="238"/>
    </font>
    <font>
      <b/>
      <sz val="11"/>
      <name val="Czcionka tekstu podstawowego"/>
      <charset val="238"/>
    </font>
    <font>
      <sz val="9"/>
      <name val="Czcionka tekstu podstawowego"/>
      <charset val="238"/>
    </font>
    <font>
      <sz val="9"/>
      <color rgb="FF000000"/>
      <name val="Czcionka tekstu podstawowego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name val="Calibri"/>
      <family val="2"/>
      <scheme val="minor"/>
    </font>
    <font>
      <sz val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3D69B"/>
        <bgColor rgb="FFCCCCCC"/>
      </patternFill>
    </fill>
    <fill>
      <patternFill patternType="solid">
        <fgColor rgb="FFD7E4BD"/>
        <bgColor rgb="FFD9D9D9"/>
      </patternFill>
    </fill>
    <fill>
      <patternFill patternType="solid">
        <fgColor rgb="FFBFBFBF"/>
        <bgColor rgb="FFCCCCCC"/>
      </patternFill>
    </fill>
    <fill>
      <patternFill patternType="solid">
        <fgColor rgb="FFCCCCCC"/>
        <bgColor rgb="FFBFBFBF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E7E6E6"/>
      </patternFill>
    </fill>
    <fill>
      <patternFill patternType="solid">
        <fgColor rgb="FFD9D9D9"/>
        <bgColor rgb="FFD7E4BD"/>
      </patternFill>
    </fill>
    <fill>
      <patternFill patternType="solid">
        <fgColor rgb="FFFFC000"/>
        <bgColor rgb="FFFFD428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D428"/>
      </patternFill>
    </fill>
    <fill>
      <patternFill patternType="solid">
        <fgColor rgb="FF92D050"/>
        <bgColor rgb="FFBBE33D"/>
      </patternFill>
    </fill>
    <fill>
      <patternFill patternType="solid">
        <fgColor rgb="FFBBE33D"/>
        <bgColor rgb="FFD4EA6B"/>
      </patternFill>
    </fill>
    <fill>
      <patternFill patternType="solid">
        <fgColor rgb="FFFFE699"/>
        <bgColor rgb="FFFFD966"/>
      </patternFill>
    </fill>
    <fill>
      <patternFill patternType="solid">
        <fgColor rgb="FFA6A6A6"/>
        <bgColor rgb="FFBFBFBF"/>
      </patternFill>
    </fill>
    <fill>
      <patternFill patternType="solid">
        <fgColor rgb="FFFFD966"/>
        <bgColor rgb="FFFFDE59"/>
      </patternFill>
    </fill>
    <fill>
      <patternFill patternType="solid">
        <fgColor rgb="FFF8CBAD"/>
        <bgColor rgb="FFFFE699"/>
      </patternFill>
    </fill>
    <fill>
      <patternFill patternType="solid">
        <fgColor rgb="FFE7E6E6"/>
        <bgColor rgb="FFF2F2F2"/>
      </patternFill>
    </fill>
    <fill>
      <patternFill patternType="solid">
        <fgColor rgb="FFB4C7E7"/>
        <bgColor rgb="FFBFBFBF"/>
      </patternFill>
    </fill>
    <fill>
      <patternFill patternType="solid">
        <fgColor rgb="FFFFDE59"/>
        <bgColor rgb="FFFFD966"/>
      </patternFill>
    </fill>
    <fill>
      <patternFill patternType="solid">
        <fgColor rgb="FFFFD428"/>
        <bgColor rgb="FFFFDE59"/>
      </patternFill>
    </fill>
    <fill>
      <patternFill patternType="solid">
        <fgColor rgb="FFD4EA6B"/>
        <bgColor rgb="FFBBE33D"/>
      </patternFill>
    </fill>
    <fill>
      <patternFill patternType="solid">
        <fgColor rgb="FF158466"/>
        <b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CC"/>
      </patternFill>
    </fill>
    <fill>
      <patternFill patternType="solid">
        <fgColor theme="8"/>
      </patternFill>
    </fill>
    <fill>
      <patternFill patternType="solid">
        <fgColor rgb="FFFFFF00"/>
        <bgColor rgb="FFE7E6E6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54" fillId="0" borderId="0" applyBorder="0" applyProtection="0"/>
    <xf numFmtId="164" fontId="54" fillId="0" borderId="0" applyBorder="0" applyProtection="0"/>
    <xf numFmtId="9" fontId="54" fillId="0" borderId="0" applyBorder="0" applyProtection="0"/>
    <xf numFmtId="0" fontId="1" fillId="0" borderId="0"/>
    <xf numFmtId="0" fontId="2" fillId="0" borderId="0"/>
    <xf numFmtId="164" fontId="54" fillId="0" borderId="0" applyBorder="0" applyProtection="0"/>
    <xf numFmtId="0" fontId="55" fillId="0" borderId="0" applyAlignment="0"/>
    <xf numFmtId="0" fontId="57" fillId="32" borderId="0" applyNumberFormat="0" applyBorder="0" applyAlignment="0" applyProtection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2" fillId="3" borderId="4" xfId="1" applyNumberFormat="1" applyFont="1" applyFill="1" applyBorder="1" applyAlignment="1" applyProtection="1">
      <alignment horizontal="center" vertical="center"/>
    </xf>
    <xf numFmtId="164" fontId="12" fillId="3" borderId="5" xfId="1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vertical="center"/>
    </xf>
    <xf numFmtId="167" fontId="2" fillId="0" borderId="6" xfId="2" applyNumberFormat="1" applyFont="1" applyBorder="1" applyAlignment="1" applyProtection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6" xfId="2" applyFont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 applyProtection="1">
      <alignment vertical="center"/>
    </xf>
    <xf numFmtId="167" fontId="2" fillId="6" borderId="6" xfId="2" applyNumberFormat="1" applyFont="1" applyFill="1" applyBorder="1" applyAlignment="1" applyProtection="1">
      <alignment horizontal="right" vertical="center"/>
    </xf>
    <xf numFmtId="164" fontId="2" fillId="6" borderId="6" xfId="2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6" xfId="2" applyFont="1" applyFill="1" applyBorder="1" applyAlignment="1" applyProtection="1">
      <alignment horizontal="right" vertical="center"/>
    </xf>
    <xf numFmtId="167" fontId="2" fillId="7" borderId="6" xfId="2" applyNumberFormat="1" applyFont="1" applyFill="1" applyBorder="1" applyAlignment="1" applyProtection="1">
      <alignment horizontal="right" vertical="center"/>
    </xf>
    <xf numFmtId="164" fontId="2" fillId="7" borderId="6" xfId="2" applyFont="1" applyFill="1" applyBorder="1" applyAlignment="1" applyProtection="1">
      <alignment horizontal="center" vertical="center"/>
    </xf>
    <xf numFmtId="164" fontId="2" fillId="7" borderId="6" xfId="2" applyFont="1" applyFill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2" fillId="0" borderId="0" xfId="1" applyNumberFormat="1" applyFont="1" applyBorder="1" applyAlignment="1" applyProtection="1">
      <alignment vertical="center"/>
    </xf>
    <xf numFmtId="164" fontId="14" fillId="8" borderId="0" xfId="0" applyNumberFormat="1" applyFont="1" applyFill="1" applyAlignment="1">
      <alignment horizontal="right" vertical="center"/>
    </xf>
    <xf numFmtId="10" fontId="2" fillId="0" borderId="0" xfId="3" applyNumberFormat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0" xfId="0" applyFont="1" applyFill="1"/>
    <xf numFmtId="0" fontId="2" fillId="6" borderId="0" xfId="0" applyFont="1" applyFill="1"/>
    <xf numFmtId="0" fontId="2" fillId="9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right" vertical="center"/>
    </xf>
    <xf numFmtId="168" fontId="2" fillId="7" borderId="6" xfId="2" applyNumberFormat="1" applyFont="1" applyFill="1" applyBorder="1" applyAlignment="1" applyProtection="1">
      <alignment horizontal="right" vertical="center"/>
    </xf>
    <xf numFmtId="168" fontId="2" fillId="6" borderId="6" xfId="2" applyNumberFormat="1" applyFont="1" applyFill="1" applyBorder="1" applyAlignment="1" applyProtection="1">
      <alignment horizontal="right" vertical="center"/>
    </xf>
    <xf numFmtId="168" fontId="2" fillId="0" borderId="6" xfId="2" applyNumberFormat="1" applyFont="1" applyBorder="1" applyAlignment="1" applyProtection="1">
      <alignment horizontal="right" vertical="center"/>
    </xf>
    <xf numFmtId="0" fontId="2" fillId="11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center"/>
    </xf>
    <xf numFmtId="164" fontId="17" fillId="3" borderId="4" xfId="1" applyNumberFormat="1" applyFont="1" applyFill="1" applyBorder="1" applyAlignment="1" applyProtection="1">
      <alignment horizontal="right" vertical="center"/>
    </xf>
    <xf numFmtId="9" fontId="17" fillId="3" borderId="5" xfId="3" applyFont="1" applyFill="1" applyBorder="1" applyAlignment="1" applyProtection="1">
      <alignment horizontal="right" vertical="center"/>
    </xf>
    <xf numFmtId="164" fontId="17" fillId="3" borderId="1" xfId="1" applyNumberFormat="1" applyFont="1" applyFill="1" applyBorder="1" applyAlignment="1" applyProtection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17" fillId="0" borderId="0" xfId="2" applyFont="1" applyBorder="1" applyAlignment="1" applyProtection="1">
      <alignment vertic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10" fontId="2" fillId="0" borderId="10" xfId="0" applyNumberFormat="1" applyFont="1" applyBorder="1" applyAlignment="1">
      <alignment horizontal="center"/>
    </xf>
    <xf numFmtId="164" fontId="2" fillId="0" borderId="0" xfId="2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10" fontId="13" fillId="11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13" fillId="13" borderId="10" xfId="0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170" fontId="15" fillId="0" borderId="0" xfId="4" applyNumberFormat="1" applyFont="1"/>
    <xf numFmtId="0" fontId="0" fillId="0" borderId="0" xfId="0" applyAlignment="1">
      <alignment horizontal="center"/>
    </xf>
    <xf numFmtId="0" fontId="21" fillId="15" borderId="1" xfId="0" applyFont="1" applyFill="1" applyBorder="1" applyAlignment="1">
      <alignment horizontal="right" vertical="center"/>
    </xf>
    <xf numFmtId="166" fontId="21" fillId="15" borderId="1" xfId="1" applyFont="1" applyFill="1" applyBorder="1" applyAlignment="1" applyProtection="1">
      <alignment horizontal="center" vertical="center"/>
    </xf>
    <xf numFmtId="0" fontId="0" fillId="0" borderId="1" xfId="0" applyBorder="1"/>
    <xf numFmtId="166" fontId="2" fillId="0" borderId="1" xfId="1" applyFont="1" applyBorder="1" applyProtection="1"/>
    <xf numFmtId="166" fontId="18" fillId="0" borderId="1" xfId="0" applyNumberFormat="1" applyFont="1" applyBorder="1" applyAlignment="1">
      <alignment horizontal="center"/>
    </xf>
    <xf numFmtId="10" fontId="18" fillId="0" borderId="1" xfId="0" applyNumberFormat="1" applyFont="1" applyBorder="1"/>
    <xf numFmtId="0" fontId="0" fillId="14" borderId="1" xfId="0" applyFill="1" applyBorder="1" applyAlignment="1">
      <alignment horizontal="right"/>
    </xf>
    <xf numFmtId="166" fontId="2" fillId="14" borderId="1" xfId="1" applyFont="1" applyFill="1" applyBorder="1" applyProtection="1"/>
    <xf numFmtId="4" fontId="0" fillId="0" borderId="0" xfId="0" applyNumberFormat="1"/>
    <xf numFmtId="0" fontId="0" fillId="0" borderId="1" xfId="0" applyBorder="1" applyAlignment="1">
      <alignment horizontal="right"/>
    </xf>
    <xf numFmtId="9" fontId="2" fillId="0" borderId="1" xfId="1" applyNumberFormat="1" applyFont="1" applyBorder="1" applyAlignment="1" applyProtection="1">
      <alignment horizontal="center"/>
    </xf>
    <xf numFmtId="0" fontId="0" fillId="16" borderId="1" xfId="0" applyFill="1" applyBorder="1" applyAlignment="1">
      <alignment horizontal="right"/>
    </xf>
    <xf numFmtId="166" fontId="2" fillId="16" borderId="1" xfId="1" applyFont="1" applyFill="1" applyBorder="1" applyProtection="1"/>
    <xf numFmtId="0" fontId="0" fillId="0" borderId="1" xfId="0" applyBorder="1" applyAlignment="1">
      <alignment horizontal="right" vertical="center"/>
    </xf>
    <xf numFmtId="166" fontId="2" fillId="0" borderId="1" xfId="1" applyFont="1" applyBorder="1" applyAlignment="1" applyProtection="1">
      <alignment vertical="center"/>
    </xf>
    <xf numFmtId="166" fontId="2" fillId="0" borderId="1" xfId="1" applyFont="1" applyBorder="1" applyAlignment="1" applyProtection="1">
      <alignment horizontal="center" vertical="center"/>
    </xf>
    <xf numFmtId="166" fontId="2" fillId="0" borderId="0" xfId="1" applyFont="1" applyBorder="1" applyProtection="1"/>
    <xf numFmtId="0" fontId="13" fillId="0" borderId="0" xfId="0" applyFont="1"/>
    <xf numFmtId="4" fontId="13" fillId="0" borderId="0" xfId="0" applyNumberFormat="1" applyFont="1"/>
    <xf numFmtId="10" fontId="22" fillId="0" borderId="0" xfId="0" applyNumberFormat="1" applyFont="1"/>
    <xf numFmtId="0" fontId="20" fillId="12" borderId="0" xfId="0" applyFont="1" applyFill="1"/>
    <xf numFmtId="0" fontId="0" fillId="17" borderId="0" xfId="0" applyFill="1"/>
    <xf numFmtId="10" fontId="0" fillId="0" borderId="0" xfId="0" applyNumberFormat="1"/>
    <xf numFmtId="0" fontId="0" fillId="0" borderId="15" xfId="0" applyBorder="1" applyAlignment="1">
      <alignment horizontal="center" wrapText="1"/>
    </xf>
    <xf numFmtId="0" fontId="18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166" fontId="2" fillId="0" borderId="1" xfId="1" applyFont="1" applyBorder="1" applyAlignment="1" applyProtection="1">
      <alignment horizontal="center" vertical="center" wrapText="1"/>
    </xf>
    <xf numFmtId="10" fontId="0" fillId="0" borderId="17" xfId="0" applyNumberFormat="1" applyBorder="1" applyAlignment="1">
      <alignment vertical="center"/>
    </xf>
    <xf numFmtId="0" fontId="23" fillId="0" borderId="16" xfId="0" applyFont="1" applyBorder="1" applyAlignment="1">
      <alignment horizontal="center" wrapText="1"/>
    </xf>
    <xf numFmtId="0" fontId="11" fillId="0" borderId="18" xfId="0" applyFont="1" applyBorder="1"/>
    <xf numFmtId="4" fontId="24" fillId="0" borderId="6" xfId="0" applyNumberFormat="1" applyFont="1" applyBorder="1"/>
    <xf numFmtId="4" fontId="24" fillId="0" borderId="19" xfId="0" applyNumberFormat="1" applyFont="1" applyBorder="1"/>
    <xf numFmtId="10" fontId="18" fillId="0" borderId="0" xfId="0" applyNumberFormat="1" applyFont="1" applyAlignment="1">
      <alignment horizontal="left"/>
    </xf>
    <xf numFmtId="0" fontId="11" fillId="0" borderId="20" xfId="0" applyFont="1" applyBorder="1"/>
    <xf numFmtId="4" fontId="24" fillId="7" borderId="1" xfId="0" applyNumberFormat="1" applyFont="1" applyFill="1" applyBorder="1"/>
    <xf numFmtId="10" fontId="0" fillId="0" borderId="21" xfId="0" applyNumberFormat="1" applyBorder="1"/>
    <xf numFmtId="171" fontId="2" fillId="0" borderId="1" xfId="3" applyNumberFormat="1" applyFont="1" applyBorder="1" applyProtection="1"/>
    <xf numFmtId="0" fontId="13" fillId="0" borderId="20" xfId="0" applyFont="1" applyBorder="1"/>
    <xf numFmtId="4" fontId="24" fillId="0" borderId="1" xfId="0" applyNumberFormat="1" applyFont="1" applyBorder="1"/>
    <xf numFmtId="49" fontId="0" fillId="0" borderId="20" xfId="0" applyNumberFormat="1" applyBorder="1" applyAlignment="1">
      <alignment horizontal="left" indent="5"/>
    </xf>
    <xf numFmtId="4" fontId="0" fillId="0" borderId="1" xfId="0" applyNumberFormat="1" applyBorder="1"/>
    <xf numFmtId="4" fontId="0" fillId="0" borderId="21" xfId="0" applyNumberFormat="1" applyBorder="1"/>
    <xf numFmtId="172" fontId="2" fillId="0" borderId="1" xfId="3" applyNumberFormat="1" applyFont="1" applyBorder="1" applyProtection="1"/>
    <xf numFmtId="49" fontId="0" fillId="0" borderId="20" xfId="0" applyNumberFormat="1" applyBorder="1" applyAlignment="1">
      <alignment horizontal="right"/>
    </xf>
    <xf numFmtId="0" fontId="0" fillId="0" borderId="21" xfId="0" applyBorder="1"/>
    <xf numFmtId="173" fontId="2" fillId="0" borderId="1" xfId="3" applyNumberFormat="1" applyFont="1" applyBorder="1" applyProtection="1"/>
    <xf numFmtId="49" fontId="13" fillId="0" borderId="16" xfId="0" applyNumberFormat="1" applyFont="1" applyBorder="1"/>
    <xf numFmtId="4" fontId="24" fillId="0" borderId="2" xfId="0" applyNumberFormat="1" applyFont="1" applyBorder="1"/>
    <xf numFmtId="49" fontId="13" fillId="0" borderId="20" xfId="0" applyNumberFormat="1" applyFont="1" applyBorder="1"/>
    <xf numFmtId="0" fontId="25" fillId="8" borderId="13" xfId="0" applyFont="1" applyFill="1" applyBorder="1"/>
    <xf numFmtId="4" fontId="11" fillId="8" borderId="22" xfId="0" applyNumberFormat="1" applyFont="1" applyFill="1" applyBorder="1"/>
    <xf numFmtId="4" fontId="11" fillId="8" borderId="23" xfId="0" applyNumberFormat="1" applyFont="1" applyFill="1" applyBorder="1"/>
    <xf numFmtId="10" fontId="22" fillId="0" borderId="0" xfId="0" applyNumberFormat="1" applyFont="1" applyAlignment="1">
      <alignment horizontal="left"/>
    </xf>
    <xf numFmtId="0" fontId="25" fillId="8" borderId="20" xfId="0" applyFont="1" applyFill="1" applyBorder="1"/>
    <xf numFmtId="4" fontId="11" fillId="8" borderId="1" xfId="0" applyNumberFormat="1" applyFont="1" applyFill="1" applyBorder="1"/>
    <xf numFmtId="10" fontId="11" fillId="8" borderId="21" xfId="3" applyNumberFormat="1" applyFont="1" applyFill="1" applyBorder="1" applyProtection="1"/>
    <xf numFmtId="173" fontId="0" fillId="0" borderId="1" xfId="0" applyNumberFormat="1" applyBorder="1"/>
    <xf numFmtId="0" fontId="13" fillId="0" borderId="24" xfId="0" applyFont="1" applyBorder="1"/>
    <xf numFmtId="4" fontId="13" fillId="0" borderId="25" xfId="0" applyNumberFormat="1" applyFont="1" applyBorder="1"/>
    <xf numFmtId="4" fontId="13" fillId="0" borderId="26" xfId="0" applyNumberFormat="1" applyFont="1" applyBorder="1"/>
    <xf numFmtId="4" fontId="0" fillId="0" borderId="27" xfId="0" applyNumberFormat="1" applyBorder="1"/>
    <xf numFmtId="4" fontId="13" fillId="0" borderId="1" xfId="0" applyNumberFormat="1" applyFont="1" applyBorder="1"/>
    <xf numFmtId="0" fontId="0" fillId="0" borderId="28" xfId="0" applyBorder="1" applyAlignment="1">
      <alignment wrapText="1"/>
    </xf>
    <xf numFmtId="10" fontId="24" fillId="0" borderId="29" xfId="3" applyNumberFormat="1" applyFont="1" applyBorder="1" applyAlignment="1" applyProtection="1">
      <alignment vertical="center"/>
    </xf>
    <xf numFmtId="10" fontId="26" fillId="0" borderId="15" xfId="0" applyNumberFormat="1" applyFont="1" applyBorder="1" applyAlignment="1">
      <alignment vertical="center"/>
    </xf>
    <xf numFmtId="49" fontId="0" fillId="0" borderId="20" xfId="0" applyNumberFormat="1" applyBorder="1" applyAlignment="1">
      <alignment wrapText="1"/>
    </xf>
    <xf numFmtId="4" fontId="0" fillId="0" borderId="1" xfId="0" applyNumberFormat="1" applyBorder="1" applyAlignment="1">
      <alignment vertical="center"/>
    </xf>
    <xf numFmtId="10" fontId="0" fillId="0" borderId="21" xfId="0" applyNumberFormat="1" applyBorder="1" applyAlignment="1">
      <alignment vertical="center"/>
    </xf>
    <xf numFmtId="0" fontId="19" fillId="0" borderId="0" xfId="0" applyFont="1" applyAlignment="1">
      <alignment horizontal="center"/>
    </xf>
    <xf numFmtId="0" fontId="0" fillId="0" borderId="28" xfId="0" applyBorder="1"/>
    <xf numFmtId="4" fontId="0" fillId="0" borderId="29" xfId="0" applyNumberFormat="1" applyBorder="1"/>
    <xf numFmtId="10" fontId="0" fillId="0" borderId="30" xfId="0" applyNumberFormat="1" applyBorder="1"/>
    <xf numFmtId="166" fontId="0" fillId="0" borderId="0" xfId="0" applyNumberFormat="1"/>
    <xf numFmtId="4" fontId="24" fillId="0" borderId="31" xfId="0" applyNumberFormat="1" applyFont="1" applyBorder="1"/>
    <xf numFmtId="4" fontId="24" fillId="0" borderId="21" xfId="0" applyNumberFormat="1" applyFont="1" applyBorder="1"/>
    <xf numFmtId="4" fontId="24" fillId="0" borderId="17" xfId="0" applyNumberFormat="1" applyFont="1" applyBorder="1"/>
    <xf numFmtId="4" fontId="0" fillId="0" borderId="17" xfId="0" applyNumberFormat="1" applyBorder="1"/>
    <xf numFmtId="4" fontId="0" fillId="0" borderId="32" xfId="0" applyNumberFormat="1" applyBorder="1"/>
    <xf numFmtId="4" fontId="24" fillId="0" borderId="33" xfId="0" applyNumberFormat="1" applyFont="1" applyBorder="1"/>
    <xf numFmtId="4" fontId="11" fillId="8" borderId="34" xfId="0" applyNumberFormat="1" applyFont="1" applyFill="1" applyBorder="1"/>
    <xf numFmtId="10" fontId="24" fillId="0" borderId="30" xfId="3" applyNumberFormat="1" applyFont="1" applyBorder="1" applyAlignment="1" applyProtection="1">
      <alignment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Border="1" applyAlignment="1" applyProtection="1">
      <alignment horizontal="left" vertical="center"/>
    </xf>
    <xf numFmtId="164" fontId="29" fillId="5" borderId="0" xfId="1" applyNumberFormat="1" applyFont="1" applyFill="1" applyBorder="1" applyAlignment="1" applyProtection="1">
      <alignment horizontal="right" vertical="center"/>
    </xf>
    <xf numFmtId="10" fontId="54" fillId="4" borderId="0" xfId="3" applyNumberFormat="1" applyFill="1" applyBorder="1" applyAlignment="1" applyProtection="1">
      <alignment horizontal="right" vertical="center"/>
    </xf>
    <xf numFmtId="164" fontId="27" fillId="4" borderId="0" xfId="2" applyFont="1" applyFill="1" applyBorder="1" applyAlignment="1" applyProtection="1">
      <alignment horizontal="right" vertical="center"/>
    </xf>
    <xf numFmtId="166" fontId="30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 vertical="center"/>
    </xf>
    <xf numFmtId="0" fontId="2" fillId="11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10" borderId="1" xfId="0" applyFont="1" applyFill="1" applyBorder="1" applyAlignment="1">
      <alignment horizontal="left" wrapText="1"/>
    </xf>
    <xf numFmtId="174" fontId="2" fillId="0" borderId="6" xfId="2" applyNumberFormat="1" applyFont="1" applyBorder="1" applyAlignment="1" applyProtection="1">
      <alignment horizontal="right" vertical="center"/>
    </xf>
    <xf numFmtId="164" fontId="0" fillId="0" borderId="0" xfId="1" applyNumberFormat="1" applyFont="1" applyBorder="1" applyAlignment="1" applyProtection="1">
      <alignment vertical="center"/>
    </xf>
    <xf numFmtId="164" fontId="29" fillId="8" borderId="0" xfId="0" applyNumberFormat="1" applyFont="1" applyFill="1" applyAlignment="1">
      <alignment horizontal="right" vertical="center"/>
    </xf>
    <xf numFmtId="10" fontId="54" fillId="0" borderId="0" xfId="3" applyNumberFormat="1" applyBorder="1" applyAlignment="1" applyProtection="1">
      <alignment horizontal="right" vertical="center"/>
    </xf>
    <xf numFmtId="164" fontId="3" fillId="6" borderId="0" xfId="0" applyNumberFormat="1" applyFont="1" applyFill="1" applyAlignment="1">
      <alignment horizontal="right"/>
    </xf>
    <xf numFmtId="164" fontId="28" fillId="6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center" wrapText="1"/>
    </xf>
    <xf numFmtId="10" fontId="54" fillId="0" borderId="0" xfId="3" applyNumberFormat="1" applyBorder="1" applyAlignment="1" applyProtection="1">
      <alignment horizontal="right"/>
    </xf>
    <xf numFmtId="164" fontId="2" fillId="6" borderId="6" xfId="0" applyNumberFormat="1" applyFont="1" applyFill="1" applyBorder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4" fontId="28" fillId="6" borderId="0" xfId="0" applyNumberFormat="1" applyFont="1" applyFill="1" applyAlignment="1">
      <alignment horizontal="center" vertical="center"/>
    </xf>
    <xf numFmtId="0" fontId="2" fillId="12" borderId="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wrapText="1"/>
    </xf>
    <xf numFmtId="0" fontId="15" fillId="12" borderId="1" xfId="0" applyFont="1" applyFill="1" applyBorder="1" applyAlignment="1">
      <alignment horizontal="left" wrapText="1"/>
    </xf>
    <xf numFmtId="164" fontId="28" fillId="4" borderId="0" xfId="0" applyNumberFormat="1" applyFont="1" applyFill="1" applyAlignment="1">
      <alignment horizontal="right" vertical="center"/>
    </xf>
    <xf numFmtId="169" fontId="28" fillId="0" borderId="0" xfId="0" applyNumberFormat="1" applyFont="1"/>
    <xf numFmtId="0" fontId="15" fillId="0" borderId="1" xfId="0" applyFont="1" applyBorder="1" applyAlignment="1">
      <alignment horizontal="right" vertical="center"/>
    </xf>
    <xf numFmtId="0" fontId="2" fillId="19" borderId="6" xfId="0" applyFont="1" applyFill="1" applyBorder="1" applyAlignment="1">
      <alignment horizontal="center" vertical="center"/>
    </xf>
    <xf numFmtId="10" fontId="27" fillId="0" borderId="0" xfId="3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1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74" fontId="3" fillId="0" borderId="6" xfId="2" applyNumberFormat="1" applyFont="1" applyBorder="1" applyAlignment="1" applyProtection="1">
      <alignment horizontal="right" vertical="center"/>
    </xf>
    <xf numFmtId="167" fontId="3" fillId="7" borderId="6" xfId="2" applyNumberFormat="1" applyFont="1" applyFill="1" applyBorder="1" applyAlignment="1" applyProtection="1">
      <alignment horizontal="right" vertical="center"/>
    </xf>
    <xf numFmtId="164" fontId="3" fillId="7" borderId="6" xfId="2" applyFont="1" applyFill="1" applyBorder="1" applyAlignment="1" applyProtection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wrapText="1"/>
    </xf>
    <xf numFmtId="0" fontId="2" fillId="20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5" fillId="10" borderId="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5" fillId="1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74" fontId="3" fillId="0" borderId="6" xfId="2" applyNumberFormat="1" applyFont="1" applyBorder="1" applyAlignment="1" applyProtection="1">
      <alignment vertical="center"/>
    </xf>
    <xf numFmtId="167" fontId="3" fillId="7" borderId="6" xfId="2" applyNumberFormat="1" applyFont="1" applyFill="1" applyBorder="1" applyAlignment="1" applyProtection="1">
      <alignment vertical="center"/>
    </xf>
    <xf numFmtId="3" fontId="3" fillId="0" borderId="6" xfId="0" applyNumberFormat="1" applyFont="1" applyBorder="1" applyAlignment="1">
      <alignment vertical="center"/>
    </xf>
    <xf numFmtId="164" fontId="3" fillId="7" borderId="6" xfId="2" applyFont="1" applyFill="1" applyBorder="1" applyAlignment="1" applyProtection="1">
      <alignment vertical="center"/>
    </xf>
    <xf numFmtId="164" fontId="3" fillId="0" borderId="6" xfId="0" applyNumberFormat="1" applyFont="1" applyBorder="1" applyAlignment="1">
      <alignment vertical="center"/>
    </xf>
    <xf numFmtId="164" fontId="2" fillId="7" borderId="6" xfId="2" applyFont="1" applyFill="1" applyBorder="1" applyAlignment="1" applyProtection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" fillId="12" borderId="1" xfId="0" applyFont="1" applyFill="1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164" fontId="3" fillId="0" borderId="1" xfId="6" applyFont="1" applyBorder="1" applyAlignment="1" applyProtection="1">
      <alignment horizontal="right" vertical="center" wrapText="1"/>
    </xf>
    <xf numFmtId="164" fontId="3" fillId="7" borderId="6" xfId="2" applyFont="1" applyFill="1" applyBorder="1" applyAlignment="1" applyProtection="1">
      <alignment horizontal="right" vertical="center"/>
    </xf>
    <xf numFmtId="164" fontId="3" fillId="6" borderId="6" xfId="2" applyFont="1" applyFill="1" applyBorder="1" applyAlignment="1" applyProtection="1">
      <alignment horizontal="right" vertical="center"/>
    </xf>
    <xf numFmtId="4" fontId="3" fillId="0" borderId="1" xfId="5" applyNumberFormat="1" applyFont="1" applyBorder="1" applyAlignment="1">
      <alignment horizontal="center" vertical="center" wrapText="1"/>
    </xf>
    <xf numFmtId="164" fontId="3" fillId="9" borderId="6" xfId="2" applyFont="1" applyFill="1" applyBorder="1" applyAlignment="1" applyProtection="1">
      <alignment horizontal="right" vertical="center"/>
    </xf>
    <xf numFmtId="3" fontId="3" fillId="0" borderId="1" xfId="5" applyNumberFormat="1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left" vertical="center" wrapText="1"/>
    </xf>
    <xf numFmtId="164" fontId="3" fillId="0" borderId="6" xfId="2" applyFont="1" applyBorder="1" applyAlignment="1" applyProtection="1">
      <alignment horizontal="right" vertical="center"/>
    </xf>
    <xf numFmtId="164" fontId="3" fillId="0" borderId="6" xfId="2" applyFont="1" applyBorder="1" applyAlignment="1" applyProtection="1">
      <alignment horizontal="center" vertical="center"/>
    </xf>
    <xf numFmtId="0" fontId="2" fillId="12" borderId="6" xfId="0" applyFont="1" applyFill="1" applyBorder="1" applyAlignment="1">
      <alignment horizontal="left" vertical="center" wrapText="1"/>
    </xf>
    <xf numFmtId="0" fontId="2" fillId="21" borderId="6" xfId="0" applyFont="1" applyFill="1" applyBorder="1" applyAlignment="1">
      <alignment horizontal="center" vertical="center"/>
    </xf>
    <xf numFmtId="164" fontId="32" fillId="10" borderId="1" xfId="2" applyFont="1" applyFill="1" applyBorder="1" applyAlignment="1" applyProtection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32" fillId="10" borderId="1" xfId="2" applyFont="1" applyFill="1" applyBorder="1" applyAlignment="1" applyProtection="1">
      <alignment horizontal="right" vertical="center" wrapText="1"/>
    </xf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4" fontId="16" fillId="0" borderId="6" xfId="2" applyFont="1" applyBorder="1" applyAlignment="1" applyProtection="1">
      <alignment horizontal="right" vertical="center"/>
    </xf>
    <xf numFmtId="0" fontId="15" fillId="12" borderId="6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35" fillId="3" borderId="4" xfId="1" applyNumberFormat="1" applyFont="1" applyFill="1" applyBorder="1" applyAlignment="1" applyProtection="1">
      <alignment horizontal="right" vertical="center"/>
    </xf>
    <xf numFmtId="9" fontId="35" fillId="3" borderId="5" xfId="3" applyFont="1" applyFill="1" applyBorder="1" applyAlignment="1" applyProtection="1">
      <alignment horizontal="right" vertical="center"/>
    </xf>
    <xf numFmtId="164" fontId="35" fillId="3" borderId="1" xfId="1" applyNumberFormat="1" applyFont="1" applyFill="1" applyBorder="1" applyAlignment="1" applyProtection="1">
      <alignment horizontal="right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165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164" fontId="39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164" fontId="39" fillId="0" borderId="0" xfId="2" applyFont="1" applyBorder="1" applyProtection="1"/>
    <xf numFmtId="0" fontId="40" fillId="0" borderId="0" xfId="0" applyFont="1"/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165" fontId="40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0" fontId="40" fillId="0" borderId="10" xfId="0" applyFont="1" applyBorder="1" applyAlignment="1">
      <alignment horizontal="left" wrapText="1"/>
    </xf>
    <xf numFmtId="0" fontId="0" fillId="0" borderId="10" xfId="0" applyBorder="1"/>
    <xf numFmtId="0" fontId="42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center"/>
    </xf>
    <xf numFmtId="10" fontId="40" fillId="0" borderId="10" xfId="0" applyNumberFormat="1" applyFont="1" applyBorder="1" applyAlignment="1">
      <alignment horizontal="center"/>
    </xf>
    <xf numFmtId="164" fontId="0" fillId="0" borderId="0" xfId="2" applyFont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0" fontId="42" fillId="11" borderId="10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/>
    <xf numFmtId="0" fontId="41" fillId="0" borderId="0" xfId="0" applyFont="1" applyAlignment="1">
      <alignment horizontal="left" wrapText="1"/>
    </xf>
    <xf numFmtId="164" fontId="4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13" borderId="10" xfId="0" applyFont="1" applyFill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10" fontId="0" fillId="0" borderId="10" xfId="0" applyNumberFormat="1" applyBorder="1"/>
    <xf numFmtId="165" fontId="45" fillId="0" borderId="10" xfId="0" applyNumberFormat="1" applyFont="1" applyBorder="1" applyAlignment="1">
      <alignment horizontal="left" wrapText="1"/>
    </xf>
    <xf numFmtId="0" fontId="45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center"/>
    </xf>
    <xf numFmtId="165" fontId="0" fillId="0" borderId="0" xfId="0" applyNumberFormat="1"/>
    <xf numFmtId="0" fontId="48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165" fontId="48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164" fontId="35" fillId="3" borderId="5" xfId="1" applyNumberFormat="1" applyFont="1" applyFill="1" applyBorder="1" applyAlignment="1" applyProtection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vertical="center"/>
    </xf>
    <xf numFmtId="164" fontId="29" fillId="0" borderId="0" xfId="1" applyNumberFormat="1" applyFont="1" applyBorder="1" applyAlignment="1" applyProtection="1">
      <alignment vertical="center"/>
    </xf>
    <xf numFmtId="0" fontId="0" fillId="0" borderId="6" xfId="0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28" fillId="0" borderId="6" xfId="0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174" fontId="28" fillId="0" borderId="6" xfId="2" applyNumberFormat="1" applyFont="1" applyBorder="1" applyAlignment="1" applyProtection="1">
      <alignment horizontal="center" vertical="center"/>
    </xf>
    <xf numFmtId="167" fontId="28" fillId="7" borderId="6" xfId="2" applyNumberFormat="1" applyFont="1" applyFill="1" applyBorder="1" applyAlignment="1" applyProtection="1">
      <alignment horizontal="center" vertical="center"/>
    </xf>
    <xf numFmtId="174" fontId="28" fillId="0" borderId="6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64" fontId="28" fillId="7" borderId="6" xfId="2" applyFont="1" applyFill="1" applyBorder="1" applyAlignment="1" applyProtection="1">
      <alignment horizontal="center" vertical="center"/>
    </xf>
    <xf numFmtId="164" fontId="28" fillId="0" borderId="0" xfId="0" applyNumberFormat="1" applyFont="1"/>
    <xf numFmtId="0" fontId="0" fillId="22" borderId="0" xfId="0" applyFill="1"/>
    <xf numFmtId="0" fontId="0" fillId="22" borderId="6" xfId="0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wrapText="1"/>
    </xf>
    <xf numFmtId="0" fontId="0" fillId="22" borderId="6" xfId="0" applyFill="1" applyBorder="1" applyAlignment="1">
      <alignment horizontal="center"/>
    </xf>
    <xf numFmtId="0" fontId="0" fillId="22" borderId="6" xfId="0" applyFill="1" applyBorder="1"/>
    <xf numFmtId="0" fontId="28" fillId="22" borderId="6" xfId="0" applyFont="1" applyFill="1" applyBorder="1" applyAlignment="1">
      <alignment horizontal="center" vertical="center"/>
    </xf>
    <xf numFmtId="3" fontId="28" fillId="22" borderId="6" xfId="0" applyNumberFormat="1" applyFont="1" applyFill="1" applyBorder="1" applyAlignment="1">
      <alignment horizontal="center" vertical="center"/>
    </xf>
    <xf numFmtId="174" fontId="28" fillId="22" borderId="6" xfId="2" applyNumberFormat="1" applyFont="1" applyFill="1" applyBorder="1" applyAlignment="1" applyProtection="1">
      <alignment horizontal="center" vertical="center"/>
    </xf>
    <xf numFmtId="167" fontId="28" fillId="22" borderId="6" xfId="2" applyNumberFormat="1" applyFont="1" applyFill="1" applyBorder="1" applyAlignment="1" applyProtection="1">
      <alignment horizontal="center" vertical="center"/>
    </xf>
    <xf numFmtId="174" fontId="28" fillId="22" borderId="6" xfId="0" applyNumberFormat="1" applyFont="1" applyFill="1" applyBorder="1" applyAlignment="1">
      <alignment horizontal="center" vertical="center"/>
    </xf>
    <xf numFmtId="164" fontId="28" fillId="22" borderId="6" xfId="0" applyNumberFormat="1" applyFont="1" applyFill="1" applyBorder="1" applyAlignment="1">
      <alignment horizontal="center" vertical="center"/>
    </xf>
    <xf numFmtId="164" fontId="28" fillId="22" borderId="0" xfId="0" applyNumberFormat="1" applyFont="1" applyFill="1"/>
    <xf numFmtId="0" fontId="28" fillId="22" borderId="0" xfId="0" applyFont="1" applyFill="1"/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wrapText="1"/>
    </xf>
    <xf numFmtId="0" fontId="52" fillId="0" borderId="1" xfId="0" applyFont="1" applyBorder="1" applyAlignment="1">
      <alignment wrapText="1"/>
    </xf>
    <xf numFmtId="0" fontId="0" fillId="11" borderId="6" xfId="0" applyFill="1" applyBorder="1" applyAlignment="1">
      <alignment horizontal="center"/>
    </xf>
    <xf numFmtId="0" fontId="52" fillId="10" borderId="1" xfId="0" applyFont="1" applyFill="1" applyBorder="1" applyAlignment="1">
      <alignment horizontal="left" wrapText="1"/>
    </xf>
    <xf numFmtId="0" fontId="52" fillId="10" borderId="1" xfId="0" applyFont="1" applyFill="1" applyBorder="1" applyAlignment="1">
      <alignment wrapText="1"/>
    </xf>
    <xf numFmtId="0" fontId="52" fillId="10" borderId="2" xfId="0" applyFont="1" applyFill="1" applyBorder="1" applyAlignment="1">
      <alignment wrapText="1"/>
    </xf>
    <xf numFmtId="0" fontId="0" fillId="11" borderId="6" xfId="0" applyFill="1" applyBorder="1"/>
    <xf numFmtId="0" fontId="0" fillId="0" borderId="6" xfId="0" applyBorder="1" applyAlignment="1">
      <alignment wrapText="1"/>
    </xf>
    <xf numFmtId="0" fontId="2" fillId="0" borderId="6" xfId="0" applyFont="1" applyBorder="1"/>
    <xf numFmtId="164" fontId="29" fillId="8" borderId="0" xfId="0" applyNumberFormat="1" applyFont="1" applyFill="1"/>
    <xf numFmtId="0" fontId="2" fillId="0" borderId="1" xfId="0" applyFont="1" applyBorder="1"/>
    <xf numFmtId="175" fontId="3" fillId="0" borderId="6" xfId="2" applyNumberFormat="1" applyFont="1" applyBorder="1" applyAlignment="1" applyProtection="1">
      <alignment horizontal="right" vertical="center"/>
    </xf>
    <xf numFmtId="0" fontId="0" fillId="23" borderId="0" xfId="0" applyFill="1"/>
    <xf numFmtId="0" fontId="0" fillId="23" borderId="6" xfId="0" applyFill="1" applyBorder="1" applyAlignment="1">
      <alignment horizontal="center" vertical="center" wrapText="1"/>
    </xf>
    <xf numFmtId="0" fontId="2" fillId="23" borderId="1" xfId="0" applyFont="1" applyFill="1" applyBorder="1"/>
    <xf numFmtId="0" fontId="2" fillId="23" borderId="6" xfId="0" applyFont="1" applyFill="1" applyBorder="1" applyAlignment="1">
      <alignment horizontal="center"/>
    </xf>
    <xf numFmtId="0" fontId="2" fillId="23" borderId="6" xfId="0" applyFont="1" applyFill="1" applyBorder="1"/>
    <xf numFmtId="0" fontId="3" fillId="23" borderId="6" xfId="0" applyFont="1" applyFill="1" applyBorder="1" applyAlignment="1">
      <alignment horizontal="center" vertical="center"/>
    </xf>
    <xf numFmtId="175" fontId="3" fillId="23" borderId="6" xfId="2" applyNumberFormat="1" applyFont="1" applyFill="1" applyBorder="1" applyAlignment="1" applyProtection="1">
      <alignment horizontal="right" vertical="center"/>
    </xf>
    <xf numFmtId="164" fontId="3" fillId="23" borderId="6" xfId="2" applyFont="1" applyFill="1" applyBorder="1" applyAlignment="1" applyProtection="1">
      <alignment horizontal="center" vertical="center"/>
    </xf>
    <xf numFmtId="164" fontId="3" fillId="23" borderId="6" xfId="0" applyNumberFormat="1" applyFont="1" applyFill="1" applyBorder="1" applyAlignment="1">
      <alignment horizontal="center" vertical="center"/>
    </xf>
    <xf numFmtId="164" fontId="28" fillId="23" borderId="0" xfId="0" applyNumberFormat="1" applyFont="1" applyFill="1"/>
    <xf numFmtId="0" fontId="28" fillId="23" borderId="0" xfId="0" applyFont="1" applyFill="1"/>
    <xf numFmtId="0" fontId="2" fillId="9" borderId="1" xfId="0" applyFont="1" applyFill="1" applyBorder="1"/>
    <xf numFmtId="164" fontId="3" fillId="0" borderId="1" xfId="6" applyFont="1" applyBorder="1" applyAlignment="1" applyProtection="1">
      <alignment horizontal="center" vertical="center" wrapText="1"/>
    </xf>
    <xf numFmtId="165" fontId="28" fillId="0" borderId="6" xfId="2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2" fillId="10" borderId="1" xfId="0" applyFont="1" applyFill="1" applyBorder="1" applyAlignment="1">
      <alignment horizontal="center" vertical="center" wrapText="1"/>
    </xf>
    <xf numFmtId="164" fontId="32" fillId="10" borderId="1" xfId="2" applyFont="1" applyFill="1" applyBorder="1" applyAlignment="1" applyProtection="1">
      <alignment horizontal="left" vertical="center" wrapText="1"/>
    </xf>
    <xf numFmtId="164" fontId="13" fillId="4" borderId="1" xfId="1" applyNumberFormat="1" applyFont="1" applyFill="1" applyBorder="1" applyAlignment="1" applyProtection="1">
      <alignment vertical="center"/>
    </xf>
    <xf numFmtId="0" fontId="2" fillId="9" borderId="6" xfId="0" applyFont="1" applyFill="1" applyBorder="1"/>
    <xf numFmtId="168" fontId="3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 wrapText="1"/>
    </xf>
    <xf numFmtId="164" fontId="28" fillId="0" borderId="6" xfId="2" applyFont="1" applyBorder="1" applyAlignment="1" applyProtection="1">
      <alignment horizontal="center" vertical="center"/>
    </xf>
    <xf numFmtId="0" fontId="53" fillId="1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10" borderId="6" xfId="0" applyFill="1" applyBorder="1" applyAlignment="1">
      <alignment vertical="center" wrapText="1"/>
    </xf>
    <xf numFmtId="165" fontId="40" fillId="0" borderId="0" xfId="0" applyNumberFormat="1" applyFont="1"/>
    <xf numFmtId="0" fontId="40" fillId="0" borderId="10" xfId="0" applyFont="1" applyBorder="1" applyAlignment="1">
      <alignment horizontal="right"/>
    </xf>
    <xf numFmtId="0" fontId="42" fillId="0" borderId="10" xfId="0" applyFont="1" applyBorder="1" applyAlignment="1">
      <alignment horizontal="right"/>
    </xf>
    <xf numFmtId="0" fontId="41" fillId="0" borderId="10" xfId="0" applyFont="1" applyBorder="1" applyAlignment="1">
      <alignment horizontal="right"/>
    </xf>
    <xf numFmtId="0" fontId="0" fillId="11" borderId="0" xfId="0" applyFill="1" applyAlignment="1">
      <alignment horizontal="center" vertical="center" wrapText="1"/>
    </xf>
    <xf numFmtId="0" fontId="0" fillId="23" borderId="10" xfId="0" applyFill="1" applyBorder="1" applyAlignment="1">
      <alignment horizontal="center" vertical="center" wrapText="1"/>
    </xf>
    <xf numFmtId="0" fontId="2" fillId="23" borderId="10" xfId="0" applyFont="1" applyFill="1" applyBorder="1"/>
    <xf numFmtId="0" fontId="2" fillId="23" borderId="10" xfId="0" applyFont="1" applyFill="1" applyBorder="1" applyAlignment="1">
      <alignment horizontal="center"/>
    </xf>
    <xf numFmtId="0" fontId="3" fillId="23" borderId="10" xfId="0" applyFont="1" applyFill="1" applyBorder="1" applyAlignment="1">
      <alignment horizontal="center" vertical="center"/>
    </xf>
    <xf numFmtId="175" fontId="3" fillId="23" borderId="10" xfId="2" applyNumberFormat="1" applyFont="1" applyFill="1" applyBorder="1" applyAlignment="1" applyProtection="1">
      <alignment horizontal="right" vertical="center"/>
    </xf>
    <xf numFmtId="0" fontId="3" fillId="11" borderId="1" xfId="5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0" fillId="8" borderId="1" xfId="0" applyFill="1" applyBorder="1"/>
    <xf numFmtId="164" fontId="2" fillId="8" borderId="1" xfId="2" applyFont="1" applyFill="1" applyBorder="1" applyProtection="1"/>
    <xf numFmtId="164" fontId="17" fillId="8" borderId="1" xfId="2" applyFont="1" applyFill="1" applyBorder="1" applyProtection="1"/>
    <xf numFmtId="49" fontId="0" fillId="0" borderId="1" xfId="0" applyNumberFormat="1" applyBorder="1"/>
    <xf numFmtId="164" fontId="2" fillId="0" borderId="1" xfId="2" applyFont="1" applyBorder="1" applyProtection="1"/>
    <xf numFmtId="164" fontId="17" fillId="0" borderId="1" xfId="2" applyFont="1" applyBorder="1" applyProtection="1"/>
    <xf numFmtId="164" fontId="0" fillId="0" borderId="0" xfId="0" applyNumberFormat="1"/>
    <xf numFmtId="0" fontId="13" fillId="8" borderId="1" xfId="0" applyFont="1" applyFill="1" applyBorder="1"/>
    <xf numFmtId="164" fontId="13" fillId="8" borderId="1" xfId="2" applyFont="1" applyFill="1" applyBorder="1" applyProtection="1"/>
    <xf numFmtId="164" fontId="2" fillId="0" borderId="0" xfId="2" applyFont="1" applyBorder="1" applyProtection="1"/>
    <xf numFmtId="164" fontId="54" fillId="0" borderId="0" xfId="2" applyBorder="1" applyProtection="1"/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164" fontId="60" fillId="30" borderId="1" xfId="1" applyNumberFormat="1" applyFont="1" applyFill="1" applyBorder="1" applyAlignment="1" applyProtection="1">
      <alignment horizontal="center" vertical="center" wrapText="1"/>
    </xf>
    <xf numFmtId="0" fontId="62" fillId="0" borderId="0" xfId="0" applyFont="1" applyAlignment="1">
      <alignment horizontal="left" wrapText="1"/>
    </xf>
    <xf numFmtId="0" fontId="62" fillId="0" borderId="17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9" fillId="29" borderId="1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horizontal="right" wrapText="1"/>
    </xf>
    <xf numFmtId="0" fontId="62" fillId="0" borderId="0" xfId="0" applyFont="1" applyAlignment="1">
      <alignment wrapText="1"/>
    </xf>
    <xf numFmtId="0" fontId="61" fillId="24" borderId="35" xfId="0" applyFont="1" applyFill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59" fillId="0" borderId="7" xfId="0" applyFont="1" applyBorder="1" applyAlignment="1">
      <alignment vertical="center" wrapText="1"/>
    </xf>
    <xf numFmtId="0" fontId="62" fillId="30" borderId="0" xfId="0" applyFont="1" applyFill="1" applyAlignment="1">
      <alignment wrapText="1"/>
    </xf>
    <xf numFmtId="0" fontId="62" fillId="0" borderId="0" xfId="0" applyFont="1" applyAlignment="1">
      <alignment horizontal="center" wrapText="1"/>
    </xf>
    <xf numFmtId="0" fontId="62" fillId="25" borderId="20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 applyProtection="1">
      <alignment horizontal="center" vertical="center" wrapText="1"/>
      <protection locked="0"/>
    </xf>
    <xf numFmtId="0" fontId="62" fillId="28" borderId="20" xfId="0" applyFont="1" applyFill="1" applyBorder="1" applyAlignment="1">
      <alignment horizontal="center" vertical="center" wrapText="1"/>
    </xf>
    <xf numFmtId="164" fontId="63" fillId="32" borderId="20" xfId="8" applyNumberFormat="1" applyFont="1" applyBorder="1" applyAlignment="1" applyProtection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164" fontId="64" fillId="0" borderId="28" xfId="8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29" borderId="1" xfId="0" applyFont="1" applyFill="1" applyBorder="1" applyAlignment="1">
      <alignment horizontal="center" vertical="center" wrapText="1"/>
    </xf>
    <xf numFmtId="167" fontId="61" fillId="29" borderId="1" xfId="1" applyNumberFormat="1" applyFont="1" applyFill="1" applyBorder="1" applyAlignment="1" applyProtection="1">
      <alignment horizontal="center" vertical="center" wrapText="1"/>
    </xf>
    <xf numFmtId="164" fontId="61" fillId="0" borderId="0" xfId="1" applyNumberFormat="1" applyFont="1" applyBorder="1" applyAlignment="1" applyProtection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164" fontId="61" fillId="5" borderId="0" xfId="1" applyNumberFormat="1" applyFont="1" applyFill="1" applyBorder="1" applyAlignment="1" applyProtection="1">
      <alignment horizontal="right" vertical="center" wrapText="1"/>
    </xf>
    <xf numFmtId="0" fontId="62" fillId="24" borderId="6" xfId="0" applyFont="1" applyFill="1" applyBorder="1" applyAlignment="1" applyProtection="1">
      <alignment horizontal="center" vertical="center" wrapText="1"/>
      <protection locked="0"/>
    </xf>
    <xf numFmtId="0" fontId="62" fillId="24" borderId="1" xfId="0" applyFont="1" applyFill="1" applyBorder="1" applyAlignment="1" applyProtection="1">
      <alignment horizontal="center" vertical="center" wrapText="1"/>
      <protection locked="0"/>
    </xf>
    <xf numFmtId="0" fontId="62" fillId="24" borderId="1" xfId="1" applyNumberFormat="1" applyFont="1" applyFill="1" applyBorder="1" applyAlignment="1" applyProtection="1">
      <alignment vertical="center" wrapText="1"/>
      <protection locked="0"/>
    </xf>
    <xf numFmtId="164" fontId="62" fillId="24" borderId="6" xfId="2" applyFont="1" applyFill="1" applyBorder="1" applyAlignment="1" applyProtection="1">
      <alignment vertical="center" wrapText="1"/>
      <protection locked="0"/>
    </xf>
    <xf numFmtId="164" fontId="62" fillId="27" borderId="6" xfId="2" applyFont="1" applyFill="1" applyBorder="1" applyAlignment="1" applyProtection="1">
      <alignment horizontal="right" vertical="center" wrapText="1"/>
    </xf>
    <xf numFmtId="1" fontId="62" fillId="25" borderId="6" xfId="0" applyNumberFormat="1" applyFont="1" applyFill="1" applyBorder="1" applyAlignment="1">
      <alignment horizontal="right" vertical="center" wrapText="1"/>
    </xf>
    <xf numFmtId="164" fontId="62" fillId="0" borderId="0" xfId="0" applyNumberFormat="1" applyFont="1" applyAlignment="1">
      <alignment horizontal="right" wrapText="1"/>
    </xf>
    <xf numFmtId="164" fontId="62" fillId="0" borderId="0" xfId="0" applyNumberFormat="1" applyFont="1" applyAlignment="1">
      <alignment horizontal="right" vertical="center" wrapText="1"/>
    </xf>
    <xf numFmtId="164" fontId="64" fillId="0" borderId="0" xfId="0" applyNumberFormat="1" applyFont="1" applyAlignment="1">
      <alignment horizontal="right" wrapText="1"/>
    </xf>
    <xf numFmtId="0" fontId="64" fillId="0" borderId="0" xfId="0" applyFont="1" applyAlignment="1">
      <alignment wrapText="1"/>
    </xf>
    <xf numFmtId="165" fontId="62" fillId="0" borderId="0" xfId="0" applyNumberFormat="1" applyFont="1" applyAlignment="1">
      <alignment horizontal="right" vertical="center" wrapText="1"/>
    </xf>
    <xf numFmtId="0" fontId="59" fillId="31" borderId="2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164" fontId="61" fillId="30" borderId="36" xfId="2" applyFont="1" applyFill="1" applyBorder="1" applyAlignment="1" applyProtection="1">
      <alignment horizontal="center" vertical="center" wrapText="1"/>
    </xf>
    <xf numFmtId="0" fontId="61" fillId="30" borderId="36" xfId="0" applyFont="1" applyFill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0" fontId="65" fillId="30" borderId="35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vertical="center" wrapText="1"/>
    </xf>
    <xf numFmtId="0" fontId="62" fillId="24" borderId="6" xfId="1" applyNumberFormat="1" applyFont="1" applyFill="1" applyBorder="1" applyAlignment="1" applyProtection="1">
      <alignment vertical="center" wrapText="1"/>
      <protection locked="0"/>
    </xf>
    <xf numFmtId="0" fontId="61" fillId="29" borderId="1" xfId="0" applyFont="1" applyFill="1" applyBorder="1" applyAlignment="1">
      <alignment horizontal="center" vertical="center" textRotation="90" wrapText="1"/>
    </xf>
    <xf numFmtId="0" fontId="59" fillId="29" borderId="1" xfId="0" applyFont="1" applyFill="1" applyBorder="1" applyAlignment="1">
      <alignment horizontal="center" vertical="center" textRotation="90" wrapText="1"/>
    </xf>
    <xf numFmtId="164" fontId="62" fillId="33" borderId="21" xfId="2" applyFont="1" applyFill="1" applyBorder="1" applyAlignment="1" applyProtection="1">
      <alignment horizontal="right" vertical="center" wrapText="1"/>
      <protection locked="0"/>
    </xf>
    <xf numFmtId="0" fontId="65" fillId="30" borderId="16" xfId="0" applyFont="1" applyFill="1" applyBorder="1" applyAlignment="1">
      <alignment horizontal="center" vertical="center" wrapText="1"/>
    </xf>
    <xf numFmtId="164" fontId="59" fillId="28" borderId="2" xfId="0" applyNumberFormat="1" applyFont="1" applyFill="1" applyBorder="1" applyAlignment="1">
      <alignment horizontal="center" vertical="center" wrapText="1"/>
    </xf>
    <xf numFmtId="0" fontId="61" fillId="30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164" fontId="61" fillId="28" borderId="2" xfId="0" applyNumberFormat="1" applyFont="1" applyFill="1" applyBorder="1" applyAlignment="1">
      <alignment horizontal="center" vertical="center" wrapText="1"/>
    </xf>
    <xf numFmtId="164" fontId="61" fillId="29" borderId="1" xfId="1" applyNumberFormat="1" applyFont="1" applyFill="1" applyBorder="1" applyAlignment="1" applyProtection="1">
      <alignment horizontal="right" vertical="center" wrapText="1"/>
    </xf>
    <xf numFmtId="164" fontId="62" fillId="27" borderId="1" xfId="2" applyFont="1" applyFill="1" applyBorder="1" applyAlignment="1" applyProtection="1">
      <alignment horizontal="right" vertical="center" wrapText="1"/>
    </xf>
    <xf numFmtId="164" fontId="61" fillId="0" borderId="1" xfId="1" applyNumberFormat="1" applyFont="1" applyBorder="1" applyAlignment="1" applyProtection="1">
      <alignment horizontal="center" vertical="center" wrapText="1"/>
    </xf>
    <xf numFmtId="164" fontId="61" fillId="29" borderId="20" xfId="1" applyNumberFormat="1" applyFont="1" applyFill="1" applyBorder="1" applyAlignment="1" applyProtection="1">
      <alignment horizontal="right" vertical="center" wrapText="1"/>
    </xf>
    <xf numFmtId="164" fontId="61" fillId="0" borderId="17" xfId="1" applyNumberFormat="1" applyFont="1" applyBorder="1" applyAlignment="1" applyProtection="1">
      <alignment horizontal="center" vertical="center" wrapText="1"/>
    </xf>
    <xf numFmtId="164" fontId="62" fillId="27" borderId="20" xfId="2" applyFont="1" applyFill="1" applyBorder="1" applyAlignment="1" applyProtection="1">
      <alignment horizontal="right" vertical="center" wrapText="1"/>
    </xf>
    <xf numFmtId="164" fontId="61" fillId="29" borderId="38" xfId="1" applyNumberFormat="1" applyFont="1" applyFill="1" applyBorder="1" applyAlignment="1" applyProtection="1">
      <alignment horizontal="right" vertical="center" wrapText="1"/>
    </xf>
    <xf numFmtId="167" fontId="60" fillId="29" borderId="1" xfId="1" applyNumberFormat="1" applyFont="1" applyFill="1" applyBorder="1" applyAlignment="1" applyProtection="1">
      <alignment horizontal="center" vertical="center" wrapText="1"/>
    </xf>
    <xf numFmtId="0" fontId="61" fillId="31" borderId="2" xfId="0" applyFont="1" applyFill="1" applyBorder="1" applyAlignment="1">
      <alignment horizontal="center" vertical="center" wrapText="1"/>
    </xf>
    <xf numFmtId="0" fontId="61" fillId="31" borderId="25" xfId="0" applyFont="1" applyFill="1" applyBorder="1" applyAlignment="1">
      <alignment horizontal="center" vertical="center" wrapText="1"/>
    </xf>
    <xf numFmtId="0" fontId="61" fillId="31" borderId="6" xfId="0" applyFont="1" applyFill="1" applyBorder="1" applyAlignment="1">
      <alignment horizontal="center" vertical="center" wrapText="1"/>
    </xf>
    <xf numFmtId="0" fontId="58" fillId="31" borderId="1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wrapText="1"/>
    </xf>
    <xf numFmtId="0" fontId="59" fillId="31" borderId="25" xfId="0" applyFont="1" applyFill="1" applyBorder="1" applyAlignment="1">
      <alignment horizontal="center" vertical="center" wrapText="1"/>
    </xf>
    <xf numFmtId="0" fontId="59" fillId="31" borderId="6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textRotation="90" wrapText="1"/>
    </xf>
    <xf numFmtId="0" fontId="59" fillId="31" borderId="25" xfId="0" applyFont="1" applyFill="1" applyBorder="1" applyAlignment="1">
      <alignment horizontal="center" vertical="center" textRotation="90" wrapText="1"/>
    </xf>
    <xf numFmtId="0" fontId="59" fillId="31" borderId="6" xfId="0" applyFont="1" applyFill="1" applyBorder="1" applyAlignment="1">
      <alignment horizontal="center" vertical="center" textRotation="90" wrapText="1"/>
    </xf>
    <xf numFmtId="165" fontId="59" fillId="31" borderId="2" xfId="0" applyNumberFormat="1" applyFont="1" applyFill="1" applyBorder="1" applyAlignment="1">
      <alignment horizontal="center" vertical="center" wrapText="1"/>
    </xf>
    <xf numFmtId="165" fontId="59" fillId="31" borderId="25" xfId="0" applyNumberFormat="1" applyFont="1" applyFill="1" applyBorder="1" applyAlignment="1">
      <alignment horizontal="center" vertical="center" wrapText="1"/>
    </xf>
    <xf numFmtId="165" fontId="59" fillId="31" borderId="6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30" borderId="1" xfId="0" applyFont="1" applyFill="1" applyBorder="1" applyAlignment="1">
      <alignment horizontal="center" wrapText="1"/>
    </xf>
    <xf numFmtId="0" fontId="62" fillId="0" borderId="17" xfId="0" applyFont="1" applyBorder="1" applyAlignment="1">
      <alignment horizontal="center" vertical="center" wrapText="1"/>
    </xf>
    <xf numFmtId="0" fontId="61" fillId="30" borderId="0" xfId="0" applyFont="1" applyFill="1" applyAlignment="1">
      <alignment horizontal="center" vertical="center" wrapText="1"/>
    </xf>
    <xf numFmtId="0" fontId="61" fillId="30" borderId="37" xfId="0" applyFont="1" applyFill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0" fontId="59" fillId="30" borderId="20" xfId="0" applyFont="1" applyFill="1" applyBorder="1" applyAlignment="1">
      <alignment horizontal="center" vertical="center" wrapText="1"/>
    </xf>
    <xf numFmtId="0" fontId="59" fillId="31" borderId="21" xfId="0" applyFont="1" applyFill="1" applyBorder="1" applyAlignment="1">
      <alignment horizontal="center" vertical="center" wrapText="1"/>
    </xf>
    <xf numFmtId="164" fontId="67" fillId="30" borderId="35" xfId="1" applyNumberFormat="1" applyFont="1" applyFill="1" applyBorder="1" applyAlignment="1" applyProtection="1">
      <alignment horizontal="center" vertical="center" wrapText="1"/>
    </xf>
    <xf numFmtId="164" fontId="67" fillId="30" borderId="36" xfId="1" applyNumberFormat="1" applyFont="1" applyFill="1" applyBorder="1" applyAlignment="1" applyProtection="1">
      <alignment horizontal="center" vertical="center" wrapText="1"/>
    </xf>
    <xf numFmtId="164" fontId="67" fillId="30" borderId="14" xfId="1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 vertical="center"/>
    </xf>
    <xf numFmtId="164" fontId="13" fillId="13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13" fillId="11" borderId="10" xfId="0" applyNumberFormat="1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9" fontId="13" fillId="0" borderId="10" xfId="0" applyNumberFormat="1" applyFont="1" applyBorder="1" applyAlignment="1">
      <alignment horizontal="center" vertical="center"/>
    </xf>
    <xf numFmtId="164" fontId="2" fillId="6" borderId="11" xfId="2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>
      <alignment horizontal="center"/>
    </xf>
    <xf numFmtId="164" fontId="13" fillId="3" borderId="1" xfId="1" applyNumberFormat="1" applyFont="1" applyFill="1" applyBorder="1" applyAlignment="1" applyProtection="1">
      <alignment horizontal="right" vertical="center"/>
    </xf>
    <xf numFmtId="0" fontId="13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9" fontId="13" fillId="3" borderId="1" xfId="3" applyFont="1" applyFill="1" applyBorder="1" applyAlignment="1" applyProtection="1">
      <alignment horizontal="right" vertical="center"/>
    </xf>
    <xf numFmtId="0" fontId="2" fillId="3" borderId="3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13" fillId="3" borderId="3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 applyProtection="1">
      <alignment horizontal="center" vertical="center"/>
    </xf>
    <xf numFmtId="167" fontId="13" fillId="4" borderId="1" xfId="1" applyNumberFormat="1" applyFont="1" applyFill="1" applyBorder="1" applyAlignment="1" applyProtection="1">
      <alignment horizontal="right" vertical="center"/>
    </xf>
    <xf numFmtId="164" fontId="13" fillId="4" borderId="1" xfId="1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2" fillId="13" borderId="10" xfId="0" applyNumberFormat="1" applyFont="1" applyFill="1" applyBorder="1" applyAlignment="1">
      <alignment horizontal="center" vertical="center"/>
    </xf>
    <xf numFmtId="164" fontId="40" fillId="0" borderId="10" xfId="0" applyNumberFormat="1" applyFont="1" applyBorder="1" applyAlignment="1">
      <alignment horizontal="center" vertical="center"/>
    </xf>
    <xf numFmtId="164" fontId="45" fillId="0" borderId="10" xfId="0" applyNumberFormat="1" applyFont="1" applyBorder="1" applyAlignment="1">
      <alignment horizontal="center" vertical="center"/>
    </xf>
    <xf numFmtId="0" fontId="44" fillId="13" borderId="10" xfId="0" applyFont="1" applyFill="1" applyBorder="1" applyAlignment="1">
      <alignment horizontal="center" vertical="center"/>
    </xf>
    <xf numFmtId="164" fontId="46" fillId="0" borderId="10" xfId="0" applyNumberFormat="1" applyFont="1" applyBorder="1" applyAlignment="1">
      <alignment horizontal="center" vertical="center"/>
    </xf>
    <xf numFmtId="164" fontId="42" fillId="0" borderId="10" xfId="0" applyNumberFormat="1" applyFont="1" applyBorder="1" applyAlignment="1">
      <alignment horizontal="center" vertical="center"/>
    </xf>
    <xf numFmtId="164" fontId="42" fillId="11" borderId="10" xfId="0" applyNumberFormat="1" applyFont="1" applyFill="1" applyBorder="1" applyAlignment="1">
      <alignment horizontal="center" vertical="center"/>
    </xf>
    <xf numFmtId="10" fontId="40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9" fontId="33" fillId="0" borderId="10" xfId="0" applyNumberFormat="1" applyFont="1" applyBorder="1" applyAlignment="1">
      <alignment horizontal="center" vertical="center"/>
    </xf>
    <xf numFmtId="164" fontId="40" fillId="6" borderId="11" xfId="2" applyFont="1" applyFill="1" applyBorder="1" applyAlignment="1" applyProtection="1">
      <alignment horizontal="center" vertical="center"/>
    </xf>
    <xf numFmtId="0" fontId="33" fillId="3" borderId="4" xfId="0" applyFont="1" applyFill="1" applyBorder="1" applyAlignment="1">
      <alignment horizontal="center"/>
    </xf>
    <xf numFmtId="164" fontId="34" fillId="3" borderId="1" xfId="1" applyNumberFormat="1" applyFont="1" applyFill="1" applyBorder="1" applyAlignment="1" applyProtection="1">
      <alignment horizontal="right" vertical="center"/>
    </xf>
    <xf numFmtId="0" fontId="37" fillId="0" borderId="9" xfId="0" applyFont="1" applyBorder="1" applyAlignment="1">
      <alignment horizontal="center"/>
    </xf>
    <xf numFmtId="0" fontId="36" fillId="3" borderId="4" xfId="0" applyFont="1" applyFill="1" applyBorder="1" applyAlignment="1">
      <alignment horizontal="right"/>
    </xf>
    <xf numFmtId="9" fontId="34" fillId="3" borderId="1" xfId="3" applyFont="1" applyFill="1" applyBorder="1" applyAlignment="1" applyProtection="1">
      <alignment horizontal="right" vertical="center"/>
    </xf>
    <xf numFmtId="0" fontId="36" fillId="3" borderId="3" xfId="0" applyFont="1" applyFill="1" applyBorder="1" applyAlignment="1">
      <alignment horizontal="right"/>
    </xf>
    <xf numFmtId="0" fontId="33" fillId="3" borderId="3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167" fontId="27" fillId="4" borderId="1" xfId="1" applyNumberFormat="1" applyFont="1" applyFill="1" applyBorder="1" applyAlignment="1" applyProtection="1">
      <alignment horizontal="right" vertical="center"/>
    </xf>
    <xf numFmtId="0" fontId="48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71" fontId="61" fillId="30" borderId="36" xfId="3" applyNumberFormat="1" applyFont="1" applyFill="1" applyBorder="1" applyAlignment="1" applyProtection="1">
      <alignment horizontal="center" vertical="center" wrapText="1"/>
    </xf>
    <xf numFmtId="171" fontId="61" fillId="30" borderId="29" xfId="3" applyNumberFormat="1" applyFont="1" applyFill="1" applyBorder="1" applyAlignment="1" applyProtection="1">
      <alignment horizontal="center" vertical="center" wrapText="1"/>
    </xf>
  </cellXfs>
  <cellStyles count="9">
    <cellStyle name="Akcent 5" xfId="8" builtinId="45"/>
    <cellStyle name="Dziesiętny" xfId="1" builtinId="3"/>
    <cellStyle name="Normal" xfId="4" xr:uid="{00000000-0005-0000-0000-000001000000}"/>
    <cellStyle name="Normalny" xfId="0" builtinId="0"/>
    <cellStyle name="Normalny 2" xfId="5" xr:uid="{00000000-0005-0000-0000-000003000000}"/>
    <cellStyle name="Normalny 3" xfId="7" xr:uid="{B77DFA74-5C1A-4E60-930E-047456D0A964}"/>
    <cellStyle name="Procentowy" xfId="3" builtinId="5"/>
    <cellStyle name="Walutowy" xfId="2" builtinId="4"/>
    <cellStyle name="Walutowy 2" xfId="6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BE33D"/>
      <rgbColor rgb="FF800080"/>
      <rgbColor rgb="FF158466"/>
      <rgbColor rgb="FFBFBFBF"/>
      <rgbColor rgb="FF808080"/>
      <rgbColor rgb="FFD4EA6B"/>
      <rgbColor rgb="FF993366"/>
      <rgbColor rgb="FFF2F2F2"/>
      <rgbColor rgb="FFE7E6E6"/>
      <rgbColor rgb="FF660066"/>
      <rgbColor rgb="FFFFDE59"/>
      <rgbColor rgb="FF0066CC"/>
      <rgbColor rgb="FFB4C7E7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FE699"/>
      <rgbColor rgb="FFCCCCCC"/>
      <rgbColor rgb="FFFFCCFF"/>
      <rgbColor rgb="FFC3D69B"/>
      <rgbColor rgb="FFF8CBAD"/>
      <rgbColor rgb="FF3366FF"/>
      <rgbColor rgb="FF33CCCC"/>
      <rgbColor rgb="FF92D050"/>
      <rgbColor rgb="FFFFC000"/>
      <rgbColor rgb="FFFFD966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OP%20-%20Komisja%20oceny%20projekt&#243;w\perspektywa%202021-2027\Instrukcja%20WND\Bud&#380;et_projektu.xlsx" TargetMode="External"/><Relationship Id="rId1" Type="http://schemas.openxmlformats.org/officeDocument/2006/relationships/externalLinkPath" Target="Bud&#380;et_pro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żet"/>
      <sheetName val="Limity"/>
      <sheetName val="Wskaźniki"/>
      <sheetName val="DIC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BN409"/>
  <sheetViews>
    <sheetView tabSelected="1" topLeftCell="AP1" zoomScale="70" zoomScaleNormal="70" zoomScaleSheetLayoutView="70" zoomScalePageLayoutView="40" workbookViewId="0">
      <selection activeCell="BM7" sqref="BM7"/>
    </sheetView>
  </sheetViews>
  <sheetFormatPr defaultColWidth="8.59765625" defaultRowHeight="15" outlineLevelCol="7"/>
  <cols>
    <col min="1" max="1" width="5" style="441" bestFit="1" customWidth="1"/>
    <col min="2" max="2" width="26.59765625" style="441" customWidth="1"/>
    <col min="3" max="3" width="56.69921875" style="433" customWidth="1"/>
    <col min="4" max="4" width="14.3984375" style="436" customWidth="1"/>
    <col min="5" max="5" width="8.69921875" style="436" customWidth="1"/>
    <col min="6" max="6" width="5.8984375" style="446" customWidth="1"/>
    <col min="7" max="7" width="9.69921875" style="446" customWidth="1"/>
    <col min="8" max="8" width="16.19921875" style="446" customWidth="1"/>
    <col min="9" max="9" width="9.59765625" style="446" bestFit="1" customWidth="1"/>
    <col min="10" max="10" width="10.19921875" style="446" customWidth="1"/>
    <col min="11" max="11" width="5.69921875" style="446" customWidth="1"/>
    <col min="12" max="12" width="14.69921875" style="446" customWidth="1"/>
    <col min="13" max="13" width="12.09765625" style="446" customWidth="1"/>
    <col min="14" max="14" width="14" style="446" customWidth="1"/>
    <col min="15" max="15" width="14.69921875" style="446" customWidth="1"/>
    <col min="16" max="16" width="16.8984375" style="446" customWidth="1" outlineLevel="1"/>
    <col min="17" max="17" width="10" style="439" customWidth="1" outlineLevel="1"/>
    <col min="18" max="18" width="18.69921875" style="469" customWidth="1" outlineLevel="1"/>
    <col min="19" max="19" width="22.19921875" style="439" customWidth="1" outlineLevel="1"/>
    <col min="20" max="20" width="16.8984375" style="446" customWidth="1" outlineLevel="2"/>
    <col min="21" max="21" width="10" style="439" customWidth="1" outlineLevel="2"/>
    <col min="22" max="22" width="18.69921875" style="469" customWidth="1" outlineLevel="2"/>
    <col min="23" max="23" width="22.19921875" style="439" customWidth="1" outlineLevel="2"/>
    <col min="24" max="24" width="16.8984375" style="446" customWidth="1" outlineLevel="3"/>
    <col min="25" max="25" width="10" style="439" customWidth="1" outlineLevel="3"/>
    <col min="26" max="26" width="18.69921875" style="469" customWidth="1" outlineLevel="3"/>
    <col min="27" max="27" width="22.19921875" style="439" customWidth="1" outlineLevel="3"/>
    <col min="28" max="28" width="16.8984375" style="446" customWidth="1" outlineLevel="4"/>
    <col min="29" max="29" width="8.8984375" style="439" customWidth="1" outlineLevel="4"/>
    <col min="30" max="30" width="18.69921875" style="469" customWidth="1" outlineLevel="4"/>
    <col min="31" max="31" width="22.19921875" style="439" customWidth="1" outlineLevel="4"/>
    <col min="32" max="32" width="16.8984375" style="446" customWidth="1" outlineLevel="5"/>
    <col min="33" max="33" width="8.8984375" style="439" customWidth="1" outlineLevel="5"/>
    <col min="34" max="34" width="18.69921875" style="469" customWidth="1" outlineLevel="5"/>
    <col min="35" max="35" width="22.19921875" style="439" customWidth="1" outlineLevel="5"/>
    <col min="36" max="36" width="16.8984375" style="446" customWidth="1" outlineLevel="6"/>
    <col min="37" max="37" width="8.8984375" style="439" customWidth="1" outlineLevel="6"/>
    <col min="38" max="38" width="18.69921875" style="469" customWidth="1" outlineLevel="6"/>
    <col min="39" max="39" width="22.19921875" style="439" customWidth="1" outlineLevel="6"/>
    <col min="40" max="40" width="16.8984375" style="446" customWidth="1" outlineLevel="7"/>
    <col min="41" max="41" width="8.8984375" style="439" customWidth="1" outlineLevel="7"/>
    <col min="42" max="42" width="18.69921875" style="469" customWidth="1" outlineLevel="7"/>
    <col min="43" max="43" width="22.19921875" style="439" customWidth="1" outlineLevel="7"/>
    <col min="44" max="44" width="5.09765625" style="439" customWidth="1"/>
    <col min="45" max="46" width="25.5" style="439" customWidth="1"/>
    <col min="47" max="47" width="30.19921875" style="439" customWidth="1"/>
    <col min="48" max="48" width="41.19921875" style="439" bestFit="1" customWidth="1"/>
    <col min="49" max="49" width="15.19921875" style="439" hidden="1" customWidth="1"/>
    <col min="50" max="50" width="4.3984375" style="436" hidden="1" customWidth="1"/>
    <col min="51" max="51" width="28.3984375" style="436" bestFit="1" customWidth="1"/>
    <col min="52" max="52" width="29.69921875" style="436" customWidth="1"/>
    <col min="53" max="53" width="21" style="436" customWidth="1"/>
    <col min="54" max="54" width="12.59765625" style="440" hidden="1" customWidth="1"/>
    <col min="55" max="55" width="16.69921875" style="440" hidden="1" customWidth="1"/>
    <col min="56" max="56" width="13.19921875" style="440" hidden="1" customWidth="1"/>
    <col min="57" max="57" width="7.69921875" style="440" hidden="1" customWidth="1"/>
    <col min="58" max="59" width="13.3984375" style="440" hidden="1" customWidth="1"/>
    <col min="60" max="60" width="10.19921875" style="441" hidden="1" customWidth="1"/>
    <col min="61" max="61" width="8.59765625" style="441" hidden="1" customWidth="1"/>
    <col min="62" max="62" width="21.59765625" style="441" hidden="1" customWidth="1"/>
    <col min="63" max="63" width="31" style="441" hidden="1" customWidth="1"/>
    <col min="64" max="64" width="8.59765625" style="441" customWidth="1"/>
    <col min="65" max="16384" width="8.59765625" style="441"/>
  </cols>
  <sheetData>
    <row r="1" spans="1:66" ht="21.6" thickBot="1">
      <c r="A1" s="507" t="s">
        <v>1101</v>
      </c>
      <c r="B1" s="507"/>
      <c r="D1" s="508" t="s">
        <v>1515</v>
      </c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</row>
    <row r="2" spans="1:66" ht="29.85" customHeight="1">
      <c r="A2" s="442"/>
      <c r="B2" s="443" t="s">
        <v>1098</v>
      </c>
      <c r="C2" s="444"/>
      <c r="D2" s="498" t="s">
        <v>1</v>
      </c>
      <c r="E2" s="501" t="s">
        <v>1518</v>
      </c>
      <c r="F2" s="501" t="s">
        <v>1522</v>
      </c>
      <c r="G2" s="498" t="s">
        <v>1523</v>
      </c>
      <c r="H2" s="498" t="s">
        <v>1524</v>
      </c>
      <c r="I2" s="498" t="s">
        <v>648</v>
      </c>
      <c r="J2" s="501" t="s">
        <v>1519</v>
      </c>
      <c r="K2" s="501" t="s">
        <v>1520</v>
      </c>
      <c r="L2" s="494" t="s">
        <v>1528</v>
      </c>
      <c r="M2" s="494" t="s">
        <v>1530</v>
      </c>
      <c r="N2" s="494" t="s">
        <v>1526</v>
      </c>
      <c r="O2" s="494" t="s">
        <v>1527</v>
      </c>
      <c r="P2" s="497">
        <v>2023</v>
      </c>
      <c r="Q2" s="497"/>
      <c r="R2" s="497"/>
      <c r="S2" s="497"/>
      <c r="T2" s="497">
        <v>2024</v>
      </c>
      <c r="U2" s="497"/>
      <c r="V2" s="497"/>
      <c r="W2" s="497"/>
      <c r="X2" s="497">
        <v>2025</v>
      </c>
      <c r="Y2" s="497"/>
      <c r="Z2" s="497"/>
      <c r="AA2" s="497"/>
      <c r="AB2" s="497">
        <v>2026</v>
      </c>
      <c r="AC2" s="497"/>
      <c r="AD2" s="497"/>
      <c r="AE2" s="497"/>
      <c r="AF2" s="497">
        <v>2027</v>
      </c>
      <c r="AG2" s="497"/>
      <c r="AH2" s="497"/>
      <c r="AI2" s="497"/>
      <c r="AJ2" s="497">
        <v>2028</v>
      </c>
      <c r="AK2" s="497"/>
      <c r="AL2" s="497"/>
      <c r="AM2" s="497"/>
      <c r="AN2" s="497">
        <v>2029</v>
      </c>
      <c r="AO2" s="497"/>
      <c r="AP2" s="497"/>
      <c r="AQ2" s="497"/>
      <c r="AR2" s="501" t="s">
        <v>1511</v>
      </c>
      <c r="AS2" s="512" t="s">
        <v>1503</v>
      </c>
      <c r="AT2" s="512"/>
      <c r="AU2" s="445"/>
      <c r="AV2" s="510" t="s">
        <v>1087</v>
      </c>
      <c r="AW2" s="445"/>
      <c r="AY2" s="510" t="s">
        <v>16</v>
      </c>
      <c r="AZ2" s="510" t="s">
        <v>1086</v>
      </c>
      <c r="BA2" s="510" t="s">
        <v>1091</v>
      </c>
      <c r="BJ2" s="436" t="s">
        <v>1088</v>
      </c>
      <c r="BK2" s="436" t="s">
        <v>1089</v>
      </c>
    </row>
    <row r="3" spans="1:66" ht="29.85" customHeight="1" thickBot="1">
      <c r="A3" s="447"/>
      <c r="B3" s="434" t="s">
        <v>1516</v>
      </c>
      <c r="C3" s="444"/>
      <c r="D3" s="499"/>
      <c r="E3" s="502"/>
      <c r="F3" s="502"/>
      <c r="G3" s="499"/>
      <c r="H3" s="499"/>
      <c r="I3" s="499"/>
      <c r="J3" s="502"/>
      <c r="K3" s="502"/>
      <c r="L3" s="495"/>
      <c r="M3" s="495"/>
      <c r="N3" s="495"/>
      <c r="O3" s="495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502"/>
      <c r="AS3" s="512"/>
      <c r="AT3" s="512"/>
      <c r="AU3" s="445"/>
      <c r="AV3" s="511"/>
      <c r="AW3" s="445"/>
      <c r="AY3" s="511"/>
      <c r="AZ3" s="511"/>
      <c r="BA3" s="511"/>
      <c r="BJ3" s="436"/>
      <c r="BK3" s="436"/>
    </row>
    <row r="4" spans="1:66" ht="46.95" customHeight="1">
      <c r="A4" s="449"/>
      <c r="B4" s="509" t="s">
        <v>1517</v>
      </c>
      <c r="C4" s="444"/>
      <c r="D4" s="499"/>
      <c r="E4" s="502"/>
      <c r="F4" s="502"/>
      <c r="G4" s="499"/>
      <c r="H4" s="499"/>
      <c r="I4" s="499"/>
      <c r="J4" s="502"/>
      <c r="K4" s="502"/>
      <c r="L4" s="495"/>
      <c r="M4" s="495"/>
      <c r="N4" s="495"/>
      <c r="O4" s="495"/>
      <c r="P4" s="498" t="s">
        <v>8</v>
      </c>
      <c r="Q4" s="498" t="s">
        <v>1102</v>
      </c>
      <c r="R4" s="504" t="s">
        <v>10</v>
      </c>
      <c r="S4" s="498" t="s">
        <v>11</v>
      </c>
      <c r="T4" s="498" t="s">
        <v>8</v>
      </c>
      <c r="U4" s="498" t="s">
        <v>1102</v>
      </c>
      <c r="V4" s="504" t="s">
        <v>10</v>
      </c>
      <c r="W4" s="498" t="s">
        <v>11</v>
      </c>
      <c r="X4" s="498" t="s">
        <v>8</v>
      </c>
      <c r="Y4" s="498" t="s">
        <v>1102</v>
      </c>
      <c r="Z4" s="504" t="s">
        <v>10</v>
      </c>
      <c r="AA4" s="498" t="s">
        <v>11</v>
      </c>
      <c r="AB4" s="498" t="s">
        <v>8</v>
      </c>
      <c r="AC4" s="498" t="s">
        <v>1102</v>
      </c>
      <c r="AD4" s="504" t="s">
        <v>10</v>
      </c>
      <c r="AE4" s="498" t="s">
        <v>11</v>
      </c>
      <c r="AF4" s="498" t="s">
        <v>8</v>
      </c>
      <c r="AG4" s="498" t="s">
        <v>1102</v>
      </c>
      <c r="AH4" s="504" t="s">
        <v>10</v>
      </c>
      <c r="AI4" s="498" t="s">
        <v>11</v>
      </c>
      <c r="AJ4" s="498" t="s">
        <v>8</v>
      </c>
      <c r="AK4" s="498" t="s">
        <v>1102</v>
      </c>
      <c r="AL4" s="504" t="s">
        <v>10</v>
      </c>
      <c r="AM4" s="498" t="s">
        <v>11</v>
      </c>
      <c r="AN4" s="498" t="s">
        <v>8</v>
      </c>
      <c r="AO4" s="498" t="s">
        <v>1102</v>
      </c>
      <c r="AP4" s="504" t="s">
        <v>10</v>
      </c>
      <c r="AQ4" s="498" t="s">
        <v>11</v>
      </c>
      <c r="AR4" s="502"/>
      <c r="AS4" s="512"/>
      <c r="AT4" s="515"/>
      <c r="AU4" s="475" t="s">
        <v>1508</v>
      </c>
      <c r="AV4" s="472">
        <f>AU9</f>
        <v>0</v>
      </c>
      <c r="AW4" s="473"/>
      <c r="AX4" s="474"/>
      <c r="AY4" s="472">
        <f>AV4-AZ4</f>
        <v>0</v>
      </c>
      <c r="AZ4" s="472">
        <f>AV9</f>
        <v>0</v>
      </c>
      <c r="BA4" s="587" t="e">
        <f>ROUND(AZ4/AV4,10)</f>
        <v>#DIV/0!</v>
      </c>
      <c r="BJ4" s="436" t="s">
        <v>558</v>
      </c>
      <c r="BK4" s="436" t="s">
        <v>28</v>
      </c>
    </row>
    <row r="5" spans="1:66" ht="28.2" customHeight="1" thickBot="1">
      <c r="A5" s="450"/>
      <c r="B5" s="509"/>
      <c r="C5" s="444"/>
      <c r="D5" s="499"/>
      <c r="E5" s="502"/>
      <c r="F5" s="502"/>
      <c r="G5" s="499"/>
      <c r="H5" s="499"/>
      <c r="I5" s="499"/>
      <c r="J5" s="502"/>
      <c r="K5" s="502"/>
      <c r="L5" s="495"/>
      <c r="M5" s="495"/>
      <c r="N5" s="495"/>
      <c r="O5" s="495"/>
      <c r="P5" s="499"/>
      <c r="Q5" s="499"/>
      <c r="R5" s="505"/>
      <c r="S5" s="499"/>
      <c r="T5" s="499"/>
      <c r="U5" s="499"/>
      <c r="V5" s="505"/>
      <c r="W5" s="499"/>
      <c r="X5" s="499"/>
      <c r="Y5" s="499"/>
      <c r="Z5" s="505"/>
      <c r="AA5" s="499"/>
      <c r="AB5" s="499"/>
      <c r="AC5" s="499"/>
      <c r="AD5" s="505"/>
      <c r="AE5" s="499"/>
      <c r="AF5" s="499"/>
      <c r="AG5" s="499"/>
      <c r="AH5" s="505"/>
      <c r="AI5" s="499"/>
      <c r="AJ5" s="499"/>
      <c r="AK5" s="499"/>
      <c r="AL5" s="505"/>
      <c r="AM5" s="499"/>
      <c r="AN5" s="499"/>
      <c r="AO5" s="499"/>
      <c r="AP5" s="505"/>
      <c r="AQ5" s="499"/>
      <c r="AR5" s="502"/>
      <c r="AS5" s="512"/>
      <c r="AT5" s="515"/>
      <c r="AU5" s="481" t="s">
        <v>1532</v>
      </c>
      <c r="AV5" s="482">
        <f>AS9</f>
        <v>0</v>
      </c>
      <c r="AW5" s="483"/>
      <c r="AX5" s="484"/>
      <c r="AY5" s="485">
        <f>AS9-AZ5</f>
        <v>0</v>
      </c>
      <c r="AZ5" s="485">
        <f>AT9</f>
        <v>0</v>
      </c>
      <c r="BA5" s="588" t="e">
        <f>ROUND(AZ5/AV5,10)</f>
        <v>#DIV/0!</v>
      </c>
      <c r="BJ5" s="436" t="s">
        <v>25</v>
      </c>
      <c r="BK5" s="436" t="s">
        <v>1090</v>
      </c>
    </row>
    <row r="6" spans="1:66" ht="40.950000000000003" customHeight="1">
      <c r="A6" s="451" t="s">
        <v>28</v>
      </c>
      <c r="B6" s="434" t="s">
        <v>1100</v>
      </c>
      <c r="C6" s="444"/>
      <c r="D6" s="499"/>
      <c r="E6" s="502"/>
      <c r="F6" s="502"/>
      <c r="G6" s="499"/>
      <c r="H6" s="499"/>
      <c r="I6" s="499"/>
      <c r="J6" s="502"/>
      <c r="K6" s="502"/>
      <c r="L6" s="495"/>
      <c r="M6" s="495"/>
      <c r="N6" s="495"/>
      <c r="O6" s="495"/>
      <c r="P6" s="499"/>
      <c r="Q6" s="499"/>
      <c r="R6" s="505"/>
      <c r="S6" s="499"/>
      <c r="T6" s="499"/>
      <c r="U6" s="499"/>
      <c r="V6" s="505"/>
      <c r="W6" s="499"/>
      <c r="X6" s="499"/>
      <c r="Y6" s="499"/>
      <c r="Z6" s="505"/>
      <c r="AA6" s="499"/>
      <c r="AB6" s="499"/>
      <c r="AC6" s="499"/>
      <c r="AD6" s="505"/>
      <c r="AE6" s="499"/>
      <c r="AF6" s="499"/>
      <c r="AG6" s="499"/>
      <c r="AH6" s="505"/>
      <c r="AI6" s="499"/>
      <c r="AJ6" s="499"/>
      <c r="AK6" s="499"/>
      <c r="AL6" s="505"/>
      <c r="AM6" s="499"/>
      <c r="AN6" s="499"/>
      <c r="AO6" s="499"/>
      <c r="AP6" s="505"/>
      <c r="AQ6" s="499"/>
      <c r="AR6" s="502"/>
      <c r="AS6" s="512"/>
      <c r="AT6" s="515"/>
      <c r="AU6" s="516" t="s">
        <v>1531</v>
      </c>
      <c r="AV6" s="517"/>
      <c r="AW6" s="517"/>
      <c r="AX6" s="517"/>
      <c r="AY6" s="517"/>
      <c r="AZ6" s="518"/>
      <c r="BB6" s="440" t="s">
        <v>6</v>
      </c>
      <c r="BJ6" s="436" t="s">
        <v>105</v>
      </c>
      <c r="BK6" s="436"/>
    </row>
    <row r="7" spans="1:66" ht="25.5" customHeight="1" thickBot="1">
      <c r="A7" s="452" t="s">
        <v>1090</v>
      </c>
      <c r="B7" s="435" t="s">
        <v>1099</v>
      </c>
      <c r="C7" s="444"/>
      <c r="D7" s="499"/>
      <c r="E7" s="502"/>
      <c r="F7" s="502"/>
      <c r="G7" s="499"/>
      <c r="H7" s="499"/>
      <c r="I7" s="499"/>
      <c r="J7" s="502"/>
      <c r="K7" s="502"/>
      <c r="L7" s="495"/>
      <c r="M7" s="495"/>
      <c r="N7" s="495"/>
      <c r="O7" s="495"/>
      <c r="P7" s="499"/>
      <c r="Q7" s="499"/>
      <c r="R7" s="505"/>
      <c r="S7" s="499"/>
      <c r="T7" s="499"/>
      <c r="U7" s="499"/>
      <c r="V7" s="505"/>
      <c r="W7" s="499"/>
      <c r="X7" s="499"/>
      <c r="Y7" s="499"/>
      <c r="Z7" s="505"/>
      <c r="AA7" s="499"/>
      <c r="AB7" s="499"/>
      <c r="AC7" s="499"/>
      <c r="AD7" s="505"/>
      <c r="AE7" s="499"/>
      <c r="AF7" s="499"/>
      <c r="AG7" s="499"/>
      <c r="AH7" s="505"/>
      <c r="AI7" s="499"/>
      <c r="AJ7" s="499"/>
      <c r="AK7" s="499"/>
      <c r="AL7" s="505"/>
      <c r="AM7" s="499"/>
      <c r="AN7" s="499"/>
      <c r="AO7" s="499"/>
      <c r="AP7" s="505"/>
      <c r="AQ7" s="499"/>
      <c r="AR7" s="502"/>
      <c r="AS7" s="512"/>
      <c r="AT7" s="515"/>
      <c r="AU7" s="514" t="s">
        <v>1507</v>
      </c>
      <c r="AV7" s="513" t="s">
        <v>1506</v>
      </c>
      <c r="AW7" s="432"/>
      <c r="AX7" s="432"/>
      <c r="AY7" s="519" t="s">
        <v>1504</v>
      </c>
      <c r="AZ7" s="520"/>
      <c r="BJ7" s="436" t="s">
        <v>211</v>
      </c>
      <c r="BK7" s="436"/>
    </row>
    <row r="8" spans="1:66" ht="45">
      <c r="A8" s="500" t="s">
        <v>0</v>
      </c>
      <c r="B8" s="500"/>
      <c r="C8" s="512"/>
      <c r="D8" s="500"/>
      <c r="E8" s="503"/>
      <c r="F8" s="503"/>
      <c r="G8" s="500"/>
      <c r="H8" s="500"/>
      <c r="I8" s="500"/>
      <c r="J8" s="503"/>
      <c r="K8" s="503"/>
      <c r="L8" s="496"/>
      <c r="M8" s="496"/>
      <c r="N8" s="496"/>
      <c r="O8" s="496"/>
      <c r="P8" s="500"/>
      <c r="Q8" s="500"/>
      <c r="R8" s="506"/>
      <c r="S8" s="500"/>
      <c r="T8" s="500"/>
      <c r="U8" s="500"/>
      <c r="V8" s="506"/>
      <c r="W8" s="500"/>
      <c r="X8" s="500"/>
      <c r="Y8" s="500"/>
      <c r="Z8" s="506"/>
      <c r="AA8" s="500"/>
      <c r="AB8" s="500"/>
      <c r="AC8" s="500"/>
      <c r="AD8" s="506"/>
      <c r="AE8" s="500"/>
      <c r="AF8" s="500"/>
      <c r="AG8" s="500"/>
      <c r="AH8" s="506"/>
      <c r="AI8" s="500"/>
      <c r="AJ8" s="500"/>
      <c r="AK8" s="500"/>
      <c r="AL8" s="506"/>
      <c r="AM8" s="500"/>
      <c r="AN8" s="500"/>
      <c r="AO8" s="500"/>
      <c r="AP8" s="506"/>
      <c r="AQ8" s="500"/>
      <c r="AR8" s="502"/>
      <c r="AS8" s="430" t="s">
        <v>1510</v>
      </c>
      <c r="AT8" s="470" t="s">
        <v>1509</v>
      </c>
      <c r="AU8" s="514"/>
      <c r="AV8" s="513"/>
      <c r="AW8" s="431" t="s">
        <v>1512</v>
      </c>
      <c r="AX8" s="453" t="s">
        <v>1505</v>
      </c>
      <c r="AY8" s="453" t="s">
        <v>1513</v>
      </c>
      <c r="AZ8" s="471" t="s">
        <v>1514</v>
      </c>
      <c r="BB8" s="436" t="s">
        <v>13</v>
      </c>
      <c r="BC8" s="436" t="s">
        <v>1097</v>
      </c>
      <c r="BD8" s="436" t="s">
        <v>16</v>
      </c>
      <c r="BE8" s="436" t="s">
        <v>1096</v>
      </c>
      <c r="BF8" s="436"/>
      <c r="BG8" s="436"/>
      <c r="BJ8" s="436" t="s">
        <v>1085</v>
      </c>
      <c r="BK8" s="436"/>
    </row>
    <row r="9" spans="1:66" s="457" customFormat="1" ht="110.4">
      <c r="A9" s="454" t="s">
        <v>1084</v>
      </c>
      <c r="B9" s="454" t="s">
        <v>1083</v>
      </c>
      <c r="C9" s="454" t="s">
        <v>1082</v>
      </c>
      <c r="D9" s="437" t="s">
        <v>1</v>
      </c>
      <c r="E9" s="479" t="s">
        <v>1518</v>
      </c>
      <c r="F9" s="479" t="s">
        <v>1522</v>
      </c>
      <c r="G9" s="437" t="s">
        <v>1523</v>
      </c>
      <c r="H9" s="437" t="s">
        <v>1525</v>
      </c>
      <c r="I9" s="437" t="s">
        <v>648</v>
      </c>
      <c r="J9" s="478" t="s">
        <v>1519</v>
      </c>
      <c r="K9" s="479" t="s">
        <v>1520</v>
      </c>
      <c r="L9" s="454" t="s">
        <v>1521</v>
      </c>
      <c r="M9" s="454" t="s">
        <v>1530</v>
      </c>
      <c r="N9" s="454" t="s">
        <v>1529</v>
      </c>
      <c r="O9" s="454" t="s">
        <v>1527</v>
      </c>
      <c r="P9" s="455" t="s">
        <v>8</v>
      </c>
      <c r="Q9" s="455" t="s">
        <v>1102</v>
      </c>
      <c r="R9" s="455" t="s">
        <v>10</v>
      </c>
      <c r="S9" s="493">
        <f>SUM(S10:S409)</f>
        <v>0</v>
      </c>
      <c r="T9" s="455" t="s">
        <v>8</v>
      </c>
      <c r="U9" s="455" t="s">
        <v>1102</v>
      </c>
      <c r="V9" s="455" t="s">
        <v>10</v>
      </c>
      <c r="W9" s="493">
        <f>SUM(W10:W409)</f>
        <v>0</v>
      </c>
      <c r="X9" s="455" t="s">
        <v>8</v>
      </c>
      <c r="Y9" s="455" t="s">
        <v>1102</v>
      </c>
      <c r="Z9" s="455" t="s">
        <v>10</v>
      </c>
      <c r="AA9" s="493">
        <f>SUM(AA10:AA409)</f>
        <v>0</v>
      </c>
      <c r="AB9" s="455" t="s">
        <v>8</v>
      </c>
      <c r="AC9" s="455" t="s">
        <v>1102</v>
      </c>
      <c r="AD9" s="455" t="s">
        <v>10</v>
      </c>
      <c r="AE9" s="493">
        <f>SUM(AE10:AE409)</f>
        <v>0</v>
      </c>
      <c r="AF9" s="455" t="s">
        <v>8</v>
      </c>
      <c r="AG9" s="455" t="s">
        <v>1102</v>
      </c>
      <c r="AH9" s="455" t="s">
        <v>10</v>
      </c>
      <c r="AI9" s="493">
        <f>SUM(AI10:AI409)</f>
        <v>0</v>
      </c>
      <c r="AJ9" s="455" t="s">
        <v>8</v>
      </c>
      <c r="AK9" s="455" t="s">
        <v>1102</v>
      </c>
      <c r="AL9" s="455" t="s">
        <v>10</v>
      </c>
      <c r="AM9" s="493">
        <f>SUM(AM10:AM409)</f>
        <v>0</v>
      </c>
      <c r="AN9" s="455" t="s">
        <v>8</v>
      </c>
      <c r="AO9" s="455" t="s">
        <v>1102</v>
      </c>
      <c r="AP9" s="455" t="s">
        <v>10</v>
      </c>
      <c r="AQ9" s="493">
        <f>SUM(AQ10:AQ409)</f>
        <v>0</v>
      </c>
      <c r="AR9" s="503"/>
      <c r="AS9" s="486">
        <f>SUM(AS10:AS409)</f>
        <v>0</v>
      </c>
      <c r="AT9" s="492">
        <f>SUM(AT10:AT409)</f>
        <v>0</v>
      </c>
      <c r="AU9" s="489">
        <f>SUM(AU10:AU409)</f>
        <v>0</v>
      </c>
      <c r="AV9" s="486">
        <f>SUM(AV10:AV409)</f>
        <v>0</v>
      </c>
      <c r="AW9" s="487" t="str">
        <f>IF(AT9=AV9,"OK","ŹLE")</f>
        <v>OK</v>
      </c>
      <c r="AX9" s="488" t="str">
        <f t="shared" ref="AX9:AX72" si="0">IF(AS9=AU9,"OK","ŹLE")</f>
        <v>OK</v>
      </c>
      <c r="AY9" s="488" t="str">
        <f>IF(AW9="ŹLE",IF(AT9&lt;&gt;AV9,AT9-AV9),IF(AW9="ok","Wartość wkładu własnego spójna z SOWA EFS"))</f>
        <v>Wartość wkładu własnego spójna z SOWA EFS</v>
      </c>
      <c r="AZ9" s="490" t="str">
        <f>IF(AX9="ŹLE",IF(AS9&lt;&gt;AU9,AS9-AU9),IF(AX9="ok","Wartość ogółem spójna z SOWA EFS"))</f>
        <v>Wartość ogółem spójna z SOWA EFS</v>
      </c>
      <c r="BB9" s="458">
        <f>SUM(BB10:BB409)</f>
        <v>0</v>
      </c>
      <c r="BC9" s="458">
        <f>SUM(BC10:BC409)</f>
        <v>0</v>
      </c>
      <c r="BD9" s="458">
        <f>SUM(BD10:BD409)</f>
        <v>0</v>
      </c>
      <c r="BE9" s="458">
        <f>BD9+BC9</f>
        <v>0</v>
      </c>
      <c r="BF9" s="458"/>
      <c r="BG9" s="458"/>
      <c r="BJ9" s="436" t="s">
        <v>501</v>
      </c>
      <c r="BK9" s="436"/>
      <c r="BL9" s="441"/>
      <c r="BM9" s="441"/>
      <c r="BN9" s="441"/>
    </row>
    <row r="10" spans="1:66" ht="75" customHeight="1">
      <c r="A10" s="438" t="s">
        <v>1103</v>
      </c>
      <c r="B10" s="438">
        <f>[1]Budżet!B2</f>
        <v>0</v>
      </c>
      <c r="C10" s="476">
        <f>[1]Budżet!E2</f>
        <v>0</v>
      </c>
      <c r="D10" s="438">
        <f>[1]Budżet!N2</f>
        <v>0</v>
      </c>
      <c r="E10" s="438" t="str">
        <f>IF([1]Budżet!D2="Amortyzacja","T","N")</f>
        <v>N</v>
      </c>
      <c r="F10" s="438" t="str">
        <f>IF([1]Budżet!D2="Personel projektu","T","N")</f>
        <v>N</v>
      </c>
      <c r="G10" s="438" t="str">
        <f>IF([1]Budżet!D2="Środki trwałe/dostawy","T","N")</f>
        <v>N</v>
      </c>
      <c r="H10" s="438" t="str">
        <f>IF([1]Budżet!D2="Wsparcie finansowe udzielone grantobiorcom i uczestnikom projektu","T","N")</f>
        <v>N</v>
      </c>
      <c r="I10" s="438" t="str">
        <f>IF([1]Budżet!K2&gt;[1]Budżet!M2,"T","N")</f>
        <v>N</v>
      </c>
      <c r="J10" s="438" t="str">
        <f>IF([1]Budżet!D2="Nieruchomości","T","N")</f>
        <v>N</v>
      </c>
      <c r="K10" s="438" t="str">
        <f>IF([1]Budżet!D2="Usługi zewnętrzne","T","N")</f>
        <v>N</v>
      </c>
      <c r="L10" s="438" t="str">
        <f>IF([1]Budżet!D2="Wartości niematerialne i prawne","T","N")</f>
        <v>N</v>
      </c>
      <c r="M10" s="438" t="str">
        <f>IF([1]Budżet!D2="Roboty budowlane","T","N")</f>
        <v>N</v>
      </c>
      <c r="N10" s="438" t="str">
        <f>IF([1]Budżet!D2="Dostawy (inne niż środki trwałe)","T","N")</f>
        <v>N</v>
      </c>
      <c r="O10" s="438" t="str">
        <f>IF([1]Budżet!D2="Koszty wsparcia uczestników projektu","T","N")</f>
        <v>N</v>
      </c>
      <c r="P10" s="459"/>
      <c r="Q10" s="477">
        <v>0</v>
      </c>
      <c r="R10" s="462">
        <v>0</v>
      </c>
      <c r="S10" s="463">
        <f t="shared" ref="S10:S73" si="1">ROUND(R10*Q10,2)</f>
        <v>0</v>
      </c>
      <c r="T10" s="459"/>
      <c r="U10" s="477">
        <v>0</v>
      </c>
      <c r="V10" s="462">
        <v>0</v>
      </c>
      <c r="W10" s="463">
        <f t="shared" ref="W10:W73" si="2">ROUND(V10*U10,2)</f>
        <v>0</v>
      </c>
      <c r="X10" s="459"/>
      <c r="Y10" s="477">
        <v>0</v>
      </c>
      <c r="Z10" s="462">
        <v>0</v>
      </c>
      <c r="AA10" s="463">
        <f t="shared" ref="AA10:AA73" si="3">ROUND(Z10*Y10,2)</f>
        <v>0</v>
      </c>
      <c r="AB10" s="459"/>
      <c r="AC10" s="477">
        <v>0</v>
      </c>
      <c r="AD10" s="462">
        <v>0</v>
      </c>
      <c r="AE10" s="463">
        <f t="shared" ref="AE10:AE73" si="4">ROUND(AD10*AC10,2)</f>
        <v>0</v>
      </c>
      <c r="AF10" s="459"/>
      <c r="AG10" s="477">
        <v>0</v>
      </c>
      <c r="AH10" s="462">
        <v>0</v>
      </c>
      <c r="AI10" s="463">
        <f t="shared" ref="AI10:AI73" si="5">ROUND(AH10*AG10,2)</f>
        <v>0</v>
      </c>
      <c r="AJ10" s="459"/>
      <c r="AK10" s="477">
        <v>0</v>
      </c>
      <c r="AL10" s="462">
        <v>0</v>
      </c>
      <c r="AM10" s="463">
        <f t="shared" ref="AM10:AM73" si="6">ROUND(AL10*AK10,2)</f>
        <v>0</v>
      </c>
      <c r="AN10" s="459"/>
      <c r="AO10" s="477">
        <v>0</v>
      </c>
      <c r="AP10" s="462">
        <v>0</v>
      </c>
      <c r="AQ10" s="463">
        <f t="shared" ref="AQ10:AQ73" si="7">ROUND(AP10*AO10,2)</f>
        <v>0</v>
      </c>
      <c r="AR10" s="464">
        <f>AO10+AK10+AG10+AC10+Y10+Q10+U10</f>
        <v>0</v>
      </c>
      <c r="AS10" s="463">
        <f>AQ10+AM10+AI10+AE10+AA10+W10+S10</f>
        <v>0</v>
      </c>
      <c r="AT10" s="480">
        <v>0</v>
      </c>
      <c r="AU10" s="491">
        <f>[1]Budżet!K2</f>
        <v>0</v>
      </c>
      <c r="AV10" s="487">
        <f>ROUND([1]Budżet!K2-[1]Budżet!M2,2)</f>
        <v>0</v>
      </c>
      <c r="AW10" s="487" t="str">
        <f>IF(AT10=AV10,"OK","ŹLE")</f>
        <v>OK</v>
      </c>
      <c r="AX10" s="488" t="str">
        <f t="shared" si="0"/>
        <v>OK</v>
      </c>
      <c r="AY10" s="488" t="str">
        <f t="shared" ref="AY10:AY73" si="8">IF(AW10="ŹLE",IF(AT10&lt;&gt;AV10,AT10-AV10),IF(AW10="ok","Wartość wkładu własnego spójna z SOWA EFS"))</f>
        <v>Wartość wkładu własnego spójna z SOWA EFS</v>
      </c>
      <c r="AZ10" s="490" t="str">
        <f t="shared" ref="AZ10:AZ73" si="9">IF(AX10="ŹLE",IF(AS10&lt;&gt;AU10,AS10-AU10),IF(AX10="ok","Wartość ogółem spójna z SOWA EFS"))</f>
        <v>Wartość ogółem spójna z SOWA EFS</v>
      </c>
      <c r="BB10" s="465">
        <f t="shared" ref="BB10:BB41" si="10">IF(G10="T",AS10,0)</f>
        <v>0</v>
      </c>
      <c r="BC10" s="465">
        <f t="shared" ref="BC10:BC41" si="11">IF(I10="T",AS10,0)</f>
        <v>0</v>
      </c>
      <c r="BD10" s="465">
        <f t="shared" ref="BD10:BD41" si="12">AS10-BC10</f>
        <v>0</v>
      </c>
      <c r="BE10" s="465"/>
      <c r="BF10" s="465"/>
      <c r="BG10" s="465"/>
      <c r="BJ10" s="436" t="s">
        <v>572</v>
      </c>
      <c r="BK10" s="436"/>
    </row>
    <row r="11" spans="1:66" ht="75" customHeight="1">
      <c r="A11" s="438" t="s">
        <v>1104</v>
      </c>
      <c r="B11" s="438">
        <f>[1]Budżet!B3</f>
        <v>0</v>
      </c>
      <c r="C11" s="476">
        <f>[1]Budżet!E3</f>
        <v>0</v>
      </c>
      <c r="D11" s="438">
        <f>[1]Budżet!N3</f>
        <v>0</v>
      </c>
      <c r="E11" s="438" t="str">
        <f>IF([1]Budżet!D3="Amortyzacja","T","N")</f>
        <v>N</v>
      </c>
      <c r="F11" s="438" t="str">
        <f>IF([1]Budżet!D3="Personel projektu","T","N")</f>
        <v>N</v>
      </c>
      <c r="G11" s="438" t="str">
        <f>IF([1]Budżet!D3="Środki trwałe/dostawy","T","N")</f>
        <v>N</v>
      </c>
      <c r="H11" s="438" t="str">
        <f>IF([1]Budżet!D3="Wsparcie finansowe udzielone grantobiorcom i uczestnikom projektu","T","N")</f>
        <v>N</v>
      </c>
      <c r="I11" s="438" t="str">
        <f>IF([1]Budżet!K3&gt;[1]Budżet!M3,"T","N")</f>
        <v>N</v>
      </c>
      <c r="J11" s="438" t="str">
        <f>IF([1]Budżet!D3="Nieruchomości","T","N")</f>
        <v>N</v>
      </c>
      <c r="K11" s="438" t="str">
        <f>IF([1]Budżet!D3="Usługi zewnętrzne","T","N")</f>
        <v>N</v>
      </c>
      <c r="L11" s="438" t="str">
        <f>IF([1]Budżet!D3="Wartości niematerialne i prawne","T","N")</f>
        <v>N</v>
      </c>
      <c r="M11" s="438" t="str">
        <f>IF([1]Budżet!D3="Roboty budowlane","T","N")</f>
        <v>N</v>
      </c>
      <c r="N11" s="438" t="str">
        <f>IF([1]Budżet!D3="Dostawy (inne niż środki trwałe)","T","N")</f>
        <v>N</v>
      </c>
      <c r="O11" s="438" t="str">
        <f>IF([1]Budżet!D3="Koszty wsparcia uczestników projektu","T","N")</f>
        <v>N</v>
      </c>
      <c r="P11" s="460"/>
      <c r="Q11" s="461">
        <v>0</v>
      </c>
      <c r="R11" s="462">
        <v>0</v>
      </c>
      <c r="S11" s="463">
        <f t="shared" si="1"/>
        <v>0</v>
      </c>
      <c r="T11" s="460"/>
      <c r="U11" s="461">
        <v>0</v>
      </c>
      <c r="V11" s="462">
        <v>0</v>
      </c>
      <c r="W11" s="463">
        <f t="shared" si="2"/>
        <v>0</v>
      </c>
      <c r="X11" s="460"/>
      <c r="Y11" s="461">
        <v>0</v>
      </c>
      <c r="Z11" s="462">
        <v>0</v>
      </c>
      <c r="AA11" s="463">
        <f t="shared" si="3"/>
        <v>0</v>
      </c>
      <c r="AB11" s="460"/>
      <c r="AC11" s="461">
        <v>0</v>
      </c>
      <c r="AD11" s="462">
        <v>0</v>
      </c>
      <c r="AE11" s="463">
        <f t="shared" si="4"/>
        <v>0</v>
      </c>
      <c r="AF11" s="460"/>
      <c r="AG11" s="461">
        <v>0</v>
      </c>
      <c r="AH11" s="462">
        <v>0</v>
      </c>
      <c r="AI11" s="463">
        <f t="shared" si="5"/>
        <v>0</v>
      </c>
      <c r="AJ11" s="460"/>
      <c r="AK11" s="461">
        <v>0</v>
      </c>
      <c r="AL11" s="462">
        <v>0</v>
      </c>
      <c r="AM11" s="463">
        <f t="shared" si="6"/>
        <v>0</v>
      </c>
      <c r="AN11" s="460"/>
      <c r="AO11" s="461">
        <v>0</v>
      </c>
      <c r="AP11" s="462">
        <v>0</v>
      </c>
      <c r="AQ11" s="463">
        <f t="shared" si="7"/>
        <v>0</v>
      </c>
      <c r="AR11" s="464">
        <f t="shared" ref="AR11:AR74" si="13">AO11+AK11+AG11+AC11+Y11+Q11+U11</f>
        <v>0</v>
      </c>
      <c r="AS11" s="463">
        <f t="shared" ref="AS11:AS74" si="14">AQ11+AM11+AI11+AE11+AA11+W11+S11</f>
        <v>0</v>
      </c>
      <c r="AT11" s="480">
        <v>0</v>
      </c>
      <c r="AU11" s="491">
        <f>[1]Budżet!K3</f>
        <v>0</v>
      </c>
      <c r="AV11" s="487">
        <f>ROUND([1]Budżet!K3-[1]Budżet!M3,2)</f>
        <v>0</v>
      </c>
      <c r="AW11" s="487" t="str">
        <f t="shared" ref="AW11:AW74" si="15">IF(AT11=AV11,"OK","ŹLE")</f>
        <v>OK</v>
      </c>
      <c r="AX11" s="488" t="str">
        <f t="shared" si="0"/>
        <v>OK</v>
      </c>
      <c r="AY11" s="488" t="str">
        <f t="shared" si="8"/>
        <v>Wartość wkładu własnego spójna z SOWA EFS</v>
      </c>
      <c r="AZ11" s="490" t="str">
        <f t="shared" si="9"/>
        <v>Wartość ogółem spójna z SOWA EFS</v>
      </c>
      <c r="BB11" s="465">
        <f t="shared" si="10"/>
        <v>0</v>
      </c>
      <c r="BC11" s="465">
        <f t="shared" si="11"/>
        <v>0</v>
      </c>
      <c r="BD11" s="465">
        <f t="shared" si="12"/>
        <v>0</v>
      </c>
      <c r="BE11" s="465"/>
      <c r="BF11" s="465"/>
      <c r="BG11" s="465"/>
      <c r="BJ11" s="436" t="s">
        <v>1092</v>
      </c>
      <c r="BK11" s="436"/>
    </row>
    <row r="12" spans="1:66" ht="75" customHeight="1">
      <c r="A12" s="438" t="s">
        <v>1105</v>
      </c>
      <c r="B12" s="438">
        <f>[1]Budżet!B4</f>
        <v>0</v>
      </c>
      <c r="C12" s="476">
        <f>[1]Budżet!E4</f>
        <v>0</v>
      </c>
      <c r="D12" s="438">
        <f>[1]Budżet!N4</f>
        <v>0</v>
      </c>
      <c r="E12" s="438" t="str">
        <f>IF([1]Budżet!D4="Amortyzacja","T","N")</f>
        <v>N</v>
      </c>
      <c r="F12" s="438" t="str">
        <f>IF([1]Budżet!D4="Personel projektu","T","N")</f>
        <v>N</v>
      </c>
      <c r="G12" s="438" t="str">
        <f>IF([1]Budżet!D4="Środki trwałe/dostawy","T","N")</f>
        <v>N</v>
      </c>
      <c r="H12" s="438" t="str">
        <f>IF([1]Budżet!D4="Wsparcie finansowe udzielone grantobiorcom i uczestnikom projektu","T","N")</f>
        <v>N</v>
      </c>
      <c r="I12" s="438" t="str">
        <f>IF([1]Budżet!K4&gt;[1]Budżet!M4,"T","N")</f>
        <v>N</v>
      </c>
      <c r="J12" s="438" t="str">
        <f>IF([1]Budżet!D4="Nieruchomości","T","N")</f>
        <v>N</v>
      </c>
      <c r="K12" s="438" t="str">
        <f>IF([1]Budżet!D4="Usługi zewnętrzne","T","N")</f>
        <v>N</v>
      </c>
      <c r="L12" s="438" t="str">
        <f>IF([1]Budżet!D4="Wartości niematerialne i prawne","T","N")</f>
        <v>N</v>
      </c>
      <c r="M12" s="438" t="str">
        <f>IF([1]Budżet!D4="Roboty budowlane","T","N")</f>
        <v>N</v>
      </c>
      <c r="N12" s="438" t="str">
        <f>IF([1]Budżet!D4="Dostawy (inne niż środki trwałe)","T","N")</f>
        <v>N</v>
      </c>
      <c r="O12" s="438" t="str">
        <f>IF([1]Budżet!D4="Koszty wsparcia uczestników projektu","T","N")</f>
        <v>N</v>
      </c>
      <c r="P12" s="460"/>
      <c r="Q12" s="461">
        <v>0</v>
      </c>
      <c r="R12" s="462">
        <v>0</v>
      </c>
      <c r="S12" s="463">
        <f t="shared" si="1"/>
        <v>0</v>
      </c>
      <c r="T12" s="460"/>
      <c r="U12" s="461">
        <v>0</v>
      </c>
      <c r="V12" s="462">
        <v>0</v>
      </c>
      <c r="W12" s="463">
        <f t="shared" si="2"/>
        <v>0</v>
      </c>
      <c r="X12" s="460"/>
      <c r="Y12" s="461">
        <v>0</v>
      </c>
      <c r="Z12" s="462">
        <v>0</v>
      </c>
      <c r="AA12" s="463">
        <f t="shared" si="3"/>
        <v>0</v>
      </c>
      <c r="AB12" s="460"/>
      <c r="AC12" s="461">
        <v>0</v>
      </c>
      <c r="AD12" s="462">
        <v>0</v>
      </c>
      <c r="AE12" s="463">
        <f t="shared" si="4"/>
        <v>0</v>
      </c>
      <c r="AF12" s="460"/>
      <c r="AG12" s="461">
        <v>0</v>
      </c>
      <c r="AH12" s="462">
        <v>0</v>
      </c>
      <c r="AI12" s="463">
        <f t="shared" si="5"/>
        <v>0</v>
      </c>
      <c r="AJ12" s="460"/>
      <c r="AK12" s="461">
        <v>0</v>
      </c>
      <c r="AL12" s="462">
        <v>0</v>
      </c>
      <c r="AM12" s="463">
        <f t="shared" si="6"/>
        <v>0</v>
      </c>
      <c r="AN12" s="460"/>
      <c r="AO12" s="461">
        <v>0</v>
      </c>
      <c r="AP12" s="462">
        <v>0</v>
      </c>
      <c r="AQ12" s="463">
        <f t="shared" si="7"/>
        <v>0</v>
      </c>
      <c r="AR12" s="464">
        <f t="shared" si="13"/>
        <v>0</v>
      </c>
      <c r="AS12" s="463">
        <f t="shared" si="14"/>
        <v>0</v>
      </c>
      <c r="AT12" s="480">
        <v>0</v>
      </c>
      <c r="AU12" s="491">
        <f>[1]Budżet!K4</f>
        <v>0</v>
      </c>
      <c r="AV12" s="487">
        <f>ROUND([1]Budżet!K4-[1]Budżet!M4,2)</f>
        <v>0</v>
      </c>
      <c r="AW12" s="487" t="str">
        <f t="shared" si="15"/>
        <v>OK</v>
      </c>
      <c r="AX12" s="488" t="str">
        <f t="shared" si="0"/>
        <v>OK</v>
      </c>
      <c r="AY12" s="488" t="str">
        <f t="shared" si="8"/>
        <v>Wartość wkładu własnego spójna z SOWA EFS</v>
      </c>
      <c r="AZ12" s="490" t="str">
        <f t="shared" si="9"/>
        <v>Wartość ogółem spójna z SOWA EFS</v>
      </c>
      <c r="BA12" s="456"/>
      <c r="BB12" s="465">
        <f t="shared" si="10"/>
        <v>0</v>
      </c>
      <c r="BC12" s="465">
        <f t="shared" si="11"/>
        <v>0</v>
      </c>
      <c r="BD12" s="465">
        <f t="shared" si="12"/>
        <v>0</v>
      </c>
      <c r="BE12" s="465"/>
      <c r="BF12" s="465"/>
      <c r="BG12" s="465"/>
      <c r="BJ12" s="436" t="s">
        <v>1093</v>
      </c>
      <c r="BK12" s="436"/>
    </row>
    <row r="13" spans="1:66" ht="75" customHeight="1">
      <c r="A13" s="438" t="s">
        <v>1106</v>
      </c>
      <c r="B13" s="438">
        <f>[1]Budżet!B5</f>
        <v>0</v>
      </c>
      <c r="C13" s="476">
        <f>[1]Budżet!E5</f>
        <v>0</v>
      </c>
      <c r="D13" s="438">
        <f>[1]Budżet!N5</f>
        <v>0</v>
      </c>
      <c r="E13" s="438" t="str">
        <f>IF([1]Budżet!D5="Amortyzacja","T","N")</f>
        <v>N</v>
      </c>
      <c r="F13" s="438" t="str">
        <f>IF([1]Budżet!D5="Personel projektu","T","N")</f>
        <v>N</v>
      </c>
      <c r="G13" s="438" t="str">
        <f>IF([1]Budżet!D5="Środki trwałe/dostawy","T","N")</f>
        <v>N</v>
      </c>
      <c r="H13" s="438" t="str">
        <f>IF([1]Budżet!D5="Wsparcie finansowe udzielone grantobiorcom i uczestnikom projektu","T","N")</f>
        <v>N</v>
      </c>
      <c r="I13" s="438" t="str">
        <f>IF([1]Budżet!K5&gt;[1]Budżet!M5,"T","N")</f>
        <v>N</v>
      </c>
      <c r="J13" s="438" t="str">
        <f>IF([1]Budżet!D5="Nieruchomości","T","N")</f>
        <v>N</v>
      </c>
      <c r="K13" s="438" t="str">
        <f>IF([1]Budżet!D5="Usługi zewnętrzne","T","N")</f>
        <v>N</v>
      </c>
      <c r="L13" s="438" t="str">
        <f>IF([1]Budżet!D5="Wartości niematerialne i prawne","T","N")</f>
        <v>N</v>
      </c>
      <c r="M13" s="438" t="str">
        <f>IF([1]Budżet!D5="Roboty budowlane","T","N")</f>
        <v>N</v>
      </c>
      <c r="N13" s="438" t="str">
        <f>IF([1]Budżet!D5="Dostawy (inne niż środki trwałe)","T","N")</f>
        <v>N</v>
      </c>
      <c r="O13" s="438" t="str">
        <f>IF([1]Budżet!D5="Koszty wsparcia uczestników projektu","T","N")</f>
        <v>N</v>
      </c>
      <c r="P13" s="460"/>
      <c r="Q13" s="461">
        <v>0</v>
      </c>
      <c r="R13" s="462">
        <v>0</v>
      </c>
      <c r="S13" s="463">
        <f t="shared" si="1"/>
        <v>0</v>
      </c>
      <c r="T13" s="460"/>
      <c r="U13" s="461">
        <v>0</v>
      </c>
      <c r="V13" s="462">
        <v>0</v>
      </c>
      <c r="W13" s="463">
        <f t="shared" si="2"/>
        <v>0</v>
      </c>
      <c r="X13" s="460"/>
      <c r="Y13" s="461">
        <v>0</v>
      </c>
      <c r="Z13" s="462">
        <v>0</v>
      </c>
      <c r="AA13" s="463">
        <f t="shared" si="3"/>
        <v>0</v>
      </c>
      <c r="AB13" s="460"/>
      <c r="AC13" s="461">
        <v>0</v>
      </c>
      <c r="AD13" s="462">
        <v>0</v>
      </c>
      <c r="AE13" s="463">
        <f t="shared" si="4"/>
        <v>0</v>
      </c>
      <c r="AF13" s="460"/>
      <c r="AG13" s="461">
        <v>0</v>
      </c>
      <c r="AH13" s="462">
        <v>0</v>
      </c>
      <c r="AI13" s="463">
        <f t="shared" si="5"/>
        <v>0</v>
      </c>
      <c r="AJ13" s="460"/>
      <c r="AK13" s="461">
        <v>0</v>
      </c>
      <c r="AL13" s="462">
        <v>0</v>
      </c>
      <c r="AM13" s="463">
        <f t="shared" si="6"/>
        <v>0</v>
      </c>
      <c r="AN13" s="460"/>
      <c r="AO13" s="461">
        <v>0</v>
      </c>
      <c r="AP13" s="462">
        <v>0</v>
      </c>
      <c r="AQ13" s="463">
        <f t="shared" si="7"/>
        <v>0</v>
      </c>
      <c r="AR13" s="464">
        <f t="shared" si="13"/>
        <v>0</v>
      </c>
      <c r="AS13" s="463">
        <f t="shared" si="14"/>
        <v>0</v>
      </c>
      <c r="AT13" s="480">
        <v>0</v>
      </c>
      <c r="AU13" s="491">
        <f>[1]Budżet!K5</f>
        <v>0</v>
      </c>
      <c r="AV13" s="487">
        <f>ROUND([1]Budżet!K5-[1]Budżet!M5,2)</f>
        <v>0</v>
      </c>
      <c r="AW13" s="487" t="str">
        <f t="shared" si="15"/>
        <v>OK</v>
      </c>
      <c r="AX13" s="488" t="str">
        <f t="shared" si="0"/>
        <v>OK</v>
      </c>
      <c r="AY13" s="488" t="str">
        <f t="shared" si="8"/>
        <v>Wartość wkładu własnego spójna z SOWA EFS</v>
      </c>
      <c r="AZ13" s="490" t="str">
        <f t="shared" si="9"/>
        <v>Wartość ogółem spójna z SOWA EFS</v>
      </c>
      <c r="BA13" s="456"/>
      <c r="BB13" s="465">
        <f t="shared" si="10"/>
        <v>0</v>
      </c>
      <c r="BC13" s="465">
        <f t="shared" si="11"/>
        <v>0</v>
      </c>
      <c r="BD13" s="465">
        <f t="shared" si="12"/>
        <v>0</v>
      </c>
      <c r="BE13" s="465"/>
      <c r="BF13" s="465"/>
      <c r="BG13" s="465"/>
      <c r="BJ13" s="436" t="s">
        <v>1094</v>
      </c>
      <c r="BK13" s="436"/>
    </row>
    <row r="14" spans="1:66" ht="75" customHeight="1">
      <c r="A14" s="438" t="s">
        <v>1107</v>
      </c>
      <c r="B14" s="438">
        <f>[1]Budżet!B6</f>
        <v>0</v>
      </c>
      <c r="C14" s="476">
        <f>[1]Budżet!E6</f>
        <v>0</v>
      </c>
      <c r="D14" s="438">
        <f>[1]Budżet!N6</f>
        <v>0</v>
      </c>
      <c r="E14" s="438" t="str">
        <f>IF([1]Budżet!D6="Amortyzacja","T","N")</f>
        <v>N</v>
      </c>
      <c r="F14" s="438" t="str">
        <f>IF([1]Budżet!D6="Personel projektu","T","N")</f>
        <v>N</v>
      </c>
      <c r="G14" s="438" t="str">
        <f>IF([1]Budżet!D6="Środki trwałe/dostawy","T","N")</f>
        <v>N</v>
      </c>
      <c r="H14" s="438" t="str">
        <f>IF([1]Budżet!D6="Wsparcie finansowe udzielone grantobiorcom i uczestnikom projektu","T","N")</f>
        <v>N</v>
      </c>
      <c r="I14" s="438" t="str">
        <f>IF([1]Budżet!K6&gt;[1]Budżet!M6,"T","N")</f>
        <v>N</v>
      </c>
      <c r="J14" s="438" t="str">
        <f>IF([1]Budżet!D6="Nieruchomości","T","N")</f>
        <v>N</v>
      </c>
      <c r="K14" s="438" t="str">
        <f>IF([1]Budżet!D6="Usługi zewnętrzne","T","N")</f>
        <v>N</v>
      </c>
      <c r="L14" s="438" t="str">
        <f>IF([1]Budżet!D6="Wartości niematerialne i prawne","T","N")</f>
        <v>N</v>
      </c>
      <c r="M14" s="438" t="str">
        <f>IF([1]Budżet!D6="Roboty budowlane","T","N")</f>
        <v>N</v>
      </c>
      <c r="N14" s="438" t="str">
        <f>IF([1]Budżet!D6="Dostawy (inne niż środki trwałe)","T","N")</f>
        <v>N</v>
      </c>
      <c r="O14" s="438" t="str">
        <f>IF([1]Budżet!D6="Koszty wsparcia uczestników projektu","T","N")</f>
        <v>N</v>
      </c>
      <c r="P14" s="460"/>
      <c r="Q14" s="461">
        <v>0</v>
      </c>
      <c r="R14" s="462">
        <v>0</v>
      </c>
      <c r="S14" s="463">
        <f t="shared" si="1"/>
        <v>0</v>
      </c>
      <c r="T14" s="460"/>
      <c r="U14" s="461">
        <v>0</v>
      </c>
      <c r="V14" s="462">
        <v>0</v>
      </c>
      <c r="W14" s="463">
        <f t="shared" si="2"/>
        <v>0</v>
      </c>
      <c r="X14" s="460"/>
      <c r="Y14" s="461">
        <v>0</v>
      </c>
      <c r="Z14" s="462">
        <v>0</v>
      </c>
      <c r="AA14" s="463">
        <f t="shared" si="3"/>
        <v>0</v>
      </c>
      <c r="AB14" s="460"/>
      <c r="AC14" s="461">
        <v>0</v>
      </c>
      <c r="AD14" s="462">
        <v>0</v>
      </c>
      <c r="AE14" s="463">
        <f t="shared" si="4"/>
        <v>0</v>
      </c>
      <c r="AF14" s="460"/>
      <c r="AG14" s="461">
        <v>0</v>
      </c>
      <c r="AH14" s="462">
        <v>0</v>
      </c>
      <c r="AI14" s="463">
        <f t="shared" si="5"/>
        <v>0</v>
      </c>
      <c r="AJ14" s="460"/>
      <c r="AK14" s="461">
        <v>0</v>
      </c>
      <c r="AL14" s="462">
        <v>0</v>
      </c>
      <c r="AM14" s="463">
        <f t="shared" si="6"/>
        <v>0</v>
      </c>
      <c r="AN14" s="460"/>
      <c r="AO14" s="461">
        <v>0</v>
      </c>
      <c r="AP14" s="462">
        <v>0</v>
      </c>
      <c r="AQ14" s="463">
        <f t="shared" si="7"/>
        <v>0</v>
      </c>
      <c r="AR14" s="464">
        <f t="shared" si="13"/>
        <v>0</v>
      </c>
      <c r="AS14" s="463">
        <f t="shared" si="14"/>
        <v>0</v>
      </c>
      <c r="AT14" s="480">
        <v>0</v>
      </c>
      <c r="AU14" s="491">
        <f>[1]Budżet!K6</f>
        <v>0</v>
      </c>
      <c r="AV14" s="487">
        <f>ROUND([1]Budżet!K6-[1]Budżet!M6,2)</f>
        <v>0</v>
      </c>
      <c r="AW14" s="487" t="str">
        <f t="shared" si="15"/>
        <v>OK</v>
      </c>
      <c r="AX14" s="488" t="str">
        <f t="shared" si="0"/>
        <v>OK</v>
      </c>
      <c r="AY14" s="488" t="str">
        <f t="shared" si="8"/>
        <v>Wartość wkładu własnego spójna z SOWA EFS</v>
      </c>
      <c r="AZ14" s="490" t="str">
        <f t="shared" si="9"/>
        <v>Wartość ogółem spójna z SOWA EFS</v>
      </c>
      <c r="BA14" s="456"/>
      <c r="BB14" s="465">
        <f t="shared" si="10"/>
        <v>0</v>
      </c>
      <c r="BC14" s="465">
        <f t="shared" si="11"/>
        <v>0</v>
      </c>
      <c r="BD14" s="465">
        <f t="shared" si="12"/>
        <v>0</v>
      </c>
      <c r="BE14" s="465"/>
      <c r="BF14" s="465"/>
      <c r="BG14" s="465"/>
      <c r="BJ14" s="436" t="s">
        <v>1095</v>
      </c>
      <c r="BK14" s="436"/>
    </row>
    <row r="15" spans="1:66" ht="75" customHeight="1">
      <c r="A15" s="438" t="s">
        <v>1108</v>
      </c>
      <c r="B15" s="438">
        <f>[1]Budżet!B7</f>
        <v>0</v>
      </c>
      <c r="C15" s="476">
        <f>[1]Budżet!E7</f>
        <v>0</v>
      </c>
      <c r="D15" s="438">
        <f>[1]Budżet!N7</f>
        <v>0</v>
      </c>
      <c r="E15" s="438" t="str">
        <f>IF([1]Budżet!D7="Amortyzacja","T","N")</f>
        <v>N</v>
      </c>
      <c r="F15" s="438" t="str">
        <f>IF([1]Budżet!D7="Personel projektu","T","N")</f>
        <v>N</v>
      </c>
      <c r="G15" s="438" t="str">
        <f>IF([1]Budżet!D7="Środki trwałe/dostawy","T","N")</f>
        <v>N</v>
      </c>
      <c r="H15" s="438" t="str">
        <f>IF([1]Budżet!D7="Wsparcie finansowe udzielone grantobiorcom i uczestnikom projektu","T","N")</f>
        <v>N</v>
      </c>
      <c r="I15" s="438" t="str">
        <f>IF([1]Budżet!K7&gt;[1]Budżet!M7,"T","N")</f>
        <v>N</v>
      </c>
      <c r="J15" s="438" t="str">
        <f>IF([1]Budżet!D7="Nieruchomości","T","N")</f>
        <v>N</v>
      </c>
      <c r="K15" s="438" t="str">
        <f>IF([1]Budżet!D7="Usługi zewnętrzne","T","N")</f>
        <v>N</v>
      </c>
      <c r="L15" s="438" t="str">
        <f>IF([1]Budżet!D7="Wartości niematerialne i prawne","T","N")</f>
        <v>N</v>
      </c>
      <c r="M15" s="438" t="str">
        <f>IF([1]Budżet!D7="Roboty budowlane","T","N")</f>
        <v>N</v>
      </c>
      <c r="N15" s="438" t="str">
        <f>IF([1]Budżet!D7="Dostawy (inne niż środki trwałe)","T","N")</f>
        <v>N</v>
      </c>
      <c r="O15" s="438" t="str">
        <f>IF([1]Budżet!D7="Koszty wsparcia uczestników projektu","T","N")</f>
        <v>N</v>
      </c>
      <c r="P15" s="460"/>
      <c r="Q15" s="461">
        <v>0</v>
      </c>
      <c r="R15" s="462">
        <v>0</v>
      </c>
      <c r="S15" s="463">
        <f t="shared" si="1"/>
        <v>0</v>
      </c>
      <c r="T15" s="460"/>
      <c r="U15" s="461">
        <v>0</v>
      </c>
      <c r="V15" s="462">
        <v>0</v>
      </c>
      <c r="W15" s="463">
        <f t="shared" si="2"/>
        <v>0</v>
      </c>
      <c r="X15" s="460"/>
      <c r="Y15" s="461">
        <v>0</v>
      </c>
      <c r="Z15" s="462">
        <v>0</v>
      </c>
      <c r="AA15" s="463">
        <f t="shared" si="3"/>
        <v>0</v>
      </c>
      <c r="AB15" s="460"/>
      <c r="AC15" s="461">
        <v>0</v>
      </c>
      <c r="AD15" s="462">
        <v>0</v>
      </c>
      <c r="AE15" s="463">
        <f t="shared" si="4"/>
        <v>0</v>
      </c>
      <c r="AF15" s="460"/>
      <c r="AG15" s="461">
        <v>0</v>
      </c>
      <c r="AH15" s="462">
        <v>0</v>
      </c>
      <c r="AI15" s="463">
        <f t="shared" si="5"/>
        <v>0</v>
      </c>
      <c r="AJ15" s="460"/>
      <c r="AK15" s="461">
        <v>0</v>
      </c>
      <c r="AL15" s="462">
        <v>0</v>
      </c>
      <c r="AM15" s="463">
        <f t="shared" si="6"/>
        <v>0</v>
      </c>
      <c r="AN15" s="460"/>
      <c r="AO15" s="461">
        <v>0</v>
      </c>
      <c r="AP15" s="462">
        <v>0</v>
      </c>
      <c r="AQ15" s="463">
        <f t="shared" si="7"/>
        <v>0</v>
      </c>
      <c r="AR15" s="464">
        <f t="shared" si="13"/>
        <v>0</v>
      </c>
      <c r="AS15" s="463">
        <f t="shared" si="14"/>
        <v>0</v>
      </c>
      <c r="AT15" s="480">
        <v>0</v>
      </c>
      <c r="AU15" s="491">
        <f>[1]Budżet!K7</f>
        <v>0</v>
      </c>
      <c r="AV15" s="487">
        <f>ROUND([1]Budżet!K7-[1]Budżet!M7,2)</f>
        <v>0</v>
      </c>
      <c r="AW15" s="487" t="str">
        <f t="shared" si="15"/>
        <v>OK</v>
      </c>
      <c r="AX15" s="488" t="str">
        <f t="shared" si="0"/>
        <v>OK</v>
      </c>
      <c r="AY15" s="488" t="str">
        <f t="shared" si="8"/>
        <v>Wartość wkładu własnego spójna z SOWA EFS</v>
      </c>
      <c r="AZ15" s="490" t="str">
        <f t="shared" si="9"/>
        <v>Wartość ogółem spójna z SOWA EFS</v>
      </c>
      <c r="BA15" s="456"/>
      <c r="BB15" s="465">
        <f t="shared" si="10"/>
        <v>0</v>
      </c>
      <c r="BC15" s="465">
        <f t="shared" si="11"/>
        <v>0</v>
      </c>
      <c r="BD15" s="465">
        <f t="shared" si="12"/>
        <v>0</v>
      </c>
      <c r="BE15" s="465"/>
      <c r="BF15" s="465"/>
      <c r="BG15" s="465"/>
      <c r="BJ15" s="436" t="s">
        <v>279</v>
      </c>
      <c r="BK15" s="436"/>
    </row>
    <row r="16" spans="1:66" ht="75" customHeight="1">
      <c r="A16" s="438" t="s">
        <v>1109</v>
      </c>
      <c r="B16" s="438">
        <f>[1]Budżet!B8</f>
        <v>0</v>
      </c>
      <c r="C16" s="476">
        <f>[1]Budżet!E8</f>
        <v>0</v>
      </c>
      <c r="D16" s="438">
        <f>[1]Budżet!N8</f>
        <v>0</v>
      </c>
      <c r="E16" s="438" t="str">
        <f>IF([1]Budżet!D8="Amortyzacja","T","N")</f>
        <v>N</v>
      </c>
      <c r="F16" s="438" t="str">
        <f>IF([1]Budżet!D8="Personel projektu","T","N")</f>
        <v>N</v>
      </c>
      <c r="G16" s="438" t="str">
        <f>IF([1]Budżet!D8="Środki trwałe/dostawy","T","N")</f>
        <v>N</v>
      </c>
      <c r="H16" s="438" t="str">
        <f>IF([1]Budżet!D8="Wsparcie finansowe udzielone grantobiorcom i uczestnikom projektu","T","N")</f>
        <v>N</v>
      </c>
      <c r="I16" s="438" t="str">
        <f>IF([1]Budżet!K8&gt;[1]Budżet!M8,"T","N")</f>
        <v>N</v>
      </c>
      <c r="J16" s="438" t="str">
        <f>IF([1]Budżet!D8="Nieruchomości","T","N")</f>
        <v>N</v>
      </c>
      <c r="K16" s="438" t="str">
        <f>IF([1]Budżet!D8="Usługi zewnętrzne","T","N")</f>
        <v>N</v>
      </c>
      <c r="L16" s="438" t="str">
        <f>IF([1]Budżet!D8="Wartości niematerialne i prawne","T","N")</f>
        <v>N</v>
      </c>
      <c r="M16" s="438" t="str">
        <f>IF([1]Budżet!D8="Roboty budowlane","T","N")</f>
        <v>N</v>
      </c>
      <c r="N16" s="438" t="str">
        <f>IF([1]Budżet!D8="Dostawy (inne niż środki trwałe)","T","N")</f>
        <v>N</v>
      </c>
      <c r="O16" s="438" t="str">
        <f>IF([1]Budżet!D8="Koszty wsparcia uczestników projektu","T","N")</f>
        <v>N</v>
      </c>
      <c r="P16" s="460"/>
      <c r="Q16" s="461">
        <v>0</v>
      </c>
      <c r="R16" s="462">
        <v>0</v>
      </c>
      <c r="S16" s="463">
        <f t="shared" si="1"/>
        <v>0</v>
      </c>
      <c r="T16" s="460"/>
      <c r="U16" s="461">
        <v>0</v>
      </c>
      <c r="V16" s="462">
        <v>0</v>
      </c>
      <c r="W16" s="463">
        <f t="shared" si="2"/>
        <v>0</v>
      </c>
      <c r="X16" s="460"/>
      <c r="Y16" s="461">
        <v>0</v>
      </c>
      <c r="Z16" s="462">
        <v>0</v>
      </c>
      <c r="AA16" s="463">
        <f t="shared" si="3"/>
        <v>0</v>
      </c>
      <c r="AB16" s="460"/>
      <c r="AC16" s="461">
        <v>0</v>
      </c>
      <c r="AD16" s="462">
        <v>0</v>
      </c>
      <c r="AE16" s="463">
        <f t="shared" si="4"/>
        <v>0</v>
      </c>
      <c r="AF16" s="460"/>
      <c r="AG16" s="461">
        <v>0</v>
      </c>
      <c r="AH16" s="462">
        <v>0</v>
      </c>
      <c r="AI16" s="463">
        <f t="shared" si="5"/>
        <v>0</v>
      </c>
      <c r="AJ16" s="460"/>
      <c r="AK16" s="461">
        <v>0</v>
      </c>
      <c r="AL16" s="462">
        <v>0</v>
      </c>
      <c r="AM16" s="463">
        <f t="shared" si="6"/>
        <v>0</v>
      </c>
      <c r="AN16" s="460"/>
      <c r="AO16" s="461">
        <v>0</v>
      </c>
      <c r="AP16" s="462">
        <v>0</v>
      </c>
      <c r="AQ16" s="463">
        <f t="shared" si="7"/>
        <v>0</v>
      </c>
      <c r="AR16" s="464">
        <f t="shared" si="13"/>
        <v>0</v>
      </c>
      <c r="AS16" s="463">
        <f t="shared" si="14"/>
        <v>0</v>
      </c>
      <c r="AT16" s="480">
        <v>0</v>
      </c>
      <c r="AU16" s="491">
        <f>[1]Budżet!K8</f>
        <v>0</v>
      </c>
      <c r="AV16" s="487">
        <f>ROUND([1]Budżet!K8-[1]Budżet!M8,2)</f>
        <v>0</v>
      </c>
      <c r="AW16" s="487" t="str">
        <f t="shared" si="15"/>
        <v>OK</v>
      </c>
      <c r="AX16" s="488" t="str">
        <f t="shared" si="0"/>
        <v>OK</v>
      </c>
      <c r="AY16" s="488" t="str">
        <f t="shared" si="8"/>
        <v>Wartość wkładu własnego spójna z SOWA EFS</v>
      </c>
      <c r="AZ16" s="490" t="str">
        <f t="shared" si="9"/>
        <v>Wartość ogółem spójna z SOWA EFS</v>
      </c>
      <c r="BA16" s="456"/>
      <c r="BB16" s="465">
        <f t="shared" si="10"/>
        <v>0</v>
      </c>
      <c r="BC16" s="465">
        <f t="shared" si="11"/>
        <v>0</v>
      </c>
      <c r="BD16" s="465">
        <f t="shared" si="12"/>
        <v>0</v>
      </c>
      <c r="BE16" s="465"/>
      <c r="BF16" s="465"/>
      <c r="BG16" s="465"/>
    </row>
    <row r="17" spans="1:59" ht="75" customHeight="1">
      <c r="A17" s="438" t="s">
        <v>1110</v>
      </c>
      <c r="B17" s="438">
        <f>[1]Budżet!B9</f>
        <v>0</v>
      </c>
      <c r="C17" s="476">
        <f>[1]Budżet!E9</f>
        <v>0</v>
      </c>
      <c r="D17" s="438">
        <f>[1]Budżet!N9</f>
        <v>0</v>
      </c>
      <c r="E17" s="438" t="str">
        <f>IF([1]Budżet!D9="Amortyzacja","T","N")</f>
        <v>N</v>
      </c>
      <c r="F17" s="438" t="str">
        <f>IF([1]Budżet!D9="Personel projektu","T","N")</f>
        <v>N</v>
      </c>
      <c r="G17" s="438" t="str">
        <f>IF([1]Budżet!D9="Środki trwałe/dostawy","T","N")</f>
        <v>N</v>
      </c>
      <c r="H17" s="438" t="str">
        <f>IF([1]Budżet!D9="Wsparcie finansowe udzielone grantobiorcom i uczestnikom projektu","T","N")</f>
        <v>N</v>
      </c>
      <c r="I17" s="438" t="str">
        <f>IF([1]Budżet!K9&gt;[1]Budżet!M9,"T","N")</f>
        <v>N</v>
      </c>
      <c r="J17" s="438" t="str">
        <f>IF([1]Budżet!D9="Nieruchomości","T","N")</f>
        <v>N</v>
      </c>
      <c r="K17" s="438" t="str">
        <f>IF([1]Budżet!D9="Usługi zewnętrzne","T","N")</f>
        <v>N</v>
      </c>
      <c r="L17" s="438" t="str">
        <f>IF([1]Budżet!D9="Wartości niematerialne i prawne","T","N")</f>
        <v>N</v>
      </c>
      <c r="M17" s="438" t="str">
        <f>IF([1]Budżet!D9="Roboty budowlane","T","N")</f>
        <v>N</v>
      </c>
      <c r="N17" s="438" t="str">
        <f>IF([1]Budżet!D9="Dostawy (inne niż środki trwałe)","T","N")</f>
        <v>N</v>
      </c>
      <c r="O17" s="438" t="str">
        <f>IF([1]Budżet!D9="Koszty wsparcia uczestników projektu","T","N")</f>
        <v>N</v>
      </c>
      <c r="P17" s="460"/>
      <c r="Q17" s="461">
        <v>0</v>
      </c>
      <c r="R17" s="462">
        <v>0</v>
      </c>
      <c r="S17" s="463">
        <f t="shared" si="1"/>
        <v>0</v>
      </c>
      <c r="T17" s="460"/>
      <c r="U17" s="461">
        <v>0</v>
      </c>
      <c r="V17" s="462">
        <v>0</v>
      </c>
      <c r="W17" s="463">
        <f t="shared" si="2"/>
        <v>0</v>
      </c>
      <c r="X17" s="460"/>
      <c r="Y17" s="461">
        <v>0</v>
      </c>
      <c r="Z17" s="462">
        <v>0</v>
      </c>
      <c r="AA17" s="463">
        <f t="shared" si="3"/>
        <v>0</v>
      </c>
      <c r="AB17" s="460"/>
      <c r="AC17" s="461">
        <v>0</v>
      </c>
      <c r="AD17" s="462">
        <v>0</v>
      </c>
      <c r="AE17" s="463">
        <f t="shared" si="4"/>
        <v>0</v>
      </c>
      <c r="AF17" s="460"/>
      <c r="AG17" s="461">
        <v>0</v>
      </c>
      <c r="AH17" s="462">
        <v>0</v>
      </c>
      <c r="AI17" s="463">
        <f t="shared" si="5"/>
        <v>0</v>
      </c>
      <c r="AJ17" s="460"/>
      <c r="AK17" s="461">
        <v>0</v>
      </c>
      <c r="AL17" s="462">
        <v>0</v>
      </c>
      <c r="AM17" s="463">
        <f t="shared" si="6"/>
        <v>0</v>
      </c>
      <c r="AN17" s="460"/>
      <c r="AO17" s="461">
        <v>0</v>
      </c>
      <c r="AP17" s="462">
        <v>0</v>
      </c>
      <c r="AQ17" s="463">
        <f t="shared" si="7"/>
        <v>0</v>
      </c>
      <c r="AR17" s="464">
        <f t="shared" si="13"/>
        <v>0</v>
      </c>
      <c r="AS17" s="463">
        <f t="shared" si="14"/>
        <v>0</v>
      </c>
      <c r="AT17" s="480">
        <v>0</v>
      </c>
      <c r="AU17" s="491">
        <f>[1]Budżet!K9</f>
        <v>0</v>
      </c>
      <c r="AV17" s="487">
        <f>ROUND([1]Budżet!K9-[1]Budżet!M9,2)</f>
        <v>0</v>
      </c>
      <c r="AW17" s="487" t="str">
        <f t="shared" si="15"/>
        <v>OK</v>
      </c>
      <c r="AX17" s="488" t="str">
        <f t="shared" si="0"/>
        <v>OK</v>
      </c>
      <c r="AY17" s="488" t="str">
        <f t="shared" si="8"/>
        <v>Wartość wkładu własnego spójna z SOWA EFS</v>
      </c>
      <c r="AZ17" s="490" t="str">
        <f t="shared" si="9"/>
        <v>Wartość ogółem spójna z SOWA EFS</v>
      </c>
      <c r="BA17" s="456"/>
      <c r="BB17" s="465">
        <f t="shared" si="10"/>
        <v>0</v>
      </c>
      <c r="BC17" s="465">
        <f t="shared" si="11"/>
        <v>0</v>
      </c>
      <c r="BD17" s="465">
        <f t="shared" si="12"/>
        <v>0</v>
      </c>
      <c r="BE17" s="465"/>
      <c r="BF17" s="465"/>
      <c r="BG17" s="465"/>
    </row>
    <row r="18" spans="1:59" ht="75" customHeight="1">
      <c r="A18" s="438" t="s">
        <v>1111</v>
      </c>
      <c r="B18" s="438">
        <f>[1]Budżet!B10</f>
        <v>0</v>
      </c>
      <c r="C18" s="476">
        <f>[1]Budżet!E10</f>
        <v>0</v>
      </c>
      <c r="D18" s="438">
        <f>[1]Budżet!N10</f>
        <v>0</v>
      </c>
      <c r="E18" s="438" t="str">
        <f>IF([1]Budżet!D10="Amortyzacja","T","N")</f>
        <v>N</v>
      </c>
      <c r="F18" s="438" t="str">
        <f>IF([1]Budżet!D10="Personel projektu","T","N")</f>
        <v>N</v>
      </c>
      <c r="G18" s="438" t="str">
        <f>IF([1]Budżet!D10="Środki trwałe/dostawy","T","N")</f>
        <v>N</v>
      </c>
      <c r="H18" s="438" t="str">
        <f>IF([1]Budżet!D10="Wsparcie finansowe udzielone grantobiorcom i uczestnikom projektu","T","N")</f>
        <v>N</v>
      </c>
      <c r="I18" s="438" t="str">
        <f>IF([1]Budżet!K10&gt;[1]Budżet!M10,"T","N")</f>
        <v>N</v>
      </c>
      <c r="J18" s="438" t="str">
        <f>IF([1]Budżet!D10="Nieruchomości","T","N")</f>
        <v>N</v>
      </c>
      <c r="K18" s="438" t="str">
        <f>IF([1]Budżet!D10="Usługi zewnętrzne","T","N")</f>
        <v>N</v>
      </c>
      <c r="L18" s="438" t="str">
        <f>IF([1]Budżet!D10="Wartości niematerialne i prawne","T","N")</f>
        <v>N</v>
      </c>
      <c r="M18" s="438" t="str">
        <f>IF([1]Budżet!D10="Roboty budowlane","T","N")</f>
        <v>N</v>
      </c>
      <c r="N18" s="438" t="str">
        <f>IF([1]Budżet!D10="Dostawy (inne niż środki trwałe)","T","N")</f>
        <v>N</v>
      </c>
      <c r="O18" s="438" t="str">
        <f>IF([1]Budżet!D10="Koszty wsparcia uczestników projektu","T","N")</f>
        <v>N</v>
      </c>
      <c r="P18" s="460"/>
      <c r="Q18" s="461">
        <v>0</v>
      </c>
      <c r="R18" s="462">
        <v>0</v>
      </c>
      <c r="S18" s="463">
        <f t="shared" si="1"/>
        <v>0</v>
      </c>
      <c r="T18" s="460"/>
      <c r="U18" s="461">
        <v>0</v>
      </c>
      <c r="V18" s="462">
        <v>0</v>
      </c>
      <c r="W18" s="463">
        <f t="shared" si="2"/>
        <v>0</v>
      </c>
      <c r="X18" s="460"/>
      <c r="Y18" s="461">
        <v>0</v>
      </c>
      <c r="Z18" s="462">
        <v>0</v>
      </c>
      <c r="AA18" s="463">
        <f t="shared" si="3"/>
        <v>0</v>
      </c>
      <c r="AB18" s="460"/>
      <c r="AC18" s="461">
        <v>0</v>
      </c>
      <c r="AD18" s="462">
        <v>0</v>
      </c>
      <c r="AE18" s="463">
        <f t="shared" si="4"/>
        <v>0</v>
      </c>
      <c r="AF18" s="460"/>
      <c r="AG18" s="461">
        <v>0</v>
      </c>
      <c r="AH18" s="462">
        <v>0</v>
      </c>
      <c r="AI18" s="463">
        <f t="shared" si="5"/>
        <v>0</v>
      </c>
      <c r="AJ18" s="460"/>
      <c r="AK18" s="461">
        <v>0</v>
      </c>
      <c r="AL18" s="462">
        <v>0</v>
      </c>
      <c r="AM18" s="463">
        <f t="shared" si="6"/>
        <v>0</v>
      </c>
      <c r="AN18" s="460"/>
      <c r="AO18" s="461">
        <v>0</v>
      </c>
      <c r="AP18" s="462">
        <v>0</v>
      </c>
      <c r="AQ18" s="463">
        <f t="shared" si="7"/>
        <v>0</v>
      </c>
      <c r="AR18" s="464">
        <f t="shared" si="13"/>
        <v>0</v>
      </c>
      <c r="AS18" s="463">
        <f t="shared" si="14"/>
        <v>0</v>
      </c>
      <c r="AT18" s="480">
        <v>0</v>
      </c>
      <c r="AU18" s="491">
        <f>[1]Budżet!K10</f>
        <v>0</v>
      </c>
      <c r="AV18" s="487">
        <f>ROUND([1]Budżet!K10-[1]Budżet!M10,2)</f>
        <v>0</v>
      </c>
      <c r="AW18" s="487" t="str">
        <f t="shared" si="15"/>
        <v>OK</v>
      </c>
      <c r="AX18" s="488" t="str">
        <f t="shared" si="0"/>
        <v>OK</v>
      </c>
      <c r="AY18" s="488" t="str">
        <f t="shared" si="8"/>
        <v>Wartość wkładu własnego spójna z SOWA EFS</v>
      </c>
      <c r="AZ18" s="490" t="str">
        <f t="shared" si="9"/>
        <v>Wartość ogółem spójna z SOWA EFS</v>
      </c>
      <c r="BA18" s="456"/>
      <c r="BB18" s="465">
        <f t="shared" si="10"/>
        <v>0</v>
      </c>
      <c r="BC18" s="465">
        <f t="shared" si="11"/>
        <v>0</v>
      </c>
      <c r="BD18" s="465">
        <f t="shared" si="12"/>
        <v>0</v>
      </c>
      <c r="BE18" s="465"/>
      <c r="BF18" s="465"/>
      <c r="BG18" s="465"/>
    </row>
    <row r="19" spans="1:59" ht="75" customHeight="1">
      <c r="A19" s="438" t="s">
        <v>1112</v>
      </c>
      <c r="B19" s="438">
        <f>[1]Budżet!B11</f>
        <v>0</v>
      </c>
      <c r="C19" s="476">
        <f>[1]Budżet!E11</f>
        <v>0</v>
      </c>
      <c r="D19" s="438">
        <f>[1]Budżet!N11</f>
        <v>0</v>
      </c>
      <c r="E19" s="438" t="str">
        <f>IF([1]Budżet!D11="Amortyzacja","T","N")</f>
        <v>N</v>
      </c>
      <c r="F19" s="438" t="str">
        <f>IF([1]Budżet!D11="Personel projektu","T","N")</f>
        <v>N</v>
      </c>
      <c r="G19" s="438" t="str">
        <f>IF([1]Budżet!D11="Środki trwałe/dostawy","T","N")</f>
        <v>N</v>
      </c>
      <c r="H19" s="438" t="str">
        <f>IF([1]Budżet!D11="Wsparcie finansowe udzielone grantobiorcom i uczestnikom projektu","T","N")</f>
        <v>N</v>
      </c>
      <c r="I19" s="438" t="str">
        <f>IF([1]Budżet!K11&gt;[1]Budżet!M11,"T","N")</f>
        <v>N</v>
      </c>
      <c r="J19" s="438" t="str">
        <f>IF([1]Budżet!D11="Nieruchomości","T","N")</f>
        <v>N</v>
      </c>
      <c r="K19" s="438" t="str">
        <f>IF([1]Budżet!D11="Usługi zewnętrzne","T","N")</f>
        <v>N</v>
      </c>
      <c r="L19" s="438" t="str">
        <f>IF([1]Budżet!D11="Wartości niematerialne i prawne","T","N")</f>
        <v>N</v>
      </c>
      <c r="M19" s="438" t="str">
        <f>IF([1]Budżet!D11="Roboty budowlane","T","N")</f>
        <v>N</v>
      </c>
      <c r="N19" s="438" t="str">
        <f>IF([1]Budżet!D11="Dostawy (inne niż środki trwałe)","T","N")</f>
        <v>N</v>
      </c>
      <c r="O19" s="438" t="str">
        <f>IF([1]Budżet!D11="Koszty wsparcia uczestników projektu","T","N")</f>
        <v>N</v>
      </c>
      <c r="P19" s="460"/>
      <c r="Q19" s="461">
        <v>0</v>
      </c>
      <c r="R19" s="462">
        <v>0</v>
      </c>
      <c r="S19" s="463">
        <f t="shared" si="1"/>
        <v>0</v>
      </c>
      <c r="T19" s="460"/>
      <c r="U19" s="461">
        <v>0</v>
      </c>
      <c r="V19" s="462">
        <v>0</v>
      </c>
      <c r="W19" s="463">
        <f t="shared" si="2"/>
        <v>0</v>
      </c>
      <c r="X19" s="460"/>
      <c r="Y19" s="461">
        <v>0</v>
      </c>
      <c r="Z19" s="462">
        <v>0</v>
      </c>
      <c r="AA19" s="463">
        <f t="shared" si="3"/>
        <v>0</v>
      </c>
      <c r="AB19" s="460"/>
      <c r="AC19" s="461">
        <v>0</v>
      </c>
      <c r="AD19" s="462">
        <v>0</v>
      </c>
      <c r="AE19" s="463">
        <f t="shared" si="4"/>
        <v>0</v>
      </c>
      <c r="AF19" s="460"/>
      <c r="AG19" s="461">
        <v>0</v>
      </c>
      <c r="AH19" s="462">
        <v>0</v>
      </c>
      <c r="AI19" s="463">
        <f t="shared" si="5"/>
        <v>0</v>
      </c>
      <c r="AJ19" s="460"/>
      <c r="AK19" s="461">
        <v>0</v>
      </c>
      <c r="AL19" s="462">
        <v>0</v>
      </c>
      <c r="AM19" s="463">
        <f t="shared" si="6"/>
        <v>0</v>
      </c>
      <c r="AN19" s="460"/>
      <c r="AO19" s="461">
        <v>0</v>
      </c>
      <c r="AP19" s="462">
        <v>0</v>
      </c>
      <c r="AQ19" s="463">
        <f t="shared" si="7"/>
        <v>0</v>
      </c>
      <c r="AR19" s="464">
        <f t="shared" si="13"/>
        <v>0</v>
      </c>
      <c r="AS19" s="463">
        <f t="shared" si="14"/>
        <v>0</v>
      </c>
      <c r="AT19" s="480">
        <v>0</v>
      </c>
      <c r="AU19" s="491">
        <f>[1]Budżet!K11</f>
        <v>0</v>
      </c>
      <c r="AV19" s="487">
        <f>ROUND([1]Budżet!K11-[1]Budżet!M11,2)</f>
        <v>0</v>
      </c>
      <c r="AW19" s="487" t="str">
        <f t="shared" si="15"/>
        <v>OK</v>
      </c>
      <c r="AX19" s="488" t="str">
        <f t="shared" si="0"/>
        <v>OK</v>
      </c>
      <c r="AY19" s="488" t="str">
        <f t="shared" si="8"/>
        <v>Wartość wkładu własnego spójna z SOWA EFS</v>
      </c>
      <c r="AZ19" s="490" t="str">
        <f t="shared" si="9"/>
        <v>Wartość ogółem spójna z SOWA EFS</v>
      </c>
      <c r="BA19" s="456"/>
      <c r="BB19" s="465">
        <f t="shared" si="10"/>
        <v>0</v>
      </c>
      <c r="BC19" s="465">
        <f t="shared" si="11"/>
        <v>0</v>
      </c>
      <c r="BD19" s="465">
        <f t="shared" si="12"/>
        <v>0</v>
      </c>
      <c r="BE19" s="465"/>
      <c r="BF19" s="465"/>
      <c r="BG19" s="465"/>
    </row>
    <row r="20" spans="1:59" ht="75" customHeight="1">
      <c r="A20" s="438" t="s">
        <v>1113</v>
      </c>
      <c r="B20" s="438">
        <f>[1]Budżet!B12</f>
        <v>0</v>
      </c>
      <c r="C20" s="476">
        <f>[1]Budżet!E12</f>
        <v>0</v>
      </c>
      <c r="D20" s="438">
        <f>[1]Budżet!N12</f>
        <v>0</v>
      </c>
      <c r="E20" s="438" t="str">
        <f>IF([1]Budżet!D12="Amortyzacja","T","N")</f>
        <v>N</v>
      </c>
      <c r="F20" s="438" t="str">
        <f>IF([1]Budżet!D12="Personel projektu","T","N")</f>
        <v>N</v>
      </c>
      <c r="G20" s="438" t="str">
        <f>IF([1]Budżet!D12="Środki trwałe/dostawy","T","N")</f>
        <v>N</v>
      </c>
      <c r="H20" s="438" t="str">
        <f>IF([1]Budżet!D12="Wsparcie finansowe udzielone grantobiorcom i uczestnikom projektu","T","N")</f>
        <v>N</v>
      </c>
      <c r="I20" s="438" t="str">
        <f>IF([1]Budżet!K12&gt;[1]Budżet!M12,"T","N")</f>
        <v>N</v>
      </c>
      <c r="J20" s="438" t="str">
        <f>IF([1]Budżet!D12="Nieruchomości","T","N")</f>
        <v>N</v>
      </c>
      <c r="K20" s="438" t="str">
        <f>IF([1]Budżet!D12="Usługi zewnętrzne","T","N")</f>
        <v>N</v>
      </c>
      <c r="L20" s="438" t="str">
        <f>IF([1]Budżet!D12="Wartości niematerialne i prawne","T","N")</f>
        <v>N</v>
      </c>
      <c r="M20" s="438" t="str">
        <f>IF([1]Budżet!D12="Roboty budowlane","T","N")</f>
        <v>N</v>
      </c>
      <c r="N20" s="438" t="str">
        <f>IF([1]Budżet!D12="Dostawy (inne niż środki trwałe)","T","N")</f>
        <v>N</v>
      </c>
      <c r="O20" s="438" t="str">
        <f>IF([1]Budżet!D12="Koszty wsparcia uczestników projektu","T","N")</f>
        <v>N</v>
      </c>
      <c r="P20" s="460"/>
      <c r="Q20" s="461">
        <v>0</v>
      </c>
      <c r="R20" s="462">
        <v>0</v>
      </c>
      <c r="S20" s="463">
        <f t="shared" si="1"/>
        <v>0</v>
      </c>
      <c r="T20" s="460"/>
      <c r="U20" s="461">
        <v>0</v>
      </c>
      <c r="V20" s="462">
        <v>0</v>
      </c>
      <c r="W20" s="463">
        <f t="shared" si="2"/>
        <v>0</v>
      </c>
      <c r="X20" s="460"/>
      <c r="Y20" s="461">
        <v>0</v>
      </c>
      <c r="Z20" s="462">
        <v>0</v>
      </c>
      <c r="AA20" s="463">
        <f t="shared" si="3"/>
        <v>0</v>
      </c>
      <c r="AB20" s="460"/>
      <c r="AC20" s="461">
        <v>0</v>
      </c>
      <c r="AD20" s="462">
        <v>0</v>
      </c>
      <c r="AE20" s="463">
        <f t="shared" si="4"/>
        <v>0</v>
      </c>
      <c r="AF20" s="460"/>
      <c r="AG20" s="461">
        <v>0</v>
      </c>
      <c r="AH20" s="462">
        <v>0</v>
      </c>
      <c r="AI20" s="463">
        <f t="shared" si="5"/>
        <v>0</v>
      </c>
      <c r="AJ20" s="460"/>
      <c r="AK20" s="461">
        <v>0</v>
      </c>
      <c r="AL20" s="462">
        <v>0</v>
      </c>
      <c r="AM20" s="463">
        <f t="shared" si="6"/>
        <v>0</v>
      </c>
      <c r="AN20" s="460"/>
      <c r="AO20" s="461">
        <v>0</v>
      </c>
      <c r="AP20" s="462">
        <v>0</v>
      </c>
      <c r="AQ20" s="463">
        <f t="shared" si="7"/>
        <v>0</v>
      </c>
      <c r="AR20" s="464">
        <f t="shared" si="13"/>
        <v>0</v>
      </c>
      <c r="AS20" s="463">
        <f t="shared" si="14"/>
        <v>0</v>
      </c>
      <c r="AT20" s="480">
        <v>0</v>
      </c>
      <c r="AU20" s="491">
        <f>[1]Budżet!K12</f>
        <v>0</v>
      </c>
      <c r="AV20" s="487">
        <f>ROUND([1]Budżet!K12-[1]Budżet!M12,2)</f>
        <v>0</v>
      </c>
      <c r="AW20" s="487" t="str">
        <f t="shared" si="15"/>
        <v>OK</v>
      </c>
      <c r="AX20" s="488" t="str">
        <f t="shared" si="0"/>
        <v>OK</v>
      </c>
      <c r="AY20" s="488" t="str">
        <f t="shared" si="8"/>
        <v>Wartość wkładu własnego spójna z SOWA EFS</v>
      </c>
      <c r="AZ20" s="490" t="str">
        <f t="shared" si="9"/>
        <v>Wartość ogółem spójna z SOWA EFS</v>
      </c>
      <c r="BA20" s="456"/>
      <c r="BB20" s="466">
        <f t="shared" si="10"/>
        <v>0</v>
      </c>
      <c r="BC20" s="465">
        <f t="shared" si="11"/>
        <v>0</v>
      </c>
      <c r="BD20" s="465">
        <f t="shared" si="12"/>
        <v>0</v>
      </c>
      <c r="BE20" s="465"/>
      <c r="BF20" s="465"/>
      <c r="BG20" s="465"/>
    </row>
    <row r="21" spans="1:59" ht="75" customHeight="1">
      <c r="A21" s="438" t="s">
        <v>1114</v>
      </c>
      <c r="B21" s="438">
        <f>[1]Budżet!B13</f>
        <v>0</v>
      </c>
      <c r="C21" s="476">
        <f>[1]Budżet!E13</f>
        <v>0</v>
      </c>
      <c r="D21" s="438">
        <f>[1]Budżet!N13</f>
        <v>0</v>
      </c>
      <c r="E21" s="438" t="str">
        <f>IF([1]Budżet!D13="Amortyzacja","T","N")</f>
        <v>N</v>
      </c>
      <c r="F21" s="438" t="str">
        <f>IF([1]Budżet!D13="Personel projektu","T","N")</f>
        <v>N</v>
      </c>
      <c r="G21" s="438" t="str">
        <f>IF([1]Budżet!D13="Środki trwałe/dostawy","T","N")</f>
        <v>N</v>
      </c>
      <c r="H21" s="438" t="str">
        <f>IF([1]Budżet!D13="Wsparcie finansowe udzielone grantobiorcom i uczestnikom projektu","T","N")</f>
        <v>N</v>
      </c>
      <c r="I21" s="438" t="str">
        <f>IF([1]Budżet!K13&gt;[1]Budżet!M13,"T","N")</f>
        <v>N</v>
      </c>
      <c r="J21" s="438" t="str">
        <f>IF([1]Budżet!D13="Nieruchomości","T","N")</f>
        <v>N</v>
      </c>
      <c r="K21" s="438" t="str">
        <f>IF([1]Budżet!D13="Usługi zewnętrzne","T","N")</f>
        <v>N</v>
      </c>
      <c r="L21" s="438" t="str">
        <f>IF([1]Budżet!D13="Wartości niematerialne i prawne","T","N")</f>
        <v>N</v>
      </c>
      <c r="M21" s="438" t="str">
        <f>IF([1]Budżet!D13="Roboty budowlane","T","N")</f>
        <v>N</v>
      </c>
      <c r="N21" s="438" t="str">
        <f>IF([1]Budżet!D13="Dostawy (inne niż środki trwałe)","T","N")</f>
        <v>N</v>
      </c>
      <c r="O21" s="438" t="str">
        <f>IF([1]Budżet!D13="Koszty wsparcia uczestników projektu","T","N")</f>
        <v>N</v>
      </c>
      <c r="P21" s="460"/>
      <c r="Q21" s="461">
        <v>0</v>
      </c>
      <c r="R21" s="462">
        <v>0</v>
      </c>
      <c r="S21" s="463">
        <f t="shared" si="1"/>
        <v>0</v>
      </c>
      <c r="T21" s="460"/>
      <c r="U21" s="461">
        <v>0</v>
      </c>
      <c r="V21" s="462">
        <v>0</v>
      </c>
      <c r="W21" s="463">
        <f t="shared" si="2"/>
        <v>0</v>
      </c>
      <c r="X21" s="460"/>
      <c r="Y21" s="461">
        <v>0</v>
      </c>
      <c r="Z21" s="462">
        <v>0</v>
      </c>
      <c r="AA21" s="463">
        <f t="shared" si="3"/>
        <v>0</v>
      </c>
      <c r="AB21" s="460"/>
      <c r="AC21" s="461">
        <v>0</v>
      </c>
      <c r="AD21" s="462">
        <v>0</v>
      </c>
      <c r="AE21" s="463">
        <f t="shared" si="4"/>
        <v>0</v>
      </c>
      <c r="AF21" s="460"/>
      <c r="AG21" s="461">
        <v>0</v>
      </c>
      <c r="AH21" s="462">
        <v>0</v>
      </c>
      <c r="AI21" s="463">
        <f t="shared" si="5"/>
        <v>0</v>
      </c>
      <c r="AJ21" s="460"/>
      <c r="AK21" s="461">
        <v>0</v>
      </c>
      <c r="AL21" s="462">
        <v>0</v>
      </c>
      <c r="AM21" s="463">
        <f t="shared" si="6"/>
        <v>0</v>
      </c>
      <c r="AN21" s="460"/>
      <c r="AO21" s="461">
        <v>0</v>
      </c>
      <c r="AP21" s="462">
        <v>0</v>
      </c>
      <c r="AQ21" s="463">
        <f t="shared" si="7"/>
        <v>0</v>
      </c>
      <c r="AR21" s="464">
        <f t="shared" si="13"/>
        <v>0</v>
      </c>
      <c r="AS21" s="463">
        <f t="shared" si="14"/>
        <v>0</v>
      </c>
      <c r="AT21" s="480">
        <v>0</v>
      </c>
      <c r="AU21" s="491">
        <f>[1]Budżet!K13</f>
        <v>0</v>
      </c>
      <c r="AV21" s="487">
        <f>ROUND([1]Budżet!K13-[1]Budżet!M13,2)</f>
        <v>0</v>
      </c>
      <c r="AW21" s="487" t="str">
        <f t="shared" si="15"/>
        <v>OK</v>
      </c>
      <c r="AX21" s="488" t="str">
        <f t="shared" si="0"/>
        <v>OK</v>
      </c>
      <c r="AY21" s="488" t="str">
        <f t="shared" si="8"/>
        <v>Wartość wkładu własnego spójna z SOWA EFS</v>
      </c>
      <c r="AZ21" s="490" t="str">
        <f t="shared" si="9"/>
        <v>Wartość ogółem spójna z SOWA EFS</v>
      </c>
      <c r="BA21" s="456"/>
      <c r="BB21" s="465">
        <f t="shared" si="10"/>
        <v>0</v>
      </c>
      <c r="BC21" s="465">
        <f t="shared" si="11"/>
        <v>0</v>
      </c>
      <c r="BD21" s="465">
        <f t="shared" si="12"/>
        <v>0</v>
      </c>
      <c r="BE21" s="465"/>
      <c r="BF21" s="465"/>
      <c r="BG21" s="465"/>
    </row>
    <row r="22" spans="1:59" ht="75" customHeight="1">
      <c r="A22" s="438" t="s">
        <v>1115</v>
      </c>
      <c r="B22" s="438">
        <f>[1]Budżet!B14</f>
        <v>0</v>
      </c>
      <c r="C22" s="476">
        <f>[1]Budżet!E14</f>
        <v>0</v>
      </c>
      <c r="D22" s="438">
        <f>[1]Budżet!N14</f>
        <v>0</v>
      </c>
      <c r="E22" s="438" t="str">
        <f>IF([1]Budżet!D14="Amortyzacja","T","N")</f>
        <v>N</v>
      </c>
      <c r="F22" s="438" t="str">
        <f>IF([1]Budżet!D14="Personel projektu","T","N")</f>
        <v>N</v>
      </c>
      <c r="G22" s="438" t="str">
        <f>IF([1]Budżet!D14="Środki trwałe/dostawy","T","N")</f>
        <v>N</v>
      </c>
      <c r="H22" s="438" t="str">
        <f>IF([1]Budżet!D14="Wsparcie finansowe udzielone grantobiorcom i uczestnikom projektu","T","N")</f>
        <v>N</v>
      </c>
      <c r="I22" s="438" t="str">
        <f>IF([1]Budżet!K14&gt;[1]Budżet!M14,"T","N")</f>
        <v>N</v>
      </c>
      <c r="J22" s="438" t="str">
        <f>IF([1]Budżet!D14="Nieruchomości","T","N")</f>
        <v>N</v>
      </c>
      <c r="K22" s="438" t="str">
        <f>IF([1]Budżet!D14="Usługi zewnętrzne","T","N")</f>
        <v>N</v>
      </c>
      <c r="L22" s="438" t="str">
        <f>IF([1]Budżet!D14="Wartości niematerialne i prawne","T","N")</f>
        <v>N</v>
      </c>
      <c r="M22" s="438" t="str">
        <f>IF([1]Budżet!D14="Roboty budowlane","T","N")</f>
        <v>N</v>
      </c>
      <c r="N22" s="438" t="str">
        <f>IF([1]Budżet!D14="Dostawy (inne niż środki trwałe)","T","N")</f>
        <v>N</v>
      </c>
      <c r="O22" s="438" t="str">
        <f>IF([1]Budżet!D14="Koszty wsparcia uczestników projektu","T","N")</f>
        <v>N</v>
      </c>
      <c r="P22" s="460"/>
      <c r="Q22" s="461">
        <v>0</v>
      </c>
      <c r="R22" s="462">
        <v>0</v>
      </c>
      <c r="S22" s="463">
        <f t="shared" si="1"/>
        <v>0</v>
      </c>
      <c r="T22" s="460"/>
      <c r="U22" s="461">
        <v>0</v>
      </c>
      <c r="V22" s="462">
        <v>0</v>
      </c>
      <c r="W22" s="463">
        <f t="shared" si="2"/>
        <v>0</v>
      </c>
      <c r="X22" s="460"/>
      <c r="Y22" s="461">
        <v>0</v>
      </c>
      <c r="Z22" s="462">
        <v>0</v>
      </c>
      <c r="AA22" s="463">
        <f t="shared" si="3"/>
        <v>0</v>
      </c>
      <c r="AB22" s="460"/>
      <c r="AC22" s="461">
        <v>0</v>
      </c>
      <c r="AD22" s="462">
        <v>0</v>
      </c>
      <c r="AE22" s="463">
        <f t="shared" si="4"/>
        <v>0</v>
      </c>
      <c r="AF22" s="460"/>
      <c r="AG22" s="461">
        <v>0</v>
      </c>
      <c r="AH22" s="462">
        <v>0</v>
      </c>
      <c r="AI22" s="463">
        <f t="shared" si="5"/>
        <v>0</v>
      </c>
      <c r="AJ22" s="460"/>
      <c r="AK22" s="461">
        <v>0</v>
      </c>
      <c r="AL22" s="462">
        <v>0</v>
      </c>
      <c r="AM22" s="463">
        <f t="shared" si="6"/>
        <v>0</v>
      </c>
      <c r="AN22" s="460"/>
      <c r="AO22" s="461">
        <v>0</v>
      </c>
      <c r="AP22" s="462">
        <v>0</v>
      </c>
      <c r="AQ22" s="463">
        <f t="shared" si="7"/>
        <v>0</v>
      </c>
      <c r="AR22" s="464">
        <f t="shared" si="13"/>
        <v>0</v>
      </c>
      <c r="AS22" s="463">
        <f t="shared" si="14"/>
        <v>0</v>
      </c>
      <c r="AT22" s="480">
        <v>0</v>
      </c>
      <c r="AU22" s="491">
        <f>[1]Budżet!K14</f>
        <v>0</v>
      </c>
      <c r="AV22" s="487">
        <f>ROUND([1]Budżet!K14-[1]Budżet!M14,2)</f>
        <v>0</v>
      </c>
      <c r="AW22" s="487" t="str">
        <f t="shared" si="15"/>
        <v>OK</v>
      </c>
      <c r="AX22" s="488" t="str">
        <f t="shared" si="0"/>
        <v>OK</v>
      </c>
      <c r="AY22" s="488" t="str">
        <f t="shared" si="8"/>
        <v>Wartość wkładu własnego spójna z SOWA EFS</v>
      </c>
      <c r="AZ22" s="490" t="str">
        <f t="shared" si="9"/>
        <v>Wartość ogółem spójna z SOWA EFS</v>
      </c>
      <c r="BA22" s="456"/>
      <c r="BB22" s="465">
        <f t="shared" si="10"/>
        <v>0</v>
      </c>
      <c r="BC22" s="465">
        <f t="shared" si="11"/>
        <v>0</v>
      </c>
      <c r="BD22" s="465">
        <f t="shared" si="12"/>
        <v>0</v>
      </c>
      <c r="BE22" s="465"/>
      <c r="BF22" s="465"/>
      <c r="BG22" s="465"/>
    </row>
    <row r="23" spans="1:59" ht="75" customHeight="1">
      <c r="A23" s="438" t="s">
        <v>1116</v>
      </c>
      <c r="B23" s="438">
        <f>[1]Budżet!B15</f>
        <v>0</v>
      </c>
      <c r="C23" s="476">
        <f>[1]Budżet!E15</f>
        <v>0</v>
      </c>
      <c r="D23" s="438">
        <f>[1]Budżet!N15</f>
        <v>0</v>
      </c>
      <c r="E23" s="438" t="str">
        <f>IF([1]Budżet!D15="Amortyzacja","T","N")</f>
        <v>N</v>
      </c>
      <c r="F23" s="438" t="str">
        <f>IF([1]Budżet!D15="Personel projektu","T","N")</f>
        <v>N</v>
      </c>
      <c r="G23" s="438" t="str">
        <f>IF([1]Budżet!D15="Środki trwałe/dostawy","T","N")</f>
        <v>N</v>
      </c>
      <c r="H23" s="438" t="str">
        <f>IF([1]Budżet!D15="Wsparcie finansowe udzielone grantobiorcom i uczestnikom projektu","T","N")</f>
        <v>N</v>
      </c>
      <c r="I23" s="438" t="str">
        <f>IF([1]Budżet!K15&gt;[1]Budżet!M15,"T","N")</f>
        <v>N</v>
      </c>
      <c r="J23" s="438" t="str">
        <f>IF([1]Budżet!D15="Nieruchomości","T","N")</f>
        <v>N</v>
      </c>
      <c r="K23" s="438" t="str">
        <f>IF([1]Budżet!D15="Usługi zewnętrzne","T","N")</f>
        <v>N</v>
      </c>
      <c r="L23" s="438" t="str">
        <f>IF([1]Budżet!D15="Wartości niematerialne i prawne","T","N")</f>
        <v>N</v>
      </c>
      <c r="M23" s="438" t="str">
        <f>IF([1]Budżet!D15="Roboty budowlane","T","N")</f>
        <v>N</v>
      </c>
      <c r="N23" s="438" t="str">
        <f>IF([1]Budżet!D15="Dostawy (inne niż środki trwałe)","T","N")</f>
        <v>N</v>
      </c>
      <c r="O23" s="438" t="str">
        <f>IF([1]Budżet!D15="Koszty wsparcia uczestników projektu","T","N")</f>
        <v>N</v>
      </c>
      <c r="P23" s="460"/>
      <c r="Q23" s="461">
        <v>0</v>
      </c>
      <c r="R23" s="462">
        <v>0</v>
      </c>
      <c r="S23" s="463">
        <f t="shared" si="1"/>
        <v>0</v>
      </c>
      <c r="T23" s="460"/>
      <c r="U23" s="461">
        <v>0</v>
      </c>
      <c r="V23" s="462">
        <v>0</v>
      </c>
      <c r="W23" s="463">
        <f t="shared" si="2"/>
        <v>0</v>
      </c>
      <c r="X23" s="460"/>
      <c r="Y23" s="461">
        <v>0</v>
      </c>
      <c r="Z23" s="462">
        <v>0</v>
      </c>
      <c r="AA23" s="463">
        <f t="shared" si="3"/>
        <v>0</v>
      </c>
      <c r="AB23" s="460"/>
      <c r="AC23" s="461">
        <v>0</v>
      </c>
      <c r="AD23" s="462">
        <v>0</v>
      </c>
      <c r="AE23" s="463">
        <f t="shared" si="4"/>
        <v>0</v>
      </c>
      <c r="AF23" s="460"/>
      <c r="AG23" s="461">
        <v>0</v>
      </c>
      <c r="AH23" s="462">
        <v>0</v>
      </c>
      <c r="AI23" s="463">
        <f t="shared" si="5"/>
        <v>0</v>
      </c>
      <c r="AJ23" s="460"/>
      <c r="AK23" s="461">
        <v>0</v>
      </c>
      <c r="AL23" s="462">
        <v>0</v>
      </c>
      <c r="AM23" s="463">
        <f t="shared" si="6"/>
        <v>0</v>
      </c>
      <c r="AN23" s="460"/>
      <c r="AO23" s="461">
        <v>0</v>
      </c>
      <c r="AP23" s="462">
        <v>0</v>
      </c>
      <c r="AQ23" s="463">
        <f t="shared" si="7"/>
        <v>0</v>
      </c>
      <c r="AR23" s="464">
        <f t="shared" si="13"/>
        <v>0</v>
      </c>
      <c r="AS23" s="463">
        <f t="shared" si="14"/>
        <v>0</v>
      </c>
      <c r="AT23" s="480">
        <v>0</v>
      </c>
      <c r="AU23" s="491">
        <f>[1]Budżet!K15</f>
        <v>0</v>
      </c>
      <c r="AV23" s="487">
        <f>ROUND([1]Budżet!K15-[1]Budżet!M15,2)</f>
        <v>0</v>
      </c>
      <c r="AW23" s="487" t="str">
        <f t="shared" si="15"/>
        <v>OK</v>
      </c>
      <c r="AX23" s="488" t="str">
        <f t="shared" si="0"/>
        <v>OK</v>
      </c>
      <c r="AY23" s="488" t="str">
        <f t="shared" si="8"/>
        <v>Wartość wkładu własnego spójna z SOWA EFS</v>
      </c>
      <c r="AZ23" s="490" t="str">
        <f t="shared" si="9"/>
        <v>Wartość ogółem spójna z SOWA EFS</v>
      </c>
      <c r="BA23" s="456"/>
      <c r="BB23" s="465">
        <f t="shared" si="10"/>
        <v>0</v>
      </c>
      <c r="BC23" s="465">
        <f t="shared" si="11"/>
        <v>0</v>
      </c>
      <c r="BD23" s="465">
        <f t="shared" si="12"/>
        <v>0</v>
      </c>
      <c r="BE23" s="465"/>
      <c r="BF23" s="465"/>
      <c r="BG23" s="465"/>
    </row>
    <row r="24" spans="1:59" ht="75" customHeight="1">
      <c r="A24" s="438" t="s">
        <v>1117</v>
      </c>
      <c r="B24" s="438">
        <f>[1]Budżet!B16</f>
        <v>0</v>
      </c>
      <c r="C24" s="476">
        <f>[1]Budżet!E16</f>
        <v>0</v>
      </c>
      <c r="D24" s="438">
        <f>[1]Budżet!N16</f>
        <v>0</v>
      </c>
      <c r="E24" s="438" t="str">
        <f>IF([1]Budżet!D16="Amortyzacja","T","N")</f>
        <v>N</v>
      </c>
      <c r="F24" s="438" t="str">
        <f>IF([1]Budżet!D16="Personel projektu","T","N")</f>
        <v>N</v>
      </c>
      <c r="G24" s="438" t="str">
        <f>IF([1]Budżet!D16="Środki trwałe/dostawy","T","N")</f>
        <v>N</v>
      </c>
      <c r="H24" s="438" t="str">
        <f>IF([1]Budżet!D16="Wsparcie finansowe udzielone grantobiorcom i uczestnikom projektu","T","N")</f>
        <v>N</v>
      </c>
      <c r="I24" s="438" t="str">
        <f>IF([1]Budżet!K16&gt;[1]Budżet!M16,"T","N")</f>
        <v>N</v>
      </c>
      <c r="J24" s="438" t="str">
        <f>IF([1]Budżet!D16="Nieruchomości","T","N")</f>
        <v>N</v>
      </c>
      <c r="K24" s="438" t="str">
        <f>IF([1]Budżet!D16="Usługi zewnętrzne","T","N")</f>
        <v>N</v>
      </c>
      <c r="L24" s="438" t="str">
        <f>IF([1]Budżet!D16="Wartości niematerialne i prawne","T","N")</f>
        <v>N</v>
      </c>
      <c r="M24" s="438" t="str">
        <f>IF([1]Budżet!D16="Roboty budowlane","T","N")</f>
        <v>N</v>
      </c>
      <c r="N24" s="438" t="str">
        <f>IF([1]Budżet!D16="Dostawy (inne niż środki trwałe)","T","N")</f>
        <v>N</v>
      </c>
      <c r="O24" s="438" t="str">
        <f>IF([1]Budżet!D16="Koszty wsparcia uczestników projektu","T","N")</f>
        <v>N</v>
      </c>
      <c r="P24" s="460"/>
      <c r="Q24" s="461">
        <v>0</v>
      </c>
      <c r="R24" s="462">
        <v>0</v>
      </c>
      <c r="S24" s="463">
        <f t="shared" si="1"/>
        <v>0</v>
      </c>
      <c r="T24" s="460"/>
      <c r="U24" s="461">
        <v>0</v>
      </c>
      <c r="V24" s="462">
        <v>0</v>
      </c>
      <c r="W24" s="463">
        <f t="shared" si="2"/>
        <v>0</v>
      </c>
      <c r="X24" s="460"/>
      <c r="Y24" s="461">
        <v>0</v>
      </c>
      <c r="Z24" s="462">
        <v>0</v>
      </c>
      <c r="AA24" s="463">
        <f t="shared" si="3"/>
        <v>0</v>
      </c>
      <c r="AB24" s="460"/>
      <c r="AC24" s="461">
        <v>0</v>
      </c>
      <c r="AD24" s="462">
        <v>0</v>
      </c>
      <c r="AE24" s="463">
        <f t="shared" si="4"/>
        <v>0</v>
      </c>
      <c r="AF24" s="460"/>
      <c r="AG24" s="461">
        <v>0</v>
      </c>
      <c r="AH24" s="462">
        <v>0</v>
      </c>
      <c r="AI24" s="463">
        <f t="shared" si="5"/>
        <v>0</v>
      </c>
      <c r="AJ24" s="460"/>
      <c r="AK24" s="461">
        <v>0</v>
      </c>
      <c r="AL24" s="462">
        <v>0</v>
      </c>
      <c r="AM24" s="463">
        <f t="shared" si="6"/>
        <v>0</v>
      </c>
      <c r="AN24" s="460"/>
      <c r="AO24" s="461">
        <v>0</v>
      </c>
      <c r="AP24" s="462">
        <v>0</v>
      </c>
      <c r="AQ24" s="463">
        <f t="shared" si="7"/>
        <v>0</v>
      </c>
      <c r="AR24" s="464">
        <f t="shared" si="13"/>
        <v>0</v>
      </c>
      <c r="AS24" s="463">
        <f t="shared" si="14"/>
        <v>0</v>
      </c>
      <c r="AT24" s="480">
        <v>0</v>
      </c>
      <c r="AU24" s="491">
        <f>[1]Budżet!K16</f>
        <v>0</v>
      </c>
      <c r="AV24" s="487">
        <f>ROUND([1]Budżet!K16-[1]Budżet!M16,2)</f>
        <v>0</v>
      </c>
      <c r="AW24" s="487" t="str">
        <f t="shared" si="15"/>
        <v>OK</v>
      </c>
      <c r="AX24" s="488" t="str">
        <f t="shared" si="0"/>
        <v>OK</v>
      </c>
      <c r="AY24" s="488" t="str">
        <f t="shared" si="8"/>
        <v>Wartość wkładu własnego spójna z SOWA EFS</v>
      </c>
      <c r="AZ24" s="490" t="str">
        <f t="shared" si="9"/>
        <v>Wartość ogółem spójna z SOWA EFS</v>
      </c>
      <c r="BA24" s="456"/>
      <c r="BB24" s="465">
        <f t="shared" si="10"/>
        <v>0</v>
      </c>
      <c r="BC24" s="465">
        <f t="shared" si="11"/>
        <v>0</v>
      </c>
      <c r="BD24" s="465">
        <f t="shared" si="12"/>
        <v>0</v>
      </c>
      <c r="BE24" s="465"/>
      <c r="BF24" s="465"/>
      <c r="BG24" s="465"/>
    </row>
    <row r="25" spans="1:59" ht="75" customHeight="1">
      <c r="A25" s="438" t="s">
        <v>1118</v>
      </c>
      <c r="B25" s="438">
        <f>[1]Budżet!B17</f>
        <v>0</v>
      </c>
      <c r="C25" s="476">
        <f>[1]Budżet!E17</f>
        <v>0</v>
      </c>
      <c r="D25" s="438">
        <f>[1]Budżet!N17</f>
        <v>0</v>
      </c>
      <c r="E25" s="438" t="str">
        <f>IF([1]Budżet!D17="Amortyzacja","T","N")</f>
        <v>N</v>
      </c>
      <c r="F25" s="438" t="str">
        <f>IF([1]Budżet!D17="Personel projektu","T","N")</f>
        <v>N</v>
      </c>
      <c r="G25" s="438" t="str">
        <f>IF([1]Budżet!D17="Środki trwałe/dostawy","T","N")</f>
        <v>N</v>
      </c>
      <c r="H25" s="438" t="str">
        <f>IF([1]Budżet!D17="Wsparcie finansowe udzielone grantobiorcom i uczestnikom projektu","T","N")</f>
        <v>N</v>
      </c>
      <c r="I25" s="438" t="str">
        <f>IF([1]Budżet!K17&gt;[1]Budżet!M17,"T","N")</f>
        <v>N</v>
      </c>
      <c r="J25" s="438" t="str">
        <f>IF([1]Budżet!D17="Nieruchomości","T","N")</f>
        <v>N</v>
      </c>
      <c r="K25" s="438" t="str">
        <f>IF([1]Budżet!D17="Usługi zewnętrzne","T","N")</f>
        <v>N</v>
      </c>
      <c r="L25" s="438" t="str">
        <f>IF([1]Budżet!D17="Wartości niematerialne i prawne","T","N")</f>
        <v>N</v>
      </c>
      <c r="M25" s="438" t="str">
        <f>IF([1]Budżet!D17="Roboty budowlane","T","N")</f>
        <v>N</v>
      </c>
      <c r="N25" s="438" t="str">
        <f>IF([1]Budżet!D17="Dostawy (inne niż środki trwałe)","T","N")</f>
        <v>N</v>
      </c>
      <c r="O25" s="438" t="str">
        <f>IF([1]Budżet!D17="Koszty wsparcia uczestników projektu","T","N")</f>
        <v>N</v>
      </c>
      <c r="P25" s="460"/>
      <c r="Q25" s="461">
        <v>0</v>
      </c>
      <c r="R25" s="462">
        <v>0</v>
      </c>
      <c r="S25" s="463">
        <f t="shared" si="1"/>
        <v>0</v>
      </c>
      <c r="T25" s="460"/>
      <c r="U25" s="461">
        <v>0</v>
      </c>
      <c r="V25" s="462">
        <v>0</v>
      </c>
      <c r="W25" s="463">
        <f t="shared" si="2"/>
        <v>0</v>
      </c>
      <c r="X25" s="460"/>
      <c r="Y25" s="461">
        <v>0</v>
      </c>
      <c r="Z25" s="462">
        <v>0</v>
      </c>
      <c r="AA25" s="463">
        <f t="shared" si="3"/>
        <v>0</v>
      </c>
      <c r="AB25" s="460"/>
      <c r="AC25" s="461">
        <v>0</v>
      </c>
      <c r="AD25" s="462">
        <v>0</v>
      </c>
      <c r="AE25" s="463">
        <f t="shared" si="4"/>
        <v>0</v>
      </c>
      <c r="AF25" s="460"/>
      <c r="AG25" s="461">
        <v>0</v>
      </c>
      <c r="AH25" s="462">
        <v>0</v>
      </c>
      <c r="AI25" s="463">
        <f t="shared" si="5"/>
        <v>0</v>
      </c>
      <c r="AJ25" s="460"/>
      <c r="AK25" s="461">
        <v>0</v>
      </c>
      <c r="AL25" s="462">
        <v>0</v>
      </c>
      <c r="AM25" s="463">
        <f t="shared" si="6"/>
        <v>0</v>
      </c>
      <c r="AN25" s="460"/>
      <c r="AO25" s="461">
        <v>0</v>
      </c>
      <c r="AP25" s="462">
        <v>0</v>
      </c>
      <c r="AQ25" s="463">
        <f t="shared" si="7"/>
        <v>0</v>
      </c>
      <c r="AR25" s="464">
        <f t="shared" si="13"/>
        <v>0</v>
      </c>
      <c r="AS25" s="463">
        <f t="shared" si="14"/>
        <v>0</v>
      </c>
      <c r="AT25" s="480">
        <v>0</v>
      </c>
      <c r="AU25" s="491">
        <f>[1]Budżet!K17</f>
        <v>0</v>
      </c>
      <c r="AV25" s="487">
        <f>ROUND([1]Budżet!K17-[1]Budżet!M17,2)</f>
        <v>0</v>
      </c>
      <c r="AW25" s="487" t="str">
        <f t="shared" si="15"/>
        <v>OK</v>
      </c>
      <c r="AX25" s="488" t="str">
        <f t="shared" si="0"/>
        <v>OK</v>
      </c>
      <c r="AY25" s="488" t="str">
        <f t="shared" si="8"/>
        <v>Wartość wkładu własnego spójna z SOWA EFS</v>
      </c>
      <c r="AZ25" s="490" t="str">
        <f t="shared" si="9"/>
        <v>Wartość ogółem spójna z SOWA EFS</v>
      </c>
      <c r="BA25" s="456"/>
      <c r="BB25" s="465">
        <f t="shared" si="10"/>
        <v>0</v>
      </c>
      <c r="BC25" s="465">
        <f t="shared" si="11"/>
        <v>0</v>
      </c>
      <c r="BD25" s="465">
        <f t="shared" si="12"/>
        <v>0</v>
      </c>
      <c r="BE25" s="465"/>
      <c r="BF25" s="465"/>
      <c r="BG25" s="465"/>
    </row>
    <row r="26" spans="1:59" ht="75" customHeight="1">
      <c r="A26" s="438" t="s">
        <v>1119</v>
      </c>
      <c r="B26" s="438">
        <f>[1]Budżet!B18</f>
        <v>0</v>
      </c>
      <c r="C26" s="476">
        <f>[1]Budżet!E18</f>
        <v>0</v>
      </c>
      <c r="D26" s="438">
        <f>[1]Budżet!N18</f>
        <v>0</v>
      </c>
      <c r="E26" s="438" t="str">
        <f>IF([1]Budżet!D18="Amortyzacja","T","N")</f>
        <v>N</v>
      </c>
      <c r="F26" s="438" t="str">
        <f>IF([1]Budżet!D18="Personel projektu","T","N")</f>
        <v>N</v>
      </c>
      <c r="G26" s="438" t="str">
        <f>IF([1]Budżet!D18="Środki trwałe/dostawy","T","N")</f>
        <v>N</v>
      </c>
      <c r="H26" s="438" t="str">
        <f>IF([1]Budżet!D18="Wsparcie finansowe udzielone grantobiorcom i uczestnikom projektu","T","N")</f>
        <v>N</v>
      </c>
      <c r="I26" s="438" t="str">
        <f>IF([1]Budżet!K18&gt;[1]Budżet!M18,"T","N")</f>
        <v>N</v>
      </c>
      <c r="J26" s="438" t="str">
        <f>IF([1]Budżet!D18="Nieruchomości","T","N")</f>
        <v>N</v>
      </c>
      <c r="K26" s="438" t="str">
        <f>IF([1]Budżet!D18="Usługi zewnętrzne","T","N")</f>
        <v>N</v>
      </c>
      <c r="L26" s="438" t="str">
        <f>IF([1]Budżet!D18="Wartości niematerialne i prawne","T","N")</f>
        <v>N</v>
      </c>
      <c r="M26" s="438" t="str">
        <f>IF([1]Budżet!D18="Roboty budowlane","T","N")</f>
        <v>N</v>
      </c>
      <c r="N26" s="438" t="str">
        <f>IF([1]Budżet!D18="Dostawy (inne niż środki trwałe)","T","N")</f>
        <v>N</v>
      </c>
      <c r="O26" s="438" t="str">
        <f>IF([1]Budżet!D18="Koszty wsparcia uczestników projektu","T","N")</f>
        <v>N</v>
      </c>
      <c r="P26" s="460"/>
      <c r="Q26" s="461">
        <v>0</v>
      </c>
      <c r="R26" s="462">
        <v>0</v>
      </c>
      <c r="S26" s="463">
        <f t="shared" si="1"/>
        <v>0</v>
      </c>
      <c r="T26" s="460"/>
      <c r="U26" s="461">
        <v>0</v>
      </c>
      <c r="V26" s="462">
        <v>0</v>
      </c>
      <c r="W26" s="463">
        <f t="shared" si="2"/>
        <v>0</v>
      </c>
      <c r="X26" s="460"/>
      <c r="Y26" s="461">
        <v>0</v>
      </c>
      <c r="Z26" s="462">
        <v>0</v>
      </c>
      <c r="AA26" s="463">
        <f t="shared" si="3"/>
        <v>0</v>
      </c>
      <c r="AB26" s="460"/>
      <c r="AC26" s="461">
        <v>0</v>
      </c>
      <c r="AD26" s="462">
        <v>0</v>
      </c>
      <c r="AE26" s="463">
        <f t="shared" si="4"/>
        <v>0</v>
      </c>
      <c r="AF26" s="460"/>
      <c r="AG26" s="461">
        <v>0</v>
      </c>
      <c r="AH26" s="462">
        <v>0</v>
      </c>
      <c r="AI26" s="463">
        <f t="shared" si="5"/>
        <v>0</v>
      </c>
      <c r="AJ26" s="460"/>
      <c r="AK26" s="461">
        <v>0</v>
      </c>
      <c r="AL26" s="462">
        <v>0</v>
      </c>
      <c r="AM26" s="463">
        <f t="shared" si="6"/>
        <v>0</v>
      </c>
      <c r="AN26" s="460"/>
      <c r="AO26" s="461">
        <v>0</v>
      </c>
      <c r="AP26" s="462">
        <v>0</v>
      </c>
      <c r="AQ26" s="463">
        <f t="shared" si="7"/>
        <v>0</v>
      </c>
      <c r="AR26" s="464">
        <f t="shared" si="13"/>
        <v>0</v>
      </c>
      <c r="AS26" s="463">
        <f t="shared" si="14"/>
        <v>0</v>
      </c>
      <c r="AT26" s="480">
        <v>0</v>
      </c>
      <c r="AU26" s="491">
        <f>[1]Budżet!K18</f>
        <v>0</v>
      </c>
      <c r="AV26" s="487">
        <f>ROUND([1]Budżet!K18-[1]Budżet!M18,2)</f>
        <v>0</v>
      </c>
      <c r="AW26" s="487" t="str">
        <f t="shared" si="15"/>
        <v>OK</v>
      </c>
      <c r="AX26" s="488" t="str">
        <f t="shared" si="0"/>
        <v>OK</v>
      </c>
      <c r="AY26" s="488" t="str">
        <f t="shared" si="8"/>
        <v>Wartość wkładu własnego spójna z SOWA EFS</v>
      </c>
      <c r="AZ26" s="490" t="str">
        <f t="shared" si="9"/>
        <v>Wartość ogółem spójna z SOWA EFS</v>
      </c>
      <c r="BA26" s="456"/>
      <c r="BB26" s="465">
        <f t="shared" si="10"/>
        <v>0</v>
      </c>
      <c r="BC26" s="465">
        <f t="shared" si="11"/>
        <v>0</v>
      </c>
      <c r="BD26" s="465">
        <f t="shared" si="12"/>
        <v>0</v>
      </c>
      <c r="BE26" s="465"/>
      <c r="BF26" s="465"/>
      <c r="BG26" s="465"/>
    </row>
    <row r="27" spans="1:59" ht="75" customHeight="1">
      <c r="A27" s="438" t="s">
        <v>1120</v>
      </c>
      <c r="B27" s="438">
        <f>[1]Budżet!B19</f>
        <v>0</v>
      </c>
      <c r="C27" s="476">
        <f>[1]Budżet!E19</f>
        <v>0</v>
      </c>
      <c r="D27" s="438">
        <f>[1]Budżet!N19</f>
        <v>0</v>
      </c>
      <c r="E27" s="438" t="str">
        <f>IF([1]Budżet!D19="Amortyzacja","T","N")</f>
        <v>N</v>
      </c>
      <c r="F27" s="438" t="str">
        <f>IF([1]Budżet!D19="Personel projektu","T","N")</f>
        <v>N</v>
      </c>
      <c r="G27" s="438" t="str">
        <f>IF([1]Budżet!D19="Środki trwałe/dostawy","T","N")</f>
        <v>N</v>
      </c>
      <c r="H27" s="438" t="str">
        <f>IF([1]Budżet!D19="Wsparcie finansowe udzielone grantobiorcom i uczestnikom projektu","T","N")</f>
        <v>N</v>
      </c>
      <c r="I27" s="438" t="str">
        <f>IF([1]Budżet!K19&gt;[1]Budżet!M19,"T","N")</f>
        <v>N</v>
      </c>
      <c r="J27" s="438" t="str">
        <f>IF([1]Budżet!D19="Nieruchomości","T","N")</f>
        <v>N</v>
      </c>
      <c r="K27" s="438" t="str">
        <f>IF([1]Budżet!D19="Usługi zewnętrzne","T","N")</f>
        <v>N</v>
      </c>
      <c r="L27" s="438" t="str">
        <f>IF([1]Budżet!D19="Wartości niematerialne i prawne","T","N")</f>
        <v>N</v>
      </c>
      <c r="M27" s="438" t="str">
        <f>IF([1]Budżet!D19="Roboty budowlane","T","N")</f>
        <v>N</v>
      </c>
      <c r="N27" s="438" t="str">
        <f>IF([1]Budżet!D19="Dostawy (inne niż środki trwałe)","T","N")</f>
        <v>N</v>
      </c>
      <c r="O27" s="438" t="str">
        <f>IF([1]Budżet!D19="Koszty wsparcia uczestników projektu","T","N")</f>
        <v>N</v>
      </c>
      <c r="P27" s="460"/>
      <c r="Q27" s="461">
        <v>0</v>
      </c>
      <c r="R27" s="462">
        <v>0</v>
      </c>
      <c r="S27" s="463">
        <f t="shared" si="1"/>
        <v>0</v>
      </c>
      <c r="T27" s="460"/>
      <c r="U27" s="461">
        <v>0</v>
      </c>
      <c r="V27" s="462">
        <v>0</v>
      </c>
      <c r="W27" s="463">
        <f t="shared" si="2"/>
        <v>0</v>
      </c>
      <c r="X27" s="460"/>
      <c r="Y27" s="461">
        <v>0</v>
      </c>
      <c r="Z27" s="462">
        <v>0</v>
      </c>
      <c r="AA27" s="463">
        <f t="shared" si="3"/>
        <v>0</v>
      </c>
      <c r="AB27" s="460"/>
      <c r="AC27" s="461">
        <v>0</v>
      </c>
      <c r="AD27" s="462">
        <v>0</v>
      </c>
      <c r="AE27" s="463">
        <f t="shared" si="4"/>
        <v>0</v>
      </c>
      <c r="AF27" s="460"/>
      <c r="AG27" s="461">
        <v>0</v>
      </c>
      <c r="AH27" s="462">
        <v>0</v>
      </c>
      <c r="AI27" s="463">
        <f t="shared" si="5"/>
        <v>0</v>
      </c>
      <c r="AJ27" s="460"/>
      <c r="AK27" s="461">
        <v>0</v>
      </c>
      <c r="AL27" s="462">
        <v>0</v>
      </c>
      <c r="AM27" s="463">
        <f t="shared" si="6"/>
        <v>0</v>
      </c>
      <c r="AN27" s="460"/>
      <c r="AO27" s="461">
        <v>0</v>
      </c>
      <c r="AP27" s="462">
        <v>0</v>
      </c>
      <c r="AQ27" s="463">
        <f t="shared" si="7"/>
        <v>0</v>
      </c>
      <c r="AR27" s="464">
        <f t="shared" si="13"/>
        <v>0</v>
      </c>
      <c r="AS27" s="463">
        <f t="shared" si="14"/>
        <v>0</v>
      </c>
      <c r="AT27" s="480">
        <v>0</v>
      </c>
      <c r="AU27" s="491">
        <f>[1]Budżet!K19</f>
        <v>0</v>
      </c>
      <c r="AV27" s="487">
        <f>ROUND([1]Budżet!K19-[1]Budżet!M19,2)</f>
        <v>0</v>
      </c>
      <c r="AW27" s="487" t="str">
        <f t="shared" si="15"/>
        <v>OK</v>
      </c>
      <c r="AX27" s="488" t="str">
        <f t="shared" si="0"/>
        <v>OK</v>
      </c>
      <c r="AY27" s="488" t="str">
        <f t="shared" si="8"/>
        <v>Wartość wkładu własnego spójna z SOWA EFS</v>
      </c>
      <c r="AZ27" s="490" t="str">
        <f t="shared" si="9"/>
        <v>Wartość ogółem spójna z SOWA EFS</v>
      </c>
      <c r="BA27" s="456"/>
      <c r="BB27" s="465">
        <f t="shared" si="10"/>
        <v>0</v>
      </c>
      <c r="BC27" s="465">
        <f t="shared" si="11"/>
        <v>0</v>
      </c>
      <c r="BD27" s="465">
        <f t="shared" si="12"/>
        <v>0</v>
      </c>
      <c r="BE27" s="465"/>
      <c r="BF27" s="465"/>
      <c r="BG27" s="465"/>
    </row>
    <row r="28" spans="1:59" ht="75" customHeight="1">
      <c r="A28" s="438" t="s">
        <v>1121</v>
      </c>
      <c r="B28" s="438">
        <f>[1]Budżet!B20</f>
        <v>0</v>
      </c>
      <c r="C28" s="476">
        <f>[1]Budżet!E20</f>
        <v>0</v>
      </c>
      <c r="D28" s="438">
        <f>[1]Budżet!N20</f>
        <v>0</v>
      </c>
      <c r="E28" s="438" t="str">
        <f>IF([1]Budżet!D20="Amortyzacja","T","N")</f>
        <v>N</v>
      </c>
      <c r="F28" s="438" t="str">
        <f>IF([1]Budżet!D20="Personel projektu","T","N")</f>
        <v>N</v>
      </c>
      <c r="G28" s="438" t="str">
        <f>IF([1]Budżet!D20="Środki trwałe/dostawy","T","N")</f>
        <v>N</v>
      </c>
      <c r="H28" s="438" t="str">
        <f>IF([1]Budżet!D20="Wsparcie finansowe udzielone grantobiorcom i uczestnikom projektu","T","N")</f>
        <v>N</v>
      </c>
      <c r="I28" s="438" t="str">
        <f>IF([1]Budżet!K20&gt;[1]Budżet!M20,"T","N")</f>
        <v>N</v>
      </c>
      <c r="J28" s="438" t="str">
        <f>IF([1]Budżet!D20="Nieruchomości","T","N")</f>
        <v>N</v>
      </c>
      <c r="K28" s="438" t="str">
        <f>IF([1]Budżet!D20="Usługi zewnętrzne","T","N")</f>
        <v>N</v>
      </c>
      <c r="L28" s="438" t="str">
        <f>IF([1]Budżet!D20="Wartości niematerialne i prawne","T","N")</f>
        <v>N</v>
      </c>
      <c r="M28" s="438" t="str">
        <f>IF([1]Budżet!D20="Roboty budowlane","T","N")</f>
        <v>N</v>
      </c>
      <c r="N28" s="438" t="str">
        <f>IF([1]Budżet!D20="Dostawy (inne niż środki trwałe)","T","N")</f>
        <v>N</v>
      </c>
      <c r="O28" s="438" t="str">
        <f>IF([1]Budżet!D20="Koszty wsparcia uczestników projektu","T","N")</f>
        <v>N</v>
      </c>
      <c r="P28" s="460"/>
      <c r="Q28" s="461">
        <v>0</v>
      </c>
      <c r="R28" s="462">
        <v>0</v>
      </c>
      <c r="S28" s="463">
        <f t="shared" si="1"/>
        <v>0</v>
      </c>
      <c r="T28" s="460"/>
      <c r="U28" s="461">
        <v>0</v>
      </c>
      <c r="V28" s="462">
        <v>0</v>
      </c>
      <c r="W28" s="463">
        <f t="shared" si="2"/>
        <v>0</v>
      </c>
      <c r="X28" s="460"/>
      <c r="Y28" s="461">
        <v>0</v>
      </c>
      <c r="Z28" s="462">
        <v>0</v>
      </c>
      <c r="AA28" s="463">
        <f t="shared" si="3"/>
        <v>0</v>
      </c>
      <c r="AB28" s="460"/>
      <c r="AC28" s="461">
        <v>0</v>
      </c>
      <c r="AD28" s="462">
        <v>0</v>
      </c>
      <c r="AE28" s="463">
        <f t="shared" si="4"/>
        <v>0</v>
      </c>
      <c r="AF28" s="460"/>
      <c r="AG28" s="461">
        <v>0</v>
      </c>
      <c r="AH28" s="462">
        <v>0</v>
      </c>
      <c r="AI28" s="463">
        <f t="shared" si="5"/>
        <v>0</v>
      </c>
      <c r="AJ28" s="460"/>
      <c r="AK28" s="461">
        <v>0</v>
      </c>
      <c r="AL28" s="462">
        <v>0</v>
      </c>
      <c r="AM28" s="463">
        <f t="shared" si="6"/>
        <v>0</v>
      </c>
      <c r="AN28" s="460"/>
      <c r="AO28" s="461">
        <v>0</v>
      </c>
      <c r="AP28" s="462">
        <v>0</v>
      </c>
      <c r="AQ28" s="463">
        <f t="shared" si="7"/>
        <v>0</v>
      </c>
      <c r="AR28" s="464">
        <f t="shared" si="13"/>
        <v>0</v>
      </c>
      <c r="AS28" s="463">
        <f t="shared" si="14"/>
        <v>0</v>
      </c>
      <c r="AT28" s="480">
        <v>0</v>
      </c>
      <c r="AU28" s="491">
        <f>[1]Budżet!K20</f>
        <v>0</v>
      </c>
      <c r="AV28" s="487">
        <f>ROUND([1]Budżet!K20-[1]Budżet!M20,2)</f>
        <v>0</v>
      </c>
      <c r="AW28" s="487" t="str">
        <f t="shared" si="15"/>
        <v>OK</v>
      </c>
      <c r="AX28" s="488" t="str">
        <f t="shared" si="0"/>
        <v>OK</v>
      </c>
      <c r="AY28" s="488" t="str">
        <f t="shared" si="8"/>
        <v>Wartość wkładu własnego spójna z SOWA EFS</v>
      </c>
      <c r="AZ28" s="490" t="str">
        <f t="shared" si="9"/>
        <v>Wartość ogółem spójna z SOWA EFS</v>
      </c>
      <c r="BA28" s="456"/>
      <c r="BB28" s="465">
        <f t="shared" si="10"/>
        <v>0</v>
      </c>
      <c r="BC28" s="465">
        <f t="shared" si="11"/>
        <v>0</v>
      </c>
      <c r="BD28" s="465">
        <f t="shared" si="12"/>
        <v>0</v>
      </c>
      <c r="BE28" s="465"/>
      <c r="BF28" s="465"/>
      <c r="BG28" s="465"/>
    </row>
    <row r="29" spans="1:59" ht="75" customHeight="1">
      <c r="A29" s="438" t="s">
        <v>1122</v>
      </c>
      <c r="B29" s="438">
        <f>[1]Budżet!B21</f>
        <v>0</v>
      </c>
      <c r="C29" s="476">
        <f>[1]Budżet!E21</f>
        <v>0</v>
      </c>
      <c r="D29" s="438">
        <f>[1]Budżet!N21</f>
        <v>0</v>
      </c>
      <c r="E29" s="438" t="str">
        <f>IF([1]Budżet!D21="Amortyzacja","T","N")</f>
        <v>N</v>
      </c>
      <c r="F29" s="438" t="str">
        <f>IF([1]Budżet!D21="Personel projektu","T","N")</f>
        <v>N</v>
      </c>
      <c r="G29" s="438" t="str">
        <f>IF([1]Budżet!D21="Środki trwałe/dostawy","T","N")</f>
        <v>N</v>
      </c>
      <c r="H29" s="438" t="str">
        <f>IF([1]Budżet!D21="Wsparcie finansowe udzielone grantobiorcom i uczestnikom projektu","T","N")</f>
        <v>N</v>
      </c>
      <c r="I29" s="438" t="str">
        <f>IF([1]Budżet!K21&gt;[1]Budżet!M21,"T","N")</f>
        <v>N</v>
      </c>
      <c r="J29" s="438" t="str">
        <f>IF([1]Budżet!D21="Nieruchomości","T","N")</f>
        <v>N</v>
      </c>
      <c r="K29" s="438" t="str">
        <f>IF([1]Budżet!D21="Usługi zewnętrzne","T","N")</f>
        <v>N</v>
      </c>
      <c r="L29" s="438" t="str">
        <f>IF([1]Budżet!D21="Wartości niematerialne i prawne","T","N")</f>
        <v>N</v>
      </c>
      <c r="M29" s="438" t="str">
        <f>IF([1]Budżet!D21="Roboty budowlane","T","N")</f>
        <v>N</v>
      </c>
      <c r="N29" s="438" t="str">
        <f>IF([1]Budżet!D21="Dostawy (inne niż środki trwałe)","T","N")</f>
        <v>N</v>
      </c>
      <c r="O29" s="438" t="str">
        <f>IF([1]Budżet!D21="Koszty wsparcia uczestników projektu","T","N")</f>
        <v>N</v>
      </c>
      <c r="P29" s="460"/>
      <c r="Q29" s="461">
        <v>0</v>
      </c>
      <c r="R29" s="462">
        <v>0</v>
      </c>
      <c r="S29" s="463">
        <f t="shared" si="1"/>
        <v>0</v>
      </c>
      <c r="T29" s="460"/>
      <c r="U29" s="461">
        <v>0</v>
      </c>
      <c r="V29" s="462">
        <v>0</v>
      </c>
      <c r="W29" s="463">
        <f t="shared" si="2"/>
        <v>0</v>
      </c>
      <c r="X29" s="460"/>
      <c r="Y29" s="461">
        <v>0</v>
      </c>
      <c r="Z29" s="462">
        <v>0</v>
      </c>
      <c r="AA29" s="463">
        <f t="shared" si="3"/>
        <v>0</v>
      </c>
      <c r="AB29" s="460"/>
      <c r="AC29" s="461">
        <v>0</v>
      </c>
      <c r="AD29" s="462">
        <v>0</v>
      </c>
      <c r="AE29" s="463">
        <f t="shared" si="4"/>
        <v>0</v>
      </c>
      <c r="AF29" s="460"/>
      <c r="AG29" s="461">
        <v>0</v>
      </c>
      <c r="AH29" s="462">
        <v>0</v>
      </c>
      <c r="AI29" s="463">
        <f t="shared" si="5"/>
        <v>0</v>
      </c>
      <c r="AJ29" s="460"/>
      <c r="AK29" s="461">
        <v>0</v>
      </c>
      <c r="AL29" s="462">
        <v>0</v>
      </c>
      <c r="AM29" s="463">
        <f t="shared" si="6"/>
        <v>0</v>
      </c>
      <c r="AN29" s="460"/>
      <c r="AO29" s="461">
        <v>0</v>
      </c>
      <c r="AP29" s="462">
        <v>0</v>
      </c>
      <c r="AQ29" s="463">
        <f t="shared" si="7"/>
        <v>0</v>
      </c>
      <c r="AR29" s="464">
        <f t="shared" si="13"/>
        <v>0</v>
      </c>
      <c r="AS29" s="463">
        <f t="shared" si="14"/>
        <v>0</v>
      </c>
      <c r="AT29" s="480">
        <v>0</v>
      </c>
      <c r="AU29" s="491">
        <f>[1]Budżet!K21</f>
        <v>0</v>
      </c>
      <c r="AV29" s="487">
        <f>ROUND([1]Budżet!K21-[1]Budżet!M21,2)</f>
        <v>0</v>
      </c>
      <c r="AW29" s="487" t="str">
        <f t="shared" si="15"/>
        <v>OK</v>
      </c>
      <c r="AX29" s="488" t="str">
        <f t="shared" si="0"/>
        <v>OK</v>
      </c>
      <c r="AY29" s="488" t="str">
        <f t="shared" si="8"/>
        <v>Wartość wkładu własnego spójna z SOWA EFS</v>
      </c>
      <c r="AZ29" s="490" t="str">
        <f t="shared" si="9"/>
        <v>Wartość ogółem spójna z SOWA EFS</v>
      </c>
      <c r="BA29" s="456"/>
      <c r="BB29" s="465">
        <f t="shared" si="10"/>
        <v>0</v>
      </c>
      <c r="BC29" s="465">
        <f t="shared" si="11"/>
        <v>0</v>
      </c>
      <c r="BD29" s="465">
        <f t="shared" si="12"/>
        <v>0</v>
      </c>
      <c r="BE29" s="465"/>
      <c r="BF29" s="465"/>
      <c r="BG29" s="465"/>
    </row>
    <row r="30" spans="1:59" ht="75" customHeight="1">
      <c r="A30" s="438" t="s">
        <v>1123</v>
      </c>
      <c r="B30" s="438">
        <f>[1]Budżet!B22</f>
        <v>0</v>
      </c>
      <c r="C30" s="476">
        <f>[1]Budżet!E22</f>
        <v>0</v>
      </c>
      <c r="D30" s="438">
        <f>[1]Budżet!N22</f>
        <v>0</v>
      </c>
      <c r="E30" s="438" t="str">
        <f>IF([1]Budżet!D22="Amortyzacja","T","N")</f>
        <v>N</v>
      </c>
      <c r="F30" s="438" t="str">
        <f>IF([1]Budżet!D22="Personel projektu","T","N")</f>
        <v>N</v>
      </c>
      <c r="G30" s="438" t="str">
        <f>IF([1]Budżet!D22="Środki trwałe/dostawy","T","N")</f>
        <v>N</v>
      </c>
      <c r="H30" s="438" t="str">
        <f>IF([1]Budżet!D22="Wsparcie finansowe udzielone grantobiorcom i uczestnikom projektu","T","N")</f>
        <v>N</v>
      </c>
      <c r="I30" s="438" t="str">
        <f>IF([1]Budżet!K22&gt;[1]Budżet!M22,"T","N")</f>
        <v>N</v>
      </c>
      <c r="J30" s="438" t="str">
        <f>IF([1]Budżet!D22="Nieruchomości","T","N")</f>
        <v>N</v>
      </c>
      <c r="K30" s="438" t="str">
        <f>IF([1]Budżet!D22="Usługi zewnętrzne","T","N")</f>
        <v>N</v>
      </c>
      <c r="L30" s="438" t="str">
        <f>IF([1]Budżet!D22="Wartości niematerialne i prawne","T","N")</f>
        <v>N</v>
      </c>
      <c r="M30" s="438" t="str">
        <f>IF([1]Budżet!D22="Roboty budowlane","T","N")</f>
        <v>N</v>
      </c>
      <c r="N30" s="438" t="str">
        <f>IF([1]Budżet!D22="Dostawy (inne niż środki trwałe)","T","N")</f>
        <v>N</v>
      </c>
      <c r="O30" s="438" t="str">
        <f>IF([1]Budżet!D22="Koszty wsparcia uczestników projektu","T","N")</f>
        <v>N</v>
      </c>
      <c r="P30" s="460"/>
      <c r="Q30" s="461">
        <v>0</v>
      </c>
      <c r="R30" s="462">
        <v>0</v>
      </c>
      <c r="S30" s="463">
        <f t="shared" si="1"/>
        <v>0</v>
      </c>
      <c r="T30" s="460"/>
      <c r="U30" s="461">
        <v>0</v>
      </c>
      <c r="V30" s="462">
        <v>0</v>
      </c>
      <c r="W30" s="463">
        <f t="shared" si="2"/>
        <v>0</v>
      </c>
      <c r="X30" s="460"/>
      <c r="Y30" s="461">
        <v>0</v>
      </c>
      <c r="Z30" s="462">
        <v>0</v>
      </c>
      <c r="AA30" s="463">
        <f t="shared" si="3"/>
        <v>0</v>
      </c>
      <c r="AB30" s="460"/>
      <c r="AC30" s="461">
        <v>0</v>
      </c>
      <c r="AD30" s="462">
        <v>0</v>
      </c>
      <c r="AE30" s="463">
        <f t="shared" si="4"/>
        <v>0</v>
      </c>
      <c r="AF30" s="460"/>
      <c r="AG30" s="461">
        <v>0</v>
      </c>
      <c r="AH30" s="462">
        <v>0</v>
      </c>
      <c r="AI30" s="463">
        <f t="shared" si="5"/>
        <v>0</v>
      </c>
      <c r="AJ30" s="460"/>
      <c r="AK30" s="461">
        <v>0</v>
      </c>
      <c r="AL30" s="462">
        <v>0</v>
      </c>
      <c r="AM30" s="463">
        <f t="shared" si="6"/>
        <v>0</v>
      </c>
      <c r="AN30" s="460"/>
      <c r="AO30" s="461">
        <v>0</v>
      </c>
      <c r="AP30" s="462">
        <v>0</v>
      </c>
      <c r="AQ30" s="463">
        <f t="shared" si="7"/>
        <v>0</v>
      </c>
      <c r="AR30" s="464">
        <f t="shared" si="13"/>
        <v>0</v>
      </c>
      <c r="AS30" s="463">
        <f t="shared" si="14"/>
        <v>0</v>
      </c>
      <c r="AT30" s="480">
        <v>0</v>
      </c>
      <c r="AU30" s="491">
        <f>[1]Budżet!K22</f>
        <v>0</v>
      </c>
      <c r="AV30" s="487">
        <f>ROUND([1]Budżet!K22-[1]Budżet!M22,2)</f>
        <v>0</v>
      </c>
      <c r="AW30" s="487" t="str">
        <f t="shared" si="15"/>
        <v>OK</v>
      </c>
      <c r="AX30" s="488" t="str">
        <f t="shared" si="0"/>
        <v>OK</v>
      </c>
      <c r="AY30" s="488" t="str">
        <f t="shared" si="8"/>
        <v>Wartość wkładu własnego spójna z SOWA EFS</v>
      </c>
      <c r="AZ30" s="490" t="str">
        <f t="shared" si="9"/>
        <v>Wartość ogółem spójna z SOWA EFS</v>
      </c>
      <c r="BA30" s="456"/>
      <c r="BB30" s="465">
        <f t="shared" si="10"/>
        <v>0</v>
      </c>
      <c r="BC30" s="465">
        <f t="shared" si="11"/>
        <v>0</v>
      </c>
      <c r="BD30" s="465">
        <f t="shared" si="12"/>
        <v>0</v>
      </c>
      <c r="BE30" s="465"/>
      <c r="BF30" s="465"/>
      <c r="BG30" s="465"/>
    </row>
    <row r="31" spans="1:59" ht="75" customHeight="1">
      <c r="A31" s="438" t="s">
        <v>1124</v>
      </c>
      <c r="B31" s="438">
        <f>[1]Budżet!B23</f>
        <v>0</v>
      </c>
      <c r="C31" s="476">
        <f>[1]Budżet!E23</f>
        <v>0</v>
      </c>
      <c r="D31" s="438">
        <f>[1]Budżet!N23</f>
        <v>0</v>
      </c>
      <c r="E31" s="438" t="str">
        <f>IF([1]Budżet!D23="Amortyzacja","T","N")</f>
        <v>N</v>
      </c>
      <c r="F31" s="438" t="str">
        <f>IF([1]Budżet!D23="Personel projektu","T","N")</f>
        <v>N</v>
      </c>
      <c r="G31" s="438" t="str">
        <f>IF([1]Budżet!D23="Środki trwałe/dostawy","T","N")</f>
        <v>N</v>
      </c>
      <c r="H31" s="438" t="str">
        <f>IF([1]Budżet!D23="Wsparcie finansowe udzielone grantobiorcom i uczestnikom projektu","T","N")</f>
        <v>N</v>
      </c>
      <c r="I31" s="438" t="str">
        <f>IF([1]Budżet!K23&gt;[1]Budżet!M23,"T","N")</f>
        <v>N</v>
      </c>
      <c r="J31" s="438" t="str">
        <f>IF([1]Budżet!D23="Nieruchomości","T","N")</f>
        <v>N</v>
      </c>
      <c r="K31" s="438" t="str">
        <f>IF([1]Budżet!D23="Usługi zewnętrzne","T","N")</f>
        <v>N</v>
      </c>
      <c r="L31" s="438" t="str">
        <f>IF([1]Budżet!D23="Wartości niematerialne i prawne","T","N")</f>
        <v>N</v>
      </c>
      <c r="M31" s="438" t="str">
        <f>IF([1]Budżet!D23="Roboty budowlane","T","N")</f>
        <v>N</v>
      </c>
      <c r="N31" s="438" t="str">
        <f>IF([1]Budżet!D23="Dostawy (inne niż środki trwałe)","T","N")</f>
        <v>N</v>
      </c>
      <c r="O31" s="438" t="str">
        <f>IF([1]Budżet!D23="Koszty wsparcia uczestników projektu","T","N")</f>
        <v>N</v>
      </c>
      <c r="P31" s="460"/>
      <c r="Q31" s="461">
        <v>0</v>
      </c>
      <c r="R31" s="462">
        <v>0</v>
      </c>
      <c r="S31" s="463">
        <f t="shared" si="1"/>
        <v>0</v>
      </c>
      <c r="T31" s="460"/>
      <c r="U31" s="461">
        <v>0</v>
      </c>
      <c r="V31" s="462">
        <v>0</v>
      </c>
      <c r="W31" s="463">
        <f t="shared" si="2"/>
        <v>0</v>
      </c>
      <c r="X31" s="460"/>
      <c r="Y31" s="461">
        <v>0</v>
      </c>
      <c r="Z31" s="462">
        <v>0</v>
      </c>
      <c r="AA31" s="463">
        <f t="shared" si="3"/>
        <v>0</v>
      </c>
      <c r="AB31" s="460"/>
      <c r="AC31" s="461">
        <v>0</v>
      </c>
      <c r="AD31" s="462">
        <v>0</v>
      </c>
      <c r="AE31" s="463">
        <f t="shared" si="4"/>
        <v>0</v>
      </c>
      <c r="AF31" s="460"/>
      <c r="AG31" s="461">
        <v>0</v>
      </c>
      <c r="AH31" s="462">
        <v>0</v>
      </c>
      <c r="AI31" s="463">
        <f t="shared" si="5"/>
        <v>0</v>
      </c>
      <c r="AJ31" s="460"/>
      <c r="AK31" s="461">
        <v>0</v>
      </c>
      <c r="AL31" s="462">
        <v>0</v>
      </c>
      <c r="AM31" s="463">
        <f t="shared" si="6"/>
        <v>0</v>
      </c>
      <c r="AN31" s="460"/>
      <c r="AO31" s="461">
        <v>0</v>
      </c>
      <c r="AP31" s="462">
        <v>0</v>
      </c>
      <c r="AQ31" s="463">
        <f t="shared" si="7"/>
        <v>0</v>
      </c>
      <c r="AR31" s="464">
        <f t="shared" si="13"/>
        <v>0</v>
      </c>
      <c r="AS31" s="463">
        <f t="shared" si="14"/>
        <v>0</v>
      </c>
      <c r="AT31" s="480">
        <v>0</v>
      </c>
      <c r="AU31" s="491">
        <f>[1]Budżet!K23</f>
        <v>0</v>
      </c>
      <c r="AV31" s="487">
        <f>ROUND([1]Budżet!K23-[1]Budżet!M23,2)</f>
        <v>0</v>
      </c>
      <c r="AW31" s="487" t="str">
        <f t="shared" si="15"/>
        <v>OK</v>
      </c>
      <c r="AX31" s="488" t="str">
        <f t="shared" si="0"/>
        <v>OK</v>
      </c>
      <c r="AY31" s="488" t="str">
        <f t="shared" si="8"/>
        <v>Wartość wkładu własnego spójna z SOWA EFS</v>
      </c>
      <c r="AZ31" s="490" t="str">
        <f t="shared" si="9"/>
        <v>Wartość ogółem spójna z SOWA EFS</v>
      </c>
      <c r="BA31" s="456"/>
      <c r="BB31" s="465">
        <f t="shared" si="10"/>
        <v>0</v>
      </c>
      <c r="BC31" s="465">
        <f t="shared" si="11"/>
        <v>0</v>
      </c>
      <c r="BD31" s="465">
        <f t="shared" si="12"/>
        <v>0</v>
      </c>
      <c r="BE31" s="465"/>
      <c r="BF31" s="465"/>
      <c r="BG31" s="465"/>
    </row>
    <row r="32" spans="1:59" ht="75" customHeight="1">
      <c r="A32" s="438" t="s">
        <v>1125</v>
      </c>
      <c r="B32" s="438">
        <f>[1]Budżet!B24</f>
        <v>0</v>
      </c>
      <c r="C32" s="476">
        <f>[1]Budżet!E24</f>
        <v>0</v>
      </c>
      <c r="D32" s="438">
        <f>[1]Budżet!N24</f>
        <v>0</v>
      </c>
      <c r="E32" s="438" t="str">
        <f>IF([1]Budżet!D24="Amortyzacja","T","N")</f>
        <v>N</v>
      </c>
      <c r="F32" s="438" t="str">
        <f>IF([1]Budżet!D24="Personel projektu","T","N")</f>
        <v>N</v>
      </c>
      <c r="G32" s="438" t="str">
        <f>IF([1]Budżet!D24="Środki trwałe/dostawy","T","N")</f>
        <v>N</v>
      </c>
      <c r="H32" s="438" t="str">
        <f>IF([1]Budżet!D24="Wsparcie finansowe udzielone grantobiorcom i uczestnikom projektu","T","N")</f>
        <v>N</v>
      </c>
      <c r="I32" s="438" t="str">
        <f>IF([1]Budżet!K24&gt;[1]Budżet!M24,"T","N")</f>
        <v>N</v>
      </c>
      <c r="J32" s="438" t="str">
        <f>IF([1]Budżet!D24="Nieruchomości","T","N")</f>
        <v>N</v>
      </c>
      <c r="K32" s="438" t="str">
        <f>IF([1]Budżet!D24="Usługi zewnętrzne","T","N")</f>
        <v>N</v>
      </c>
      <c r="L32" s="438" t="str">
        <f>IF([1]Budżet!D24="Wartości niematerialne i prawne","T","N")</f>
        <v>N</v>
      </c>
      <c r="M32" s="438" t="str">
        <f>IF([1]Budżet!D24="Roboty budowlane","T","N")</f>
        <v>N</v>
      </c>
      <c r="N32" s="438" t="str">
        <f>IF([1]Budżet!D24="Dostawy (inne niż środki trwałe)","T","N")</f>
        <v>N</v>
      </c>
      <c r="O32" s="438" t="str">
        <f>IF([1]Budżet!D24="Koszty wsparcia uczestników projektu","T","N")</f>
        <v>N</v>
      </c>
      <c r="P32" s="460"/>
      <c r="Q32" s="461">
        <v>0</v>
      </c>
      <c r="R32" s="462">
        <v>0</v>
      </c>
      <c r="S32" s="463">
        <f t="shared" si="1"/>
        <v>0</v>
      </c>
      <c r="T32" s="460"/>
      <c r="U32" s="461">
        <v>0</v>
      </c>
      <c r="V32" s="462">
        <v>0</v>
      </c>
      <c r="W32" s="463">
        <f t="shared" si="2"/>
        <v>0</v>
      </c>
      <c r="X32" s="460"/>
      <c r="Y32" s="461">
        <v>0</v>
      </c>
      <c r="Z32" s="462">
        <v>0</v>
      </c>
      <c r="AA32" s="463">
        <f t="shared" si="3"/>
        <v>0</v>
      </c>
      <c r="AB32" s="460"/>
      <c r="AC32" s="461">
        <v>0</v>
      </c>
      <c r="AD32" s="462">
        <v>0</v>
      </c>
      <c r="AE32" s="463">
        <f t="shared" si="4"/>
        <v>0</v>
      </c>
      <c r="AF32" s="460"/>
      <c r="AG32" s="461">
        <v>0</v>
      </c>
      <c r="AH32" s="462">
        <v>0</v>
      </c>
      <c r="AI32" s="463">
        <f t="shared" si="5"/>
        <v>0</v>
      </c>
      <c r="AJ32" s="460"/>
      <c r="AK32" s="461">
        <v>0</v>
      </c>
      <c r="AL32" s="462">
        <v>0</v>
      </c>
      <c r="AM32" s="463">
        <f t="shared" si="6"/>
        <v>0</v>
      </c>
      <c r="AN32" s="460"/>
      <c r="AO32" s="461">
        <v>0</v>
      </c>
      <c r="AP32" s="462">
        <v>0</v>
      </c>
      <c r="AQ32" s="463">
        <f t="shared" si="7"/>
        <v>0</v>
      </c>
      <c r="AR32" s="464">
        <f t="shared" si="13"/>
        <v>0</v>
      </c>
      <c r="AS32" s="463">
        <f t="shared" si="14"/>
        <v>0</v>
      </c>
      <c r="AT32" s="480">
        <v>0</v>
      </c>
      <c r="AU32" s="491">
        <f>[1]Budżet!K24</f>
        <v>0</v>
      </c>
      <c r="AV32" s="487">
        <f>ROUND([1]Budżet!K24-[1]Budżet!M24,2)</f>
        <v>0</v>
      </c>
      <c r="AW32" s="487" t="str">
        <f t="shared" si="15"/>
        <v>OK</v>
      </c>
      <c r="AX32" s="488" t="str">
        <f t="shared" si="0"/>
        <v>OK</v>
      </c>
      <c r="AY32" s="488" t="str">
        <f t="shared" si="8"/>
        <v>Wartość wkładu własnego spójna z SOWA EFS</v>
      </c>
      <c r="AZ32" s="490" t="str">
        <f t="shared" si="9"/>
        <v>Wartość ogółem spójna z SOWA EFS</v>
      </c>
      <c r="BA32" s="456"/>
      <c r="BB32" s="466">
        <f t="shared" si="10"/>
        <v>0</v>
      </c>
      <c r="BC32" s="465">
        <f t="shared" si="11"/>
        <v>0</v>
      </c>
      <c r="BD32" s="465">
        <f t="shared" si="12"/>
        <v>0</v>
      </c>
      <c r="BE32" s="465"/>
      <c r="BF32" s="465"/>
      <c r="BG32" s="465"/>
    </row>
    <row r="33" spans="1:66" ht="75" customHeight="1">
      <c r="A33" s="438" t="s">
        <v>1126</v>
      </c>
      <c r="B33" s="438">
        <f>[1]Budżet!B25</f>
        <v>0</v>
      </c>
      <c r="C33" s="476">
        <f>[1]Budżet!E25</f>
        <v>0</v>
      </c>
      <c r="D33" s="438">
        <f>[1]Budżet!N25</f>
        <v>0</v>
      </c>
      <c r="E33" s="438" t="str">
        <f>IF([1]Budżet!D25="Amortyzacja","T","N")</f>
        <v>N</v>
      </c>
      <c r="F33" s="438" t="str">
        <f>IF([1]Budżet!D25="Personel projektu","T","N")</f>
        <v>N</v>
      </c>
      <c r="G33" s="438" t="str">
        <f>IF([1]Budżet!D25="Środki trwałe/dostawy","T","N")</f>
        <v>N</v>
      </c>
      <c r="H33" s="438" t="str">
        <f>IF([1]Budżet!D25="Wsparcie finansowe udzielone grantobiorcom i uczestnikom projektu","T","N")</f>
        <v>N</v>
      </c>
      <c r="I33" s="438" t="str">
        <f>IF([1]Budżet!K25&gt;[1]Budżet!M25,"T","N")</f>
        <v>N</v>
      </c>
      <c r="J33" s="438" t="str">
        <f>IF([1]Budżet!D25="Nieruchomości","T","N")</f>
        <v>N</v>
      </c>
      <c r="K33" s="438" t="str">
        <f>IF([1]Budżet!D25="Usługi zewnętrzne","T","N")</f>
        <v>N</v>
      </c>
      <c r="L33" s="438" t="str">
        <f>IF([1]Budżet!D25="Wartości niematerialne i prawne","T","N")</f>
        <v>N</v>
      </c>
      <c r="M33" s="438" t="str">
        <f>IF([1]Budżet!D25="Roboty budowlane","T","N")</f>
        <v>N</v>
      </c>
      <c r="N33" s="438" t="str">
        <f>IF([1]Budżet!D25="Dostawy (inne niż środki trwałe)","T","N")</f>
        <v>N</v>
      </c>
      <c r="O33" s="438" t="str">
        <f>IF([1]Budżet!D25="Koszty wsparcia uczestników projektu","T","N")</f>
        <v>N</v>
      </c>
      <c r="P33" s="460"/>
      <c r="Q33" s="461">
        <v>0</v>
      </c>
      <c r="R33" s="462">
        <v>0</v>
      </c>
      <c r="S33" s="463">
        <f t="shared" si="1"/>
        <v>0</v>
      </c>
      <c r="T33" s="460"/>
      <c r="U33" s="461">
        <v>0</v>
      </c>
      <c r="V33" s="462">
        <v>0</v>
      </c>
      <c r="W33" s="463">
        <f t="shared" si="2"/>
        <v>0</v>
      </c>
      <c r="X33" s="460"/>
      <c r="Y33" s="461">
        <v>0</v>
      </c>
      <c r="Z33" s="462">
        <v>0</v>
      </c>
      <c r="AA33" s="463">
        <f t="shared" si="3"/>
        <v>0</v>
      </c>
      <c r="AB33" s="460"/>
      <c r="AC33" s="461">
        <v>0</v>
      </c>
      <c r="AD33" s="462">
        <v>0</v>
      </c>
      <c r="AE33" s="463">
        <f t="shared" si="4"/>
        <v>0</v>
      </c>
      <c r="AF33" s="460"/>
      <c r="AG33" s="461">
        <v>0</v>
      </c>
      <c r="AH33" s="462">
        <v>0</v>
      </c>
      <c r="AI33" s="463">
        <f t="shared" si="5"/>
        <v>0</v>
      </c>
      <c r="AJ33" s="460"/>
      <c r="AK33" s="461">
        <v>0</v>
      </c>
      <c r="AL33" s="462">
        <v>0</v>
      </c>
      <c r="AM33" s="463">
        <f t="shared" si="6"/>
        <v>0</v>
      </c>
      <c r="AN33" s="460"/>
      <c r="AO33" s="461">
        <v>0</v>
      </c>
      <c r="AP33" s="462">
        <v>0</v>
      </c>
      <c r="AQ33" s="463">
        <f t="shared" si="7"/>
        <v>0</v>
      </c>
      <c r="AR33" s="464">
        <f t="shared" si="13"/>
        <v>0</v>
      </c>
      <c r="AS33" s="463">
        <f t="shared" si="14"/>
        <v>0</v>
      </c>
      <c r="AT33" s="480">
        <v>0</v>
      </c>
      <c r="AU33" s="491">
        <f>[1]Budżet!K25</f>
        <v>0</v>
      </c>
      <c r="AV33" s="487">
        <f>ROUND([1]Budżet!K25-[1]Budżet!M25,2)</f>
        <v>0</v>
      </c>
      <c r="AW33" s="487" t="str">
        <f t="shared" si="15"/>
        <v>OK</v>
      </c>
      <c r="AX33" s="488" t="str">
        <f t="shared" si="0"/>
        <v>OK</v>
      </c>
      <c r="AY33" s="488" t="str">
        <f t="shared" si="8"/>
        <v>Wartość wkładu własnego spójna z SOWA EFS</v>
      </c>
      <c r="AZ33" s="490" t="str">
        <f t="shared" si="9"/>
        <v>Wartość ogółem spójna z SOWA EFS</v>
      </c>
      <c r="BA33" s="456"/>
      <c r="BB33" s="466">
        <f t="shared" si="10"/>
        <v>0</v>
      </c>
      <c r="BC33" s="465">
        <f t="shared" si="11"/>
        <v>0</v>
      </c>
      <c r="BD33" s="465">
        <f t="shared" si="12"/>
        <v>0</v>
      </c>
      <c r="BE33" s="465"/>
      <c r="BF33" s="465"/>
      <c r="BG33" s="465"/>
    </row>
    <row r="34" spans="1:66" ht="75" customHeight="1">
      <c r="A34" s="438" t="s">
        <v>1127</v>
      </c>
      <c r="B34" s="438">
        <f>[1]Budżet!B26</f>
        <v>0</v>
      </c>
      <c r="C34" s="476">
        <f>[1]Budżet!E26</f>
        <v>0</v>
      </c>
      <c r="D34" s="438">
        <f>[1]Budżet!N26</f>
        <v>0</v>
      </c>
      <c r="E34" s="438" t="str">
        <f>IF([1]Budżet!D26="Amortyzacja","T","N")</f>
        <v>N</v>
      </c>
      <c r="F34" s="438" t="str">
        <f>IF([1]Budżet!D26="Personel projektu","T","N")</f>
        <v>N</v>
      </c>
      <c r="G34" s="438" t="str">
        <f>IF([1]Budżet!D26="Środki trwałe/dostawy","T","N")</f>
        <v>N</v>
      </c>
      <c r="H34" s="438" t="str">
        <f>IF([1]Budżet!D26="Wsparcie finansowe udzielone grantobiorcom i uczestnikom projektu","T","N")</f>
        <v>N</v>
      </c>
      <c r="I34" s="438" t="str">
        <f>IF([1]Budżet!K26&gt;[1]Budżet!M26,"T","N")</f>
        <v>N</v>
      </c>
      <c r="J34" s="438" t="str">
        <f>IF([1]Budżet!D26="Nieruchomości","T","N")</f>
        <v>N</v>
      </c>
      <c r="K34" s="438" t="str">
        <f>IF([1]Budżet!D26="Usługi zewnętrzne","T","N")</f>
        <v>N</v>
      </c>
      <c r="L34" s="438" t="str">
        <f>IF([1]Budżet!D26="Wartości niematerialne i prawne","T","N")</f>
        <v>N</v>
      </c>
      <c r="M34" s="438" t="str">
        <f>IF([1]Budżet!D26="Roboty budowlane","T","N")</f>
        <v>N</v>
      </c>
      <c r="N34" s="438" t="str">
        <f>IF([1]Budżet!D26="Dostawy (inne niż środki trwałe)","T","N")</f>
        <v>N</v>
      </c>
      <c r="O34" s="438" t="str">
        <f>IF([1]Budżet!D26="Koszty wsparcia uczestników projektu","T","N")</f>
        <v>N</v>
      </c>
      <c r="P34" s="460"/>
      <c r="Q34" s="461">
        <v>0</v>
      </c>
      <c r="R34" s="462">
        <v>0</v>
      </c>
      <c r="S34" s="463">
        <f t="shared" si="1"/>
        <v>0</v>
      </c>
      <c r="T34" s="460"/>
      <c r="U34" s="461">
        <v>0</v>
      </c>
      <c r="V34" s="462">
        <v>0</v>
      </c>
      <c r="W34" s="463">
        <f t="shared" si="2"/>
        <v>0</v>
      </c>
      <c r="X34" s="460"/>
      <c r="Y34" s="461">
        <v>0</v>
      </c>
      <c r="Z34" s="462">
        <v>0</v>
      </c>
      <c r="AA34" s="463">
        <f t="shared" si="3"/>
        <v>0</v>
      </c>
      <c r="AB34" s="460"/>
      <c r="AC34" s="461">
        <v>0</v>
      </c>
      <c r="AD34" s="462">
        <v>0</v>
      </c>
      <c r="AE34" s="463">
        <f t="shared" si="4"/>
        <v>0</v>
      </c>
      <c r="AF34" s="460"/>
      <c r="AG34" s="461">
        <v>0</v>
      </c>
      <c r="AH34" s="462">
        <v>0</v>
      </c>
      <c r="AI34" s="463">
        <f t="shared" si="5"/>
        <v>0</v>
      </c>
      <c r="AJ34" s="460"/>
      <c r="AK34" s="461">
        <v>0</v>
      </c>
      <c r="AL34" s="462">
        <v>0</v>
      </c>
      <c r="AM34" s="463">
        <f t="shared" si="6"/>
        <v>0</v>
      </c>
      <c r="AN34" s="460"/>
      <c r="AO34" s="461">
        <v>0</v>
      </c>
      <c r="AP34" s="462">
        <v>0</v>
      </c>
      <c r="AQ34" s="463">
        <f t="shared" si="7"/>
        <v>0</v>
      </c>
      <c r="AR34" s="464">
        <f t="shared" si="13"/>
        <v>0</v>
      </c>
      <c r="AS34" s="463">
        <f t="shared" si="14"/>
        <v>0</v>
      </c>
      <c r="AT34" s="480">
        <v>0</v>
      </c>
      <c r="AU34" s="491">
        <f>[1]Budżet!K26</f>
        <v>0</v>
      </c>
      <c r="AV34" s="487">
        <f>ROUND([1]Budżet!K26-[1]Budżet!M26,2)</f>
        <v>0</v>
      </c>
      <c r="AW34" s="487" t="str">
        <f t="shared" si="15"/>
        <v>OK</v>
      </c>
      <c r="AX34" s="488" t="str">
        <f t="shared" si="0"/>
        <v>OK</v>
      </c>
      <c r="AY34" s="488" t="str">
        <f t="shared" si="8"/>
        <v>Wartość wkładu własnego spójna z SOWA EFS</v>
      </c>
      <c r="AZ34" s="490" t="str">
        <f t="shared" si="9"/>
        <v>Wartość ogółem spójna z SOWA EFS</v>
      </c>
      <c r="BA34" s="456"/>
      <c r="BB34" s="466">
        <f t="shared" si="10"/>
        <v>0</v>
      </c>
      <c r="BC34" s="465">
        <f t="shared" si="11"/>
        <v>0</v>
      </c>
      <c r="BD34" s="465">
        <f t="shared" si="12"/>
        <v>0</v>
      </c>
      <c r="BE34" s="465"/>
      <c r="BF34" s="465"/>
      <c r="BG34" s="465"/>
    </row>
    <row r="35" spans="1:66" ht="75" customHeight="1">
      <c r="A35" s="438" t="s">
        <v>1128</v>
      </c>
      <c r="B35" s="438">
        <f>[1]Budżet!B27</f>
        <v>0</v>
      </c>
      <c r="C35" s="476">
        <f>[1]Budżet!E27</f>
        <v>0</v>
      </c>
      <c r="D35" s="438">
        <f>[1]Budżet!N27</f>
        <v>0</v>
      </c>
      <c r="E35" s="438" t="str">
        <f>IF([1]Budżet!D27="Amortyzacja","T","N")</f>
        <v>N</v>
      </c>
      <c r="F35" s="438" t="str">
        <f>IF([1]Budżet!D27="Personel projektu","T","N")</f>
        <v>N</v>
      </c>
      <c r="G35" s="438" t="str">
        <f>IF([1]Budżet!D27="Środki trwałe/dostawy","T","N")</f>
        <v>N</v>
      </c>
      <c r="H35" s="438" t="str">
        <f>IF([1]Budżet!D27="Wsparcie finansowe udzielone grantobiorcom i uczestnikom projektu","T","N")</f>
        <v>N</v>
      </c>
      <c r="I35" s="438" t="str">
        <f>IF([1]Budżet!K27&gt;[1]Budżet!M27,"T","N")</f>
        <v>N</v>
      </c>
      <c r="J35" s="438" t="str">
        <f>IF([1]Budżet!D27="Nieruchomości","T","N")</f>
        <v>N</v>
      </c>
      <c r="K35" s="438" t="str">
        <f>IF([1]Budżet!D27="Usługi zewnętrzne","T","N")</f>
        <v>N</v>
      </c>
      <c r="L35" s="438" t="str">
        <f>IF([1]Budżet!D27="Wartości niematerialne i prawne","T","N")</f>
        <v>N</v>
      </c>
      <c r="M35" s="438" t="str">
        <f>IF([1]Budżet!D27="Roboty budowlane","T","N")</f>
        <v>N</v>
      </c>
      <c r="N35" s="438" t="str">
        <f>IF([1]Budżet!D27="Dostawy (inne niż środki trwałe)","T","N")</f>
        <v>N</v>
      </c>
      <c r="O35" s="438" t="str">
        <f>IF([1]Budżet!D27="Koszty wsparcia uczestników projektu","T","N")</f>
        <v>N</v>
      </c>
      <c r="P35" s="460"/>
      <c r="Q35" s="461">
        <v>0</v>
      </c>
      <c r="R35" s="462">
        <v>0</v>
      </c>
      <c r="S35" s="463">
        <f t="shared" si="1"/>
        <v>0</v>
      </c>
      <c r="T35" s="460"/>
      <c r="U35" s="461">
        <v>0</v>
      </c>
      <c r="V35" s="462">
        <v>0</v>
      </c>
      <c r="W35" s="463">
        <f t="shared" si="2"/>
        <v>0</v>
      </c>
      <c r="X35" s="460"/>
      <c r="Y35" s="461">
        <v>0</v>
      </c>
      <c r="Z35" s="462">
        <v>0</v>
      </c>
      <c r="AA35" s="463">
        <f t="shared" si="3"/>
        <v>0</v>
      </c>
      <c r="AB35" s="460"/>
      <c r="AC35" s="461">
        <v>0</v>
      </c>
      <c r="AD35" s="462">
        <v>0</v>
      </c>
      <c r="AE35" s="463">
        <f t="shared" si="4"/>
        <v>0</v>
      </c>
      <c r="AF35" s="460"/>
      <c r="AG35" s="461">
        <v>0</v>
      </c>
      <c r="AH35" s="462">
        <v>0</v>
      </c>
      <c r="AI35" s="463">
        <f t="shared" si="5"/>
        <v>0</v>
      </c>
      <c r="AJ35" s="460"/>
      <c r="AK35" s="461">
        <v>0</v>
      </c>
      <c r="AL35" s="462">
        <v>0</v>
      </c>
      <c r="AM35" s="463">
        <f t="shared" si="6"/>
        <v>0</v>
      </c>
      <c r="AN35" s="460"/>
      <c r="AO35" s="461">
        <v>0</v>
      </c>
      <c r="AP35" s="462">
        <v>0</v>
      </c>
      <c r="AQ35" s="463">
        <f t="shared" si="7"/>
        <v>0</v>
      </c>
      <c r="AR35" s="464">
        <f t="shared" si="13"/>
        <v>0</v>
      </c>
      <c r="AS35" s="463">
        <f t="shared" si="14"/>
        <v>0</v>
      </c>
      <c r="AT35" s="480">
        <v>0</v>
      </c>
      <c r="AU35" s="491">
        <f>[1]Budżet!K27</f>
        <v>0</v>
      </c>
      <c r="AV35" s="487">
        <f>ROUND([1]Budżet!K27-[1]Budżet!M27,2)</f>
        <v>0</v>
      </c>
      <c r="AW35" s="487" t="str">
        <f t="shared" si="15"/>
        <v>OK</v>
      </c>
      <c r="AX35" s="488" t="str">
        <f t="shared" si="0"/>
        <v>OK</v>
      </c>
      <c r="AY35" s="488" t="str">
        <f t="shared" si="8"/>
        <v>Wartość wkładu własnego spójna z SOWA EFS</v>
      </c>
      <c r="AZ35" s="490" t="str">
        <f t="shared" si="9"/>
        <v>Wartość ogółem spójna z SOWA EFS</v>
      </c>
      <c r="BA35" s="456"/>
      <c r="BB35" s="466">
        <f t="shared" si="10"/>
        <v>0</v>
      </c>
      <c r="BC35" s="465">
        <f t="shared" si="11"/>
        <v>0</v>
      </c>
      <c r="BD35" s="465">
        <f t="shared" si="12"/>
        <v>0</v>
      </c>
      <c r="BE35" s="465"/>
      <c r="BF35" s="465"/>
      <c r="BG35" s="465"/>
    </row>
    <row r="36" spans="1:66" ht="75" customHeight="1">
      <c r="A36" s="438" t="s">
        <v>1129</v>
      </c>
      <c r="B36" s="438">
        <f>[1]Budżet!B28</f>
        <v>0</v>
      </c>
      <c r="C36" s="476">
        <f>[1]Budżet!E28</f>
        <v>0</v>
      </c>
      <c r="D36" s="438">
        <f>[1]Budżet!N28</f>
        <v>0</v>
      </c>
      <c r="E36" s="438" t="str">
        <f>IF([1]Budżet!D28="Amortyzacja","T","N")</f>
        <v>N</v>
      </c>
      <c r="F36" s="438" t="str">
        <f>IF([1]Budżet!D28="Personel projektu","T","N")</f>
        <v>N</v>
      </c>
      <c r="G36" s="438" t="str">
        <f>IF([1]Budżet!D28="Środki trwałe/dostawy","T","N")</f>
        <v>N</v>
      </c>
      <c r="H36" s="438" t="str">
        <f>IF([1]Budżet!D28="Wsparcie finansowe udzielone grantobiorcom i uczestnikom projektu","T","N")</f>
        <v>N</v>
      </c>
      <c r="I36" s="438" t="str">
        <f>IF([1]Budżet!K28&gt;[1]Budżet!M28,"T","N")</f>
        <v>N</v>
      </c>
      <c r="J36" s="438" t="str">
        <f>IF([1]Budżet!D28="Nieruchomości","T","N")</f>
        <v>N</v>
      </c>
      <c r="K36" s="438" t="str">
        <f>IF([1]Budżet!D28="Usługi zewnętrzne","T","N")</f>
        <v>N</v>
      </c>
      <c r="L36" s="438" t="str">
        <f>IF([1]Budżet!D28="Wartości niematerialne i prawne","T","N")</f>
        <v>N</v>
      </c>
      <c r="M36" s="438" t="str">
        <f>IF([1]Budżet!D28="Roboty budowlane","T","N")</f>
        <v>N</v>
      </c>
      <c r="N36" s="438" t="str">
        <f>IF([1]Budżet!D28="Dostawy (inne niż środki trwałe)","T","N")</f>
        <v>N</v>
      </c>
      <c r="O36" s="438" t="str">
        <f>IF([1]Budżet!D28="Koszty wsparcia uczestników projektu","T","N")</f>
        <v>N</v>
      </c>
      <c r="P36" s="460"/>
      <c r="Q36" s="461">
        <v>0</v>
      </c>
      <c r="R36" s="462">
        <v>0</v>
      </c>
      <c r="S36" s="463">
        <f t="shared" si="1"/>
        <v>0</v>
      </c>
      <c r="T36" s="460"/>
      <c r="U36" s="461">
        <v>0</v>
      </c>
      <c r="V36" s="462">
        <v>0</v>
      </c>
      <c r="W36" s="463">
        <f t="shared" si="2"/>
        <v>0</v>
      </c>
      <c r="X36" s="460"/>
      <c r="Y36" s="461">
        <v>0</v>
      </c>
      <c r="Z36" s="462">
        <v>0</v>
      </c>
      <c r="AA36" s="463">
        <f t="shared" si="3"/>
        <v>0</v>
      </c>
      <c r="AB36" s="460"/>
      <c r="AC36" s="461">
        <v>0</v>
      </c>
      <c r="AD36" s="462">
        <v>0</v>
      </c>
      <c r="AE36" s="463">
        <f t="shared" si="4"/>
        <v>0</v>
      </c>
      <c r="AF36" s="460"/>
      <c r="AG36" s="461">
        <v>0</v>
      </c>
      <c r="AH36" s="462">
        <v>0</v>
      </c>
      <c r="AI36" s="463">
        <f t="shared" si="5"/>
        <v>0</v>
      </c>
      <c r="AJ36" s="460"/>
      <c r="AK36" s="461">
        <v>0</v>
      </c>
      <c r="AL36" s="462">
        <v>0</v>
      </c>
      <c r="AM36" s="463">
        <f t="shared" si="6"/>
        <v>0</v>
      </c>
      <c r="AN36" s="460"/>
      <c r="AO36" s="461">
        <v>0</v>
      </c>
      <c r="AP36" s="462">
        <v>0</v>
      </c>
      <c r="AQ36" s="463">
        <f t="shared" si="7"/>
        <v>0</v>
      </c>
      <c r="AR36" s="464">
        <f t="shared" si="13"/>
        <v>0</v>
      </c>
      <c r="AS36" s="463">
        <f t="shared" si="14"/>
        <v>0</v>
      </c>
      <c r="AT36" s="480">
        <v>0</v>
      </c>
      <c r="AU36" s="491">
        <f>[1]Budżet!K28</f>
        <v>0</v>
      </c>
      <c r="AV36" s="487">
        <f>ROUND([1]Budżet!K28-[1]Budżet!M28,2)</f>
        <v>0</v>
      </c>
      <c r="AW36" s="487" t="str">
        <f t="shared" si="15"/>
        <v>OK</v>
      </c>
      <c r="AX36" s="488" t="str">
        <f t="shared" si="0"/>
        <v>OK</v>
      </c>
      <c r="AY36" s="488" t="str">
        <f t="shared" si="8"/>
        <v>Wartość wkładu własnego spójna z SOWA EFS</v>
      </c>
      <c r="AZ36" s="490" t="str">
        <f t="shared" si="9"/>
        <v>Wartość ogółem spójna z SOWA EFS</v>
      </c>
      <c r="BA36" s="456"/>
      <c r="BB36" s="466">
        <f t="shared" si="10"/>
        <v>0</v>
      </c>
      <c r="BC36" s="465">
        <f t="shared" si="11"/>
        <v>0</v>
      </c>
      <c r="BD36" s="465">
        <f t="shared" si="12"/>
        <v>0</v>
      </c>
      <c r="BE36" s="465"/>
      <c r="BF36" s="465"/>
      <c r="BG36" s="465"/>
    </row>
    <row r="37" spans="1:66" ht="75" customHeight="1">
      <c r="A37" s="438" t="s">
        <v>1130</v>
      </c>
      <c r="B37" s="438">
        <f>[1]Budżet!B29</f>
        <v>0</v>
      </c>
      <c r="C37" s="476">
        <f>[1]Budżet!E29</f>
        <v>0</v>
      </c>
      <c r="D37" s="438">
        <f>[1]Budżet!N29</f>
        <v>0</v>
      </c>
      <c r="E37" s="438" t="str">
        <f>IF([1]Budżet!D29="Amortyzacja","T","N")</f>
        <v>N</v>
      </c>
      <c r="F37" s="438" t="str">
        <f>IF([1]Budżet!D29="Personel projektu","T","N")</f>
        <v>N</v>
      </c>
      <c r="G37" s="438" t="str">
        <f>IF([1]Budżet!D29="Środki trwałe/dostawy","T","N")</f>
        <v>N</v>
      </c>
      <c r="H37" s="438" t="str">
        <f>IF([1]Budżet!D29="Wsparcie finansowe udzielone grantobiorcom i uczestnikom projektu","T","N")</f>
        <v>N</v>
      </c>
      <c r="I37" s="438" t="str">
        <f>IF([1]Budżet!K29&gt;[1]Budżet!M29,"T","N")</f>
        <v>N</v>
      </c>
      <c r="J37" s="438" t="str">
        <f>IF([1]Budżet!D29="Nieruchomości","T","N")</f>
        <v>N</v>
      </c>
      <c r="K37" s="438" t="str">
        <f>IF([1]Budżet!D29="Usługi zewnętrzne","T","N")</f>
        <v>N</v>
      </c>
      <c r="L37" s="438" t="str">
        <f>IF([1]Budżet!D29="Wartości niematerialne i prawne","T","N")</f>
        <v>N</v>
      </c>
      <c r="M37" s="438" t="str">
        <f>IF([1]Budżet!D29="Roboty budowlane","T","N")</f>
        <v>N</v>
      </c>
      <c r="N37" s="438" t="str">
        <f>IF([1]Budżet!D29="Dostawy (inne niż środki trwałe)","T","N")</f>
        <v>N</v>
      </c>
      <c r="O37" s="438" t="str">
        <f>IF([1]Budżet!D29="Koszty wsparcia uczestników projektu","T","N")</f>
        <v>N</v>
      </c>
      <c r="P37" s="460"/>
      <c r="Q37" s="461">
        <v>0</v>
      </c>
      <c r="R37" s="462">
        <v>0</v>
      </c>
      <c r="S37" s="463">
        <f t="shared" si="1"/>
        <v>0</v>
      </c>
      <c r="T37" s="460"/>
      <c r="U37" s="461">
        <v>0</v>
      </c>
      <c r="V37" s="462">
        <v>0</v>
      </c>
      <c r="W37" s="463">
        <f t="shared" si="2"/>
        <v>0</v>
      </c>
      <c r="X37" s="460"/>
      <c r="Y37" s="461">
        <v>0</v>
      </c>
      <c r="Z37" s="462">
        <v>0</v>
      </c>
      <c r="AA37" s="463">
        <f t="shared" si="3"/>
        <v>0</v>
      </c>
      <c r="AB37" s="460"/>
      <c r="AC37" s="461">
        <v>0</v>
      </c>
      <c r="AD37" s="462">
        <v>0</v>
      </c>
      <c r="AE37" s="463">
        <f t="shared" si="4"/>
        <v>0</v>
      </c>
      <c r="AF37" s="460"/>
      <c r="AG37" s="461">
        <v>0</v>
      </c>
      <c r="AH37" s="462">
        <v>0</v>
      </c>
      <c r="AI37" s="463">
        <f t="shared" si="5"/>
        <v>0</v>
      </c>
      <c r="AJ37" s="460"/>
      <c r="AK37" s="461">
        <v>0</v>
      </c>
      <c r="AL37" s="462">
        <v>0</v>
      </c>
      <c r="AM37" s="463">
        <f t="shared" si="6"/>
        <v>0</v>
      </c>
      <c r="AN37" s="460"/>
      <c r="AO37" s="461">
        <v>0</v>
      </c>
      <c r="AP37" s="462">
        <v>0</v>
      </c>
      <c r="AQ37" s="463">
        <f t="shared" si="7"/>
        <v>0</v>
      </c>
      <c r="AR37" s="464">
        <f t="shared" si="13"/>
        <v>0</v>
      </c>
      <c r="AS37" s="463">
        <f t="shared" si="14"/>
        <v>0</v>
      </c>
      <c r="AT37" s="480">
        <v>0</v>
      </c>
      <c r="AU37" s="491">
        <f>[1]Budżet!K29</f>
        <v>0</v>
      </c>
      <c r="AV37" s="487">
        <f>ROUND([1]Budżet!K29-[1]Budżet!M29,2)</f>
        <v>0</v>
      </c>
      <c r="AW37" s="487" t="str">
        <f t="shared" si="15"/>
        <v>OK</v>
      </c>
      <c r="AX37" s="488" t="str">
        <f t="shared" si="0"/>
        <v>OK</v>
      </c>
      <c r="AY37" s="488" t="str">
        <f t="shared" si="8"/>
        <v>Wartość wkładu własnego spójna z SOWA EFS</v>
      </c>
      <c r="AZ37" s="490" t="str">
        <f t="shared" si="9"/>
        <v>Wartość ogółem spójna z SOWA EFS</v>
      </c>
      <c r="BA37" s="456"/>
      <c r="BB37" s="466">
        <f t="shared" si="10"/>
        <v>0</v>
      </c>
      <c r="BC37" s="465">
        <f t="shared" si="11"/>
        <v>0</v>
      </c>
      <c r="BD37" s="465">
        <f t="shared" si="12"/>
        <v>0</v>
      </c>
      <c r="BE37" s="465"/>
      <c r="BF37" s="465"/>
      <c r="BG37" s="465"/>
    </row>
    <row r="38" spans="1:66" ht="75" customHeight="1">
      <c r="A38" s="438" t="s">
        <v>1131</v>
      </c>
      <c r="B38" s="438">
        <f>[1]Budżet!B30</f>
        <v>0</v>
      </c>
      <c r="C38" s="476">
        <f>[1]Budżet!E30</f>
        <v>0</v>
      </c>
      <c r="D38" s="438">
        <f>[1]Budżet!N30</f>
        <v>0</v>
      </c>
      <c r="E38" s="438" t="str">
        <f>IF([1]Budżet!D30="Amortyzacja","T","N")</f>
        <v>N</v>
      </c>
      <c r="F38" s="438" t="str">
        <f>IF([1]Budżet!D30="Personel projektu","T","N")</f>
        <v>N</v>
      </c>
      <c r="G38" s="438" t="str">
        <f>IF([1]Budżet!D30="Środki trwałe/dostawy","T","N")</f>
        <v>N</v>
      </c>
      <c r="H38" s="438" t="str">
        <f>IF([1]Budżet!D30="Wsparcie finansowe udzielone grantobiorcom i uczestnikom projektu","T","N")</f>
        <v>N</v>
      </c>
      <c r="I38" s="438" t="str">
        <f>IF([1]Budżet!K30&gt;[1]Budżet!M30,"T","N")</f>
        <v>N</v>
      </c>
      <c r="J38" s="438" t="str">
        <f>IF([1]Budżet!D30="Nieruchomości","T","N")</f>
        <v>N</v>
      </c>
      <c r="K38" s="438" t="str">
        <f>IF([1]Budżet!D30="Usługi zewnętrzne","T","N")</f>
        <v>N</v>
      </c>
      <c r="L38" s="438" t="str">
        <f>IF([1]Budżet!D30="Wartości niematerialne i prawne","T","N")</f>
        <v>N</v>
      </c>
      <c r="M38" s="438" t="str">
        <f>IF([1]Budżet!D30="Roboty budowlane","T","N")</f>
        <v>N</v>
      </c>
      <c r="N38" s="438" t="str">
        <f>IF([1]Budżet!D30="Dostawy (inne niż środki trwałe)","T","N")</f>
        <v>N</v>
      </c>
      <c r="O38" s="438" t="str">
        <f>IF([1]Budżet!D30="Koszty wsparcia uczestników projektu","T","N")</f>
        <v>N</v>
      </c>
      <c r="P38" s="460"/>
      <c r="Q38" s="461">
        <v>0</v>
      </c>
      <c r="R38" s="462">
        <v>0</v>
      </c>
      <c r="S38" s="463">
        <f t="shared" si="1"/>
        <v>0</v>
      </c>
      <c r="T38" s="460"/>
      <c r="U38" s="461">
        <v>0</v>
      </c>
      <c r="V38" s="462">
        <v>0</v>
      </c>
      <c r="W38" s="463">
        <f t="shared" si="2"/>
        <v>0</v>
      </c>
      <c r="X38" s="460"/>
      <c r="Y38" s="461">
        <v>0</v>
      </c>
      <c r="Z38" s="462">
        <v>0</v>
      </c>
      <c r="AA38" s="463">
        <f t="shared" si="3"/>
        <v>0</v>
      </c>
      <c r="AB38" s="460"/>
      <c r="AC38" s="461">
        <v>0</v>
      </c>
      <c r="AD38" s="462">
        <v>0</v>
      </c>
      <c r="AE38" s="463">
        <f t="shared" si="4"/>
        <v>0</v>
      </c>
      <c r="AF38" s="460"/>
      <c r="AG38" s="461">
        <v>0</v>
      </c>
      <c r="AH38" s="462">
        <v>0</v>
      </c>
      <c r="AI38" s="463">
        <f t="shared" si="5"/>
        <v>0</v>
      </c>
      <c r="AJ38" s="460"/>
      <c r="AK38" s="461">
        <v>0</v>
      </c>
      <c r="AL38" s="462">
        <v>0</v>
      </c>
      <c r="AM38" s="463">
        <f t="shared" si="6"/>
        <v>0</v>
      </c>
      <c r="AN38" s="460"/>
      <c r="AO38" s="461">
        <v>0</v>
      </c>
      <c r="AP38" s="462">
        <v>0</v>
      </c>
      <c r="AQ38" s="463">
        <f t="shared" si="7"/>
        <v>0</v>
      </c>
      <c r="AR38" s="464">
        <f t="shared" si="13"/>
        <v>0</v>
      </c>
      <c r="AS38" s="463">
        <f t="shared" si="14"/>
        <v>0</v>
      </c>
      <c r="AT38" s="480">
        <v>0</v>
      </c>
      <c r="AU38" s="491">
        <f>[1]Budżet!K30</f>
        <v>0</v>
      </c>
      <c r="AV38" s="487">
        <f>ROUND([1]Budżet!K30-[1]Budżet!M30,2)</f>
        <v>0</v>
      </c>
      <c r="AW38" s="487" t="str">
        <f t="shared" si="15"/>
        <v>OK</v>
      </c>
      <c r="AX38" s="488" t="str">
        <f t="shared" si="0"/>
        <v>OK</v>
      </c>
      <c r="AY38" s="488" t="str">
        <f t="shared" si="8"/>
        <v>Wartość wkładu własnego spójna z SOWA EFS</v>
      </c>
      <c r="AZ38" s="490" t="str">
        <f t="shared" si="9"/>
        <v>Wartość ogółem spójna z SOWA EFS</v>
      </c>
      <c r="BA38" s="456"/>
      <c r="BB38" s="465">
        <f t="shared" si="10"/>
        <v>0</v>
      </c>
      <c r="BC38" s="465">
        <f t="shared" si="11"/>
        <v>0</v>
      </c>
      <c r="BD38" s="465">
        <f t="shared" si="12"/>
        <v>0</v>
      </c>
      <c r="BE38" s="465"/>
      <c r="BF38" s="465"/>
      <c r="BG38" s="465"/>
    </row>
    <row r="39" spans="1:66" ht="75" customHeight="1">
      <c r="A39" s="438" t="s">
        <v>1132</v>
      </c>
      <c r="B39" s="438">
        <f>[1]Budżet!B31</f>
        <v>0</v>
      </c>
      <c r="C39" s="476">
        <f>[1]Budżet!E31</f>
        <v>0</v>
      </c>
      <c r="D39" s="438">
        <f>[1]Budżet!N31</f>
        <v>0</v>
      </c>
      <c r="E39" s="438" t="str">
        <f>IF([1]Budżet!D31="Amortyzacja","T","N")</f>
        <v>N</v>
      </c>
      <c r="F39" s="438" t="str">
        <f>IF([1]Budżet!D31="Personel projektu","T","N")</f>
        <v>N</v>
      </c>
      <c r="G39" s="438" t="str">
        <f>IF([1]Budżet!D31="Środki trwałe/dostawy","T","N")</f>
        <v>N</v>
      </c>
      <c r="H39" s="438" t="str">
        <f>IF([1]Budżet!D31="Wsparcie finansowe udzielone grantobiorcom i uczestnikom projektu","T","N")</f>
        <v>N</v>
      </c>
      <c r="I39" s="438" t="str">
        <f>IF([1]Budżet!K31&gt;[1]Budżet!M31,"T","N")</f>
        <v>N</v>
      </c>
      <c r="J39" s="438" t="str">
        <f>IF([1]Budżet!D31="Nieruchomości","T","N")</f>
        <v>N</v>
      </c>
      <c r="K39" s="438" t="str">
        <f>IF([1]Budżet!D31="Usługi zewnętrzne","T","N")</f>
        <v>N</v>
      </c>
      <c r="L39" s="438" t="str">
        <f>IF([1]Budżet!D31="Wartości niematerialne i prawne","T","N")</f>
        <v>N</v>
      </c>
      <c r="M39" s="438" t="str">
        <f>IF([1]Budżet!D31="Roboty budowlane","T","N")</f>
        <v>N</v>
      </c>
      <c r="N39" s="438" t="str">
        <f>IF([1]Budżet!D31="Dostawy (inne niż środki trwałe)","T","N")</f>
        <v>N</v>
      </c>
      <c r="O39" s="438" t="str">
        <f>IF([1]Budżet!D31="Koszty wsparcia uczestników projektu","T","N")</f>
        <v>N</v>
      </c>
      <c r="P39" s="460"/>
      <c r="Q39" s="461">
        <v>0</v>
      </c>
      <c r="R39" s="462">
        <v>0</v>
      </c>
      <c r="S39" s="463">
        <f t="shared" si="1"/>
        <v>0</v>
      </c>
      <c r="T39" s="460"/>
      <c r="U39" s="461">
        <v>0</v>
      </c>
      <c r="V39" s="462">
        <v>0</v>
      </c>
      <c r="W39" s="463">
        <f t="shared" si="2"/>
        <v>0</v>
      </c>
      <c r="X39" s="460"/>
      <c r="Y39" s="461">
        <v>0</v>
      </c>
      <c r="Z39" s="462">
        <v>0</v>
      </c>
      <c r="AA39" s="463">
        <f t="shared" si="3"/>
        <v>0</v>
      </c>
      <c r="AB39" s="460"/>
      <c r="AC39" s="461">
        <v>0</v>
      </c>
      <c r="AD39" s="462">
        <v>0</v>
      </c>
      <c r="AE39" s="463">
        <f t="shared" si="4"/>
        <v>0</v>
      </c>
      <c r="AF39" s="460"/>
      <c r="AG39" s="461">
        <v>0</v>
      </c>
      <c r="AH39" s="462">
        <v>0</v>
      </c>
      <c r="AI39" s="463">
        <f t="shared" si="5"/>
        <v>0</v>
      </c>
      <c r="AJ39" s="460"/>
      <c r="AK39" s="461">
        <v>0</v>
      </c>
      <c r="AL39" s="462">
        <v>0</v>
      </c>
      <c r="AM39" s="463">
        <f t="shared" si="6"/>
        <v>0</v>
      </c>
      <c r="AN39" s="460"/>
      <c r="AO39" s="461">
        <v>0</v>
      </c>
      <c r="AP39" s="462">
        <v>0</v>
      </c>
      <c r="AQ39" s="463">
        <f t="shared" si="7"/>
        <v>0</v>
      </c>
      <c r="AR39" s="464">
        <f t="shared" si="13"/>
        <v>0</v>
      </c>
      <c r="AS39" s="463">
        <f t="shared" si="14"/>
        <v>0</v>
      </c>
      <c r="AT39" s="480">
        <v>0</v>
      </c>
      <c r="AU39" s="491">
        <f>[1]Budżet!K31</f>
        <v>0</v>
      </c>
      <c r="AV39" s="487">
        <f>ROUND([1]Budżet!K31-[1]Budżet!M31,2)</f>
        <v>0</v>
      </c>
      <c r="AW39" s="487" t="str">
        <f t="shared" si="15"/>
        <v>OK</v>
      </c>
      <c r="AX39" s="488" t="str">
        <f t="shared" si="0"/>
        <v>OK</v>
      </c>
      <c r="AY39" s="488" t="str">
        <f t="shared" si="8"/>
        <v>Wartość wkładu własnego spójna z SOWA EFS</v>
      </c>
      <c r="AZ39" s="490" t="str">
        <f t="shared" si="9"/>
        <v>Wartość ogółem spójna z SOWA EFS</v>
      </c>
      <c r="BA39" s="456"/>
      <c r="BB39" s="465">
        <f t="shared" si="10"/>
        <v>0</v>
      </c>
      <c r="BC39" s="465">
        <f t="shared" si="11"/>
        <v>0</v>
      </c>
      <c r="BD39" s="465">
        <f t="shared" si="12"/>
        <v>0</v>
      </c>
      <c r="BE39" s="465"/>
      <c r="BF39" s="465"/>
      <c r="BG39" s="465"/>
    </row>
    <row r="40" spans="1:66" ht="75" customHeight="1">
      <c r="A40" s="438" t="s">
        <v>1133</v>
      </c>
      <c r="B40" s="438">
        <f>[1]Budżet!B32</f>
        <v>0</v>
      </c>
      <c r="C40" s="476">
        <f>[1]Budżet!E32</f>
        <v>0</v>
      </c>
      <c r="D40" s="438">
        <f>[1]Budżet!N32</f>
        <v>0</v>
      </c>
      <c r="E40" s="438" t="str">
        <f>IF([1]Budżet!D32="Amortyzacja","T","N")</f>
        <v>N</v>
      </c>
      <c r="F40" s="438" t="str">
        <f>IF([1]Budżet!D32="Personel projektu","T","N")</f>
        <v>N</v>
      </c>
      <c r="G40" s="438" t="str">
        <f>IF([1]Budżet!D32="Środki trwałe/dostawy","T","N")</f>
        <v>N</v>
      </c>
      <c r="H40" s="438" t="str">
        <f>IF([1]Budżet!D32="Wsparcie finansowe udzielone grantobiorcom i uczestnikom projektu","T","N")</f>
        <v>N</v>
      </c>
      <c r="I40" s="438" t="str">
        <f>IF([1]Budżet!K32&gt;[1]Budżet!M32,"T","N")</f>
        <v>N</v>
      </c>
      <c r="J40" s="438" t="str">
        <f>IF([1]Budżet!D32="Nieruchomości","T","N")</f>
        <v>N</v>
      </c>
      <c r="K40" s="438" t="str">
        <f>IF([1]Budżet!D32="Usługi zewnętrzne","T","N")</f>
        <v>N</v>
      </c>
      <c r="L40" s="438" t="str">
        <f>IF([1]Budżet!D32="Wartości niematerialne i prawne","T","N")</f>
        <v>N</v>
      </c>
      <c r="M40" s="438" t="str">
        <f>IF([1]Budżet!D32="Roboty budowlane","T","N")</f>
        <v>N</v>
      </c>
      <c r="N40" s="438" t="str">
        <f>IF([1]Budżet!D32="Dostawy (inne niż środki trwałe)","T","N")</f>
        <v>N</v>
      </c>
      <c r="O40" s="438" t="str">
        <f>IF([1]Budżet!D32="Koszty wsparcia uczestników projektu","T","N")</f>
        <v>N</v>
      </c>
      <c r="P40" s="460"/>
      <c r="Q40" s="461">
        <v>0</v>
      </c>
      <c r="R40" s="462">
        <v>0</v>
      </c>
      <c r="S40" s="463">
        <f t="shared" si="1"/>
        <v>0</v>
      </c>
      <c r="T40" s="460"/>
      <c r="U40" s="461">
        <v>0</v>
      </c>
      <c r="V40" s="462">
        <v>0</v>
      </c>
      <c r="W40" s="463">
        <f t="shared" si="2"/>
        <v>0</v>
      </c>
      <c r="X40" s="460"/>
      <c r="Y40" s="461">
        <v>0</v>
      </c>
      <c r="Z40" s="462">
        <v>0</v>
      </c>
      <c r="AA40" s="463">
        <f t="shared" si="3"/>
        <v>0</v>
      </c>
      <c r="AB40" s="460"/>
      <c r="AC40" s="461">
        <v>0</v>
      </c>
      <c r="AD40" s="462">
        <v>0</v>
      </c>
      <c r="AE40" s="463">
        <f t="shared" si="4"/>
        <v>0</v>
      </c>
      <c r="AF40" s="460"/>
      <c r="AG40" s="461">
        <v>0</v>
      </c>
      <c r="AH40" s="462">
        <v>0</v>
      </c>
      <c r="AI40" s="463">
        <f t="shared" si="5"/>
        <v>0</v>
      </c>
      <c r="AJ40" s="460"/>
      <c r="AK40" s="461">
        <v>0</v>
      </c>
      <c r="AL40" s="462">
        <v>0</v>
      </c>
      <c r="AM40" s="463">
        <f t="shared" si="6"/>
        <v>0</v>
      </c>
      <c r="AN40" s="460"/>
      <c r="AO40" s="461">
        <v>0</v>
      </c>
      <c r="AP40" s="462">
        <v>0</v>
      </c>
      <c r="AQ40" s="463">
        <f t="shared" si="7"/>
        <v>0</v>
      </c>
      <c r="AR40" s="464">
        <f t="shared" si="13"/>
        <v>0</v>
      </c>
      <c r="AS40" s="463">
        <f t="shared" si="14"/>
        <v>0</v>
      </c>
      <c r="AT40" s="480">
        <v>0</v>
      </c>
      <c r="AU40" s="491">
        <f>[1]Budżet!K32</f>
        <v>0</v>
      </c>
      <c r="AV40" s="487">
        <f>ROUND([1]Budżet!K32-[1]Budżet!M32,2)</f>
        <v>0</v>
      </c>
      <c r="AW40" s="487" t="str">
        <f t="shared" si="15"/>
        <v>OK</v>
      </c>
      <c r="AX40" s="488" t="str">
        <f t="shared" si="0"/>
        <v>OK</v>
      </c>
      <c r="AY40" s="488" t="str">
        <f t="shared" si="8"/>
        <v>Wartość wkładu własnego spójna z SOWA EFS</v>
      </c>
      <c r="AZ40" s="490" t="str">
        <f t="shared" si="9"/>
        <v>Wartość ogółem spójna z SOWA EFS</v>
      </c>
      <c r="BA40" s="456"/>
      <c r="BB40" s="465">
        <f t="shared" si="10"/>
        <v>0</v>
      </c>
      <c r="BC40" s="465">
        <f t="shared" si="11"/>
        <v>0</v>
      </c>
      <c r="BD40" s="465">
        <f t="shared" si="12"/>
        <v>0</v>
      </c>
      <c r="BE40" s="465"/>
      <c r="BF40" s="465"/>
      <c r="BG40" s="465"/>
    </row>
    <row r="41" spans="1:66" ht="75" customHeight="1">
      <c r="A41" s="438" t="s">
        <v>1134</v>
      </c>
      <c r="B41" s="438">
        <f>[1]Budżet!B33</f>
        <v>0</v>
      </c>
      <c r="C41" s="476">
        <f>[1]Budżet!E33</f>
        <v>0</v>
      </c>
      <c r="D41" s="438">
        <f>[1]Budżet!N33</f>
        <v>0</v>
      </c>
      <c r="E41" s="438" t="str">
        <f>IF([1]Budżet!D33="Amortyzacja","T","N")</f>
        <v>N</v>
      </c>
      <c r="F41" s="438" t="str">
        <f>IF([1]Budżet!D33="Personel projektu","T","N")</f>
        <v>N</v>
      </c>
      <c r="G41" s="438" t="str">
        <f>IF([1]Budżet!D33="Środki trwałe/dostawy","T","N")</f>
        <v>N</v>
      </c>
      <c r="H41" s="438" t="str">
        <f>IF([1]Budżet!D33="Wsparcie finansowe udzielone grantobiorcom i uczestnikom projektu","T","N")</f>
        <v>N</v>
      </c>
      <c r="I41" s="438" t="str">
        <f>IF([1]Budżet!K33&gt;[1]Budżet!M33,"T","N")</f>
        <v>N</v>
      </c>
      <c r="J41" s="438" t="str">
        <f>IF([1]Budżet!D33="Nieruchomości","T","N")</f>
        <v>N</v>
      </c>
      <c r="K41" s="438" t="str">
        <f>IF([1]Budżet!D33="Usługi zewnętrzne","T","N")</f>
        <v>N</v>
      </c>
      <c r="L41" s="438" t="str">
        <f>IF([1]Budżet!D33="Wartości niematerialne i prawne","T","N")</f>
        <v>N</v>
      </c>
      <c r="M41" s="438" t="str">
        <f>IF([1]Budżet!D33="Roboty budowlane","T","N")</f>
        <v>N</v>
      </c>
      <c r="N41" s="438" t="str">
        <f>IF([1]Budżet!D33="Dostawy (inne niż środki trwałe)","T","N")</f>
        <v>N</v>
      </c>
      <c r="O41" s="438" t="str">
        <f>IF([1]Budżet!D33="Koszty wsparcia uczestników projektu","T","N")</f>
        <v>N</v>
      </c>
      <c r="P41" s="460"/>
      <c r="Q41" s="461">
        <v>0</v>
      </c>
      <c r="R41" s="462">
        <v>0</v>
      </c>
      <c r="S41" s="463">
        <f t="shared" si="1"/>
        <v>0</v>
      </c>
      <c r="T41" s="460"/>
      <c r="U41" s="461">
        <v>0</v>
      </c>
      <c r="V41" s="462">
        <v>0</v>
      </c>
      <c r="W41" s="463">
        <f t="shared" si="2"/>
        <v>0</v>
      </c>
      <c r="X41" s="460"/>
      <c r="Y41" s="461">
        <v>0</v>
      </c>
      <c r="Z41" s="462">
        <v>0</v>
      </c>
      <c r="AA41" s="463">
        <f t="shared" si="3"/>
        <v>0</v>
      </c>
      <c r="AB41" s="460"/>
      <c r="AC41" s="461">
        <v>0</v>
      </c>
      <c r="AD41" s="462">
        <v>0</v>
      </c>
      <c r="AE41" s="463">
        <f t="shared" si="4"/>
        <v>0</v>
      </c>
      <c r="AF41" s="460"/>
      <c r="AG41" s="461">
        <v>0</v>
      </c>
      <c r="AH41" s="462">
        <v>0</v>
      </c>
      <c r="AI41" s="463">
        <f t="shared" si="5"/>
        <v>0</v>
      </c>
      <c r="AJ41" s="460"/>
      <c r="AK41" s="461">
        <v>0</v>
      </c>
      <c r="AL41" s="462">
        <v>0</v>
      </c>
      <c r="AM41" s="463">
        <f t="shared" si="6"/>
        <v>0</v>
      </c>
      <c r="AN41" s="460"/>
      <c r="AO41" s="461">
        <v>0</v>
      </c>
      <c r="AP41" s="462">
        <v>0</v>
      </c>
      <c r="AQ41" s="463">
        <f t="shared" si="7"/>
        <v>0</v>
      </c>
      <c r="AR41" s="464">
        <f t="shared" si="13"/>
        <v>0</v>
      </c>
      <c r="AS41" s="463">
        <f t="shared" si="14"/>
        <v>0</v>
      </c>
      <c r="AT41" s="480">
        <v>0</v>
      </c>
      <c r="AU41" s="491">
        <f>[1]Budżet!K33</f>
        <v>0</v>
      </c>
      <c r="AV41" s="487">
        <f>ROUND([1]Budżet!K33-[1]Budżet!M33,2)</f>
        <v>0</v>
      </c>
      <c r="AW41" s="487" t="str">
        <f t="shared" si="15"/>
        <v>OK</v>
      </c>
      <c r="AX41" s="488" t="str">
        <f t="shared" si="0"/>
        <v>OK</v>
      </c>
      <c r="AY41" s="488" t="str">
        <f t="shared" si="8"/>
        <v>Wartość wkładu własnego spójna z SOWA EFS</v>
      </c>
      <c r="AZ41" s="490" t="str">
        <f t="shared" si="9"/>
        <v>Wartość ogółem spójna z SOWA EFS</v>
      </c>
      <c r="BA41" s="456"/>
      <c r="BB41" s="465">
        <f t="shared" si="10"/>
        <v>0</v>
      </c>
      <c r="BC41" s="465">
        <f t="shared" si="11"/>
        <v>0</v>
      </c>
      <c r="BD41" s="465">
        <f t="shared" si="12"/>
        <v>0</v>
      </c>
      <c r="BE41" s="465"/>
      <c r="BF41" s="465"/>
      <c r="BG41" s="465"/>
    </row>
    <row r="42" spans="1:66" ht="75" customHeight="1">
      <c r="A42" s="438" t="s">
        <v>1135</v>
      </c>
      <c r="B42" s="438">
        <f>[1]Budżet!B34</f>
        <v>0</v>
      </c>
      <c r="C42" s="476">
        <f>[1]Budżet!E34</f>
        <v>0</v>
      </c>
      <c r="D42" s="438">
        <f>[1]Budżet!N34</f>
        <v>0</v>
      </c>
      <c r="E42" s="438" t="str">
        <f>IF([1]Budżet!D34="Amortyzacja","T","N")</f>
        <v>N</v>
      </c>
      <c r="F42" s="438" t="str">
        <f>IF([1]Budżet!D34="Personel projektu","T","N")</f>
        <v>N</v>
      </c>
      <c r="G42" s="438" t="str">
        <f>IF([1]Budżet!D34="Środki trwałe/dostawy","T","N")</f>
        <v>N</v>
      </c>
      <c r="H42" s="438" t="str">
        <f>IF([1]Budżet!D34="Wsparcie finansowe udzielone grantobiorcom i uczestnikom projektu","T","N")</f>
        <v>N</v>
      </c>
      <c r="I42" s="438" t="str">
        <f>IF([1]Budżet!K34&gt;[1]Budżet!M34,"T","N")</f>
        <v>N</v>
      </c>
      <c r="J42" s="438" t="str">
        <f>IF([1]Budżet!D34="Nieruchomości","T","N")</f>
        <v>N</v>
      </c>
      <c r="K42" s="438" t="str">
        <f>IF([1]Budżet!D34="Usługi zewnętrzne","T","N")</f>
        <v>N</v>
      </c>
      <c r="L42" s="438" t="str">
        <f>IF([1]Budżet!D34="Wartości niematerialne i prawne","T","N")</f>
        <v>N</v>
      </c>
      <c r="M42" s="438" t="str">
        <f>IF([1]Budżet!D34="Roboty budowlane","T","N")</f>
        <v>N</v>
      </c>
      <c r="N42" s="438" t="str">
        <f>IF([1]Budżet!D34="Dostawy (inne niż środki trwałe)","T","N")</f>
        <v>N</v>
      </c>
      <c r="O42" s="438" t="str">
        <f>IF([1]Budżet!D34="Koszty wsparcia uczestników projektu","T","N")</f>
        <v>N</v>
      </c>
      <c r="P42" s="460"/>
      <c r="Q42" s="461">
        <v>0</v>
      </c>
      <c r="R42" s="462">
        <v>0</v>
      </c>
      <c r="S42" s="463">
        <f t="shared" si="1"/>
        <v>0</v>
      </c>
      <c r="T42" s="460"/>
      <c r="U42" s="461">
        <v>0</v>
      </c>
      <c r="V42" s="462">
        <v>0</v>
      </c>
      <c r="W42" s="463">
        <f t="shared" si="2"/>
        <v>0</v>
      </c>
      <c r="X42" s="460"/>
      <c r="Y42" s="461">
        <v>0</v>
      </c>
      <c r="Z42" s="462">
        <v>0</v>
      </c>
      <c r="AA42" s="463">
        <f t="shared" si="3"/>
        <v>0</v>
      </c>
      <c r="AB42" s="460"/>
      <c r="AC42" s="461">
        <v>0</v>
      </c>
      <c r="AD42" s="462">
        <v>0</v>
      </c>
      <c r="AE42" s="463">
        <f t="shared" si="4"/>
        <v>0</v>
      </c>
      <c r="AF42" s="460"/>
      <c r="AG42" s="461">
        <v>0</v>
      </c>
      <c r="AH42" s="462">
        <v>0</v>
      </c>
      <c r="AI42" s="463">
        <f t="shared" si="5"/>
        <v>0</v>
      </c>
      <c r="AJ42" s="460"/>
      <c r="AK42" s="461">
        <v>0</v>
      </c>
      <c r="AL42" s="462">
        <v>0</v>
      </c>
      <c r="AM42" s="463">
        <f t="shared" si="6"/>
        <v>0</v>
      </c>
      <c r="AN42" s="460"/>
      <c r="AO42" s="461">
        <v>0</v>
      </c>
      <c r="AP42" s="462">
        <v>0</v>
      </c>
      <c r="AQ42" s="463">
        <f t="shared" si="7"/>
        <v>0</v>
      </c>
      <c r="AR42" s="464">
        <f t="shared" si="13"/>
        <v>0</v>
      </c>
      <c r="AS42" s="463">
        <f t="shared" si="14"/>
        <v>0</v>
      </c>
      <c r="AT42" s="480">
        <v>0</v>
      </c>
      <c r="AU42" s="491">
        <f>[1]Budżet!K34</f>
        <v>0</v>
      </c>
      <c r="AV42" s="487">
        <f>ROUND([1]Budżet!K34-[1]Budżet!M34,2)</f>
        <v>0</v>
      </c>
      <c r="AW42" s="487" t="str">
        <f t="shared" si="15"/>
        <v>OK</v>
      </c>
      <c r="AX42" s="488" t="str">
        <f t="shared" si="0"/>
        <v>OK</v>
      </c>
      <c r="AY42" s="488" t="str">
        <f t="shared" si="8"/>
        <v>Wartość wkładu własnego spójna z SOWA EFS</v>
      </c>
      <c r="AZ42" s="490" t="str">
        <f t="shared" si="9"/>
        <v>Wartość ogółem spójna z SOWA EFS</v>
      </c>
      <c r="BA42" s="456"/>
      <c r="BB42" s="465">
        <f t="shared" ref="BB42:BB73" si="16">IF(G42="T",AS42,0)</f>
        <v>0</v>
      </c>
      <c r="BC42" s="465">
        <f t="shared" ref="BC42:BC73" si="17">IF(I42="T",AS42,0)</f>
        <v>0</v>
      </c>
      <c r="BD42" s="465">
        <f t="shared" ref="BD42:BD73" si="18">AS42-BC42</f>
        <v>0</v>
      </c>
      <c r="BE42" s="465"/>
      <c r="BF42" s="465"/>
      <c r="BG42" s="465"/>
    </row>
    <row r="43" spans="1:66" ht="75" customHeight="1">
      <c r="A43" s="438" t="s">
        <v>1136</v>
      </c>
      <c r="B43" s="438">
        <f>[1]Budżet!B35</f>
        <v>0</v>
      </c>
      <c r="C43" s="476">
        <f>[1]Budżet!E35</f>
        <v>0</v>
      </c>
      <c r="D43" s="438">
        <f>[1]Budżet!N35</f>
        <v>0</v>
      </c>
      <c r="E43" s="438" t="str">
        <f>IF([1]Budżet!D35="Amortyzacja","T","N")</f>
        <v>N</v>
      </c>
      <c r="F43" s="438" t="str">
        <f>IF([1]Budżet!D35="Personel projektu","T","N")</f>
        <v>N</v>
      </c>
      <c r="G43" s="438" t="str">
        <f>IF([1]Budżet!D35="Środki trwałe/dostawy","T","N")</f>
        <v>N</v>
      </c>
      <c r="H43" s="438" t="str">
        <f>IF([1]Budżet!D35="Wsparcie finansowe udzielone grantobiorcom i uczestnikom projektu","T","N")</f>
        <v>N</v>
      </c>
      <c r="I43" s="438" t="str">
        <f>IF([1]Budżet!K35&gt;[1]Budżet!M35,"T","N")</f>
        <v>N</v>
      </c>
      <c r="J43" s="438" t="str">
        <f>IF([1]Budżet!D35="Nieruchomości","T","N")</f>
        <v>N</v>
      </c>
      <c r="K43" s="438" t="str">
        <f>IF([1]Budżet!D35="Usługi zewnętrzne","T","N")</f>
        <v>N</v>
      </c>
      <c r="L43" s="438" t="str">
        <f>IF([1]Budżet!D35="Wartości niematerialne i prawne","T","N")</f>
        <v>N</v>
      </c>
      <c r="M43" s="438" t="str">
        <f>IF([1]Budżet!D35="Roboty budowlane","T","N")</f>
        <v>N</v>
      </c>
      <c r="N43" s="438" t="str">
        <f>IF([1]Budżet!D35="Dostawy (inne niż środki trwałe)","T","N")</f>
        <v>N</v>
      </c>
      <c r="O43" s="438" t="str">
        <f>IF([1]Budżet!D35="Koszty wsparcia uczestników projektu","T","N")</f>
        <v>N</v>
      </c>
      <c r="P43" s="460"/>
      <c r="Q43" s="461">
        <v>0</v>
      </c>
      <c r="R43" s="462">
        <v>0</v>
      </c>
      <c r="S43" s="463">
        <f t="shared" si="1"/>
        <v>0</v>
      </c>
      <c r="T43" s="460"/>
      <c r="U43" s="461">
        <v>0</v>
      </c>
      <c r="V43" s="462">
        <v>0</v>
      </c>
      <c r="W43" s="463">
        <f t="shared" si="2"/>
        <v>0</v>
      </c>
      <c r="X43" s="460"/>
      <c r="Y43" s="461">
        <v>0</v>
      </c>
      <c r="Z43" s="462">
        <v>0</v>
      </c>
      <c r="AA43" s="463">
        <f t="shared" si="3"/>
        <v>0</v>
      </c>
      <c r="AB43" s="460"/>
      <c r="AC43" s="461">
        <v>0</v>
      </c>
      <c r="AD43" s="462">
        <v>0</v>
      </c>
      <c r="AE43" s="463">
        <f t="shared" si="4"/>
        <v>0</v>
      </c>
      <c r="AF43" s="460"/>
      <c r="AG43" s="461">
        <v>0</v>
      </c>
      <c r="AH43" s="462">
        <v>0</v>
      </c>
      <c r="AI43" s="463">
        <f t="shared" si="5"/>
        <v>0</v>
      </c>
      <c r="AJ43" s="460"/>
      <c r="AK43" s="461">
        <v>0</v>
      </c>
      <c r="AL43" s="462">
        <v>0</v>
      </c>
      <c r="AM43" s="463">
        <f t="shared" si="6"/>
        <v>0</v>
      </c>
      <c r="AN43" s="460"/>
      <c r="AO43" s="461">
        <v>0</v>
      </c>
      <c r="AP43" s="462">
        <v>0</v>
      </c>
      <c r="AQ43" s="463">
        <f t="shared" si="7"/>
        <v>0</v>
      </c>
      <c r="AR43" s="464">
        <f t="shared" si="13"/>
        <v>0</v>
      </c>
      <c r="AS43" s="463">
        <f t="shared" si="14"/>
        <v>0</v>
      </c>
      <c r="AT43" s="480">
        <v>0</v>
      </c>
      <c r="AU43" s="491">
        <f>[1]Budżet!K35</f>
        <v>0</v>
      </c>
      <c r="AV43" s="487">
        <f>ROUND([1]Budżet!K35-[1]Budżet!M35,2)</f>
        <v>0</v>
      </c>
      <c r="AW43" s="487" t="str">
        <f t="shared" si="15"/>
        <v>OK</v>
      </c>
      <c r="AX43" s="488" t="str">
        <f t="shared" si="0"/>
        <v>OK</v>
      </c>
      <c r="AY43" s="488" t="str">
        <f t="shared" si="8"/>
        <v>Wartość wkładu własnego spójna z SOWA EFS</v>
      </c>
      <c r="AZ43" s="490" t="str">
        <f t="shared" si="9"/>
        <v>Wartość ogółem spójna z SOWA EFS</v>
      </c>
      <c r="BA43" s="456"/>
      <c r="BB43" s="465">
        <f t="shared" si="16"/>
        <v>0</v>
      </c>
      <c r="BC43" s="465">
        <f t="shared" si="17"/>
        <v>0</v>
      </c>
      <c r="BD43" s="465">
        <f t="shared" si="18"/>
        <v>0</v>
      </c>
      <c r="BE43" s="465"/>
      <c r="BF43" s="465"/>
      <c r="BG43" s="465"/>
    </row>
    <row r="44" spans="1:66" s="468" customFormat="1" ht="75" customHeight="1">
      <c r="A44" s="438" t="s">
        <v>1137</v>
      </c>
      <c r="B44" s="438">
        <f>[1]Budżet!B36</f>
        <v>0</v>
      </c>
      <c r="C44" s="476">
        <f>[1]Budżet!E36</f>
        <v>0</v>
      </c>
      <c r="D44" s="438">
        <f>[1]Budżet!N36</f>
        <v>0</v>
      </c>
      <c r="E44" s="438" t="str">
        <f>IF([1]Budżet!D36="Amortyzacja","T","N")</f>
        <v>N</v>
      </c>
      <c r="F44" s="438" t="str">
        <f>IF([1]Budżet!D36="Personel projektu","T","N")</f>
        <v>N</v>
      </c>
      <c r="G44" s="438" t="str">
        <f>IF([1]Budżet!D36="Środki trwałe/dostawy","T","N")</f>
        <v>N</v>
      </c>
      <c r="H44" s="438" t="str">
        <f>IF([1]Budżet!D36="Wsparcie finansowe udzielone grantobiorcom i uczestnikom projektu","T","N")</f>
        <v>N</v>
      </c>
      <c r="I44" s="438" t="str">
        <f>IF([1]Budżet!K36&gt;[1]Budżet!M36,"T","N")</f>
        <v>N</v>
      </c>
      <c r="J44" s="438" t="str">
        <f>IF([1]Budżet!D36="Nieruchomości","T","N")</f>
        <v>N</v>
      </c>
      <c r="K44" s="438" t="str">
        <f>IF([1]Budżet!D36="Usługi zewnętrzne","T","N")</f>
        <v>N</v>
      </c>
      <c r="L44" s="438" t="str">
        <f>IF([1]Budżet!D36="Wartości niematerialne i prawne","T","N")</f>
        <v>N</v>
      </c>
      <c r="M44" s="438" t="str">
        <f>IF([1]Budżet!D36="Roboty budowlane","T","N")</f>
        <v>N</v>
      </c>
      <c r="N44" s="438" t="str">
        <f>IF([1]Budżet!D36="Dostawy (inne niż środki trwałe)","T","N")</f>
        <v>N</v>
      </c>
      <c r="O44" s="438" t="str">
        <f>IF([1]Budżet!D36="Koszty wsparcia uczestników projektu","T","N")</f>
        <v>N</v>
      </c>
      <c r="P44" s="460"/>
      <c r="Q44" s="461">
        <v>0</v>
      </c>
      <c r="R44" s="462">
        <v>0</v>
      </c>
      <c r="S44" s="463">
        <f t="shared" si="1"/>
        <v>0</v>
      </c>
      <c r="T44" s="460"/>
      <c r="U44" s="461">
        <v>0</v>
      </c>
      <c r="V44" s="462">
        <v>0</v>
      </c>
      <c r="W44" s="463">
        <f t="shared" si="2"/>
        <v>0</v>
      </c>
      <c r="X44" s="460"/>
      <c r="Y44" s="461">
        <v>0</v>
      </c>
      <c r="Z44" s="462">
        <v>0</v>
      </c>
      <c r="AA44" s="463">
        <f t="shared" si="3"/>
        <v>0</v>
      </c>
      <c r="AB44" s="460"/>
      <c r="AC44" s="461">
        <v>0</v>
      </c>
      <c r="AD44" s="462">
        <v>0</v>
      </c>
      <c r="AE44" s="463">
        <f t="shared" si="4"/>
        <v>0</v>
      </c>
      <c r="AF44" s="460"/>
      <c r="AG44" s="461">
        <v>0</v>
      </c>
      <c r="AH44" s="462">
        <v>0</v>
      </c>
      <c r="AI44" s="463">
        <f t="shared" si="5"/>
        <v>0</v>
      </c>
      <c r="AJ44" s="460"/>
      <c r="AK44" s="461">
        <v>0</v>
      </c>
      <c r="AL44" s="462">
        <v>0</v>
      </c>
      <c r="AM44" s="463">
        <f t="shared" si="6"/>
        <v>0</v>
      </c>
      <c r="AN44" s="460"/>
      <c r="AO44" s="461">
        <v>0</v>
      </c>
      <c r="AP44" s="462">
        <v>0</v>
      </c>
      <c r="AQ44" s="463">
        <f t="shared" si="7"/>
        <v>0</v>
      </c>
      <c r="AR44" s="464">
        <f t="shared" si="13"/>
        <v>0</v>
      </c>
      <c r="AS44" s="463">
        <f t="shared" si="14"/>
        <v>0</v>
      </c>
      <c r="AT44" s="480">
        <v>0</v>
      </c>
      <c r="AU44" s="491">
        <f>[1]Budżet!K36</f>
        <v>0</v>
      </c>
      <c r="AV44" s="487">
        <f>ROUND([1]Budżet!K36-[1]Budżet!M36,2)</f>
        <v>0</v>
      </c>
      <c r="AW44" s="487" t="str">
        <f t="shared" si="15"/>
        <v>OK</v>
      </c>
      <c r="AX44" s="488" t="str">
        <f t="shared" si="0"/>
        <v>OK</v>
      </c>
      <c r="AY44" s="488" t="str">
        <f t="shared" si="8"/>
        <v>Wartość wkładu własnego spójna z SOWA EFS</v>
      </c>
      <c r="AZ44" s="490" t="str">
        <f t="shared" si="9"/>
        <v>Wartość ogółem spójna z SOWA EFS</v>
      </c>
      <c r="BA44" s="456"/>
      <c r="BB44" s="467">
        <f t="shared" si="16"/>
        <v>0</v>
      </c>
      <c r="BC44" s="465">
        <f t="shared" si="17"/>
        <v>0</v>
      </c>
      <c r="BD44" s="465">
        <f t="shared" si="18"/>
        <v>0</v>
      </c>
      <c r="BE44" s="465"/>
      <c r="BF44" s="465"/>
      <c r="BG44" s="465"/>
      <c r="BL44" s="441"/>
      <c r="BM44" s="441"/>
      <c r="BN44" s="441"/>
    </row>
    <row r="45" spans="1:66" ht="75" customHeight="1">
      <c r="A45" s="438" t="s">
        <v>1138</v>
      </c>
      <c r="B45" s="438">
        <f>[1]Budżet!B37</f>
        <v>0</v>
      </c>
      <c r="C45" s="476">
        <f>[1]Budżet!E37</f>
        <v>0</v>
      </c>
      <c r="D45" s="438">
        <f>[1]Budżet!N37</f>
        <v>0</v>
      </c>
      <c r="E45" s="438" t="str">
        <f>IF([1]Budżet!D37="Amortyzacja","T","N")</f>
        <v>N</v>
      </c>
      <c r="F45" s="438" t="str">
        <f>IF([1]Budżet!D37="Personel projektu","T","N")</f>
        <v>N</v>
      </c>
      <c r="G45" s="438" t="str">
        <f>IF([1]Budżet!D37="Środki trwałe/dostawy","T","N")</f>
        <v>N</v>
      </c>
      <c r="H45" s="438" t="str">
        <f>IF([1]Budżet!D37="Wsparcie finansowe udzielone grantobiorcom i uczestnikom projektu","T","N")</f>
        <v>N</v>
      </c>
      <c r="I45" s="438" t="str">
        <f>IF([1]Budżet!K37&gt;[1]Budżet!M37,"T","N")</f>
        <v>N</v>
      </c>
      <c r="J45" s="438" t="str">
        <f>IF([1]Budżet!D37="Nieruchomości","T","N")</f>
        <v>N</v>
      </c>
      <c r="K45" s="438" t="str">
        <f>IF([1]Budżet!D37="Usługi zewnętrzne","T","N")</f>
        <v>N</v>
      </c>
      <c r="L45" s="438" t="str">
        <f>IF([1]Budżet!D37="Wartości niematerialne i prawne","T","N")</f>
        <v>N</v>
      </c>
      <c r="M45" s="438" t="str">
        <f>IF([1]Budżet!D37="Roboty budowlane","T","N")</f>
        <v>N</v>
      </c>
      <c r="N45" s="438" t="str">
        <f>IF([1]Budżet!D37="Dostawy (inne niż środki trwałe)","T","N")</f>
        <v>N</v>
      </c>
      <c r="O45" s="438" t="str">
        <f>IF([1]Budżet!D37="Koszty wsparcia uczestników projektu","T","N")</f>
        <v>N</v>
      </c>
      <c r="P45" s="460"/>
      <c r="Q45" s="461">
        <v>0</v>
      </c>
      <c r="R45" s="462">
        <v>0</v>
      </c>
      <c r="S45" s="463">
        <f t="shared" si="1"/>
        <v>0</v>
      </c>
      <c r="T45" s="460"/>
      <c r="U45" s="461">
        <v>0</v>
      </c>
      <c r="V45" s="462">
        <v>0</v>
      </c>
      <c r="W45" s="463">
        <f t="shared" si="2"/>
        <v>0</v>
      </c>
      <c r="X45" s="460"/>
      <c r="Y45" s="461">
        <v>0</v>
      </c>
      <c r="Z45" s="462">
        <v>0</v>
      </c>
      <c r="AA45" s="463">
        <f t="shared" si="3"/>
        <v>0</v>
      </c>
      <c r="AB45" s="460"/>
      <c r="AC45" s="461">
        <v>0</v>
      </c>
      <c r="AD45" s="462">
        <v>0</v>
      </c>
      <c r="AE45" s="463">
        <f t="shared" si="4"/>
        <v>0</v>
      </c>
      <c r="AF45" s="460"/>
      <c r="AG45" s="461">
        <v>0</v>
      </c>
      <c r="AH45" s="462">
        <v>0</v>
      </c>
      <c r="AI45" s="463">
        <f t="shared" si="5"/>
        <v>0</v>
      </c>
      <c r="AJ45" s="460"/>
      <c r="AK45" s="461">
        <v>0</v>
      </c>
      <c r="AL45" s="462">
        <v>0</v>
      </c>
      <c r="AM45" s="463">
        <f t="shared" si="6"/>
        <v>0</v>
      </c>
      <c r="AN45" s="460"/>
      <c r="AO45" s="461">
        <v>0</v>
      </c>
      <c r="AP45" s="462">
        <v>0</v>
      </c>
      <c r="AQ45" s="463">
        <f t="shared" si="7"/>
        <v>0</v>
      </c>
      <c r="AR45" s="464">
        <f t="shared" si="13"/>
        <v>0</v>
      </c>
      <c r="AS45" s="463">
        <f t="shared" si="14"/>
        <v>0</v>
      </c>
      <c r="AT45" s="480">
        <v>0</v>
      </c>
      <c r="AU45" s="491">
        <f>[1]Budżet!K37</f>
        <v>0</v>
      </c>
      <c r="AV45" s="487">
        <f>ROUND([1]Budżet!K37-[1]Budżet!M37,2)</f>
        <v>0</v>
      </c>
      <c r="AW45" s="487" t="str">
        <f t="shared" si="15"/>
        <v>OK</v>
      </c>
      <c r="AX45" s="488" t="str">
        <f t="shared" si="0"/>
        <v>OK</v>
      </c>
      <c r="AY45" s="488" t="str">
        <f t="shared" si="8"/>
        <v>Wartość wkładu własnego spójna z SOWA EFS</v>
      </c>
      <c r="AZ45" s="490" t="str">
        <f t="shared" si="9"/>
        <v>Wartość ogółem spójna z SOWA EFS</v>
      </c>
      <c r="BA45" s="456"/>
      <c r="BB45" s="465">
        <f t="shared" si="16"/>
        <v>0</v>
      </c>
      <c r="BC45" s="465">
        <f t="shared" si="17"/>
        <v>0</v>
      </c>
      <c r="BD45" s="465">
        <f t="shared" si="18"/>
        <v>0</v>
      </c>
      <c r="BE45" s="465"/>
      <c r="BF45" s="465"/>
      <c r="BG45" s="465"/>
    </row>
    <row r="46" spans="1:66" ht="75" customHeight="1">
      <c r="A46" s="438" t="s">
        <v>1139</v>
      </c>
      <c r="B46" s="438">
        <f>[1]Budżet!B38</f>
        <v>0</v>
      </c>
      <c r="C46" s="476">
        <f>[1]Budżet!E38</f>
        <v>0</v>
      </c>
      <c r="D46" s="438">
        <f>[1]Budżet!N38</f>
        <v>0</v>
      </c>
      <c r="E46" s="438" t="str">
        <f>IF([1]Budżet!D38="Amortyzacja","T","N")</f>
        <v>N</v>
      </c>
      <c r="F46" s="438" t="str">
        <f>IF([1]Budżet!D38="Personel projektu","T","N")</f>
        <v>N</v>
      </c>
      <c r="G46" s="438" t="str">
        <f>IF([1]Budżet!D38="Środki trwałe/dostawy","T","N")</f>
        <v>N</v>
      </c>
      <c r="H46" s="438" t="str">
        <f>IF([1]Budżet!D38="Wsparcie finansowe udzielone grantobiorcom i uczestnikom projektu","T","N")</f>
        <v>N</v>
      </c>
      <c r="I46" s="438" t="str">
        <f>IF([1]Budżet!K38&gt;[1]Budżet!M38,"T","N")</f>
        <v>N</v>
      </c>
      <c r="J46" s="438" t="str">
        <f>IF([1]Budżet!D38="Nieruchomości","T","N")</f>
        <v>N</v>
      </c>
      <c r="K46" s="438" t="str">
        <f>IF([1]Budżet!D38="Usługi zewnętrzne","T","N")</f>
        <v>N</v>
      </c>
      <c r="L46" s="438" t="str">
        <f>IF([1]Budżet!D38="Wartości niematerialne i prawne","T","N")</f>
        <v>N</v>
      </c>
      <c r="M46" s="438" t="str">
        <f>IF([1]Budżet!D38="Roboty budowlane","T","N")</f>
        <v>N</v>
      </c>
      <c r="N46" s="438" t="str">
        <f>IF([1]Budżet!D38="Dostawy (inne niż środki trwałe)","T","N")</f>
        <v>N</v>
      </c>
      <c r="O46" s="438" t="str">
        <f>IF([1]Budżet!D38="Koszty wsparcia uczestników projektu","T","N")</f>
        <v>N</v>
      </c>
      <c r="P46" s="460"/>
      <c r="Q46" s="461">
        <v>0</v>
      </c>
      <c r="R46" s="462">
        <v>0</v>
      </c>
      <c r="S46" s="463">
        <f t="shared" si="1"/>
        <v>0</v>
      </c>
      <c r="T46" s="460"/>
      <c r="U46" s="461">
        <v>0</v>
      </c>
      <c r="V46" s="462">
        <v>0</v>
      </c>
      <c r="W46" s="463">
        <f t="shared" si="2"/>
        <v>0</v>
      </c>
      <c r="X46" s="460"/>
      <c r="Y46" s="461">
        <v>0</v>
      </c>
      <c r="Z46" s="462">
        <v>0</v>
      </c>
      <c r="AA46" s="463">
        <f t="shared" si="3"/>
        <v>0</v>
      </c>
      <c r="AB46" s="460"/>
      <c r="AC46" s="461">
        <v>0</v>
      </c>
      <c r="AD46" s="462">
        <v>0</v>
      </c>
      <c r="AE46" s="463">
        <f t="shared" si="4"/>
        <v>0</v>
      </c>
      <c r="AF46" s="460"/>
      <c r="AG46" s="461">
        <v>0</v>
      </c>
      <c r="AH46" s="462">
        <v>0</v>
      </c>
      <c r="AI46" s="463">
        <f t="shared" si="5"/>
        <v>0</v>
      </c>
      <c r="AJ46" s="460"/>
      <c r="AK46" s="461">
        <v>0</v>
      </c>
      <c r="AL46" s="462">
        <v>0</v>
      </c>
      <c r="AM46" s="463">
        <f t="shared" si="6"/>
        <v>0</v>
      </c>
      <c r="AN46" s="460"/>
      <c r="AO46" s="461">
        <v>0</v>
      </c>
      <c r="AP46" s="462">
        <v>0</v>
      </c>
      <c r="AQ46" s="463">
        <f t="shared" si="7"/>
        <v>0</v>
      </c>
      <c r="AR46" s="464">
        <f t="shared" si="13"/>
        <v>0</v>
      </c>
      <c r="AS46" s="463">
        <f t="shared" si="14"/>
        <v>0</v>
      </c>
      <c r="AT46" s="480">
        <v>0</v>
      </c>
      <c r="AU46" s="491">
        <f>[1]Budżet!K38</f>
        <v>0</v>
      </c>
      <c r="AV46" s="487">
        <f>ROUND([1]Budżet!K38-[1]Budżet!M38,2)</f>
        <v>0</v>
      </c>
      <c r="AW46" s="487" t="str">
        <f t="shared" si="15"/>
        <v>OK</v>
      </c>
      <c r="AX46" s="488" t="str">
        <f t="shared" si="0"/>
        <v>OK</v>
      </c>
      <c r="AY46" s="488" t="str">
        <f t="shared" si="8"/>
        <v>Wartość wkładu własnego spójna z SOWA EFS</v>
      </c>
      <c r="AZ46" s="490" t="str">
        <f t="shared" si="9"/>
        <v>Wartość ogółem spójna z SOWA EFS</v>
      </c>
      <c r="BA46" s="456"/>
      <c r="BB46" s="465">
        <f t="shared" si="16"/>
        <v>0</v>
      </c>
      <c r="BC46" s="465">
        <f t="shared" si="17"/>
        <v>0</v>
      </c>
      <c r="BD46" s="465">
        <f t="shared" si="18"/>
        <v>0</v>
      </c>
      <c r="BE46" s="465"/>
      <c r="BF46" s="465"/>
      <c r="BG46" s="465"/>
    </row>
    <row r="47" spans="1:66" ht="75" customHeight="1">
      <c r="A47" s="438" t="s">
        <v>1140</v>
      </c>
      <c r="B47" s="438">
        <f>[1]Budżet!B39</f>
        <v>0</v>
      </c>
      <c r="C47" s="476">
        <f>[1]Budżet!E39</f>
        <v>0</v>
      </c>
      <c r="D47" s="438">
        <f>[1]Budżet!N39</f>
        <v>0</v>
      </c>
      <c r="E47" s="438" t="str">
        <f>IF([1]Budżet!D39="Amortyzacja","T","N")</f>
        <v>N</v>
      </c>
      <c r="F47" s="438" t="str">
        <f>IF([1]Budżet!D39="Personel projektu","T","N")</f>
        <v>N</v>
      </c>
      <c r="G47" s="438" t="str">
        <f>IF([1]Budżet!D39="Środki trwałe/dostawy","T","N")</f>
        <v>N</v>
      </c>
      <c r="H47" s="438" t="str">
        <f>IF([1]Budżet!D39="Wsparcie finansowe udzielone grantobiorcom i uczestnikom projektu","T","N")</f>
        <v>N</v>
      </c>
      <c r="I47" s="438" t="str">
        <f>IF([1]Budżet!K39&gt;[1]Budżet!M39,"T","N")</f>
        <v>N</v>
      </c>
      <c r="J47" s="438" t="str">
        <f>IF([1]Budżet!D39="Nieruchomości","T","N")</f>
        <v>N</v>
      </c>
      <c r="K47" s="438" t="str">
        <f>IF([1]Budżet!D39="Usługi zewnętrzne","T","N")</f>
        <v>N</v>
      </c>
      <c r="L47" s="438" t="str">
        <f>IF([1]Budżet!D39="Wartości niematerialne i prawne","T","N")</f>
        <v>N</v>
      </c>
      <c r="M47" s="438" t="str">
        <f>IF([1]Budżet!D39="Roboty budowlane","T","N")</f>
        <v>N</v>
      </c>
      <c r="N47" s="438" t="str">
        <f>IF([1]Budżet!D39="Dostawy (inne niż środki trwałe)","T","N")</f>
        <v>N</v>
      </c>
      <c r="O47" s="438" t="str">
        <f>IF([1]Budżet!D39="Koszty wsparcia uczestników projektu","T","N")</f>
        <v>N</v>
      </c>
      <c r="P47" s="460"/>
      <c r="Q47" s="461">
        <v>0</v>
      </c>
      <c r="R47" s="462">
        <v>0</v>
      </c>
      <c r="S47" s="463">
        <f t="shared" si="1"/>
        <v>0</v>
      </c>
      <c r="T47" s="460"/>
      <c r="U47" s="461">
        <v>0</v>
      </c>
      <c r="V47" s="462">
        <v>0</v>
      </c>
      <c r="W47" s="463">
        <f t="shared" si="2"/>
        <v>0</v>
      </c>
      <c r="X47" s="460"/>
      <c r="Y47" s="461">
        <v>0</v>
      </c>
      <c r="Z47" s="462">
        <v>0</v>
      </c>
      <c r="AA47" s="463">
        <f t="shared" si="3"/>
        <v>0</v>
      </c>
      <c r="AB47" s="460"/>
      <c r="AC47" s="461">
        <v>0</v>
      </c>
      <c r="AD47" s="462">
        <v>0</v>
      </c>
      <c r="AE47" s="463">
        <f t="shared" si="4"/>
        <v>0</v>
      </c>
      <c r="AF47" s="460"/>
      <c r="AG47" s="461">
        <v>0</v>
      </c>
      <c r="AH47" s="462">
        <v>0</v>
      </c>
      <c r="AI47" s="463">
        <f t="shared" si="5"/>
        <v>0</v>
      </c>
      <c r="AJ47" s="460"/>
      <c r="AK47" s="461">
        <v>0</v>
      </c>
      <c r="AL47" s="462">
        <v>0</v>
      </c>
      <c r="AM47" s="463">
        <f t="shared" si="6"/>
        <v>0</v>
      </c>
      <c r="AN47" s="460"/>
      <c r="AO47" s="461">
        <v>0</v>
      </c>
      <c r="AP47" s="462">
        <v>0</v>
      </c>
      <c r="AQ47" s="463">
        <f t="shared" si="7"/>
        <v>0</v>
      </c>
      <c r="AR47" s="464">
        <f t="shared" si="13"/>
        <v>0</v>
      </c>
      <c r="AS47" s="463">
        <f t="shared" si="14"/>
        <v>0</v>
      </c>
      <c r="AT47" s="480">
        <v>0</v>
      </c>
      <c r="AU47" s="491">
        <f>[1]Budżet!K39</f>
        <v>0</v>
      </c>
      <c r="AV47" s="487">
        <f>ROUND([1]Budżet!K39-[1]Budżet!M39,2)</f>
        <v>0</v>
      </c>
      <c r="AW47" s="487" t="str">
        <f t="shared" si="15"/>
        <v>OK</v>
      </c>
      <c r="AX47" s="488" t="str">
        <f t="shared" si="0"/>
        <v>OK</v>
      </c>
      <c r="AY47" s="488" t="str">
        <f t="shared" si="8"/>
        <v>Wartość wkładu własnego spójna z SOWA EFS</v>
      </c>
      <c r="AZ47" s="490" t="str">
        <f t="shared" si="9"/>
        <v>Wartość ogółem spójna z SOWA EFS</v>
      </c>
      <c r="BA47" s="456"/>
      <c r="BB47" s="465">
        <f t="shared" si="16"/>
        <v>0</v>
      </c>
      <c r="BC47" s="465">
        <f t="shared" si="17"/>
        <v>0</v>
      </c>
      <c r="BD47" s="465">
        <f t="shared" si="18"/>
        <v>0</v>
      </c>
      <c r="BE47" s="465"/>
      <c r="BF47" s="465"/>
      <c r="BG47" s="465"/>
    </row>
    <row r="48" spans="1:66" ht="75" customHeight="1">
      <c r="A48" s="438" t="s">
        <v>1141</v>
      </c>
      <c r="B48" s="438">
        <f>[1]Budżet!B40</f>
        <v>0</v>
      </c>
      <c r="C48" s="476">
        <f>[1]Budżet!E40</f>
        <v>0</v>
      </c>
      <c r="D48" s="438">
        <f>[1]Budżet!N40</f>
        <v>0</v>
      </c>
      <c r="E48" s="438" t="str">
        <f>IF([1]Budżet!D40="Amortyzacja","T","N")</f>
        <v>N</v>
      </c>
      <c r="F48" s="438" t="str">
        <f>IF([1]Budżet!D40="Personel projektu","T","N")</f>
        <v>N</v>
      </c>
      <c r="G48" s="438" t="str">
        <f>IF([1]Budżet!D40="Środki trwałe/dostawy","T","N")</f>
        <v>N</v>
      </c>
      <c r="H48" s="438" t="str">
        <f>IF([1]Budżet!D40="Wsparcie finansowe udzielone grantobiorcom i uczestnikom projektu","T","N")</f>
        <v>N</v>
      </c>
      <c r="I48" s="438" t="str">
        <f>IF([1]Budżet!K40&gt;[1]Budżet!M40,"T","N")</f>
        <v>N</v>
      </c>
      <c r="J48" s="438" t="str">
        <f>IF([1]Budżet!D40="Nieruchomości","T","N")</f>
        <v>N</v>
      </c>
      <c r="K48" s="438" t="str">
        <f>IF([1]Budżet!D40="Usługi zewnętrzne","T","N")</f>
        <v>N</v>
      </c>
      <c r="L48" s="438" t="str">
        <f>IF([1]Budżet!D40="Wartości niematerialne i prawne","T","N")</f>
        <v>N</v>
      </c>
      <c r="M48" s="438" t="str">
        <f>IF([1]Budżet!D40="Roboty budowlane","T","N")</f>
        <v>N</v>
      </c>
      <c r="N48" s="438" t="str">
        <f>IF([1]Budżet!D40="Dostawy (inne niż środki trwałe)","T","N")</f>
        <v>N</v>
      </c>
      <c r="O48" s="438" t="str">
        <f>IF([1]Budżet!D40="Koszty wsparcia uczestników projektu","T","N")</f>
        <v>N</v>
      </c>
      <c r="P48" s="460"/>
      <c r="Q48" s="461">
        <v>0</v>
      </c>
      <c r="R48" s="462">
        <v>0</v>
      </c>
      <c r="S48" s="463">
        <f t="shared" si="1"/>
        <v>0</v>
      </c>
      <c r="T48" s="460"/>
      <c r="U48" s="461">
        <v>0</v>
      </c>
      <c r="V48" s="462">
        <v>0</v>
      </c>
      <c r="W48" s="463">
        <f t="shared" si="2"/>
        <v>0</v>
      </c>
      <c r="X48" s="460"/>
      <c r="Y48" s="461">
        <v>0</v>
      </c>
      <c r="Z48" s="462">
        <v>0</v>
      </c>
      <c r="AA48" s="463">
        <f t="shared" si="3"/>
        <v>0</v>
      </c>
      <c r="AB48" s="460"/>
      <c r="AC48" s="461">
        <v>0</v>
      </c>
      <c r="AD48" s="462">
        <v>0</v>
      </c>
      <c r="AE48" s="463">
        <f t="shared" si="4"/>
        <v>0</v>
      </c>
      <c r="AF48" s="460"/>
      <c r="AG48" s="461">
        <v>0</v>
      </c>
      <c r="AH48" s="462">
        <v>0</v>
      </c>
      <c r="AI48" s="463">
        <f t="shared" si="5"/>
        <v>0</v>
      </c>
      <c r="AJ48" s="460"/>
      <c r="AK48" s="461">
        <v>0</v>
      </c>
      <c r="AL48" s="462">
        <v>0</v>
      </c>
      <c r="AM48" s="463">
        <f t="shared" si="6"/>
        <v>0</v>
      </c>
      <c r="AN48" s="460"/>
      <c r="AO48" s="461">
        <v>0</v>
      </c>
      <c r="AP48" s="462">
        <v>0</v>
      </c>
      <c r="AQ48" s="463">
        <f t="shared" si="7"/>
        <v>0</v>
      </c>
      <c r="AR48" s="464">
        <f t="shared" si="13"/>
        <v>0</v>
      </c>
      <c r="AS48" s="463">
        <f t="shared" si="14"/>
        <v>0</v>
      </c>
      <c r="AT48" s="480">
        <v>0</v>
      </c>
      <c r="AU48" s="491">
        <f>[1]Budżet!K40</f>
        <v>0</v>
      </c>
      <c r="AV48" s="487">
        <f>ROUND([1]Budżet!K40-[1]Budżet!M40,2)</f>
        <v>0</v>
      </c>
      <c r="AW48" s="487" t="str">
        <f t="shared" si="15"/>
        <v>OK</v>
      </c>
      <c r="AX48" s="488" t="str">
        <f t="shared" si="0"/>
        <v>OK</v>
      </c>
      <c r="AY48" s="488" t="str">
        <f t="shared" si="8"/>
        <v>Wartość wkładu własnego spójna z SOWA EFS</v>
      </c>
      <c r="AZ48" s="490" t="str">
        <f t="shared" si="9"/>
        <v>Wartość ogółem spójna z SOWA EFS</v>
      </c>
      <c r="BA48" s="456"/>
      <c r="BB48" s="465">
        <f t="shared" si="16"/>
        <v>0</v>
      </c>
      <c r="BC48" s="465">
        <f t="shared" si="17"/>
        <v>0</v>
      </c>
      <c r="BD48" s="465">
        <f t="shared" si="18"/>
        <v>0</v>
      </c>
      <c r="BE48" s="465"/>
      <c r="BF48" s="465"/>
      <c r="BG48" s="465"/>
    </row>
    <row r="49" spans="1:59" ht="75" customHeight="1">
      <c r="A49" s="438" t="s">
        <v>1142</v>
      </c>
      <c r="B49" s="438">
        <f>[1]Budżet!B41</f>
        <v>0</v>
      </c>
      <c r="C49" s="476">
        <f>[1]Budżet!E41</f>
        <v>0</v>
      </c>
      <c r="D49" s="438">
        <f>[1]Budżet!N41</f>
        <v>0</v>
      </c>
      <c r="E49" s="438" t="str">
        <f>IF([1]Budżet!D41="Amortyzacja","T","N")</f>
        <v>N</v>
      </c>
      <c r="F49" s="438" t="str">
        <f>IF([1]Budżet!D41="Personel projektu","T","N")</f>
        <v>N</v>
      </c>
      <c r="G49" s="438" t="str">
        <f>IF([1]Budżet!D41="Środki trwałe/dostawy","T","N")</f>
        <v>N</v>
      </c>
      <c r="H49" s="438" t="str">
        <f>IF([1]Budżet!D41="Wsparcie finansowe udzielone grantobiorcom i uczestnikom projektu","T","N")</f>
        <v>N</v>
      </c>
      <c r="I49" s="438" t="str">
        <f>IF([1]Budżet!K41&gt;[1]Budżet!M41,"T","N")</f>
        <v>N</v>
      </c>
      <c r="J49" s="438" t="str">
        <f>IF([1]Budżet!D41="Nieruchomości","T","N")</f>
        <v>N</v>
      </c>
      <c r="K49" s="438" t="str">
        <f>IF([1]Budżet!D41="Usługi zewnętrzne","T","N")</f>
        <v>N</v>
      </c>
      <c r="L49" s="438" t="str">
        <f>IF([1]Budżet!D41="Wartości niematerialne i prawne","T","N")</f>
        <v>N</v>
      </c>
      <c r="M49" s="438" t="str">
        <f>IF([1]Budżet!D41="Roboty budowlane","T","N")</f>
        <v>N</v>
      </c>
      <c r="N49" s="438" t="str">
        <f>IF([1]Budżet!D41="Dostawy (inne niż środki trwałe)","T","N")</f>
        <v>N</v>
      </c>
      <c r="O49" s="438" t="str">
        <f>IF([1]Budżet!D41="Koszty wsparcia uczestników projektu","T","N")</f>
        <v>N</v>
      </c>
      <c r="P49" s="460"/>
      <c r="Q49" s="461">
        <v>0</v>
      </c>
      <c r="R49" s="462">
        <v>0</v>
      </c>
      <c r="S49" s="463">
        <f t="shared" si="1"/>
        <v>0</v>
      </c>
      <c r="T49" s="460"/>
      <c r="U49" s="461">
        <v>0</v>
      </c>
      <c r="V49" s="462">
        <v>0</v>
      </c>
      <c r="W49" s="463">
        <f t="shared" si="2"/>
        <v>0</v>
      </c>
      <c r="X49" s="460"/>
      <c r="Y49" s="461">
        <v>0</v>
      </c>
      <c r="Z49" s="462">
        <v>0</v>
      </c>
      <c r="AA49" s="463">
        <f t="shared" si="3"/>
        <v>0</v>
      </c>
      <c r="AB49" s="460"/>
      <c r="AC49" s="461">
        <v>0</v>
      </c>
      <c r="AD49" s="462">
        <v>0</v>
      </c>
      <c r="AE49" s="463">
        <f t="shared" si="4"/>
        <v>0</v>
      </c>
      <c r="AF49" s="460"/>
      <c r="AG49" s="461">
        <v>0</v>
      </c>
      <c r="AH49" s="462">
        <v>0</v>
      </c>
      <c r="AI49" s="463">
        <f t="shared" si="5"/>
        <v>0</v>
      </c>
      <c r="AJ49" s="460"/>
      <c r="AK49" s="461">
        <v>0</v>
      </c>
      <c r="AL49" s="462">
        <v>0</v>
      </c>
      <c r="AM49" s="463">
        <f t="shared" si="6"/>
        <v>0</v>
      </c>
      <c r="AN49" s="460"/>
      <c r="AO49" s="461">
        <v>0</v>
      </c>
      <c r="AP49" s="462">
        <v>0</v>
      </c>
      <c r="AQ49" s="463">
        <f t="shared" si="7"/>
        <v>0</v>
      </c>
      <c r="AR49" s="464">
        <f t="shared" si="13"/>
        <v>0</v>
      </c>
      <c r="AS49" s="463">
        <f t="shared" si="14"/>
        <v>0</v>
      </c>
      <c r="AT49" s="480">
        <v>0</v>
      </c>
      <c r="AU49" s="491">
        <f>[1]Budżet!K41</f>
        <v>0</v>
      </c>
      <c r="AV49" s="487">
        <f>ROUND([1]Budżet!K41-[1]Budżet!M41,2)</f>
        <v>0</v>
      </c>
      <c r="AW49" s="487" t="str">
        <f t="shared" si="15"/>
        <v>OK</v>
      </c>
      <c r="AX49" s="488" t="str">
        <f t="shared" si="0"/>
        <v>OK</v>
      </c>
      <c r="AY49" s="488" t="str">
        <f t="shared" si="8"/>
        <v>Wartość wkładu własnego spójna z SOWA EFS</v>
      </c>
      <c r="AZ49" s="490" t="str">
        <f t="shared" si="9"/>
        <v>Wartość ogółem spójna z SOWA EFS</v>
      </c>
      <c r="BA49" s="456"/>
      <c r="BB49" s="465">
        <f t="shared" si="16"/>
        <v>0</v>
      </c>
      <c r="BC49" s="465">
        <f t="shared" si="17"/>
        <v>0</v>
      </c>
      <c r="BD49" s="465">
        <f t="shared" si="18"/>
        <v>0</v>
      </c>
      <c r="BE49" s="465"/>
      <c r="BF49" s="465"/>
      <c r="BG49" s="465"/>
    </row>
    <row r="50" spans="1:59" ht="75" customHeight="1">
      <c r="A50" s="438" t="s">
        <v>1143</v>
      </c>
      <c r="B50" s="438">
        <f>[1]Budżet!B42</f>
        <v>0</v>
      </c>
      <c r="C50" s="476">
        <f>[1]Budżet!E42</f>
        <v>0</v>
      </c>
      <c r="D50" s="438">
        <f>[1]Budżet!N42</f>
        <v>0</v>
      </c>
      <c r="E50" s="438" t="str">
        <f>IF([1]Budżet!D42="Amortyzacja","T","N")</f>
        <v>N</v>
      </c>
      <c r="F50" s="438" t="str">
        <f>IF([1]Budżet!D42="Personel projektu","T","N")</f>
        <v>N</v>
      </c>
      <c r="G50" s="438" t="str">
        <f>IF([1]Budżet!D42="Środki trwałe/dostawy","T","N")</f>
        <v>N</v>
      </c>
      <c r="H50" s="438" t="str">
        <f>IF([1]Budżet!D42="Wsparcie finansowe udzielone grantobiorcom i uczestnikom projektu","T","N")</f>
        <v>N</v>
      </c>
      <c r="I50" s="438" t="str">
        <f>IF([1]Budżet!K42&gt;[1]Budżet!M42,"T","N")</f>
        <v>N</v>
      </c>
      <c r="J50" s="438" t="str">
        <f>IF([1]Budżet!D42="Nieruchomości","T","N")</f>
        <v>N</v>
      </c>
      <c r="K50" s="438" t="str">
        <f>IF([1]Budżet!D42="Usługi zewnętrzne","T","N")</f>
        <v>N</v>
      </c>
      <c r="L50" s="438" t="str">
        <f>IF([1]Budżet!D42="Wartości niematerialne i prawne","T","N")</f>
        <v>N</v>
      </c>
      <c r="M50" s="438" t="str">
        <f>IF([1]Budżet!D42="Roboty budowlane","T","N")</f>
        <v>N</v>
      </c>
      <c r="N50" s="438" t="str">
        <f>IF([1]Budżet!D42="Dostawy (inne niż środki trwałe)","T","N")</f>
        <v>N</v>
      </c>
      <c r="O50" s="438" t="str">
        <f>IF([1]Budżet!D42="Koszty wsparcia uczestników projektu","T","N")</f>
        <v>N</v>
      </c>
      <c r="P50" s="460"/>
      <c r="Q50" s="461">
        <v>0</v>
      </c>
      <c r="R50" s="462">
        <v>0</v>
      </c>
      <c r="S50" s="463">
        <f t="shared" si="1"/>
        <v>0</v>
      </c>
      <c r="T50" s="460"/>
      <c r="U50" s="461">
        <v>0</v>
      </c>
      <c r="V50" s="462">
        <v>0</v>
      </c>
      <c r="W50" s="463">
        <f t="shared" si="2"/>
        <v>0</v>
      </c>
      <c r="X50" s="460"/>
      <c r="Y50" s="461">
        <v>0</v>
      </c>
      <c r="Z50" s="462">
        <v>0</v>
      </c>
      <c r="AA50" s="463">
        <f t="shared" si="3"/>
        <v>0</v>
      </c>
      <c r="AB50" s="460"/>
      <c r="AC50" s="461">
        <v>0</v>
      </c>
      <c r="AD50" s="462">
        <v>0</v>
      </c>
      <c r="AE50" s="463">
        <f t="shared" si="4"/>
        <v>0</v>
      </c>
      <c r="AF50" s="460"/>
      <c r="AG50" s="461">
        <v>0</v>
      </c>
      <c r="AH50" s="462">
        <v>0</v>
      </c>
      <c r="AI50" s="463">
        <f t="shared" si="5"/>
        <v>0</v>
      </c>
      <c r="AJ50" s="460"/>
      <c r="AK50" s="461">
        <v>0</v>
      </c>
      <c r="AL50" s="462">
        <v>0</v>
      </c>
      <c r="AM50" s="463">
        <f t="shared" si="6"/>
        <v>0</v>
      </c>
      <c r="AN50" s="460"/>
      <c r="AO50" s="461">
        <v>0</v>
      </c>
      <c r="AP50" s="462">
        <v>0</v>
      </c>
      <c r="AQ50" s="463">
        <f t="shared" si="7"/>
        <v>0</v>
      </c>
      <c r="AR50" s="464">
        <f t="shared" si="13"/>
        <v>0</v>
      </c>
      <c r="AS50" s="463">
        <f t="shared" si="14"/>
        <v>0</v>
      </c>
      <c r="AT50" s="480">
        <v>0</v>
      </c>
      <c r="AU50" s="491">
        <f>[1]Budżet!K42</f>
        <v>0</v>
      </c>
      <c r="AV50" s="487">
        <f>ROUND([1]Budżet!K42-[1]Budżet!M42,2)</f>
        <v>0</v>
      </c>
      <c r="AW50" s="487" t="str">
        <f t="shared" si="15"/>
        <v>OK</v>
      </c>
      <c r="AX50" s="488" t="str">
        <f t="shared" si="0"/>
        <v>OK</v>
      </c>
      <c r="AY50" s="488" t="str">
        <f t="shared" si="8"/>
        <v>Wartość wkładu własnego spójna z SOWA EFS</v>
      </c>
      <c r="AZ50" s="490" t="str">
        <f t="shared" si="9"/>
        <v>Wartość ogółem spójna z SOWA EFS</v>
      </c>
      <c r="BA50" s="456"/>
      <c r="BB50" s="465">
        <f t="shared" si="16"/>
        <v>0</v>
      </c>
      <c r="BC50" s="465">
        <f t="shared" si="17"/>
        <v>0</v>
      </c>
      <c r="BD50" s="465">
        <f t="shared" si="18"/>
        <v>0</v>
      </c>
      <c r="BE50" s="465"/>
      <c r="BF50" s="465"/>
      <c r="BG50" s="465"/>
    </row>
    <row r="51" spans="1:59" ht="75" customHeight="1">
      <c r="A51" s="438" t="s">
        <v>1144</v>
      </c>
      <c r="B51" s="438">
        <f>[1]Budżet!B43</f>
        <v>0</v>
      </c>
      <c r="C51" s="476">
        <f>[1]Budżet!E43</f>
        <v>0</v>
      </c>
      <c r="D51" s="438">
        <f>[1]Budżet!N43</f>
        <v>0</v>
      </c>
      <c r="E51" s="438" t="str">
        <f>IF([1]Budżet!D43="Amortyzacja","T","N")</f>
        <v>N</v>
      </c>
      <c r="F51" s="438" t="str">
        <f>IF([1]Budżet!D43="Personel projektu","T","N")</f>
        <v>N</v>
      </c>
      <c r="G51" s="438" t="str">
        <f>IF([1]Budżet!D43="Środki trwałe/dostawy","T","N")</f>
        <v>N</v>
      </c>
      <c r="H51" s="438" t="str">
        <f>IF([1]Budżet!D43="Wsparcie finansowe udzielone grantobiorcom i uczestnikom projektu","T","N")</f>
        <v>N</v>
      </c>
      <c r="I51" s="438" t="str">
        <f>IF([1]Budżet!K43&gt;[1]Budżet!M43,"T","N")</f>
        <v>N</v>
      </c>
      <c r="J51" s="438" t="str">
        <f>IF([1]Budżet!D43="Nieruchomości","T","N")</f>
        <v>N</v>
      </c>
      <c r="K51" s="438" t="str">
        <f>IF([1]Budżet!D43="Usługi zewnętrzne","T","N")</f>
        <v>N</v>
      </c>
      <c r="L51" s="438" t="str">
        <f>IF([1]Budżet!D43="Wartości niematerialne i prawne","T","N")</f>
        <v>N</v>
      </c>
      <c r="M51" s="438" t="str">
        <f>IF([1]Budżet!D43="Roboty budowlane","T","N")</f>
        <v>N</v>
      </c>
      <c r="N51" s="438" t="str">
        <f>IF([1]Budżet!D43="Dostawy (inne niż środki trwałe)","T","N")</f>
        <v>N</v>
      </c>
      <c r="O51" s="438" t="str">
        <f>IF([1]Budżet!D43="Koszty wsparcia uczestników projektu","T","N")</f>
        <v>N</v>
      </c>
      <c r="P51" s="460"/>
      <c r="Q51" s="461">
        <v>0</v>
      </c>
      <c r="R51" s="462">
        <v>0</v>
      </c>
      <c r="S51" s="463">
        <f t="shared" si="1"/>
        <v>0</v>
      </c>
      <c r="T51" s="460"/>
      <c r="U51" s="461">
        <v>0</v>
      </c>
      <c r="V51" s="462">
        <v>0</v>
      </c>
      <c r="W51" s="463">
        <f t="shared" si="2"/>
        <v>0</v>
      </c>
      <c r="X51" s="460"/>
      <c r="Y51" s="461">
        <v>0</v>
      </c>
      <c r="Z51" s="462">
        <v>0</v>
      </c>
      <c r="AA51" s="463">
        <f t="shared" si="3"/>
        <v>0</v>
      </c>
      <c r="AB51" s="460"/>
      <c r="AC51" s="461">
        <v>0</v>
      </c>
      <c r="AD51" s="462">
        <v>0</v>
      </c>
      <c r="AE51" s="463">
        <f t="shared" si="4"/>
        <v>0</v>
      </c>
      <c r="AF51" s="460"/>
      <c r="AG51" s="461">
        <v>0</v>
      </c>
      <c r="AH51" s="462">
        <v>0</v>
      </c>
      <c r="AI51" s="463">
        <f t="shared" si="5"/>
        <v>0</v>
      </c>
      <c r="AJ51" s="460"/>
      <c r="AK51" s="461">
        <v>0</v>
      </c>
      <c r="AL51" s="462">
        <v>0</v>
      </c>
      <c r="AM51" s="463">
        <f t="shared" si="6"/>
        <v>0</v>
      </c>
      <c r="AN51" s="460"/>
      <c r="AO51" s="461">
        <v>0</v>
      </c>
      <c r="AP51" s="462">
        <v>0</v>
      </c>
      <c r="AQ51" s="463">
        <f t="shared" si="7"/>
        <v>0</v>
      </c>
      <c r="AR51" s="464">
        <f t="shared" si="13"/>
        <v>0</v>
      </c>
      <c r="AS51" s="463">
        <f t="shared" si="14"/>
        <v>0</v>
      </c>
      <c r="AT51" s="480">
        <v>0</v>
      </c>
      <c r="AU51" s="491">
        <f>[1]Budżet!K43</f>
        <v>0</v>
      </c>
      <c r="AV51" s="487">
        <f>ROUND([1]Budżet!K43-[1]Budżet!M43,2)</f>
        <v>0</v>
      </c>
      <c r="AW51" s="487" t="str">
        <f t="shared" si="15"/>
        <v>OK</v>
      </c>
      <c r="AX51" s="488" t="str">
        <f t="shared" si="0"/>
        <v>OK</v>
      </c>
      <c r="AY51" s="488" t="str">
        <f t="shared" si="8"/>
        <v>Wartość wkładu własnego spójna z SOWA EFS</v>
      </c>
      <c r="AZ51" s="490" t="str">
        <f t="shared" si="9"/>
        <v>Wartość ogółem spójna z SOWA EFS</v>
      </c>
      <c r="BA51" s="456"/>
      <c r="BB51" s="465">
        <f t="shared" si="16"/>
        <v>0</v>
      </c>
      <c r="BC51" s="465">
        <f t="shared" si="17"/>
        <v>0</v>
      </c>
      <c r="BD51" s="465">
        <f t="shared" si="18"/>
        <v>0</v>
      </c>
      <c r="BE51" s="465"/>
      <c r="BF51" s="465"/>
      <c r="BG51" s="465"/>
    </row>
    <row r="52" spans="1:59" ht="75" customHeight="1">
      <c r="A52" s="438" t="s">
        <v>1145</v>
      </c>
      <c r="B52" s="438">
        <f>[1]Budżet!B44</f>
        <v>0</v>
      </c>
      <c r="C52" s="476">
        <f>[1]Budżet!E44</f>
        <v>0</v>
      </c>
      <c r="D52" s="438">
        <f>[1]Budżet!N44</f>
        <v>0</v>
      </c>
      <c r="E52" s="438" t="str">
        <f>IF([1]Budżet!D44="Amortyzacja","T","N")</f>
        <v>N</v>
      </c>
      <c r="F52" s="438" t="str">
        <f>IF([1]Budżet!D44="Personel projektu","T","N")</f>
        <v>N</v>
      </c>
      <c r="G52" s="438" t="str">
        <f>IF([1]Budżet!D44="Środki trwałe/dostawy","T","N")</f>
        <v>N</v>
      </c>
      <c r="H52" s="438" t="str">
        <f>IF([1]Budżet!D44="Wsparcie finansowe udzielone grantobiorcom i uczestnikom projektu","T","N")</f>
        <v>N</v>
      </c>
      <c r="I52" s="438" t="str">
        <f>IF([1]Budżet!K44&gt;[1]Budżet!M44,"T","N")</f>
        <v>N</v>
      </c>
      <c r="J52" s="438" t="str">
        <f>IF([1]Budżet!D44="Nieruchomości","T","N")</f>
        <v>N</v>
      </c>
      <c r="K52" s="438" t="str">
        <f>IF([1]Budżet!D44="Usługi zewnętrzne","T","N")</f>
        <v>N</v>
      </c>
      <c r="L52" s="438" t="str">
        <f>IF([1]Budżet!D44="Wartości niematerialne i prawne","T","N")</f>
        <v>N</v>
      </c>
      <c r="M52" s="438" t="str">
        <f>IF([1]Budżet!D44="Roboty budowlane","T","N")</f>
        <v>N</v>
      </c>
      <c r="N52" s="438" t="str">
        <f>IF([1]Budżet!D44="Dostawy (inne niż środki trwałe)","T","N")</f>
        <v>N</v>
      </c>
      <c r="O52" s="438" t="str">
        <f>IF([1]Budżet!D44="Koszty wsparcia uczestników projektu","T","N")</f>
        <v>N</v>
      </c>
      <c r="P52" s="460"/>
      <c r="Q52" s="461">
        <v>0</v>
      </c>
      <c r="R52" s="462">
        <v>0</v>
      </c>
      <c r="S52" s="463">
        <f t="shared" si="1"/>
        <v>0</v>
      </c>
      <c r="T52" s="460"/>
      <c r="U52" s="461">
        <v>0</v>
      </c>
      <c r="V52" s="462">
        <v>0</v>
      </c>
      <c r="W52" s="463">
        <f t="shared" si="2"/>
        <v>0</v>
      </c>
      <c r="X52" s="460"/>
      <c r="Y52" s="461">
        <v>0</v>
      </c>
      <c r="Z52" s="462">
        <v>0</v>
      </c>
      <c r="AA52" s="463">
        <f t="shared" si="3"/>
        <v>0</v>
      </c>
      <c r="AB52" s="460"/>
      <c r="AC52" s="461">
        <v>0</v>
      </c>
      <c r="AD52" s="462">
        <v>0</v>
      </c>
      <c r="AE52" s="463">
        <f t="shared" si="4"/>
        <v>0</v>
      </c>
      <c r="AF52" s="460"/>
      <c r="AG52" s="461">
        <v>0</v>
      </c>
      <c r="AH52" s="462">
        <v>0</v>
      </c>
      <c r="AI52" s="463">
        <f t="shared" si="5"/>
        <v>0</v>
      </c>
      <c r="AJ52" s="460"/>
      <c r="AK52" s="461">
        <v>0</v>
      </c>
      <c r="AL52" s="462">
        <v>0</v>
      </c>
      <c r="AM52" s="463">
        <f t="shared" si="6"/>
        <v>0</v>
      </c>
      <c r="AN52" s="460"/>
      <c r="AO52" s="461">
        <v>0</v>
      </c>
      <c r="AP52" s="462">
        <v>0</v>
      </c>
      <c r="AQ52" s="463">
        <f t="shared" si="7"/>
        <v>0</v>
      </c>
      <c r="AR52" s="464">
        <f t="shared" si="13"/>
        <v>0</v>
      </c>
      <c r="AS52" s="463">
        <f t="shared" si="14"/>
        <v>0</v>
      </c>
      <c r="AT52" s="480">
        <v>0</v>
      </c>
      <c r="AU52" s="491">
        <f>[1]Budżet!K44</f>
        <v>0</v>
      </c>
      <c r="AV52" s="487">
        <f>ROUND([1]Budżet!K44-[1]Budżet!M44,2)</f>
        <v>0</v>
      </c>
      <c r="AW52" s="487" t="str">
        <f t="shared" si="15"/>
        <v>OK</v>
      </c>
      <c r="AX52" s="488" t="str">
        <f t="shared" si="0"/>
        <v>OK</v>
      </c>
      <c r="AY52" s="488" t="str">
        <f t="shared" si="8"/>
        <v>Wartość wkładu własnego spójna z SOWA EFS</v>
      </c>
      <c r="AZ52" s="490" t="str">
        <f t="shared" si="9"/>
        <v>Wartość ogółem spójna z SOWA EFS</v>
      </c>
      <c r="BA52" s="456"/>
      <c r="BB52" s="465">
        <f t="shared" si="16"/>
        <v>0</v>
      </c>
      <c r="BC52" s="465">
        <f t="shared" si="17"/>
        <v>0</v>
      </c>
      <c r="BD52" s="465">
        <f t="shared" si="18"/>
        <v>0</v>
      </c>
      <c r="BE52" s="465"/>
      <c r="BF52" s="465"/>
      <c r="BG52" s="465"/>
    </row>
    <row r="53" spans="1:59" ht="75" customHeight="1">
      <c r="A53" s="438" t="s">
        <v>1146</v>
      </c>
      <c r="B53" s="438">
        <f>[1]Budżet!B45</f>
        <v>0</v>
      </c>
      <c r="C53" s="476">
        <f>[1]Budżet!E45</f>
        <v>0</v>
      </c>
      <c r="D53" s="438">
        <f>[1]Budżet!N45</f>
        <v>0</v>
      </c>
      <c r="E53" s="438" t="str">
        <f>IF([1]Budżet!D45="Amortyzacja","T","N")</f>
        <v>N</v>
      </c>
      <c r="F53" s="438" t="str">
        <f>IF([1]Budżet!D45="Personel projektu","T","N")</f>
        <v>N</v>
      </c>
      <c r="G53" s="438" t="str">
        <f>IF([1]Budżet!D45="Środki trwałe/dostawy","T","N")</f>
        <v>N</v>
      </c>
      <c r="H53" s="438" t="str">
        <f>IF([1]Budżet!D45="Wsparcie finansowe udzielone grantobiorcom i uczestnikom projektu","T","N")</f>
        <v>N</v>
      </c>
      <c r="I53" s="438" t="str">
        <f>IF([1]Budżet!K45&gt;[1]Budżet!M45,"T","N")</f>
        <v>N</v>
      </c>
      <c r="J53" s="438" t="str">
        <f>IF([1]Budżet!D45="Nieruchomości","T","N")</f>
        <v>N</v>
      </c>
      <c r="K53" s="438" t="str">
        <f>IF([1]Budżet!D45="Usługi zewnętrzne","T","N")</f>
        <v>N</v>
      </c>
      <c r="L53" s="438" t="str">
        <f>IF([1]Budżet!D45="Wartości niematerialne i prawne","T","N")</f>
        <v>N</v>
      </c>
      <c r="M53" s="438" t="str">
        <f>IF([1]Budżet!D45="Roboty budowlane","T","N")</f>
        <v>N</v>
      </c>
      <c r="N53" s="438" t="str">
        <f>IF([1]Budżet!D45="Dostawy (inne niż środki trwałe)","T","N")</f>
        <v>N</v>
      </c>
      <c r="O53" s="438" t="str">
        <f>IF([1]Budżet!D45="Koszty wsparcia uczestników projektu","T","N")</f>
        <v>N</v>
      </c>
      <c r="P53" s="460"/>
      <c r="Q53" s="461">
        <v>0</v>
      </c>
      <c r="R53" s="462">
        <v>0</v>
      </c>
      <c r="S53" s="463">
        <f t="shared" si="1"/>
        <v>0</v>
      </c>
      <c r="T53" s="460"/>
      <c r="U53" s="461">
        <v>0</v>
      </c>
      <c r="V53" s="462">
        <v>0</v>
      </c>
      <c r="W53" s="463">
        <f t="shared" si="2"/>
        <v>0</v>
      </c>
      <c r="X53" s="460"/>
      <c r="Y53" s="461">
        <v>0</v>
      </c>
      <c r="Z53" s="462">
        <v>0</v>
      </c>
      <c r="AA53" s="463">
        <f t="shared" si="3"/>
        <v>0</v>
      </c>
      <c r="AB53" s="460"/>
      <c r="AC53" s="461">
        <v>0</v>
      </c>
      <c r="AD53" s="462">
        <v>0</v>
      </c>
      <c r="AE53" s="463">
        <f t="shared" si="4"/>
        <v>0</v>
      </c>
      <c r="AF53" s="460"/>
      <c r="AG53" s="461">
        <v>0</v>
      </c>
      <c r="AH53" s="462">
        <v>0</v>
      </c>
      <c r="AI53" s="463">
        <f t="shared" si="5"/>
        <v>0</v>
      </c>
      <c r="AJ53" s="460"/>
      <c r="AK53" s="461">
        <v>0</v>
      </c>
      <c r="AL53" s="462">
        <v>0</v>
      </c>
      <c r="AM53" s="463">
        <f t="shared" si="6"/>
        <v>0</v>
      </c>
      <c r="AN53" s="460"/>
      <c r="AO53" s="461">
        <v>0</v>
      </c>
      <c r="AP53" s="462">
        <v>0</v>
      </c>
      <c r="AQ53" s="463">
        <f t="shared" si="7"/>
        <v>0</v>
      </c>
      <c r="AR53" s="464">
        <f t="shared" si="13"/>
        <v>0</v>
      </c>
      <c r="AS53" s="463">
        <f t="shared" si="14"/>
        <v>0</v>
      </c>
      <c r="AT53" s="480">
        <v>0</v>
      </c>
      <c r="AU53" s="491">
        <f>[1]Budżet!K45</f>
        <v>0</v>
      </c>
      <c r="AV53" s="487">
        <f>ROUND([1]Budżet!K45-[1]Budżet!M45,2)</f>
        <v>0</v>
      </c>
      <c r="AW53" s="487" t="str">
        <f t="shared" si="15"/>
        <v>OK</v>
      </c>
      <c r="AX53" s="488" t="str">
        <f t="shared" si="0"/>
        <v>OK</v>
      </c>
      <c r="AY53" s="488" t="str">
        <f t="shared" si="8"/>
        <v>Wartość wkładu własnego spójna z SOWA EFS</v>
      </c>
      <c r="AZ53" s="490" t="str">
        <f t="shared" si="9"/>
        <v>Wartość ogółem spójna z SOWA EFS</v>
      </c>
      <c r="BA53" s="456"/>
      <c r="BB53" s="465">
        <f t="shared" si="16"/>
        <v>0</v>
      </c>
      <c r="BC53" s="465">
        <f t="shared" si="17"/>
        <v>0</v>
      </c>
      <c r="BD53" s="465">
        <f t="shared" si="18"/>
        <v>0</v>
      </c>
      <c r="BE53" s="465"/>
      <c r="BF53" s="465"/>
      <c r="BG53" s="465"/>
    </row>
    <row r="54" spans="1:59" ht="75" customHeight="1">
      <c r="A54" s="438" t="s">
        <v>1147</v>
      </c>
      <c r="B54" s="438">
        <f>[1]Budżet!B46</f>
        <v>0</v>
      </c>
      <c r="C54" s="476">
        <f>[1]Budżet!E46</f>
        <v>0</v>
      </c>
      <c r="D54" s="438">
        <f>[1]Budżet!N46</f>
        <v>0</v>
      </c>
      <c r="E54" s="438" t="str">
        <f>IF([1]Budżet!D46="Amortyzacja","T","N")</f>
        <v>N</v>
      </c>
      <c r="F54" s="438" t="str">
        <f>IF([1]Budżet!D46="Personel projektu","T","N")</f>
        <v>N</v>
      </c>
      <c r="G54" s="438" t="str">
        <f>IF([1]Budżet!D46="Środki trwałe/dostawy","T","N")</f>
        <v>N</v>
      </c>
      <c r="H54" s="438" t="str">
        <f>IF([1]Budżet!D46="Wsparcie finansowe udzielone grantobiorcom i uczestnikom projektu","T","N")</f>
        <v>N</v>
      </c>
      <c r="I54" s="438" t="str">
        <f>IF([1]Budżet!K46&gt;[1]Budżet!M46,"T","N")</f>
        <v>N</v>
      </c>
      <c r="J54" s="438" t="str">
        <f>IF([1]Budżet!D46="Nieruchomości","T","N")</f>
        <v>N</v>
      </c>
      <c r="K54" s="438" t="str">
        <f>IF([1]Budżet!D46="Usługi zewnętrzne","T","N")</f>
        <v>N</v>
      </c>
      <c r="L54" s="438" t="str">
        <f>IF([1]Budżet!D46="Wartości niematerialne i prawne","T","N")</f>
        <v>N</v>
      </c>
      <c r="M54" s="438" t="str">
        <f>IF([1]Budżet!D46="Roboty budowlane","T","N")</f>
        <v>N</v>
      </c>
      <c r="N54" s="438" t="str">
        <f>IF([1]Budżet!D46="Dostawy (inne niż środki trwałe)","T","N")</f>
        <v>N</v>
      </c>
      <c r="O54" s="438" t="str">
        <f>IF([1]Budżet!D46="Koszty wsparcia uczestników projektu","T","N")</f>
        <v>N</v>
      </c>
      <c r="P54" s="460"/>
      <c r="Q54" s="461">
        <v>0</v>
      </c>
      <c r="R54" s="462">
        <v>0</v>
      </c>
      <c r="S54" s="463">
        <f t="shared" si="1"/>
        <v>0</v>
      </c>
      <c r="T54" s="460"/>
      <c r="U54" s="461">
        <v>0</v>
      </c>
      <c r="V54" s="462">
        <v>0</v>
      </c>
      <c r="W54" s="463">
        <f t="shared" si="2"/>
        <v>0</v>
      </c>
      <c r="X54" s="460"/>
      <c r="Y54" s="461">
        <v>0</v>
      </c>
      <c r="Z54" s="462">
        <v>0</v>
      </c>
      <c r="AA54" s="463">
        <f t="shared" si="3"/>
        <v>0</v>
      </c>
      <c r="AB54" s="460"/>
      <c r="AC54" s="461">
        <v>0</v>
      </c>
      <c r="AD54" s="462">
        <v>0</v>
      </c>
      <c r="AE54" s="463">
        <f t="shared" si="4"/>
        <v>0</v>
      </c>
      <c r="AF54" s="460"/>
      <c r="AG54" s="461">
        <v>0</v>
      </c>
      <c r="AH54" s="462">
        <v>0</v>
      </c>
      <c r="AI54" s="463">
        <f t="shared" si="5"/>
        <v>0</v>
      </c>
      <c r="AJ54" s="460"/>
      <c r="AK54" s="461">
        <v>0</v>
      </c>
      <c r="AL54" s="462">
        <v>0</v>
      </c>
      <c r="AM54" s="463">
        <f t="shared" si="6"/>
        <v>0</v>
      </c>
      <c r="AN54" s="460"/>
      <c r="AO54" s="461">
        <v>0</v>
      </c>
      <c r="AP54" s="462">
        <v>0</v>
      </c>
      <c r="AQ54" s="463">
        <f t="shared" si="7"/>
        <v>0</v>
      </c>
      <c r="AR54" s="464">
        <f t="shared" si="13"/>
        <v>0</v>
      </c>
      <c r="AS54" s="463">
        <f t="shared" si="14"/>
        <v>0</v>
      </c>
      <c r="AT54" s="480">
        <v>0</v>
      </c>
      <c r="AU54" s="491">
        <f>[1]Budżet!K46</f>
        <v>0</v>
      </c>
      <c r="AV54" s="487">
        <f>ROUND([1]Budżet!K46-[1]Budżet!M46,2)</f>
        <v>0</v>
      </c>
      <c r="AW54" s="487" t="str">
        <f t="shared" si="15"/>
        <v>OK</v>
      </c>
      <c r="AX54" s="488" t="str">
        <f t="shared" si="0"/>
        <v>OK</v>
      </c>
      <c r="AY54" s="488" t="str">
        <f t="shared" si="8"/>
        <v>Wartość wkładu własnego spójna z SOWA EFS</v>
      </c>
      <c r="AZ54" s="490" t="str">
        <f t="shared" si="9"/>
        <v>Wartość ogółem spójna z SOWA EFS</v>
      </c>
      <c r="BA54" s="456"/>
      <c r="BB54" s="465">
        <f t="shared" si="16"/>
        <v>0</v>
      </c>
      <c r="BC54" s="465">
        <f t="shared" si="17"/>
        <v>0</v>
      </c>
      <c r="BD54" s="465">
        <f t="shared" si="18"/>
        <v>0</v>
      </c>
      <c r="BE54" s="465"/>
      <c r="BF54" s="465"/>
      <c r="BG54" s="465"/>
    </row>
    <row r="55" spans="1:59" ht="75" customHeight="1">
      <c r="A55" s="438" t="s">
        <v>1148</v>
      </c>
      <c r="B55" s="438">
        <f>[1]Budżet!B47</f>
        <v>0</v>
      </c>
      <c r="C55" s="476">
        <f>[1]Budżet!E47</f>
        <v>0</v>
      </c>
      <c r="D55" s="438">
        <f>[1]Budżet!N47</f>
        <v>0</v>
      </c>
      <c r="E55" s="438" t="str">
        <f>IF([1]Budżet!D47="Amortyzacja","T","N")</f>
        <v>N</v>
      </c>
      <c r="F55" s="438" t="str">
        <f>IF([1]Budżet!D47="Personel projektu","T","N")</f>
        <v>N</v>
      </c>
      <c r="G55" s="438" t="str">
        <f>IF([1]Budżet!D47="Środki trwałe/dostawy","T","N")</f>
        <v>N</v>
      </c>
      <c r="H55" s="438" t="str">
        <f>IF([1]Budżet!D47="Wsparcie finansowe udzielone grantobiorcom i uczestnikom projektu","T","N")</f>
        <v>N</v>
      </c>
      <c r="I55" s="438" t="str">
        <f>IF([1]Budżet!K47&gt;[1]Budżet!M47,"T","N")</f>
        <v>N</v>
      </c>
      <c r="J55" s="438" t="str">
        <f>IF([1]Budżet!D47="Nieruchomości","T","N")</f>
        <v>N</v>
      </c>
      <c r="K55" s="438" t="str">
        <f>IF([1]Budżet!D47="Usługi zewnętrzne","T","N")</f>
        <v>N</v>
      </c>
      <c r="L55" s="438" t="str">
        <f>IF([1]Budżet!D47="Wartości niematerialne i prawne","T","N")</f>
        <v>N</v>
      </c>
      <c r="M55" s="438" t="str">
        <f>IF([1]Budżet!D47="Roboty budowlane","T","N")</f>
        <v>N</v>
      </c>
      <c r="N55" s="438" t="str">
        <f>IF([1]Budżet!D47="Dostawy (inne niż środki trwałe)","T","N")</f>
        <v>N</v>
      </c>
      <c r="O55" s="438" t="str">
        <f>IF([1]Budżet!D47="Koszty wsparcia uczestników projektu","T","N")</f>
        <v>N</v>
      </c>
      <c r="P55" s="460"/>
      <c r="Q55" s="461">
        <v>0</v>
      </c>
      <c r="R55" s="462">
        <v>0</v>
      </c>
      <c r="S55" s="463">
        <f t="shared" si="1"/>
        <v>0</v>
      </c>
      <c r="T55" s="460"/>
      <c r="U55" s="461">
        <v>0</v>
      </c>
      <c r="V55" s="462">
        <v>0</v>
      </c>
      <c r="W55" s="463">
        <f t="shared" si="2"/>
        <v>0</v>
      </c>
      <c r="X55" s="460"/>
      <c r="Y55" s="461">
        <v>0</v>
      </c>
      <c r="Z55" s="462">
        <v>0</v>
      </c>
      <c r="AA55" s="463">
        <f t="shared" si="3"/>
        <v>0</v>
      </c>
      <c r="AB55" s="460"/>
      <c r="AC55" s="461">
        <v>0</v>
      </c>
      <c r="AD55" s="462">
        <v>0</v>
      </c>
      <c r="AE55" s="463">
        <f t="shared" si="4"/>
        <v>0</v>
      </c>
      <c r="AF55" s="460"/>
      <c r="AG55" s="461">
        <v>0</v>
      </c>
      <c r="AH55" s="462">
        <v>0</v>
      </c>
      <c r="AI55" s="463">
        <f t="shared" si="5"/>
        <v>0</v>
      </c>
      <c r="AJ55" s="460"/>
      <c r="AK55" s="461">
        <v>0</v>
      </c>
      <c r="AL55" s="462">
        <v>0</v>
      </c>
      <c r="AM55" s="463">
        <f t="shared" si="6"/>
        <v>0</v>
      </c>
      <c r="AN55" s="460"/>
      <c r="AO55" s="461">
        <v>0</v>
      </c>
      <c r="AP55" s="462">
        <v>0</v>
      </c>
      <c r="AQ55" s="463">
        <f t="shared" si="7"/>
        <v>0</v>
      </c>
      <c r="AR55" s="464">
        <f t="shared" si="13"/>
        <v>0</v>
      </c>
      <c r="AS55" s="463">
        <f t="shared" si="14"/>
        <v>0</v>
      </c>
      <c r="AT55" s="480">
        <v>0</v>
      </c>
      <c r="AU55" s="491">
        <f>[1]Budżet!K47</f>
        <v>0</v>
      </c>
      <c r="AV55" s="487">
        <f>ROUND([1]Budżet!K47-[1]Budżet!M47,2)</f>
        <v>0</v>
      </c>
      <c r="AW55" s="487" t="str">
        <f t="shared" si="15"/>
        <v>OK</v>
      </c>
      <c r="AX55" s="488" t="str">
        <f t="shared" si="0"/>
        <v>OK</v>
      </c>
      <c r="AY55" s="488" t="str">
        <f t="shared" si="8"/>
        <v>Wartość wkładu własnego spójna z SOWA EFS</v>
      </c>
      <c r="AZ55" s="490" t="str">
        <f t="shared" si="9"/>
        <v>Wartość ogółem spójna z SOWA EFS</v>
      </c>
      <c r="BA55" s="456"/>
      <c r="BB55" s="465">
        <f t="shared" si="16"/>
        <v>0</v>
      </c>
      <c r="BC55" s="465">
        <f t="shared" si="17"/>
        <v>0</v>
      </c>
      <c r="BD55" s="465">
        <f t="shared" si="18"/>
        <v>0</v>
      </c>
      <c r="BE55" s="465"/>
      <c r="BF55" s="465"/>
      <c r="BG55" s="465"/>
    </row>
    <row r="56" spans="1:59" ht="75" customHeight="1">
      <c r="A56" s="438" t="s">
        <v>1149</v>
      </c>
      <c r="B56" s="438">
        <f>[1]Budżet!B48</f>
        <v>0</v>
      </c>
      <c r="C56" s="476">
        <f>[1]Budżet!E48</f>
        <v>0</v>
      </c>
      <c r="D56" s="438">
        <f>[1]Budżet!N48</f>
        <v>0</v>
      </c>
      <c r="E56" s="438" t="str">
        <f>IF([1]Budżet!D48="Amortyzacja","T","N")</f>
        <v>N</v>
      </c>
      <c r="F56" s="438" t="str">
        <f>IF([1]Budżet!D48="Personel projektu","T","N")</f>
        <v>N</v>
      </c>
      <c r="G56" s="438" t="str">
        <f>IF([1]Budżet!D48="Środki trwałe/dostawy","T","N")</f>
        <v>N</v>
      </c>
      <c r="H56" s="438" t="str">
        <f>IF([1]Budżet!D48="Wsparcie finansowe udzielone grantobiorcom i uczestnikom projektu","T","N")</f>
        <v>N</v>
      </c>
      <c r="I56" s="438" t="str">
        <f>IF([1]Budżet!K48&gt;[1]Budżet!M48,"T","N")</f>
        <v>N</v>
      </c>
      <c r="J56" s="438" t="str">
        <f>IF([1]Budżet!D48="Nieruchomości","T","N")</f>
        <v>N</v>
      </c>
      <c r="K56" s="438" t="str">
        <f>IF([1]Budżet!D48="Usługi zewnętrzne","T","N")</f>
        <v>N</v>
      </c>
      <c r="L56" s="438" t="str">
        <f>IF([1]Budżet!D48="Wartości niematerialne i prawne","T","N")</f>
        <v>N</v>
      </c>
      <c r="M56" s="438" t="str">
        <f>IF([1]Budżet!D48="Roboty budowlane","T","N")</f>
        <v>N</v>
      </c>
      <c r="N56" s="438" t="str">
        <f>IF([1]Budżet!D48="Dostawy (inne niż środki trwałe)","T","N")</f>
        <v>N</v>
      </c>
      <c r="O56" s="438" t="str">
        <f>IF([1]Budżet!D48="Koszty wsparcia uczestników projektu","T","N")</f>
        <v>N</v>
      </c>
      <c r="P56" s="460"/>
      <c r="Q56" s="461">
        <v>0</v>
      </c>
      <c r="R56" s="462">
        <v>0</v>
      </c>
      <c r="S56" s="463">
        <f t="shared" si="1"/>
        <v>0</v>
      </c>
      <c r="T56" s="460"/>
      <c r="U56" s="461">
        <v>0</v>
      </c>
      <c r="V56" s="462">
        <v>0</v>
      </c>
      <c r="W56" s="463">
        <f t="shared" si="2"/>
        <v>0</v>
      </c>
      <c r="X56" s="460"/>
      <c r="Y56" s="461">
        <v>0</v>
      </c>
      <c r="Z56" s="462">
        <v>0</v>
      </c>
      <c r="AA56" s="463">
        <f t="shared" si="3"/>
        <v>0</v>
      </c>
      <c r="AB56" s="460"/>
      <c r="AC56" s="461">
        <v>0</v>
      </c>
      <c r="AD56" s="462">
        <v>0</v>
      </c>
      <c r="AE56" s="463">
        <f t="shared" si="4"/>
        <v>0</v>
      </c>
      <c r="AF56" s="460"/>
      <c r="AG56" s="461">
        <v>0</v>
      </c>
      <c r="AH56" s="462">
        <v>0</v>
      </c>
      <c r="AI56" s="463">
        <f t="shared" si="5"/>
        <v>0</v>
      </c>
      <c r="AJ56" s="460"/>
      <c r="AK56" s="461">
        <v>0</v>
      </c>
      <c r="AL56" s="462">
        <v>0</v>
      </c>
      <c r="AM56" s="463">
        <f t="shared" si="6"/>
        <v>0</v>
      </c>
      <c r="AN56" s="460"/>
      <c r="AO56" s="461">
        <v>0</v>
      </c>
      <c r="AP56" s="462">
        <v>0</v>
      </c>
      <c r="AQ56" s="463">
        <f t="shared" si="7"/>
        <v>0</v>
      </c>
      <c r="AR56" s="464">
        <f t="shared" si="13"/>
        <v>0</v>
      </c>
      <c r="AS56" s="463">
        <f t="shared" si="14"/>
        <v>0</v>
      </c>
      <c r="AT56" s="480">
        <v>0</v>
      </c>
      <c r="AU56" s="491">
        <f>[1]Budżet!K48</f>
        <v>0</v>
      </c>
      <c r="AV56" s="487">
        <f>ROUND([1]Budżet!K48-[1]Budżet!M48,2)</f>
        <v>0</v>
      </c>
      <c r="AW56" s="487" t="str">
        <f t="shared" si="15"/>
        <v>OK</v>
      </c>
      <c r="AX56" s="488" t="str">
        <f t="shared" si="0"/>
        <v>OK</v>
      </c>
      <c r="AY56" s="488" t="str">
        <f t="shared" si="8"/>
        <v>Wartość wkładu własnego spójna z SOWA EFS</v>
      </c>
      <c r="AZ56" s="490" t="str">
        <f t="shared" si="9"/>
        <v>Wartość ogółem spójna z SOWA EFS</v>
      </c>
      <c r="BA56" s="456"/>
      <c r="BB56" s="465">
        <f t="shared" si="16"/>
        <v>0</v>
      </c>
      <c r="BC56" s="465">
        <f t="shared" si="17"/>
        <v>0</v>
      </c>
      <c r="BD56" s="465">
        <f t="shared" si="18"/>
        <v>0</v>
      </c>
      <c r="BE56" s="465"/>
      <c r="BF56" s="465"/>
      <c r="BG56" s="465"/>
    </row>
    <row r="57" spans="1:59" ht="75" customHeight="1">
      <c r="A57" s="438" t="s">
        <v>1150</v>
      </c>
      <c r="B57" s="438">
        <f>[1]Budżet!B49</f>
        <v>0</v>
      </c>
      <c r="C57" s="476">
        <f>[1]Budżet!E49</f>
        <v>0</v>
      </c>
      <c r="D57" s="438">
        <f>[1]Budżet!N49</f>
        <v>0</v>
      </c>
      <c r="E57" s="438" t="str">
        <f>IF([1]Budżet!D49="Amortyzacja","T","N")</f>
        <v>N</v>
      </c>
      <c r="F57" s="438" t="str">
        <f>IF([1]Budżet!D49="Personel projektu","T","N")</f>
        <v>N</v>
      </c>
      <c r="G57" s="438" t="str">
        <f>IF([1]Budżet!D49="Środki trwałe/dostawy","T","N")</f>
        <v>N</v>
      </c>
      <c r="H57" s="438" t="str">
        <f>IF([1]Budżet!D49="Wsparcie finansowe udzielone grantobiorcom i uczestnikom projektu","T","N")</f>
        <v>N</v>
      </c>
      <c r="I57" s="438" t="str">
        <f>IF([1]Budżet!K49&gt;[1]Budżet!M49,"T","N")</f>
        <v>N</v>
      </c>
      <c r="J57" s="438" t="str">
        <f>IF([1]Budżet!D49="Nieruchomości","T","N")</f>
        <v>N</v>
      </c>
      <c r="K57" s="438" t="str">
        <f>IF([1]Budżet!D49="Usługi zewnętrzne","T","N")</f>
        <v>N</v>
      </c>
      <c r="L57" s="438" t="str">
        <f>IF([1]Budżet!D49="Wartości niematerialne i prawne","T","N")</f>
        <v>N</v>
      </c>
      <c r="M57" s="438" t="str">
        <f>IF([1]Budżet!D49="Roboty budowlane","T","N")</f>
        <v>N</v>
      </c>
      <c r="N57" s="438" t="str">
        <f>IF([1]Budżet!D49="Dostawy (inne niż środki trwałe)","T","N")</f>
        <v>N</v>
      </c>
      <c r="O57" s="438" t="str">
        <f>IF([1]Budżet!D49="Koszty wsparcia uczestników projektu","T","N")</f>
        <v>N</v>
      </c>
      <c r="P57" s="460"/>
      <c r="Q57" s="461">
        <v>0</v>
      </c>
      <c r="R57" s="462">
        <v>0</v>
      </c>
      <c r="S57" s="463">
        <f t="shared" si="1"/>
        <v>0</v>
      </c>
      <c r="T57" s="460"/>
      <c r="U57" s="461">
        <v>0</v>
      </c>
      <c r="V57" s="462">
        <v>0</v>
      </c>
      <c r="W57" s="463">
        <f t="shared" si="2"/>
        <v>0</v>
      </c>
      <c r="X57" s="460"/>
      <c r="Y57" s="461">
        <v>0</v>
      </c>
      <c r="Z57" s="462">
        <v>0</v>
      </c>
      <c r="AA57" s="463">
        <f t="shared" si="3"/>
        <v>0</v>
      </c>
      <c r="AB57" s="460"/>
      <c r="AC57" s="461">
        <v>0</v>
      </c>
      <c r="AD57" s="462">
        <v>0</v>
      </c>
      <c r="AE57" s="463">
        <f t="shared" si="4"/>
        <v>0</v>
      </c>
      <c r="AF57" s="460"/>
      <c r="AG57" s="461">
        <v>0</v>
      </c>
      <c r="AH57" s="462">
        <v>0</v>
      </c>
      <c r="AI57" s="463">
        <f t="shared" si="5"/>
        <v>0</v>
      </c>
      <c r="AJ57" s="460"/>
      <c r="AK57" s="461">
        <v>0</v>
      </c>
      <c r="AL57" s="462">
        <v>0</v>
      </c>
      <c r="AM57" s="463">
        <f t="shared" si="6"/>
        <v>0</v>
      </c>
      <c r="AN57" s="460"/>
      <c r="AO57" s="461">
        <v>0</v>
      </c>
      <c r="AP57" s="462">
        <v>0</v>
      </c>
      <c r="AQ57" s="463">
        <f t="shared" si="7"/>
        <v>0</v>
      </c>
      <c r="AR57" s="464">
        <f t="shared" si="13"/>
        <v>0</v>
      </c>
      <c r="AS57" s="463">
        <f t="shared" si="14"/>
        <v>0</v>
      </c>
      <c r="AT57" s="480">
        <v>0</v>
      </c>
      <c r="AU57" s="491">
        <f>[1]Budżet!K49</f>
        <v>0</v>
      </c>
      <c r="AV57" s="487">
        <f>ROUND([1]Budżet!K49-[1]Budżet!M49,2)</f>
        <v>0</v>
      </c>
      <c r="AW57" s="487" t="str">
        <f t="shared" si="15"/>
        <v>OK</v>
      </c>
      <c r="AX57" s="488" t="str">
        <f t="shared" si="0"/>
        <v>OK</v>
      </c>
      <c r="AY57" s="488" t="str">
        <f t="shared" si="8"/>
        <v>Wartość wkładu własnego spójna z SOWA EFS</v>
      </c>
      <c r="AZ57" s="490" t="str">
        <f t="shared" si="9"/>
        <v>Wartość ogółem spójna z SOWA EFS</v>
      </c>
      <c r="BA57" s="456"/>
      <c r="BB57" s="465">
        <f t="shared" si="16"/>
        <v>0</v>
      </c>
      <c r="BC57" s="465">
        <f t="shared" si="17"/>
        <v>0</v>
      </c>
      <c r="BD57" s="465">
        <f t="shared" si="18"/>
        <v>0</v>
      </c>
      <c r="BE57" s="465"/>
      <c r="BF57" s="465"/>
      <c r="BG57" s="465"/>
    </row>
    <row r="58" spans="1:59" ht="75" customHeight="1">
      <c r="A58" s="438" t="s">
        <v>1151</v>
      </c>
      <c r="B58" s="438">
        <f>[1]Budżet!B50</f>
        <v>0</v>
      </c>
      <c r="C58" s="476">
        <f>[1]Budżet!E50</f>
        <v>0</v>
      </c>
      <c r="D58" s="438">
        <f>[1]Budżet!N50</f>
        <v>0</v>
      </c>
      <c r="E58" s="438" t="str">
        <f>IF([1]Budżet!D50="Amortyzacja","T","N")</f>
        <v>N</v>
      </c>
      <c r="F58" s="438" t="str">
        <f>IF([1]Budżet!D50="Personel projektu","T","N")</f>
        <v>N</v>
      </c>
      <c r="G58" s="438" t="str">
        <f>IF([1]Budżet!D50="Środki trwałe/dostawy","T","N")</f>
        <v>N</v>
      </c>
      <c r="H58" s="438" t="str">
        <f>IF([1]Budżet!D50="Wsparcie finansowe udzielone grantobiorcom i uczestnikom projektu","T","N")</f>
        <v>N</v>
      </c>
      <c r="I58" s="438" t="str">
        <f>IF([1]Budżet!K50&gt;[1]Budżet!M50,"T","N")</f>
        <v>N</v>
      </c>
      <c r="J58" s="438" t="str">
        <f>IF([1]Budżet!D50="Nieruchomości","T","N")</f>
        <v>N</v>
      </c>
      <c r="K58" s="438" t="str">
        <f>IF([1]Budżet!D50="Usługi zewnętrzne","T","N")</f>
        <v>N</v>
      </c>
      <c r="L58" s="438" t="str">
        <f>IF([1]Budżet!D50="Wartości niematerialne i prawne","T","N")</f>
        <v>N</v>
      </c>
      <c r="M58" s="438" t="str">
        <f>IF([1]Budżet!D50="Roboty budowlane","T","N")</f>
        <v>N</v>
      </c>
      <c r="N58" s="438" t="str">
        <f>IF([1]Budżet!D50="Dostawy (inne niż środki trwałe)","T","N")</f>
        <v>N</v>
      </c>
      <c r="O58" s="438" t="str">
        <f>IF([1]Budżet!D50="Koszty wsparcia uczestników projektu","T","N")</f>
        <v>N</v>
      </c>
      <c r="P58" s="460"/>
      <c r="Q58" s="461">
        <v>0</v>
      </c>
      <c r="R58" s="462">
        <v>0</v>
      </c>
      <c r="S58" s="463">
        <f t="shared" si="1"/>
        <v>0</v>
      </c>
      <c r="T58" s="460"/>
      <c r="U58" s="461">
        <v>0</v>
      </c>
      <c r="V58" s="462">
        <v>0</v>
      </c>
      <c r="W58" s="463">
        <f t="shared" si="2"/>
        <v>0</v>
      </c>
      <c r="X58" s="460"/>
      <c r="Y58" s="461">
        <v>0</v>
      </c>
      <c r="Z58" s="462">
        <v>0</v>
      </c>
      <c r="AA58" s="463">
        <f t="shared" si="3"/>
        <v>0</v>
      </c>
      <c r="AB58" s="460"/>
      <c r="AC58" s="461">
        <v>0</v>
      </c>
      <c r="AD58" s="462">
        <v>0</v>
      </c>
      <c r="AE58" s="463">
        <f t="shared" si="4"/>
        <v>0</v>
      </c>
      <c r="AF58" s="460"/>
      <c r="AG58" s="461">
        <v>0</v>
      </c>
      <c r="AH58" s="462">
        <v>0</v>
      </c>
      <c r="AI58" s="463">
        <f t="shared" si="5"/>
        <v>0</v>
      </c>
      <c r="AJ58" s="460"/>
      <c r="AK58" s="461">
        <v>0</v>
      </c>
      <c r="AL58" s="462">
        <v>0</v>
      </c>
      <c r="AM58" s="463">
        <f t="shared" si="6"/>
        <v>0</v>
      </c>
      <c r="AN58" s="460"/>
      <c r="AO58" s="461">
        <v>0</v>
      </c>
      <c r="AP58" s="462">
        <v>0</v>
      </c>
      <c r="AQ58" s="463">
        <f t="shared" si="7"/>
        <v>0</v>
      </c>
      <c r="AR58" s="464">
        <f t="shared" si="13"/>
        <v>0</v>
      </c>
      <c r="AS58" s="463">
        <f t="shared" si="14"/>
        <v>0</v>
      </c>
      <c r="AT58" s="480">
        <v>0</v>
      </c>
      <c r="AU58" s="491">
        <f>[1]Budżet!K50</f>
        <v>0</v>
      </c>
      <c r="AV58" s="487">
        <f>ROUND([1]Budżet!K50-[1]Budżet!M50,2)</f>
        <v>0</v>
      </c>
      <c r="AW58" s="487" t="str">
        <f t="shared" si="15"/>
        <v>OK</v>
      </c>
      <c r="AX58" s="488" t="str">
        <f t="shared" si="0"/>
        <v>OK</v>
      </c>
      <c r="AY58" s="488" t="str">
        <f t="shared" si="8"/>
        <v>Wartość wkładu własnego spójna z SOWA EFS</v>
      </c>
      <c r="AZ58" s="490" t="str">
        <f t="shared" si="9"/>
        <v>Wartość ogółem spójna z SOWA EFS</v>
      </c>
      <c r="BA58" s="456"/>
      <c r="BB58" s="465">
        <f t="shared" si="16"/>
        <v>0</v>
      </c>
      <c r="BC58" s="465">
        <f t="shared" si="17"/>
        <v>0</v>
      </c>
      <c r="BD58" s="465">
        <f t="shared" si="18"/>
        <v>0</v>
      </c>
      <c r="BE58" s="465"/>
      <c r="BF58" s="465"/>
      <c r="BG58" s="465"/>
    </row>
    <row r="59" spans="1:59" ht="75" customHeight="1">
      <c r="A59" s="438" t="s">
        <v>1152</v>
      </c>
      <c r="B59" s="438">
        <f>[1]Budżet!B51</f>
        <v>0</v>
      </c>
      <c r="C59" s="476">
        <f>[1]Budżet!E51</f>
        <v>0</v>
      </c>
      <c r="D59" s="438">
        <f>[1]Budżet!N51</f>
        <v>0</v>
      </c>
      <c r="E59" s="438" t="str">
        <f>IF([1]Budżet!D51="Amortyzacja","T","N")</f>
        <v>N</v>
      </c>
      <c r="F59" s="438" t="str">
        <f>IF([1]Budżet!D51="Personel projektu","T","N")</f>
        <v>N</v>
      </c>
      <c r="G59" s="438" t="str">
        <f>IF([1]Budżet!D51="Środki trwałe/dostawy","T","N")</f>
        <v>N</v>
      </c>
      <c r="H59" s="438" t="str">
        <f>IF([1]Budżet!D51="Wsparcie finansowe udzielone grantobiorcom i uczestnikom projektu","T","N")</f>
        <v>N</v>
      </c>
      <c r="I59" s="438" t="str">
        <f>IF([1]Budżet!K51&gt;[1]Budżet!M51,"T","N")</f>
        <v>N</v>
      </c>
      <c r="J59" s="438" t="str">
        <f>IF([1]Budżet!D51="Nieruchomości","T","N")</f>
        <v>N</v>
      </c>
      <c r="K59" s="438" t="str">
        <f>IF([1]Budżet!D51="Usługi zewnętrzne","T","N")</f>
        <v>N</v>
      </c>
      <c r="L59" s="438" t="str">
        <f>IF([1]Budżet!D51="Wartości niematerialne i prawne","T","N")</f>
        <v>N</v>
      </c>
      <c r="M59" s="438" t="str">
        <f>IF([1]Budżet!D51="Roboty budowlane","T","N")</f>
        <v>N</v>
      </c>
      <c r="N59" s="438" t="str">
        <f>IF([1]Budżet!D51="Dostawy (inne niż środki trwałe)","T","N")</f>
        <v>N</v>
      </c>
      <c r="O59" s="438" t="str">
        <f>IF([1]Budżet!D51="Koszty wsparcia uczestników projektu","T","N")</f>
        <v>N</v>
      </c>
      <c r="P59" s="460"/>
      <c r="Q59" s="461">
        <v>0</v>
      </c>
      <c r="R59" s="462">
        <v>0</v>
      </c>
      <c r="S59" s="463">
        <f t="shared" si="1"/>
        <v>0</v>
      </c>
      <c r="T59" s="460"/>
      <c r="U59" s="461">
        <v>0</v>
      </c>
      <c r="V59" s="462">
        <v>0</v>
      </c>
      <c r="W59" s="463">
        <f t="shared" si="2"/>
        <v>0</v>
      </c>
      <c r="X59" s="460"/>
      <c r="Y59" s="461">
        <v>0</v>
      </c>
      <c r="Z59" s="462">
        <v>0</v>
      </c>
      <c r="AA59" s="463">
        <f t="shared" si="3"/>
        <v>0</v>
      </c>
      <c r="AB59" s="460"/>
      <c r="AC59" s="461">
        <v>0</v>
      </c>
      <c r="AD59" s="462">
        <v>0</v>
      </c>
      <c r="AE59" s="463">
        <f t="shared" si="4"/>
        <v>0</v>
      </c>
      <c r="AF59" s="460"/>
      <c r="AG59" s="461">
        <v>0</v>
      </c>
      <c r="AH59" s="462">
        <v>0</v>
      </c>
      <c r="AI59" s="463">
        <f t="shared" si="5"/>
        <v>0</v>
      </c>
      <c r="AJ59" s="460"/>
      <c r="AK59" s="461">
        <v>0</v>
      </c>
      <c r="AL59" s="462">
        <v>0</v>
      </c>
      <c r="AM59" s="463">
        <f t="shared" si="6"/>
        <v>0</v>
      </c>
      <c r="AN59" s="460"/>
      <c r="AO59" s="461">
        <v>0</v>
      </c>
      <c r="AP59" s="462">
        <v>0</v>
      </c>
      <c r="AQ59" s="463">
        <f t="shared" si="7"/>
        <v>0</v>
      </c>
      <c r="AR59" s="464">
        <f t="shared" si="13"/>
        <v>0</v>
      </c>
      <c r="AS59" s="463">
        <f t="shared" si="14"/>
        <v>0</v>
      </c>
      <c r="AT59" s="480">
        <v>0</v>
      </c>
      <c r="AU59" s="491">
        <f>[1]Budżet!K51</f>
        <v>0</v>
      </c>
      <c r="AV59" s="487">
        <f>ROUND([1]Budżet!K51-[1]Budżet!M51,2)</f>
        <v>0</v>
      </c>
      <c r="AW59" s="487" t="str">
        <f t="shared" si="15"/>
        <v>OK</v>
      </c>
      <c r="AX59" s="488" t="str">
        <f t="shared" si="0"/>
        <v>OK</v>
      </c>
      <c r="AY59" s="488" t="str">
        <f t="shared" si="8"/>
        <v>Wartość wkładu własnego spójna z SOWA EFS</v>
      </c>
      <c r="AZ59" s="490" t="str">
        <f t="shared" si="9"/>
        <v>Wartość ogółem spójna z SOWA EFS</v>
      </c>
      <c r="BA59" s="456"/>
      <c r="BB59" s="465">
        <f t="shared" si="16"/>
        <v>0</v>
      </c>
      <c r="BC59" s="465">
        <f t="shared" si="17"/>
        <v>0</v>
      </c>
      <c r="BD59" s="465">
        <f t="shared" si="18"/>
        <v>0</v>
      </c>
      <c r="BE59" s="465"/>
      <c r="BF59" s="465"/>
      <c r="BG59" s="465"/>
    </row>
    <row r="60" spans="1:59" ht="75" customHeight="1">
      <c r="A60" s="438" t="s">
        <v>1153</v>
      </c>
      <c r="B60" s="438">
        <f>[1]Budżet!B52</f>
        <v>0</v>
      </c>
      <c r="C60" s="476">
        <f>[1]Budżet!E52</f>
        <v>0</v>
      </c>
      <c r="D60" s="438">
        <f>[1]Budżet!N52</f>
        <v>0</v>
      </c>
      <c r="E60" s="438" t="str">
        <f>IF([1]Budżet!D52="Amortyzacja","T","N")</f>
        <v>N</v>
      </c>
      <c r="F60" s="438" t="str">
        <f>IF([1]Budżet!D52="Personel projektu","T","N")</f>
        <v>N</v>
      </c>
      <c r="G60" s="438" t="str">
        <f>IF([1]Budżet!D52="Środki trwałe/dostawy","T","N")</f>
        <v>N</v>
      </c>
      <c r="H60" s="438" t="str">
        <f>IF([1]Budżet!D52="Wsparcie finansowe udzielone grantobiorcom i uczestnikom projektu","T","N")</f>
        <v>N</v>
      </c>
      <c r="I60" s="438" t="str">
        <f>IF([1]Budżet!K52&gt;[1]Budżet!M52,"T","N")</f>
        <v>N</v>
      </c>
      <c r="J60" s="438" t="str">
        <f>IF([1]Budżet!D52="Nieruchomości","T","N")</f>
        <v>N</v>
      </c>
      <c r="K60" s="438" t="str">
        <f>IF([1]Budżet!D52="Usługi zewnętrzne","T","N")</f>
        <v>N</v>
      </c>
      <c r="L60" s="438" t="str">
        <f>IF([1]Budżet!D52="Wartości niematerialne i prawne","T","N")</f>
        <v>N</v>
      </c>
      <c r="M60" s="438" t="str">
        <f>IF([1]Budżet!D52="Roboty budowlane","T","N")</f>
        <v>N</v>
      </c>
      <c r="N60" s="438" t="str">
        <f>IF([1]Budżet!D52="Dostawy (inne niż środki trwałe)","T","N")</f>
        <v>N</v>
      </c>
      <c r="O60" s="438" t="str">
        <f>IF([1]Budżet!D52="Koszty wsparcia uczestników projektu","T","N")</f>
        <v>N</v>
      </c>
      <c r="P60" s="460"/>
      <c r="Q60" s="461">
        <v>0</v>
      </c>
      <c r="R60" s="462">
        <v>0</v>
      </c>
      <c r="S60" s="463">
        <f t="shared" si="1"/>
        <v>0</v>
      </c>
      <c r="T60" s="460"/>
      <c r="U60" s="461">
        <v>0</v>
      </c>
      <c r="V60" s="462">
        <v>0</v>
      </c>
      <c r="W60" s="463">
        <f t="shared" si="2"/>
        <v>0</v>
      </c>
      <c r="X60" s="460"/>
      <c r="Y60" s="461">
        <v>0</v>
      </c>
      <c r="Z60" s="462">
        <v>0</v>
      </c>
      <c r="AA60" s="463">
        <f t="shared" si="3"/>
        <v>0</v>
      </c>
      <c r="AB60" s="460"/>
      <c r="AC60" s="461">
        <v>0</v>
      </c>
      <c r="AD60" s="462">
        <v>0</v>
      </c>
      <c r="AE60" s="463">
        <f t="shared" si="4"/>
        <v>0</v>
      </c>
      <c r="AF60" s="460"/>
      <c r="AG60" s="461">
        <v>0</v>
      </c>
      <c r="AH60" s="462">
        <v>0</v>
      </c>
      <c r="AI60" s="463">
        <f t="shared" si="5"/>
        <v>0</v>
      </c>
      <c r="AJ60" s="460"/>
      <c r="AK60" s="461">
        <v>0</v>
      </c>
      <c r="AL60" s="462">
        <v>0</v>
      </c>
      <c r="AM60" s="463">
        <f t="shared" si="6"/>
        <v>0</v>
      </c>
      <c r="AN60" s="460"/>
      <c r="AO60" s="461">
        <v>0</v>
      </c>
      <c r="AP60" s="462">
        <v>0</v>
      </c>
      <c r="AQ60" s="463">
        <f t="shared" si="7"/>
        <v>0</v>
      </c>
      <c r="AR60" s="464">
        <f t="shared" si="13"/>
        <v>0</v>
      </c>
      <c r="AS60" s="463">
        <f t="shared" si="14"/>
        <v>0</v>
      </c>
      <c r="AT60" s="480">
        <v>0</v>
      </c>
      <c r="AU60" s="491">
        <f>[1]Budżet!K52</f>
        <v>0</v>
      </c>
      <c r="AV60" s="487">
        <f>ROUND([1]Budżet!K52-[1]Budżet!M52,2)</f>
        <v>0</v>
      </c>
      <c r="AW60" s="487" t="str">
        <f t="shared" si="15"/>
        <v>OK</v>
      </c>
      <c r="AX60" s="488" t="str">
        <f t="shared" si="0"/>
        <v>OK</v>
      </c>
      <c r="AY60" s="488" t="str">
        <f t="shared" si="8"/>
        <v>Wartość wkładu własnego spójna z SOWA EFS</v>
      </c>
      <c r="AZ60" s="490" t="str">
        <f t="shared" si="9"/>
        <v>Wartość ogółem spójna z SOWA EFS</v>
      </c>
      <c r="BA60" s="456"/>
      <c r="BB60" s="465">
        <f t="shared" si="16"/>
        <v>0</v>
      </c>
      <c r="BC60" s="465">
        <f t="shared" si="17"/>
        <v>0</v>
      </c>
      <c r="BD60" s="465">
        <f t="shared" si="18"/>
        <v>0</v>
      </c>
      <c r="BE60" s="465"/>
      <c r="BF60" s="465"/>
      <c r="BG60" s="465"/>
    </row>
    <row r="61" spans="1:59" ht="75" customHeight="1">
      <c r="A61" s="438" t="s">
        <v>1154</v>
      </c>
      <c r="B61" s="438">
        <f>[1]Budżet!B53</f>
        <v>0</v>
      </c>
      <c r="C61" s="476">
        <f>[1]Budżet!E53</f>
        <v>0</v>
      </c>
      <c r="D61" s="438">
        <f>[1]Budżet!N53</f>
        <v>0</v>
      </c>
      <c r="E61" s="438" t="str">
        <f>IF([1]Budżet!D53="Amortyzacja","T","N")</f>
        <v>N</v>
      </c>
      <c r="F61" s="438" t="str">
        <f>IF([1]Budżet!D53="Personel projektu","T","N")</f>
        <v>N</v>
      </c>
      <c r="G61" s="438" t="str">
        <f>IF([1]Budżet!D53="Środki trwałe/dostawy","T","N")</f>
        <v>N</v>
      </c>
      <c r="H61" s="438" t="str">
        <f>IF([1]Budżet!D53="Wsparcie finansowe udzielone grantobiorcom i uczestnikom projektu","T","N")</f>
        <v>N</v>
      </c>
      <c r="I61" s="438" t="str">
        <f>IF([1]Budżet!K53&gt;[1]Budżet!M53,"T","N")</f>
        <v>N</v>
      </c>
      <c r="J61" s="438" t="str">
        <f>IF([1]Budżet!D53="Nieruchomości","T","N")</f>
        <v>N</v>
      </c>
      <c r="K61" s="438" t="str">
        <f>IF([1]Budżet!D53="Usługi zewnętrzne","T","N")</f>
        <v>N</v>
      </c>
      <c r="L61" s="438" t="str">
        <f>IF([1]Budżet!D53="Wartości niematerialne i prawne","T","N")</f>
        <v>N</v>
      </c>
      <c r="M61" s="438" t="str">
        <f>IF([1]Budżet!D53="Roboty budowlane","T","N")</f>
        <v>N</v>
      </c>
      <c r="N61" s="438" t="str">
        <f>IF([1]Budżet!D53="Dostawy (inne niż środki trwałe)","T","N")</f>
        <v>N</v>
      </c>
      <c r="O61" s="438" t="str">
        <f>IF([1]Budżet!D53="Koszty wsparcia uczestników projektu","T","N")</f>
        <v>N</v>
      </c>
      <c r="P61" s="460"/>
      <c r="Q61" s="461">
        <v>0</v>
      </c>
      <c r="R61" s="462">
        <v>0</v>
      </c>
      <c r="S61" s="463">
        <f t="shared" si="1"/>
        <v>0</v>
      </c>
      <c r="T61" s="460"/>
      <c r="U61" s="461">
        <v>0</v>
      </c>
      <c r="V61" s="462">
        <v>0</v>
      </c>
      <c r="W61" s="463">
        <f t="shared" si="2"/>
        <v>0</v>
      </c>
      <c r="X61" s="460"/>
      <c r="Y61" s="461">
        <v>0</v>
      </c>
      <c r="Z61" s="462">
        <v>0</v>
      </c>
      <c r="AA61" s="463">
        <f t="shared" si="3"/>
        <v>0</v>
      </c>
      <c r="AB61" s="460"/>
      <c r="AC61" s="461">
        <v>0</v>
      </c>
      <c r="AD61" s="462">
        <v>0</v>
      </c>
      <c r="AE61" s="463">
        <f t="shared" si="4"/>
        <v>0</v>
      </c>
      <c r="AF61" s="460"/>
      <c r="AG61" s="461">
        <v>0</v>
      </c>
      <c r="AH61" s="462">
        <v>0</v>
      </c>
      <c r="AI61" s="463">
        <f t="shared" si="5"/>
        <v>0</v>
      </c>
      <c r="AJ61" s="460"/>
      <c r="AK61" s="461">
        <v>0</v>
      </c>
      <c r="AL61" s="462">
        <v>0</v>
      </c>
      <c r="AM61" s="463">
        <f t="shared" si="6"/>
        <v>0</v>
      </c>
      <c r="AN61" s="460"/>
      <c r="AO61" s="461">
        <v>0</v>
      </c>
      <c r="AP61" s="462">
        <v>0</v>
      </c>
      <c r="AQ61" s="463">
        <f t="shared" si="7"/>
        <v>0</v>
      </c>
      <c r="AR61" s="464">
        <f t="shared" si="13"/>
        <v>0</v>
      </c>
      <c r="AS61" s="463">
        <f t="shared" si="14"/>
        <v>0</v>
      </c>
      <c r="AT61" s="480">
        <v>0</v>
      </c>
      <c r="AU61" s="491">
        <f>[1]Budżet!K53</f>
        <v>0</v>
      </c>
      <c r="AV61" s="487">
        <f>ROUND([1]Budżet!K53-[1]Budżet!M53,2)</f>
        <v>0</v>
      </c>
      <c r="AW61" s="487" t="str">
        <f t="shared" si="15"/>
        <v>OK</v>
      </c>
      <c r="AX61" s="488" t="str">
        <f t="shared" si="0"/>
        <v>OK</v>
      </c>
      <c r="AY61" s="488" t="str">
        <f t="shared" si="8"/>
        <v>Wartość wkładu własnego spójna z SOWA EFS</v>
      </c>
      <c r="AZ61" s="490" t="str">
        <f t="shared" si="9"/>
        <v>Wartość ogółem spójna z SOWA EFS</v>
      </c>
      <c r="BA61" s="456"/>
      <c r="BB61" s="465">
        <f t="shared" si="16"/>
        <v>0</v>
      </c>
      <c r="BC61" s="465">
        <f t="shared" si="17"/>
        <v>0</v>
      </c>
      <c r="BD61" s="465">
        <f t="shared" si="18"/>
        <v>0</v>
      </c>
      <c r="BE61" s="465"/>
      <c r="BF61" s="465"/>
      <c r="BG61" s="465"/>
    </row>
    <row r="62" spans="1:59" ht="75" customHeight="1">
      <c r="A62" s="438" t="s">
        <v>1155</v>
      </c>
      <c r="B62" s="438">
        <f>[1]Budżet!B54</f>
        <v>0</v>
      </c>
      <c r="C62" s="476">
        <f>[1]Budżet!E54</f>
        <v>0</v>
      </c>
      <c r="D62" s="438">
        <f>[1]Budżet!N54</f>
        <v>0</v>
      </c>
      <c r="E62" s="438" t="str">
        <f>IF([1]Budżet!D54="Amortyzacja","T","N")</f>
        <v>N</v>
      </c>
      <c r="F62" s="438" t="str">
        <f>IF([1]Budżet!D54="Personel projektu","T","N")</f>
        <v>N</v>
      </c>
      <c r="G62" s="438" t="str">
        <f>IF([1]Budżet!D54="Środki trwałe/dostawy","T","N")</f>
        <v>N</v>
      </c>
      <c r="H62" s="438" t="str">
        <f>IF([1]Budżet!D54="Wsparcie finansowe udzielone grantobiorcom i uczestnikom projektu","T","N")</f>
        <v>N</v>
      </c>
      <c r="I62" s="438" t="str">
        <f>IF([1]Budżet!K54&gt;[1]Budżet!M54,"T","N")</f>
        <v>N</v>
      </c>
      <c r="J62" s="438" t="str">
        <f>IF([1]Budżet!D54="Nieruchomości","T","N")</f>
        <v>N</v>
      </c>
      <c r="K62" s="438" t="str">
        <f>IF([1]Budżet!D54="Usługi zewnętrzne","T","N")</f>
        <v>N</v>
      </c>
      <c r="L62" s="438" t="str">
        <f>IF([1]Budżet!D54="Wartości niematerialne i prawne","T","N")</f>
        <v>N</v>
      </c>
      <c r="M62" s="438" t="str">
        <f>IF([1]Budżet!D54="Roboty budowlane","T","N")</f>
        <v>N</v>
      </c>
      <c r="N62" s="438" t="str">
        <f>IF([1]Budżet!D54="Dostawy (inne niż środki trwałe)","T","N")</f>
        <v>N</v>
      </c>
      <c r="O62" s="438" t="str">
        <f>IF([1]Budżet!D54="Koszty wsparcia uczestników projektu","T","N")</f>
        <v>N</v>
      </c>
      <c r="P62" s="460"/>
      <c r="Q62" s="461">
        <v>0</v>
      </c>
      <c r="R62" s="462">
        <v>0</v>
      </c>
      <c r="S62" s="463">
        <f t="shared" si="1"/>
        <v>0</v>
      </c>
      <c r="T62" s="460"/>
      <c r="U62" s="461">
        <v>0</v>
      </c>
      <c r="V62" s="462">
        <v>0</v>
      </c>
      <c r="W62" s="463">
        <f t="shared" si="2"/>
        <v>0</v>
      </c>
      <c r="X62" s="460"/>
      <c r="Y62" s="461">
        <v>0</v>
      </c>
      <c r="Z62" s="462">
        <v>0</v>
      </c>
      <c r="AA62" s="463">
        <f t="shared" si="3"/>
        <v>0</v>
      </c>
      <c r="AB62" s="460"/>
      <c r="AC62" s="461">
        <v>0</v>
      </c>
      <c r="AD62" s="462">
        <v>0</v>
      </c>
      <c r="AE62" s="463">
        <f t="shared" si="4"/>
        <v>0</v>
      </c>
      <c r="AF62" s="460"/>
      <c r="AG62" s="461">
        <v>0</v>
      </c>
      <c r="AH62" s="462">
        <v>0</v>
      </c>
      <c r="AI62" s="463">
        <f t="shared" si="5"/>
        <v>0</v>
      </c>
      <c r="AJ62" s="460"/>
      <c r="AK62" s="461">
        <v>0</v>
      </c>
      <c r="AL62" s="462">
        <v>0</v>
      </c>
      <c r="AM62" s="463">
        <f t="shared" si="6"/>
        <v>0</v>
      </c>
      <c r="AN62" s="460"/>
      <c r="AO62" s="461">
        <v>0</v>
      </c>
      <c r="AP62" s="462">
        <v>0</v>
      </c>
      <c r="AQ62" s="463">
        <f t="shared" si="7"/>
        <v>0</v>
      </c>
      <c r="AR62" s="464">
        <f t="shared" si="13"/>
        <v>0</v>
      </c>
      <c r="AS62" s="463">
        <f t="shared" si="14"/>
        <v>0</v>
      </c>
      <c r="AT62" s="480">
        <v>0</v>
      </c>
      <c r="AU62" s="491">
        <f>[1]Budżet!K54</f>
        <v>0</v>
      </c>
      <c r="AV62" s="487">
        <f>ROUND([1]Budżet!K54-[1]Budżet!M54,2)</f>
        <v>0</v>
      </c>
      <c r="AW62" s="487" t="str">
        <f t="shared" si="15"/>
        <v>OK</v>
      </c>
      <c r="AX62" s="488" t="str">
        <f t="shared" si="0"/>
        <v>OK</v>
      </c>
      <c r="AY62" s="488" t="str">
        <f t="shared" si="8"/>
        <v>Wartość wkładu własnego spójna z SOWA EFS</v>
      </c>
      <c r="AZ62" s="490" t="str">
        <f t="shared" si="9"/>
        <v>Wartość ogółem spójna z SOWA EFS</v>
      </c>
      <c r="BA62" s="456"/>
      <c r="BB62" s="465">
        <f t="shared" si="16"/>
        <v>0</v>
      </c>
      <c r="BC62" s="465">
        <f t="shared" si="17"/>
        <v>0</v>
      </c>
      <c r="BD62" s="465">
        <f t="shared" si="18"/>
        <v>0</v>
      </c>
      <c r="BE62" s="465"/>
      <c r="BF62" s="465"/>
      <c r="BG62" s="465"/>
    </row>
    <row r="63" spans="1:59" ht="75" customHeight="1">
      <c r="A63" s="438" t="s">
        <v>1156</v>
      </c>
      <c r="B63" s="438">
        <f>[1]Budżet!B55</f>
        <v>0</v>
      </c>
      <c r="C63" s="476">
        <f>[1]Budżet!E55</f>
        <v>0</v>
      </c>
      <c r="D63" s="438">
        <f>[1]Budżet!N55</f>
        <v>0</v>
      </c>
      <c r="E63" s="438" t="str">
        <f>IF([1]Budżet!D55="Amortyzacja","T","N")</f>
        <v>N</v>
      </c>
      <c r="F63" s="438" t="str">
        <f>IF([1]Budżet!D55="Personel projektu","T","N")</f>
        <v>N</v>
      </c>
      <c r="G63" s="438" t="str">
        <f>IF([1]Budżet!D55="Środki trwałe/dostawy","T","N")</f>
        <v>N</v>
      </c>
      <c r="H63" s="438" t="str">
        <f>IF([1]Budżet!D55="Wsparcie finansowe udzielone grantobiorcom i uczestnikom projektu","T","N")</f>
        <v>N</v>
      </c>
      <c r="I63" s="438" t="str">
        <f>IF([1]Budżet!K55&gt;[1]Budżet!M55,"T","N")</f>
        <v>N</v>
      </c>
      <c r="J63" s="438" t="str">
        <f>IF([1]Budżet!D55="Nieruchomości","T","N")</f>
        <v>N</v>
      </c>
      <c r="K63" s="438" t="str">
        <f>IF([1]Budżet!D55="Usługi zewnętrzne","T","N")</f>
        <v>N</v>
      </c>
      <c r="L63" s="438" t="str">
        <f>IF([1]Budżet!D55="Wartości niematerialne i prawne","T","N")</f>
        <v>N</v>
      </c>
      <c r="M63" s="438" t="str">
        <f>IF([1]Budżet!D55="Roboty budowlane","T","N")</f>
        <v>N</v>
      </c>
      <c r="N63" s="438" t="str">
        <f>IF([1]Budżet!D55="Dostawy (inne niż środki trwałe)","T","N")</f>
        <v>N</v>
      </c>
      <c r="O63" s="438" t="str">
        <f>IF([1]Budżet!D55="Koszty wsparcia uczestników projektu","T","N")</f>
        <v>N</v>
      </c>
      <c r="P63" s="460"/>
      <c r="Q63" s="461">
        <v>0</v>
      </c>
      <c r="R63" s="462">
        <v>0</v>
      </c>
      <c r="S63" s="463">
        <f t="shared" si="1"/>
        <v>0</v>
      </c>
      <c r="T63" s="460"/>
      <c r="U63" s="461">
        <v>0</v>
      </c>
      <c r="V63" s="462">
        <v>0</v>
      </c>
      <c r="W63" s="463">
        <f t="shared" si="2"/>
        <v>0</v>
      </c>
      <c r="X63" s="460"/>
      <c r="Y63" s="461">
        <v>0</v>
      </c>
      <c r="Z63" s="462">
        <v>0</v>
      </c>
      <c r="AA63" s="463">
        <f t="shared" si="3"/>
        <v>0</v>
      </c>
      <c r="AB63" s="460"/>
      <c r="AC63" s="461">
        <v>0</v>
      </c>
      <c r="AD63" s="462">
        <v>0</v>
      </c>
      <c r="AE63" s="463">
        <f t="shared" si="4"/>
        <v>0</v>
      </c>
      <c r="AF63" s="460"/>
      <c r="AG63" s="461">
        <v>0</v>
      </c>
      <c r="AH63" s="462">
        <v>0</v>
      </c>
      <c r="AI63" s="463">
        <f t="shared" si="5"/>
        <v>0</v>
      </c>
      <c r="AJ63" s="460"/>
      <c r="AK63" s="461">
        <v>0</v>
      </c>
      <c r="AL63" s="462">
        <v>0</v>
      </c>
      <c r="AM63" s="463">
        <f t="shared" si="6"/>
        <v>0</v>
      </c>
      <c r="AN63" s="460"/>
      <c r="AO63" s="461">
        <v>0</v>
      </c>
      <c r="AP63" s="462">
        <v>0</v>
      </c>
      <c r="AQ63" s="463">
        <f t="shared" si="7"/>
        <v>0</v>
      </c>
      <c r="AR63" s="464">
        <f t="shared" si="13"/>
        <v>0</v>
      </c>
      <c r="AS63" s="463">
        <f t="shared" si="14"/>
        <v>0</v>
      </c>
      <c r="AT63" s="480">
        <v>0</v>
      </c>
      <c r="AU63" s="491">
        <f>[1]Budżet!K55</f>
        <v>0</v>
      </c>
      <c r="AV63" s="487">
        <f>ROUND([1]Budżet!K55-[1]Budżet!M55,2)</f>
        <v>0</v>
      </c>
      <c r="AW63" s="487" t="str">
        <f t="shared" si="15"/>
        <v>OK</v>
      </c>
      <c r="AX63" s="488" t="str">
        <f t="shared" si="0"/>
        <v>OK</v>
      </c>
      <c r="AY63" s="488" t="str">
        <f t="shared" si="8"/>
        <v>Wartość wkładu własnego spójna z SOWA EFS</v>
      </c>
      <c r="AZ63" s="490" t="str">
        <f t="shared" si="9"/>
        <v>Wartość ogółem spójna z SOWA EFS</v>
      </c>
      <c r="BA63" s="456"/>
      <c r="BB63" s="465">
        <f t="shared" si="16"/>
        <v>0</v>
      </c>
      <c r="BC63" s="465">
        <f t="shared" si="17"/>
        <v>0</v>
      </c>
      <c r="BD63" s="465">
        <f t="shared" si="18"/>
        <v>0</v>
      </c>
      <c r="BE63" s="465"/>
      <c r="BF63" s="465"/>
      <c r="BG63" s="465"/>
    </row>
    <row r="64" spans="1:59" ht="75" customHeight="1">
      <c r="A64" s="438" t="s">
        <v>1157</v>
      </c>
      <c r="B64" s="438">
        <f>[1]Budżet!B56</f>
        <v>0</v>
      </c>
      <c r="C64" s="476">
        <f>[1]Budżet!E56</f>
        <v>0</v>
      </c>
      <c r="D64" s="438">
        <f>[1]Budżet!N56</f>
        <v>0</v>
      </c>
      <c r="E64" s="438" t="str">
        <f>IF([1]Budżet!D56="Amortyzacja","T","N")</f>
        <v>N</v>
      </c>
      <c r="F64" s="438" t="str">
        <f>IF([1]Budżet!D56="Personel projektu","T","N")</f>
        <v>N</v>
      </c>
      <c r="G64" s="438" t="str">
        <f>IF([1]Budżet!D56="Środki trwałe/dostawy","T","N")</f>
        <v>N</v>
      </c>
      <c r="H64" s="438" t="str">
        <f>IF([1]Budżet!D56="Wsparcie finansowe udzielone grantobiorcom i uczestnikom projektu","T","N")</f>
        <v>N</v>
      </c>
      <c r="I64" s="438" t="str">
        <f>IF([1]Budżet!K56&gt;[1]Budżet!M56,"T","N")</f>
        <v>N</v>
      </c>
      <c r="J64" s="438" t="str">
        <f>IF([1]Budżet!D56="Nieruchomości","T","N")</f>
        <v>N</v>
      </c>
      <c r="K64" s="438" t="str">
        <f>IF([1]Budżet!D56="Usługi zewnętrzne","T","N")</f>
        <v>N</v>
      </c>
      <c r="L64" s="438" t="str">
        <f>IF([1]Budżet!D56="Wartości niematerialne i prawne","T","N")</f>
        <v>N</v>
      </c>
      <c r="M64" s="438" t="str">
        <f>IF([1]Budżet!D56="Roboty budowlane","T","N")</f>
        <v>N</v>
      </c>
      <c r="N64" s="438" t="str">
        <f>IF([1]Budżet!D56="Dostawy (inne niż środki trwałe)","T","N")</f>
        <v>N</v>
      </c>
      <c r="O64" s="438" t="str">
        <f>IF([1]Budżet!D56="Koszty wsparcia uczestników projektu","T","N")</f>
        <v>N</v>
      </c>
      <c r="P64" s="460"/>
      <c r="Q64" s="461">
        <v>0</v>
      </c>
      <c r="R64" s="462">
        <v>0</v>
      </c>
      <c r="S64" s="463">
        <f t="shared" si="1"/>
        <v>0</v>
      </c>
      <c r="T64" s="460"/>
      <c r="U64" s="461">
        <v>0</v>
      </c>
      <c r="V64" s="462">
        <v>0</v>
      </c>
      <c r="W64" s="463">
        <f t="shared" si="2"/>
        <v>0</v>
      </c>
      <c r="X64" s="460"/>
      <c r="Y64" s="461">
        <v>0</v>
      </c>
      <c r="Z64" s="462">
        <v>0</v>
      </c>
      <c r="AA64" s="463">
        <f t="shared" si="3"/>
        <v>0</v>
      </c>
      <c r="AB64" s="460"/>
      <c r="AC64" s="461">
        <v>0</v>
      </c>
      <c r="AD64" s="462">
        <v>0</v>
      </c>
      <c r="AE64" s="463">
        <f t="shared" si="4"/>
        <v>0</v>
      </c>
      <c r="AF64" s="460"/>
      <c r="AG64" s="461">
        <v>0</v>
      </c>
      <c r="AH64" s="462">
        <v>0</v>
      </c>
      <c r="AI64" s="463">
        <f t="shared" si="5"/>
        <v>0</v>
      </c>
      <c r="AJ64" s="460"/>
      <c r="AK64" s="461">
        <v>0</v>
      </c>
      <c r="AL64" s="462">
        <v>0</v>
      </c>
      <c r="AM64" s="463">
        <f t="shared" si="6"/>
        <v>0</v>
      </c>
      <c r="AN64" s="460"/>
      <c r="AO64" s="461">
        <v>0</v>
      </c>
      <c r="AP64" s="462">
        <v>0</v>
      </c>
      <c r="AQ64" s="463">
        <f t="shared" si="7"/>
        <v>0</v>
      </c>
      <c r="AR64" s="464">
        <f t="shared" si="13"/>
        <v>0</v>
      </c>
      <c r="AS64" s="463">
        <f t="shared" si="14"/>
        <v>0</v>
      </c>
      <c r="AT64" s="480">
        <v>0</v>
      </c>
      <c r="AU64" s="491">
        <f>[1]Budżet!K56</f>
        <v>0</v>
      </c>
      <c r="AV64" s="487">
        <f>ROUND([1]Budżet!K56-[1]Budżet!M56,2)</f>
        <v>0</v>
      </c>
      <c r="AW64" s="487" t="str">
        <f t="shared" si="15"/>
        <v>OK</v>
      </c>
      <c r="AX64" s="488" t="str">
        <f t="shared" si="0"/>
        <v>OK</v>
      </c>
      <c r="AY64" s="488" t="str">
        <f t="shared" si="8"/>
        <v>Wartość wkładu własnego spójna z SOWA EFS</v>
      </c>
      <c r="AZ64" s="490" t="str">
        <f t="shared" si="9"/>
        <v>Wartość ogółem spójna z SOWA EFS</v>
      </c>
      <c r="BA64" s="456"/>
      <c r="BB64" s="465">
        <f t="shared" si="16"/>
        <v>0</v>
      </c>
      <c r="BC64" s="465">
        <f t="shared" si="17"/>
        <v>0</v>
      </c>
      <c r="BD64" s="465">
        <f t="shared" si="18"/>
        <v>0</v>
      </c>
      <c r="BE64" s="465"/>
      <c r="BF64" s="465"/>
      <c r="BG64" s="465"/>
    </row>
    <row r="65" spans="1:59" ht="75" customHeight="1">
      <c r="A65" s="438" t="s">
        <v>1158</v>
      </c>
      <c r="B65" s="438">
        <f>[1]Budżet!B57</f>
        <v>0</v>
      </c>
      <c r="C65" s="476">
        <f>[1]Budżet!E57</f>
        <v>0</v>
      </c>
      <c r="D65" s="438">
        <f>[1]Budżet!N57</f>
        <v>0</v>
      </c>
      <c r="E65" s="438" t="str">
        <f>IF([1]Budżet!D57="Amortyzacja","T","N")</f>
        <v>N</v>
      </c>
      <c r="F65" s="438" t="str">
        <f>IF([1]Budżet!D57="Personel projektu","T","N")</f>
        <v>N</v>
      </c>
      <c r="G65" s="438" t="str">
        <f>IF([1]Budżet!D57="Środki trwałe/dostawy","T","N")</f>
        <v>N</v>
      </c>
      <c r="H65" s="438" t="str">
        <f>IF([1]Budżet!D57="Wsparcie finansowe udzielone grantobiorcom i uczestnikom projektu","T","N")</f>
        <v>N</v>
      </c>
      <c r="I65" s="438" t="str">
        <f>IF([1]Budżet!K57&gt;[1]Budżet!M57,"T","N")</f>
        <v>N</v>
      </c>
      <c r="J65" s="438" t="str">
        <f>IF([1]Budżet!D57="Nieruchomości","T","N")</f>
        <v>N</v>
      </c>
      <c r="K65" s="438" t="str">
        <f>IF([1]Budżet!D57="Usługi zewnętrzne","T","N")</f>
        <v>N</v>
      </c>
      <c r="L65" s="438" t="str">
        <f>IF([1]Budżet!D57="Wartości niematerialne i prawne","T","N")</f>
        <v>N</v>
      </c>
      <c r="M65" s="438" t="str">
        <f>IF([1]Budżet!D57="Roboty budowlane","T","N")</f>
        <v>N</v>
      </c>
      <c r="N65" s="438" t="str">
        <f>IF([1]Budżet!D57="Dostawy (inne niż środki trwałe)","T","N")</f>
        <v>N</v>
      </c>
      <c r="O65" s="438" t="str">
        <f>IF([1]Budżet!D57="Koszty wsparcia uczestników projektu","T","N")</f>
        <v>N</v>
      </c>
      <c r="P65" s="460"/>
      <c r="Q65" s="461">
        <v>0</v>
      </c>
      <c r="R65" s="462">
        <v>0</v>
      </c>
      <c r="S65" s="463">
        <f t="shared" si="1"/>
        <v>0</v>
      </c>
      <c r="T65" s="460"/>
      <c r="U65" s="461">
        <v>0</v>
      </c>
      <c r="V65" s="462">
        <v>0</v>
      </c>
      <c r="W65" s="463">
        <f t="shared" si="2"/>
        <v>0</v>
      </c>
      <c r="X65" s="460"/>
      <c r="Y65" s="461">
        <v>0</v>
      </c>
      <c r="Z65" s="462">
        <v>0</v>
      </c>
      <c r="AA65" s="463">
        <f t="shared" si="3"/>
        <v>0</v>
      </c>
      <c r="AB65" s="460"/>
      <c r="AC65" s="461">
        <v>0</v>
      </c>
      <c r="AD65" s="462">
        <v>0</v>
      </c>
      <c r="AE65" s="463">
        <f t="shared" si="4"/>
        <v>0</v>
      </c>
      <c r="AF65" s="460"/>
      <c r="AG65" s="461">
        <v>0</v>
      </c>
      <c r="AH65" s="462">
        <v>0</v>
      </c>
      <c r="AI65" s="463">
        <f t="shared" si="5"/>
        <v>0</v>
      </c>
      <c r="AJ65" s="460"/>
      <c r="AK65" s="461">
        <v>0</v>
      </c>
      <c r="AL65" s="462">
        <v>0</v>
      </c>
      <c r="AM65" s="463">
        <f t="shared" si="6"/>
        <v>0</v>
      </c>
      <c r="AN65" s="460"/>
      <c r="AO65" s="461">
        <v>0</v>
      </c>
      <c r="AP65" s="462">
        <v>0</v>
      </c>
      <c r="AQ65" s="463">
        <f t="shared" si="7"/>
        <v>0</v>
      </c>
      <c r="AR65" s="464">
        <f t="shared" si="13"/>
        <v>0</v>
      </c>
      <c r="AS65" s="463">
        <f t="shared" si="14"/>
        <v>0</v>
      </c>
      <c r="AT65" s="480">
        <v>0</v>
      </c>
      <c r="AU65" s="491">
        <f>[1]Budżet!K57</f>
        <v>0</v>
      </c>
      <c r="AV65" s="487">
        <f>ROUND([1]Budżet!K57-[1]Budżet!M57,2)</f>
        <v>0</v>
      </c>
      <c r="AW65" s="487" t="str">
        <f t="shared" si="15"/>
        <v>OK</v>
      </c>
      <c r="AX65" s="488" t="str">
        <f t="shared" si="0"/>
        <v>OK</v>
      </c>
      <c r="AY65" s="488" t="str">
        <f t="shared" si="8"/>
        <v>Wartość wkładu własnego spójna z SOWA EFS</v>
      </c>
      <c r="AZ65" s="490" t="str">
        <f t="shared" si="9"/>
        <v>Wartość ogółem spójna z SOWA EFS</v>
      </c>
      <c r="BA65" s="456"/>
      <c r="BB65" s="465">
        <f t="shared" si="16"/>
        <v>0</v>
      </c>
      <c r="BC65" s="465">
        <f t="shared" si="17"/>
        <v>0</v>
      </c>
      <c r="BD65" s="465">
        <f t="shared" si="18"/>
        <v>0</v>
      </c>
      <c r="BE65" s="465"/>
      <c r="BF65" s="465"/>
      <c r="BG65" s="465"/>
    </row>
    <row r="66" spans="1:59" ht="75" customHeight="1">
      <c r="A66" s="438" t="s">
        <v>1159</v>
      </c>
      <c r="B66" s="438">
        <f>[1]Budżet!B58</f>
        <v>0</v>
      </c>
      <c r="C66" s="476">
        <f>[1]Budżet!E58</f>
        <v>0</v>
      </c>
      <c r="D66" s="438">
        <f>[1]Budżet!N58</f>
        <v>0</v>
      </c>
      <c r="E66" s="438" t="str">
        <f>IF([1]Budżet!D58="Amortyzacja","T","N")</f>
        <v>N</v>
      </c>
      <c r="F66" s="438" t="str">
        <f>IF([1]Budżet!D58="Personel projektu","T","N")</f>
        <v>N</v>
      </c>
      <c r="G66" s="438" t="str">
        <f>IF([1]Budżet!D58="Środki trwałe/dostawy","T","N")</f>
        <v>N</v>
      </c>
      <c r="H66" s="438" t="str">
        <f>IF([1]Budżet!D58="Wsparcie finansowe udzielone grantobiorcom i uczestnikom projektu","T","N")</f>
        <v>N</v>
      </c>
      <c r="I66" s="438" t="str">
        <f>IF([1]Budżet!K58&gt;[1]Budżet!M58,"T","N")</f>
        <v>N</v>
      </c>
      <c r="J66" s="438" t="str">
        <f>IF([1]Budżet!D58="Nieruchomości","T","N")</f>
        <v>N</v>
      </c>
      <c r="K66" s="438" t="str">
        <f>IF([1]Budżet!D58="Usługi zewnętrzne","T","N")</f>
        <v>N</v>
      </c>
      <c r="L66" s="438" t="str">
        <f>IF([1]Budżet!D58="Wartości niematerialne i prawne","T","N")</f>
        <v>N</v>
      </c>
      <c r="M66" s="438" t="str">
        <f>IF([1]Budżet!D58="Roboty budowlane","T","N")</f>
        <v>N</v>
      </c>
      <c r="N66" s="438" t="str">
        <f>IF([1]Budżet!D58="Dostawy (inne niż środki trwałe)","T","N")</f>
        <v>N</v>
      </c>
      <c r="O66" s="438" t="str">
        <f>IF([1]Budżet!D58="Koszty wsparcia uczestników projektu","T","N")</f>
        <v>N</v>
      </c>
      <c r="P66" s="460"/>
      <c r="Q66" s="461">
        <v>0</v>
      </c>
      <c r="R66" s="462">
        <v>0</v>
      </c>
      <c r="S66" s="463">
        <f t="shared" si="1"/>
        <v>0</v>
      </c>
      <c r="T66" s="460"/>
      <c r="U66" s="461">
        <v>0</v>
      </c>
      <c r="V66" s="462">
        <v>0</v>
      </c>
      <c r="W66" s="463">
        <f t="shared" si="2"/>
        <v>0</v>
      </c>
      <c r="X66" s="460"/>
      <c r="Y66" s="461">
        <v>0</v>
      </c>
      <c r="Z66" s="462">
        <v>0</v>
      </c>
      <c r="AA66" s="463">
        <f t="shared" si="3"/>
        <v>0</v>
      </c>
      <c r="AB66" s="460"/>
      <c r="AC66" s="461">
        <v>0</v>
      </c>
      <c r="AD66" s="462">
        <v>0</v>
      </c>
      <c r="AE66" s="463">
        <f t="shared" si="4"/>
        <v>0</v>
      </c>
      <c r="AF66" s="460"/>
      <c r="AG66" s="461">
        <v>0</v>
      </c>
      <c r="AH66" s="462">
        <v>0</v>
      </c>
      <c r="AI66" s="463">
        <f t="shared" si="5"/>
        <v>0</v>
      </c>
      <c r="AJ66" s="460"/>
      <c r="AK66" s="461">
        <v>0</v>
      </c>
      <c r="AL66" s="462">
        <v>0</v>
      </c>
      <c r="AM66" s="463">
        <f t="shared" si="6"/>
        <v>0</v>
      </c>
      <c r="AN66" s="460"/>
      <c r="AO66" s="461">
        <v>0</v>
      </c>
      <c r="AP66" s="462">
        <v>0</v>
      </c>
      <c r="AQ66" s="463">
        <f t="shared" si="7"/>
        <v>0</v>
      </c>
      <c r="AR66" s="464">
        <f t="shared" si="13"/>
        <v>0</v>
      </c>
      <c r="AS66" s="463">
        <f t="shared" si="14"/>
        <v>0</v>
      </c>
      <c r="AT66" s="480">
        <v>0</v>
      </c>
      <c r="AU66" s="491">
        <f>[1]Budżet!K58</f>
        <v>0</v>
      </c>
      <c r="AV66" s="487">
        <f>ROUND([1]Budżet!K58-[1]Budżet!M58,2)</f>
        <v>0</v>
      </c>
      <c r="AW66" s="487" t="str">
        <f t="shared" si="15"/>
        <v>OK</v>
      </c>
      <c r="AX66" s="488" t="str">
        <f t="shared" si="0"/>
        <v>OK</v>
      </c>
      <c r="AY66" s="488" t="str">
        <f t="shared" si="8"/>
        <v>Wartość wkładu własnego spójna z SOWA EFS</v>
      </c>
      <c r="AZ66" s="490" t="str">
        <f t="shared" si="9"/>
        <v>Wartość ogółem spójna z SOWA EFS</v>
      </c>
      <c r="BA66" s="456"/>
      <c r="BB66" s="465">
        <f t="shared" si="16"/>
        <v>0</v>
      </c>
      <c r="BC66" s="465">
        <f t="shared" si="17"/>
        <v>0</v>
      </c>
      <c r="BD66" s="465">
        <f t="shared" si="18"/>
        <v>0</v>
      </c>
      <c r="BE66" s="465"/>
      <c r="BF66" s="465"/>
      <c r="BG66" s="465"/>
    </row>
    <row r="67" spans="1:59" ht="75" customHeight="1">
      <c r="A67" s="438" t="s">
        <v>1160</v>
      </c>
      <c r="B67" s="438">
        <f>[1]Budżet!B59</f>
        <v>0</v>
      </c>
      <c r="C67" s="476">
        <f>[1]Budżet!E59</f>
        <v>0</v>
      </c>
      <c r="D67" s="438">
        <f>[1]Budżet!N59</f>
        <v>0</v>
      </c>
      <c r="E67" s="438" t="str">
        <f>IF([1]Budżet!D59="Amortyzacja","T","N")</f>
        <v>N</v>
      </c>
      <c r="F67" s="438" t="str">
        <f>IF([1]Budżet!D59="Personel projektu","T","N")</f>
        <v>N</v>
      </c>
      <c r="G67" s="438" t="str">
        <f>IF([1]Budżet!D59="Środki trwałe/dostawy","T","N")</f>
        <v>N</v>
      </c>
      <c r="H67" s="438" t="str">
        <f>IF([1]Budżet!D59="Wsparcie finansowe udzielone grantobiorcom i uczestnikom projektu","T","N")</f>
        <v>N</v>
      </c>
      <c r="I67" s="438" t="str">
        <f>IF([1]Budżet!K59&gt;[1]Budżet!M59,"T","N")</f>
        <v>N</v>
      </c>
      <c r="J67" s="438" t="str">
        <f>IF([1]Budżet!D59="Nieruchomości","T","N")</f>
        <v>N</v>
      </c>
      <c r="K67" s="438" t="str">
        <f>IF([1]Budżet!D59="Usługi zewnętrzne","T","N")</f>
        <v>N</v>
      </c>
      <c r="L67" s="438" t="str">
        <f>IF([1]Budżet!D59="Wartości niematerialne i prawne","T","N")</f>
        <v>N</v>
      </c>
      <c r="M67" s="438" t="str">
        <f>IF([1]Budżet!D59="Roboty budowlane","T","N")</f>
        <v>N</v>
      </c>
      <c r="N67" s="438" t="str">
        <f>IF([1]Budżet!D59="Dostawy (inne niż środki trwałe)","T","N")</f>
        <v>N</v>
      </c>
      <c r="O67" s="438" t="str">
        <f>IF([1]Budżet!D59="Koszty wsparcia uczestników projektu","T","N")</f>
        <v>N</v>
      </c>
      <c r="P67" s="460"/>
      <c r="Q67" s="461">
        <v>0</v>
      </c>
      <c r="R67" s="462">
        <v>0</v>
      </c>
      <c r="S67" s="463">
        <f t="shared" si="1"/>
        <v>0</v>
      </c>
      <c r="T67" s="460"/>
      <c r="U67" s="461">
        <v>0</v>
      </c>
      <c r="V67" s="462">
        <v>0</v>
      </c>
      <c r="W67" s="463">
        <f t="shared" si="2"/>
        <v>0</v>
      </c>
      <c r="X67" s="460"/>
      <c r="Y67" s="461">
        <v>0</v>
      </c>
      <c r="Z67" s="462">
        <v>0</v>
      </c>
      <c r="AA67" s="463">
        <f t="shared" si="3"/>
        <v>0</v>
      </c>
      <c r="AB67" s="460"/>
      <c r="AC67" s="461">
        <v>0</v>
      </c>
      <c r="AD67" s="462">
        <v>0</v>
      </c>
      <c r="AE67" s="463">
        <f t="shared" si="4"/>
        <v>0</v>
      </c>
      <c r="AF67" s="460"/>
      <c r="AG67" s="461">
        <v>0</v>
      </c>
      <c r="AH67" s="462">
        <v>0</v>
      </c>
      <c r="AI67" s="463">
        <f t="shared" si="5"/>
        <v>0</v>
      </c>
      <c r="AJ67" s="460"/>
      <c r="AK67" s="461">
        <v>0</v>
      </c>
      <c r="AL67" s="462">
        <v>0</v>
      </c>
      <c r="AM67" s="463">
        <f t="shared" si="6"/>
        <v>0</v>
      </c>
      <c r="AN67" s="460"/>
      <c r="AO67" s="461">
        <v>0</v>
      </c>
      <c r="AP67" s="462">
        <v>0</v>
      </c>
      <c r="AQ67" s="463">
        <f t="shared" si="7"/>
        <v>0</v>
      </c>
      <c r="AR67" s="464">
        <f t="shared" si="13"/>
        <v>0</v>
      </c>
      <c r="AS67" s="463">
        <f t="shared" si="14"/>
        <v>0</v>
      </c>
      <c r="AT67" s="480">
        <v>0</v>
      </c>
      <c r="AU67" s="491">
        <f>[1]Budżet!K59</f>
        <v>0</v>
      </c>
      <c r="AV67" s="487">
        <f>ROUND([1]Budżet!K59-[1]Budżet!M59,2)</f>
        <v>0</v>
      </c>
      <c r="AW67" s="487" t="str">
        <f t="shared" si="15"/>
        <v>OK</v>
      </c>
      <c r="AX67" s="488" t="str">
        <f t="shared" si="0"/>
        <v>OK</v>
      </c>
      <c r="AY67" s="488" t="str">
        <f t="shared" si="8"/>
        <v>Wartość wkładu własnego spójna z SOWA EFS</v>
      </c>
      <c r="AZ67" s="490" t="str">
        <f t="shared" si="9"/>
        <v>Wartość ogółem spójna z SOWA EFS</v>
      </c>
      <c r="BA67" s="456"/>
      <c r="BB67" s="465">
        <f t="shared" si="16"/>
        <v>0</v>
      </c>
      <c r="BC67" s="465">
        <f t="shared" si="17"/>
        <v>0</v>
      </c>
      <c r="BD67" s="465">
        <f t="shared" si="18"/>
        <v>0</v>
      </c>
      <c r="BE67" s="465"/>
      <c r="BF67" s="465"/>
      <c r="BG67" s="465"/>
    </row>
    <row r="68" spans="1:59" ht="75" customHeight="1">
      <c r="A68" s="438" t="s">
        <v>1161</v>
      </c>
      <c r="B68" s="438">
        <f>[1]Budżet!B60</f>
        <v>0</v>
      </c>
      <c r="C68" s="476">
        <f>[1]Budżet!E60</f>
        <v>0</v>
      </c>
      <c r="D68" s="438">
        <f>[1]Budżet!N60</f>
        <v>0</v>
      </c>
      <c r="E68" s="438" t="str">
        <f>IF([1]Budżet!D60="Amortyzacja","T","N")</f>
        <v>N</v>
      </c>
      <c r="F68" s="438" t="str">
        <f>IF([1]Budżet!D60="Personel projektu","T","N")</f>
        <v>N</v>
      </c>
      <c r="G68" s="438" t="str">
        <f>IF([1]Budżet!D60="Środki trwałe/dostawy","T","N")</f>
        <v>N</v>
      </c>
      <c r="H68" s="438" t="str">
        <f>IF([1]Budżet!D60="Wsparcie finansowe udzielone grantobiorcom i uczestnikom projektu","T","N")</f>
        <v>N</v>
      </c>
      <c r="I68" s="438" t="str">
        <f>IF([1]Budżet!K60&gt;[1]Budżet!M60,"T","N")</f>
        <v>N</v>
      </c>
      <c r="J68" s="438" t="str">
        <f>IF([1]Budżet!D60="Nieruchomości","T","N")</f>
        <v>N</v>
      </c>
      <c r="K68" s="438" t="str">
        <f>IF([1]Budżet!D60="Usługi zewnętrzne","T","N")</f>
        <v>N</v>
      </c>
      <c r="L68" s="438" t="str">
        <f>IF([1]Budżet!D60="Wartości niematerialne i prawne","T","N")</f>
        <v>N</v>
      </c>
      <c r="M68" s="438" t="str">
        <f>IF([1]Budżet!D60="Roboty budowlane","T","N")</f>
        <v>N</v>
      </c>
      <c r="N68" s="438" t="str">
        <f>IF([1]Budżet!D60="Dostawy (inne niż środki trwałe)","T","N")</f>
        <v>N</v>
      </c>
      <c r="O68" s="438" t="str">
        <f>IF([1]Budżet!D60="Koszty wsparcia uczestników projektu","T","N")</f>
        <v>N</v>
      </c>
      <c r="P68" s="460"/>
      <c r="Q68" s="461">
        <v>0</v>
      </c>
      <c r="R68" s="462">
        <v>0</v>
      </c>
      <c r="S68" s="463">
        <f t="shared" si="1"/>
        <v>0</v>
      </c>
      <c r="T68" s="460"/>
      <c r="U68" s="461">
        <v>0</v>
      </c>
      <c r="V68" s="462">
        <v>0</v>
      </c>
      <c r="W68" s="463">
        <f t="shared" si="2"/>
        <v>0</v>
      </c>
      <c r="X68" s="460"/>
      <c r="Y68" s="461">
        <v>0</v>
      </c>
      <c r="Z68" s="462">
        <v>0</v>
      </c>
      <c r="AA68" s="463">
        <f t="shared" si="3"/>
        <v>0</v>
      </c>
      <c r="AB68" s="460"/>
      <c r="AC68" s="461">
        <v>0</v>
      </c>
      <c r="AD68" s="462">
        <v>0</v>
      </c>
      <c r="AE68" s="463">
        <f t="shared" si="4"/>
        <v>0</v>
      </c>
      <c r="AF68" s="460"/>
      <c r="AG68" s="461">
        <v>0</v>
      </c>
      <c r="AH68" s="462">
        <v>0</v>
      </c>
      <c r="AI68" s="463">
        <f t="shared" si="5"/>
        <v>0</v>
      </c>
      <c r="AJ68" s="460"/>
      <c r="AK68" s="461">
        <v>0</v>
      </c>
      <c r="AL68" s="462">
        <v>0</v>
      </c>
      <c r="AM68" s="463">
        <f t="shared" si="6"/>
        <v>0</v>
      </c>
      <c r="AN68" s="460"/>
      <c r="AO68" s="461">
        <v>0</v>
      </c>
      <c r="AP68" s="462">
        <v>0</v>
      </c>
      <c r="AQ68" s="463">
        <f t="shared" si="7"/>
        <v>0</v>
      </c>
      <c r="AR68" s="464">
        <f t="shared" si="13"/>
        <v>0</v>
      </c>
      <c r="AS68" s="463">
        <f t="shared" si="14"/>
        <v>0</v>
      </c>
      <c r="AT68" s="480">
        <v>0</v>
      </c>
      <c r="AU68" s="491">
        <f>[1]Budżet!K60</f>
        <v>0</v>
      </c>
      <c r="AV68" s="487">
        <f>ROUND([1]Budżet!K60-[1]Budżet!M60,2)</f>
        <v>0</v>
      </c>
      <c r="AW68" s="487" t="str">
        <f t="shared" si="15"/>
        <v>OK</v>
      </c>
      <c r="AX68" s="488" t="str">
        <f t="shared" si="0"/>
        <v>OK</v>
      </c>
      <c r="AY68" s="488" t="str">
        <f t="shared" si="8"/>
        <v>Wartość wkładu własnego spójna z SOWA EFS</v>
      </c>
      <c r="AZ68" s="490" t="str">
        <f t="shared" si="9"/>
        <v>Wartość ogółem spójna z SOWA EFS</v>
      </c>
      <c r="BA68" s="456"/>
      <c r="BB68" s="465">
        <f t="shared" si="16"/>
        <v>0</v>
      </c>
      <c r="BC68" s="465">
        <f t="shared" si="17"/>
        <v>0</v>
      </c>
      <c r="BD68" s="465">
        <f t="shared" si="18"/>
        <v>0</v>
      </c>
      <c r="BE68" s="465"/>
      <c r="BF68" s="465"/>
      <c r="BG68" s="465"/>
    </row>
    <row r="69" spans="1:59" ht="75" customHeight="1">
      <c r="A69" s="438" t="s">
        <v>1162</v>
      </c>
      <c r="B69" s="438">
        <f>[1]Budżet!B61</f>
        <v>0</v>
      </c>
      <c r="C69" s="476">
        <f>[1]Budżet!E61</f>
        <v>0</v>
      </c>
      <c r="D69" s="438">
        <f>[1]Budżet!N61</f>
        <v>0</v>
      </c>
      <c r="E69" s="438" t="str">
        <f>IF([1]Budżet!D61="Amortyzacja","T","N")</f>
        <v>N</v>
      </c>
      <c r="F69" s="438" t="str">
        <f>IF([1]Budżet!D61="Personel projektu","T","N")</f>
        <v>N</v>
      </c>
      <c r="G69" s="438" t="str">
        <f>IF([1]Budżet!D61="Środki trwałe/dostawy","T","N")</f>
        <v>N</v>
      </c>
      <c r="H69" s="438" t="str">
        <f>IF([1]Budżet!D61="Wsparcie finansowe udzielone grantobiorcom i uczestnikom projektu","T","N")</f>
        <v>N</v>
      </c>
      <c r="I69" s="438" t="str">
        <f>IF([1]Budżet!K61&gt;[1]Budżet!M61,"T","N")</f>
        <v>N</v>
      </c>
      <c r="J69" s="438" t="str">
        <f>IF([1]Budżet!D61="Nieruchomości","T","N")</f>
        <v>N</v>
      </c>
      <c r="K69" s="438" t="str">
        <f>IF([1]Budżet!D61="Usługi zewnętrzne","T","N")</f>
        <v>N</v>
      </c>
      <c r="L69" s="438" t="str">
        <f>IF([1]Budżet!D61="Wartości niematerialne i prawne","T","N")</f>
        <v>N</v>
      </c>
      <c r="M69" s="438" t="str">
        <f>IF([1]Budżet!D61="Roboty budowlane","T","N")</f>
        <v>N</v>
      </c>
      <c r="N69" s="438" t="str">
        <f>IF([1]Budżet!D61="Dostawy (inne niż środki trwałe)","T","N")</f>
        <v>N</v>
      </c>
      <c r="O69" s="438" t="str">
        <f>IF([1]Budżet!D61="Koszty wsparcia uczestników projektu","T","N")</f>
        <v>N</v>
      </c>
      <c r="P69" s="460"/>
      <c r="Q69" s="461">
        <v>0</v>
      </c>
      <c r="R69" s="462">
        <v>0</v>
      </c>
      <c r="S69" s="463">
        <f t="shared" si="1"/>
        <v>0</v>
      </c>
      <c r="T69" s="460"/>
      <c r="U69" s="461">
        <v>0</v>
      </c>
      <c r="V69" s="462">
        <v>0</v>
      </c>
      <c r="W69" s="463">
        <f t="shared" si="2"/>
        <v>0</v>
      </c>
      <c r="X69" s="460"/>
      <c r="Y69" s="461">
        <v>0</v>
      </c>
      <c r="Z69" s="462">
        <v>0</v>
      </c>
      <c r="AA69" s="463">
        <f t="shared" si="3"/>
        <v>0</v>
      </c>
      <c r="AB69" s="460"/>
      <c r="AC69" s="461">
        <v>0</v>
      </c>
      <c r="AD69" s="462">
        <v>0</v>
      </c>
      <c r="AE69" s="463">
        <f t="shared" si="4"/>
        <v>0</v>
      </c>
      <c r="AF69" s="460"/>
      <c r="AG69" s="461">
        <v>0</v>
      </c>
      <c r="AH69" s="462">
        <v>0</v>
      </c>
      <c r="AI69" s="463">
        <f t="shared" si="5"/>
        <v>0</v>
      </c>
      <c r="AJ69" s="460"/>
      <c r="AK69" s="461">
        <v>0</v>
      </c>
      <c r="AL69" s="462">
        <v>0</v>
      </c>
      <c r="AM69" s="463">
        <f t="shared" si="6"/>
        <v>0</v>
      </c>
      <c r="AN69" s="460"/>
      <c r="AO69" s="461">
        <v>0</v>
      </c>
      <c r="AP69" s="462">
        <v>0</v>
      </c>
      <c r="AQ69" s="463">
        <f t="shared" si="7"/>
        <v>0</v>
      </c>
      <c r="AR69" s="464">
        <f t="shared" si="13"/>
        <v>0</v>
      </c>
      <c r="AS69" s="463">
        <f t="shared" si="14"/>
        <v>0</v>
      </c>
      <c r="AT69" s="480">
        <v>0</v>
      </c>
      <c r="AU69" s="491">
        <f>[1]Budżet!K61</f>
        <v>0</v>
      </c>
      <c r="AV69" s="487">
        <f>ROUND([1]Budżet!K61-[1]Budżet!M61,2)</f>
        <v>0</v>
      </c>
      <c r="AW69" s="487" t="str">
        <f t="shared" si="15"/>
        <v>OK</v>
      </c>
      <c r="AX69" s="488" t="str">
        <f t="shared" si="0"/>
        <v>OK</v>
      </c>
      <c r="AY69" s="488" t="str">
        <f t="shared" si="8"/>
        <v>Wartość wkładu własnego spójna z SOWA EFS</v>
      </c>
      <c r="AZ69" s="490" t="str">
        <f t="shared" si="9"/>
        <v>Wartość ogółem spójna z SOWA EFS</v>
      </c>
      <c r="BA69" s="456"/>
      <c r="BB69" s="465">
        <f t="shared" si="16"/>
        <v>0</v>
      </c>
      <c r="BC69" s="465">
        <f t="shared" si="17"/>
        <v>0</v>
      </c>
      <c r="BD69" s="465">
        <f t="shared" si="18"/>
        <v>0</v>
      </c>
      <c r="BE69" s="465"/>
      <c r="BF69" s="465"/>
      <c r="BG69" s="465"/>
    </row>
    <row r="70" spans="1:59" ht="75" customHeight="1">
      <c r="A70" s="438" t="s">
        <v>1163</v>
      </c>
      <c r="B70" s="438">
        <f>[1]Budżet!B62</f>
        <v>0</v>
      </c>
      <c r="C70" s="476">
        <f>[1]Budżet!E62</f>
        <v>0</v>
      </c>
      <c r="D70" s="438">
        <f>[1]Budżet!N62</f>
        <v>0</v>
      </c>
      <c r="E70" s="438" t="str">
        <f>IF([1]Budżet!D62="Amortyzacja","T","N")</f>
        <v>N</v>
      </c>
      <c r="F70" s="438" t="str">
        <f>IF([1]Budżet!D62="Personel projektu","T","N")</f>
        <v>N</v>
      </c>
      <c r="G70" s="438" t="str">
        <f>IF([1]Budżet!D62="Środki trwałe/dostawy","T","N")</f>
        <v>N</v>
      </c>
      <c r="H70" s="438" t="str">
        <f>IF([1]Budżet!D62="Wsparcie finansowe udzielone grantobiorcom i uczestnikom projektu","T","N")</f>
        <v>N</v>
      </c>
      <c r="I70" s="438" t="str">
        <f>IF([1]Budżet!K62&gt;[1]Budżet!M62,"T","N")</f>
        <v>N</v>
      </c>
      <c r="J70" s="438" t="str">
        <f>IF([1]Budżet!D62="Nieruchomości","T","N")</f>
        <v>N</v>
      </c>
      <c r="K70" s="438" t="str">
        <f>IF([1]Budżet!D62="Usługi zewnętrzne","T","N")</f>
        <v>N</v>
      </c>
      <c r="L70" s="438" t="str">
        <f>IF([1]Budżet!D62="Wartości niematerialne i prawne","T","N")</f>
        <v>N</v>
      </c>
      <c r="M70" s="438" t="str">
        <f>IF([1]Budżet!D62="Roboty budowlane","T","N")</f>
        <v>N</v>
      </c>
      <c r="N70" s="438" t="str">
        <f>IF([1]Budżet!D62="Dostawy (inne niż środki trwałe)","T","N")</f>
        <v>N</v>
      </c>
      <c r="O70" s="438" t="str">
        <f>IF([1]Budżet!D62="Koszty wsparcia uczestników projektu","T","N")</f>
        <v>N</v>
      </c>
      <c r="P70" s="460"/>
      <c r="Q70" s="461">
        <v>0</v>
      </c>
      <c r="R70" s="462">
        <v>0</v>
      </c>
      <c r="S70" s="463">
        <f t="shared" si="1"/>
        <v>0</v>
      </c>
      <c r="T70" s="460"/>
      <c r="U70" s="461">
        <v>0</v>
      </c>
      <c r="V70" s="462">
        <v>0</v>
      </c>
      <c r="W70" s="463">
        <f t="shared" si="2"/>
        <v>0</v>
      </c>
      <c r="X70" s="460"/>
      <c r="Y70" s="461">
        <v>0</v>
      </c>
      <c r="Z70" s="462">
        <v>0</v>
      </c>
      <c r="AA70" s="463">
        <f t="shared" si="3"/>
        <v>0</v>
      </c>
      <c r="AB70" s="460"/>
      <c r="AC70" s="461">
        <v>0</v>
      </c>
      <c r="AD70" s="462">
        <v>0</v>
      </c>
      <c r="AE70" s="463">
        <f t="shared" si="4"/>
        <v>0</v>
      </c>
      <c r="AF70" s="460"/>
      <c r="AG70" s="461">
        <v>0</v>
      </c>
      <c r="AH70" s="462">
        <v>0</v>
      </c>
      <c r="AI70" s="463">
        <f t="shared" si="5"/>
        <v>0</v>
      </c>
      <c r="AJ70" s="460"/>
      <c r="AK70" s="461">
        <v>0</v>
      </c>
      <c r="AL70" s="462">
        <v>0</v>
      </c>
      <c r="AM70" s="463">
        <f t="shared" si="6"/>
        <v>0</v>
      </c>
      <c r="AN70" s="460"/>
      <c r="AO70" s="461">
        <v>0</v>
      </c>
      <c r="AP70" s="462">
        <v>0</v>
      </c>
      <c r="AQ70" s="463">
        <f t="shared" si="7"/>
        <v>0</v>
      </c>
      <c r="AR70" s="464">
        <f t="shared" si="13"/>
        <v>0</v>
      </c>
      <c r="AS70" s="463">
        <f t="shared" si="14"/>
        <v>0</v>
      </c>
      <c r="AT70" s="480">
        <v>0</v>
      </c>
      <c r="AU70" s="491">
        <f>[1]Budżet!K62</f>
        <v>0</v>
      </c>
      <c r="AV70" s="487">
        <f>ROUND([1]Budżet!K62-[1]Budżet!M62,2)</f>
        <v>0</v>
      </c>
      <c r="AW70" s="487" t="str">
        <f t="shared" si="15"/>
        <v>OK</v>
      </c>
      <c r="AX70" s="488" t="str">
        <f t="shared" si="0"/>
        <v>OK</v>
      </c>
      <c r="AY70" s="488" t="str">
        <f t="shared" si="8"/>
        <v>Wartość wkładu własnego spójna z SOWA EFS</v>
      </c>
      <c r="AZ70" s="490" t="str">
        <f t="shared" si="9"/>
        <v>Wartość ogółem spójna z SOWA EFS</v>
      </c>
      <c r="BA70" s="456"/>
      <c r="BB70" s="465">
        <f t="shared" si="16"/>
        <v>0</v>
      </c>
      <c r="BC70" s="465">
        <f t="shared" si="17"/>
        <v>0</v>
      </c>
      <c r="BD70" s="465">
        <f t="shared" si="18"/>
        <v>0</v>
      </c>
      <c r="BE70" s="465"/>
      <c r="BF70" s="465"/>
      <c r="BG70" s="465"/>
    </row>
    <row r="71" spans="1:59" ht="75" customHeight="1">
      <c r="A71" s="438" t="s">
        <v>1164</v>
      </c>
      <c r="B71" s="438">
        <f>[1]Budżet!B63</f>
        <v>0</v>
      </c>
      <c r="C71" s="476">
        <f>[1]Budżet!E63</f>
        <v>0</v>
      </c>
      <c r="D71" s="438">
        <f>[1]Budżet!N63</f>
        <v>0</v>
      </c>
      <c r="E71" s="438" t="str">
        <f>IF([1]Budżet!D63="Amortyzacja","T","N")</f>
        <v>N</v>
      </c>
      <c r="F71" s="438" t="str">
        <f>IF([1]Budżet!D63="Personel projektu","T","N")</f>
        <v>N</v>
      </c>
      <c r="G71" s="438" t="str">
        <f>IF([1]Budżet!D63="Środki trwałe/dostawy","T","N")</f>
        <v>N</v>
      </c>
      <c r="H71" s="438" t="str">
        <f>IF([1]Budżet!D63="Wsparcie finansowe udzielone grantobiorcom i uczestnikom projektu","T","N")</f>
        <v>N</v>
      </c>
      <c r="I71" s="438" t="str">
        <f>IF([1]Budżet!K63&gt;[1]Budżet!M63,"T","N")</f>
        <v>N</v>
      </c>
      <c r="J71" s="438" t="str">
        <f>IF([1]Budżet!D63="Nieruchomości","T","N")</f>
        <v>N</v>
      </c>
      <c r="K71" s="438" t="str">
        <f>IF([1]Budżet!D63="Usługi zewnętrzne","T","N")</f>
        <v>N</v>
      </c>
      <c r="L71" s="438" t="str">
        <f>IF([1]Budżet!D63="Wartości niematerialne i prawne","T","N")</f>
        <v>N</v>
      </c>
      <c r="M71" s="438" t="str">
        <f>IF([1]Budżet!D63="Roboty budowlane","T","N")</f>
        <v>N</v>
      </c>
      <c r="N71" s="438" t="str">
        <f>IF([1]Budżet!D63="Dostawy (inne niż środki trwałe)","T","N")</f>
        <v>N</v>
      </c>
      <c r="O71" s="438" t="str">
        <f>IF([1]Budżet!D63="Koszty wsparcia uczestników projektu","T","N")</f>
        <v>N</v>
      </c>
      <c r="P71" s="460"/>
      <c r="Q71" s="461">
        <v>0</v>
      </c>
      <c r="R71" s="462">
        <v>0</v>
      </c>
      <c r="S71" s="463">
        <f t="shared" si="1"/>
        <v>0</v>
      </c>
      <c r="T71" s="460"/>
      <c r="U71" s="461">
        <v>0</v>
      </c>
      <c r="V71" s="462">
        <v>0</v>
      </c>
      <c r="W71" s="463">
        <f t="shared" si="2"/>
        <v>0</v>
      </c>
      <c r="X71" s="460"/>
      <c r="Y71" s="461">
        <v>0</v>
      </c>
      <c r="Z71" s="462">
        <v>0</v>
      </c>
      <c r="AA71" s="463">
        <f t="shared" si="3"/>
        <v>0</v>
      </c>
      <c r="AB71" s="460"/>
      <c r="AC71" s="461">
        <v>0</v>
      </c>
      <c r="AD71" s="462">
        <v>0</v>
      </c>
      <c r="AE71" s="463">
        <f t="shared" si="4"/>
        <v>0</v>
      </c>
      <c r="AF71" s="460"/>
      <c r="AG71" s="461">
        <v>0</v>
      </c>
      <c r="AH71" s="462">
        <v>0</v>
      </c>
      <c r="AI71" s="463">
        <f t="shared" si="5"/>
        <v>0</v>
      </c>
      <c r="AJ71" s="460"/>
      <c r="AK71" s="461">
        <v>0</v>
      </c>
      <c r="AL71" s="462">
        <v>0</v>
      </c>
      <c r="AM71" s="463">
        <f t="shared" si="6"/>
        <v>0</v>
      </c>
      <c r="AN71" s="460"/>
      <c r="AO71" s="461">
        <v>0</v>
      </c>
      <c r="AP71" s="462">
        <v>0</v>
      </c>
      <c r="AQ71" s="463">
        <f t="shared" si="7"/>
        <v>0</v>
      </c>
      <c r="AR71" s="464">
        <f t="shared" si="13"/>
        <v>0</v>
      </c>
      <c r="AS71" s="463">
        <f t="shared" si="14"/>
        <v>0</v>
      </c>
      <c r="AT71" s="480">
        <v>0</v>
      </c>
      <c r="AU71" s="491">
        <f>[1]Budżet!K63</f>
        <v>0</v>
      </c>
      <c r="AV71" s="487">
        <f>ROUND([1]Budżet!K63-[1]Budżet!M63,2)</f>
        <v>0</v>
      </c>
      <c r="AW71" s="487" t="str">
        <f t="shared" si="15"/>
        <v>OK</v>
      </c>
      <c r="AX71" s="488" t="str">
        <f t="shared" si="0"/>
        <v>OK</v>
      </c>
      <c r="AY71" s="488" t="str">
        <f t="shared" si="8"/>
        <v>Wartość wkładu własnego spójna z SOWA EFS</v>
      </c>
      <c r="AZ71" s="490" t="str">
        <f t="shared" si="9"/>
        <v>Wartość ogółem spójna z SOWA EFS</v>
      </c>
      <c r="BA71" s="456"/>
      <c r="BB71" s="465">
        <f t="shared" si="16"/>
        <v>0</v>
      </c>
      <c r="BC71" s="465">
        <f t="shared" si="17"/>
        <v>0</v>
      </c>
      <c r="BD71" s="465">
        <f t="shared" si="18"/>
        <v>0</v>
      </c>
      <c r="BE71" s="465"/>
      <c r="BF71" s="465"/>
      <c r="BG71" s="465"/>
    </row>
    <row r="72" spans="1:59" ht="75" customHeight="1">
      <c r="A72" s="438" t="s">
        <v>1165</v>
      </c>
      <c r="B72" s="438">
        <f>[1]Budżet!B64</f>
        <v>0</v>
      </c>
      <c r="C72" s="476">
        <f>[1]Budżet!E64</f>
        <v>0</v>
      </c>
      <c r="D72" s="438">
        <f>[1]Budżet!N64</f>
        <v>0</v>
      </c>
      <c r="E72" s="438" t="str">
        <f>IF([1]Budżet!D64="Amortyzacja","T","N")</f>
        <v>N</v>
      </c>
      <c r="F72" s="438" t="str">
        <f>IF([1]Budżet!D64="Personel projektu","T","N")</f>
        <v>N</v>
      </c>
      <c r="G72" s="438" t="str">
        <f>IF([1]Budżet!D64="Środki trwałe/dostawy","T","N")</f>
        <v>N</v>
      </c>
      <c r="H72" s="438" t="str">
        <f>IF([1]Budżet!D64="Wsparcie finansowe udzielone grantobiorcom i uczestnikom projektu","T","N")</f>
        <v>N</v>
      </c>
      <c r="I72" s="438" t="str">
        <f>IF([1]Budżet!K64&gt;[1]Budżet!M64,"T","N")</f>
        <v>N</v>
      </c>
      <c r="J72" s="438" t="str">
        <f>IF([1]Budżet!D64="Nieruchomości","T","N")</f>
        <v>N</v>
      </c>
      <c r="K72" s="438" t="str">
        <f>IF([1]Budżet!D64="Usługi zewnętrzne","T","N")</f>
        <v>N</v>
      </c>
      <c r="L72" s="438" t="str">
        <f>IF([1]Budżet!D64="Wartości niematerialne i prawne","T","N")</f>
        <v>N</v>
      </c>
      <c r="M72" s="438" t="str">
        <f>IF([1]Budżet!D64="Roboty budowlane","T","N")</f>
        <v>N</v>
      </c>
      <c r="N72" s="438" t="str">
        <f>IF([1]Budżet!D64="Dostawy (inne niż środki trwałe)","T","N")</f>
        <v>N</v>
      </c>
      <c r="O72" s="438" t="str">
        <f>IF([1]Budżet!D64="Koszty wsparcia uczestników projektu","T","N")</f>
        <v>N</v>
      </c>
      <c r="P72" s="460"/>
      <c r="Q72" s="461">
        <v>0</v>
      </c>
      <c r="R72" s="462">
        <v>0</v>
      </c>
      <c r="S72" s="463">
        <f t="shared" si="1"/>
        <v>0</v>
      </c>
      <c r="T72" s="460"/>
      <c r="U72" s="461">
        <v>0</v>
      </c>
      <c r="V72" s="462">
        <v>0</v>
      </c>
      <c r="W72" s="463">
        <f t="shared" si="2"/>
        <v>0</v>
      </c>
      <c r="X72" s="460"/>
      <c r="Y72" s="461">
        <v>0</v>
      </c>
      <c r="Z72" s="462">
        <v>0</v>
      </c>
      <c r="AA72" s="463">
        <f t="shared" si="3"/>
        <v>0</v>
      </c>
      <c r="AB72" s="460"/>
      <c r="AC72" s="461">
        <v>0</v>
      </c>
      <c r="AD72" s="462">
        <v>0</v>
      </c>
      <c r="AE72" s="463">
        <f t="shared" si="4"/>
        <v>0</v>
      </c>
      <c r="AF72" s="460"/>
      <c r="AG72" s="461">
        <v>0</v>
      </c>
      <c r="AH72" s="462">
        <v>0</v>
      </c>
      <c r="AI72" s="463">
        <f t="shared" si="5"/>
        <v>0</v>
      </c>
      <c r="AJ72" s="460"/>
      <c r="AK72" s="461">
        <v>0</v>
      </c>
      <c r="AL72" s="462">
        <v>0</v>
      </c>
      <c r="AM72" s="463">
        <f t="shared" si="6"/>
        <v>0</v>
      </c>
      <c r="AN72" s="460"/>
      <c r="AO72" s="461">
        <v>0</v>
      </c>
      <c r="AP72" s="462">
        <v>0</v>
      </c>
      <c r="AQ72" s="463">
        <f t="shared" si="7"/>
        <v>0</v>
      </c>
      <c r="AR72" s="464">
        <f t="shared" si="13"/>
        <v>0</v>
      </c>
      <c r="AS72" s="463">
        <f t="shared" si="14"/>
        <v>0</v>
      </c>
      <c r="AT72" s="480">
        <v>0</v>
      </c>
      <c r="AU72" s="491">
        <f>[1]Budżet!K64</f>
        <v>0</v>
      </c>
      <c r="AV72" s="487">
        <f>ROUND([1]Budżet!K64-[1]Budżet!M64,2)</f>
        <v>0</v>
      </c>
      <c r="AW72" s="487" t="str">
        <f t="shared" si="15"/>
        <v>OK</v>
      </c>
      <c r="AX72" s="488" t="str">
        <f t="shared" si="0"/>
        <v>OK</v>
      </c>
      <c r="AY72" s="488" t="str">
        <f t="shared" si="8"/>
        <v>Wartość wkładu własnego spójna z SOWA EFS</v>
      </c>
      <c r="AZ72" s="490" t="str">
        <f t="shared" si="9"/>
        <v>Wartość ogółem spójna z SOWA EFS</v>
      </c>
      <c r="BA72" s="456"/>
      <c r="BB72" s="465">
        <f t="shared" si="16"/>
        <v>0</v>
      </c>
      <c r="BC72" s="465">
        <f t="shared" si="17"/>
        <v>0</v>
      </c>
      <c r="BD72" s="465">
        <f t="shared" si="18"/>
        <v>0</v>
      </c>
      <c r="BE72" s="465"/>
      <c r="BF72" s="465"/>
      <c r="BG72" s="465"/>
    </row>
    <row r="73" spans="1:59" ht="75" customHeight="1">
      <c r="A73" s="438" t="s">
        <v>1166</v>
      </c>
      <c r="B73" s="438">
        <f>[1]Budżet!B65</f>
        <v>0</v>
      </c>
      <c r="C73" s="476">
        <f>[1]Budżet!E65</f>
        <v>0</v>
      </c>
      <c r="D73" s="438">
        <f>[1]Budżet!N65</f>
        <v>0</v>
      </c>
      <c r="E73" s="438" t="str">
        <f>IF([1]Budżet!D65="Amortyzacja","T","N")</f>
        <v>N</v>
      </c>
      <c r="F73" s="438" t="str">
        <f>IF([1]Budżet!D65="Personel projektu","T","N")</f>
        <v>N</v>
      </c>
      <c r="G73" s="438" t="str">
        <f>IF([1]Budżet!D65="Środki trwałe/dostawy","T","N")</f>
        <v>N</v>
      </c>
      <c r="H73" s="438" t="str">
        <f>IF([1]Budżet!D65="Wsparcie finansowe udzielone grantobiorcom i uczestnikom projektu","T","N")</f>
        <v>N</v>
      </c>
      <c r="I73" s="438" t="str">
        <f>IF([1]Budżet!K65&gt;[1]Budżet!M65,"T","N")</f>
        <v>N</v>
      </c>
      <c r="J73" s="438" t="str">
        <f>IF([1]Budżet!D65="Nieruchomości","T","N")</f>
        <v>N</v>
      </c>
      <c r="K73" s="438" t="str">
        <f>IF([1]Budżet!D65="Usługi zewnętrzne","T","N")</f>
        <v>N</v>
      </c>
      <c r="L73" s="438" t="str">
        <f>IF([1]Budżet!D65="Wartości niematerialne i prawne","T","N")</f>
        <v>N</v>
      </c>
      <c r="M73" s="438" t="str">
        <f>IF([1]Budżet!D65="Roboty budowlane","T","N")</f>
        <v>N</v>
      </c>
      <c r="N73" s="438" t="str">
        <f>IF([1]Budżet!D65="Dostawy (inne niż środki trwałe)","T","N")</f>
        <v>N</v>
      </c>
      <c r="O73" s="438" t="str">
        <f>IF([1]Budżet!D65="Koszty wsparcia uczestników projektu","T","N")</f>
        <v>N</v>
      </c>
      <c r="P73" s="460"/>
      <c r="Q73" s="461">
        <v>0</v>
      </c>
      <c r="R73" s="462">
        <v>0</v>
      </c>
      <c r="S73" s="463">
        <f t="shared" si="1"/>
        <v>0</v>
      </c>
      <c r="T73" s="460"/>
      <c r="U73" s="461">
        <v>0</v>
      </c>
      <c r="V73" s="462">
        <v>0</v>
      </c>
      <c r="W73" s="463">
        <f t="shared" si="2"/>
        <v>0</v>
      </c>
      <c r="X73" s="460"/>
      <c r="Y73" s="461">
        <v>0</v>
      </c>
      <c r="Z73" s="462">
        <v>0</v>
      </c>
      <c r="AA73" s="463">
        <f t="shared" si="3"/>
        <v>0</v>
      </c>
      <c r="AB73" s="460"/>
      <c r="AC73" s="461">
        <v>0</v>
      </c>
      <c r="AD73" s="462">
        <v>0</v>
      </c>
      <c r="AE73" s="463">
        <f t="shared" si="4"/>
        <v>0</v>
      </c>
      <c r="AF73" s="460"/>
      <c r="AG73" s="461">
        <v>0</v>
      </c>
      <c r="AH73" s="462">
        <v>0</v>
      </c>
      <c r="AI73" s="463">
        <f t="shared" si="5"/>
        <v>0</v>
      </c>
      <c r="AJ73" s="460"/>
      <c r="AK73" s="461">
        <v>0</v>
      </c>
      <c r="AL73" s="462">
        <v>0</v>
      </c>
      <c r="AM73" s="463">
        <f t="shared" si="6"/>
        <v>0</v>
      </c>
      <c r="AN73" s="460"/>
      <c r="AO73" s="461">
        <v>0</v>
      </c>
      <c r="AP73" s="462">
        <v>0</v>
      </c>
      <c r="AQ73" s="463">
        <f t="shared" si="7"/>
        <v>0</v>
      </c>
      <c r="AR73" s="464">
        <f t="shared" si="13"/>
        <v>0</v>
      </c>
      <c r="AS73" s="463">
        <f t="shared" si="14"/>
        <v>0</v>
      </c>
      <c r="AT73" s="480">
        <v>0</v>
      </c>
      <c r="AU73" s="491">
        <f>[1]Budżet!K65</f>
        <v>0</v>
      </c>
      <c r="AV73" s="487">
        <f>ROUND([1]Budżet!K65-[1]Budżet!M65,2)</f>
        <v>0</v>
      </c>
      <c r="AW73" s="487" t="str">
        <f t="shared" si="15"/>
        <v>OK</v>
      </c>
      <c r="AX73" s="488" t="str">
        <f t="shared" ref="AX73:AX136" si="19">IF(AS73=AU73,"OK","ŹLE")</f>
        <v>OK</v>
      </c>
      <c r="AY73" s="488" t="str">
        <f t="shared" si="8"/>
        <v>Wartość wkładu własnego spójna z SOWA EFS</v>
      </c>
      <c r="AZ73" s="490" t="str">
        <f t="shared" si="9"/>
        <v>Wartość ogółem spójna z SOWA EFS</v>
      </c>
      <c r="BA73" s="456"/>
      <c r="BB73" s="465">
        <f t="shared" si="16"/>
        <v>0</v>
      </c>
      <c r="BC73" s="465">
        <f t="shared" si="17"/>
        <v>0</v>
      </c>
      <c r="BD73" s="465">
        <f t="shared" si="18"/>
        <v>0</v>
      </c>
      <c r="BE73" s="465"/>
      <c r="BF73" s="465"/>
      <c r="BG73" s="465"/>
    </row>
    <row r="74" spans="1:59" ht="75" customHeight="1">
      <c r="A74" s="438" t="s">
        <v>1167</v>
      </c>
      <c r="B74" s="438">
        <f>[1]Budżet!B66</f>
        <v>0</v>
      </c>
      <c r="C74" s="476">
        <f>[1]Budżet!E66</f>
        <v>0</v>
      </c>
      <c r="D74" s="438">
        <f>[1]Budżet!N66</f>
        <v>0</v>
      </c>
      <c r="E74" s="438" t="str">
        <f>IF([1]Budżet!D66="Amortyzacja","T","N")</f>
        <v>N</v>
      </c>
      <c r="F74" s="438" t="str">
        <f>IF([1]Budżet!D66="Personel projektu","T","N")</f>
        <v>N</v>
      </c>
      <c r="G74" s="438" t="str">
        <f>IF([1]Budżet!D66="Środki trwałe/dostawy","T","N")</f>
        <v>N</v>
      </c>
      <c r="H74" s="438" t="str">
        <f>IF([1]Budżet!D66="Wsparcie finansowe udzielone grantobiorcom i uczestnikom projektu","T","N")</f>
        <v>N</v>
      </c>
      <c r="I74" s="438" t="str">
        <f>IF([1]Budżet!K66&gt;[1]Budżet!M66,"T","N")</f>
        <v>N</v>
      </c>
      <c r="J74" s="438" t="str">
        <f>IF([1]Budżet!D66="Nieruchomości","T","N")</f>
        <v>N</v>
      </c>
      <c r="K74" s="438" t="str">
        <f>IF([1]Budżet!D66="Usługi zewnętrzne","T","N")</f>
        <v>N</v>
      </c>
      <c r="L74" s="438" t="str">
        <f>IF([1]Budżet!D66="Wartości niematerialne i prawne","T","N")</f>
        <v>N</v>
      </c>
      <c r="M74" s="438" t="str">
        <f>IF([1]Budżet!D66="Roboty budowlane","T","N")</f>
        <v>N</v>
      </c>
      <c r="N74" s="438" t="str">
        <f>IF([1]Budżet!D66="Dostawy (inne niż środki trwałe)","T","N")</f>
        <v>N</v>
      </c>
      <c r="O74" s="438" t="str">
        <f>IF([1]Budżet!D66="Koszty wsparcia uczestników projektu","T","N")</f>
        <v>N</v>
      </c>
      <c r="P74" s="460"/>
      <c r="Q74" s="461">
        <v>0</v>
      </c>
      <c r="R74" s="462">
        <v>0</v>
      </c>
      <c r="S74" s="463">
        <f t="shared" ref="S74:S137" si="20">ROUND(R74*Q74,2)</f>
        <v>0</v>
      </c>
      <c r="T74" s="460"/>
      <c r="U74" s="461">
        <v>0</v>
      </c>
      <c r="V74" s="462">
        <v>0</v>
      </c>
      <c r="W74" s="463">
        <f t="shared" ref="W74:W137" si="21">ROUND(V74*U74,2)</f>
        <v>0</v>
      </c>
      <c r="X74" s="460"/>
      <c r="Y74" s="461">
        <v>0</v>
      </c>
      <c r="Z74" s="462">
        <v>0</v>
      </c>
      <c r="AA74" s="463">
        <f t="shared" ref="AA74:AA137" si="22">ROUND(Z74*Y74,2)</f>
        <v>0</v>
      </c>
      <c r="AB74" s="460"/>
      <c r="AC74" s="461">
        <v>0</v>
      </c>
      <c r="AD74" s="462">
        <v>0</v>
      </c>
      <c r="AE74" s="463">
        <f t="shared" ref="AE74:AE137" si="23">ROUND(AD74*AC74,2)</f>
        <v>0</v>
      </c>
      <c r="AF74" s="460"/>
      <c r="AG74" s="461">
        <v>0</v>
      </c>
      <c r="AH74" s="462">
        <v>0</v>
      </c>
      <c r="AI74" s="463">
        <f t="shared" ref="AI74:AI137" si="24">ROUND(AH74*AG74,2)</f>
        <v>0</v>
      </c>
      <c r="AJ74" s="460"/>
      <c r="AK74" s="461">
        <v>0</v>
      </c>
      <c r="AL74" s="462">
        <v>0</v>
      </c>
      <c r="AM74" s="463">
        <f t="shared" ref="AM74:AM137" si="25">ROUND(AL74*AK74,2)</f>
        <v>0</v>
      </c>
      <c r="AN74" s="460"/>
      <c r="AO74" s="461">
        <v>0</v>
      </c>
      <c r="AP74" s="462">
        <v>0</v>
      </c>
      <c r="AQ74" s="463">
        <f t="shared" ref="AQ74:AQ137" si="26">ROUND(AP74*AO74,2)</f>
        <v>0</v>
      </c>
      <c r="AR74" s="464">
        <f t="shared" si="13"/>
        <v>0</v>
      </c>
      <c r="AS74" s="463">
        <f t="shared" si="14"/>
        <v>0</v>
      </c>
      <c r="AT74" s="480">
        <v>0</v>
      </c>
      <c r="AU74" s="491">
        <f>[1]Budżet!K66</f>
        <v>0</v>
      </c>
      <c r="AV74" s="487">
        <f>ROUND([1]Budżet!K66-[1]Budżet!M66,2)</f>
        <v>0</v>
      </c>
      <c r="AW74" s="487" t="str">
        <f t="shared" si="15"/>
        <v>OK</v>
      </c>
      <c r="AX74" s="488" t="str">
        <f t="shared" si="19"/>
        <v>OK</v>
      </c>
      <c r="AY74" s="488" t="str">
        <f t="shared" ref="AY74:AY137" si="27">IF(AW74="ŹLE",IF(AT74&lt;&gt;AV74,AT74-AV74),IF(AW74="ok","Wartość wkładu własnego spójna z SOWA EFS"))</f>
        <v>Wartość wkładu własnego spójna z SOWA EFS</v>
      </c>
      <c r="AZ74" s="490" t="str">
        <f t="shared" ref="AZ74:AZ137" si="28">IF(AX74="ŹLE",IF(AS74&lt;&gt;AU74,AS74-AU74),IF(AX74="ok","Wartość ogółem spójna z SOWA EFS"))</f>
        <v>Wartość ogółem spójna z SOWA EFS</v>
      </c>
      <c r="BA74" s="456"/>
      <c r="BB74" s="441"/>
      <c r="BC74" s="441"/>
      <c r="BD74" s="441"/>
      <c r="BE74" s="441"/>
      <c r="BF74" s="441"/>
      <c r="BG74" s="441"/>
    </row>
    <row r="75" spans="1:59" ht="75" customHeight="1">
      <c r="A75" s="438" t="s">
        <v>1168</v>
      </c>
      <c r="B75" s="438">
        <f>[1]Budżet!B67</f>
        <v>0</v>
      </c>
      <c r="C75" s="476">
        <f>[1]Budżet!E67</f>
        <v>0</v>
      </c>
      <c r="D75" s="438">
        <f>[1]Budżet!N67</f>
        <v>0</v>
      </c>
      <c r="E75" s="438" t="str">
        <f>IF([1]Budżet!D67="Amortyzacja","T","N")</f>
        <v>N</v>
      </c>
      <c r="F75" s="438" t="str">
        <f>IF([1]Budżet!D67="Personel projektu","T","N")</f>
        <v>N</v>
      </c>
      <c r="G75" s="438" t="str">
        <f>IF([1]Budżet!D67="Środki trwałe/dostawy","T","N")</f>
        <v>N</v>
      </c>
      <c r="H75" s="438" t="str">
        <f>IF([1]Budżet!D67="Wsparcie finansowe udzielone grantobiorcom i uczestnikom projektu","T","N")</f>
        <v>N</v>
      </c>
      <c r="I75" s="438" t="str">
        <f>IF([1]Budżet!K67&gt;[1]Budżet!M67,"T","N")</f>
        <v>N</v>
      </c>
      <c r="J75" s="438" t="str">
        <f>IF([1]Budżet!D67="Nieruchomości","T","N")</f>
        <v>N</v>
      </c>
      <c r="K75" s="438" t="str">
        <f>IF([1]Budżet!D67="Usługi zewnętrzne","T","N")</f>
        <v>N</v>
      </c>
      <c r="L75" s="438" t="str">
        <f>IF([1]Budżet!D67="Wartości niematerialne i prawne","T","N")</f>
        <v>N</v>
      </c>
      <c r="M75" s="438" t="str">
        <f>IF([1]Budżet!D67="Roboty budowlane","T","N")</f>
        <v>N</v>
      </c>
      <c r="N75" s="438" t="str">
        <f>IF([1]Budżet!D67="Dostawy (inne niż środki trwałe)","T","N")</f>
        <v>N</v>
      </c>
      <c r="O75" s="438" t="str">
        <f>IF([1]Budżet!D67="Koszty wsparcia uczestników projektu","T","N")</f>
        <v>N</v>
      </c>
      <c r="P75" s="460"/>
      <c r="Q75" s="461">
        <v>0</v>
      </c>
      <c r="R75" s="462">
        <v>0</v>
      </c>
      <c r="S75" s="463">
        <f t="shared" si="20"/>
        <v>0</v>
      </c>
      <c r="T75" s="460"/>
      <c r="U75" s="461">
        <v>0</v>
      </c>
      <c r="V75" s="462">
        <v>0</v>
      </c>
      <c r="W75" s="463">
        <f t="shared" si="21"/>
        <v>0</v>
      </c>
      <c r="X75" s="460"/>
      <c r="Y75" s="461">
        <v>0</v>
      </c>
      <c r="Z75" s="462">
        <v>0</v>
      </c>
      <c r="AA75" s="463">
        <f t="shared" si="22"/>
        <v>0</v>
      </c>
      <c r="AB75" s="460"/>
      <c r="AC75" s="461">
        <v>0</v>
      </c>
      <c r="AD75" s="462">
        <v>0</v>
      </c>
      <c r="AE75" s="463">
        <f t="shared" si="23"/>
        <v>0</v>
      </c>
      <c r="AF75" s="460"/>
      <c r="AG75" s="461">
        <v>0</v>
      </c>
      <c r="AH75" s="462">
        <v>0</v>
      </c>
      <c r="AI75" s="463">
        <f t="shared" si="24"/>
        <v>0</v>
      </c>
      <c r="AJ75" s="460"/>
      <c r="AK75" s="461">
        <v>0</v>
      </c>
      <c r="AL75" s="462">
        <v>0</v>
      </c>
      <c r="AM75" s="463">
        <f t="shared" si="25"/>
        <v>0</v>
      </c>
      <c r="AN75" s="460"/>
      <c r="AO75" s="461">
        <v>0</v>
      </c>
      <c r="AP75" s="462">
        <v>0</v>
      </c>
      <c r="AQ75" s="463">
        <f t="shared" si="26"/>
        <v>0</v>
      </c>
      <c r="AR75" s="464">
        <f t="shared" ref="AR75:AR138" si="29">AO75+AK75+AG75+AC75+Y75+Q75+U75</f>
        <v>0</v>
      </c>
      <c r="AS75" s="463">
        <f t="shared" ref="AS75:AS138" si="30">AQ75+AM75+AI75+AE75+AA75+W75+S75</f>
        <v>0</v>
      </c>
      <c r="AT75" s="480">
        <v>0</v>
      </c>
      <c r="AU75" s="491">
        <f>[1]Budżet!K67</f>
        <v>0</v>
      </c>
      <c r="AV75" s="487">
        <f>ROUND([1]Budżet!K67-[1]Budżet!M67,2)</f>
        <v>0</v>
      </c>
      <c r="AW75" s="487" t="str">
        <f t="shared" ref="AW75:AW138" si="31">IF(AT75=AV75,"OK","ŹLE")</f>
        <v>OK</v>
      </c>
      <c r="AX75" s="488" t="str">
        <f t="shared" si="19"/>
        <v>OK</v>
      </c>
      <c r="AY75" s="488" t="str">
        <f t="shared" si="27"/>
        <v>Wartość wkładu własnego spójna z SOWA EFS</v>
      </c>
      <c r="AZ75" s="490" t="str">
        <f t="shared" si="28"/>
        <v>Wartość ogółem spójna z SOWA EFS</v>
      </c>
      <c r="BA75" s="456"/>
      <c r="BB75" s="441"/>
      <c r="BC75" s="441"/>
      <c r="BD75" s="441"/>
      <c r="BE75" s="441"/>
      <c r="BF75" s="441"/>
      <c r="BG75" s="441"/>
    </row>
    <row r="76" spans="1:59" ht="75" customHeight="1">
      <c r="A76" s="438" t="s">
        <v>1169</v>
      </c>
      <c r="B76" s="438">
        <f>[1]Budżet!B68</f>
        <v>0</v>
      </c>
      <c r="C76" s="476">
        <f>[1]Budżet!E68</f>
        <v>0</v>
      </c>
      <c r="D76" s="438">
        <f>[1]Budżet!N68</f>
        <v>0</v>
      </c>
      <c r="E76" s="438" t="str">
        <f>IF([1]Budżet!D68="Amortyzacja","T","N")</f>
        <v>N</v>
      </c>
      <c r="F76" s="438" t="str">
        <f>IF([1]Budżet!D68="Personel projektu","T","N")</f>
        <v>N</v>
      </c>
      <c r="G76" s="438" t="str">
        <f>IF([1]Budżet!D68="Środki trwałe/dostawy","T","N")</f>
        <v>N</v>
      </c>
      <c r="H76" s="438" t="str">
        <f>IF([1]Budżet!D68="Wsparcie finansowe udzielone grantobiorcom i uczestnikom projektu","T","N")</f>
        <v>N</v>
      </c>
      <c r="I76" s="438" t="str">
        <f>IF([1]Budżet!K68&gt;[1]Budżet!M68,"T","N")</f>
        <v>N</v>
      </c>
      <c r="J76" s="438" t="str">
        <f>IF([1]Budżet!D68="Nieruchomości","T","N")</f>
        <v>N</v>
      </c>
      <c r="K76" s="438" t="str">
        <f>IF([1]Budżet!D68="Usługi zewnętrzne","T","N")</f>
        <v>N</v>
      </c>
      <c r="L76" s="438" t="str">
        <f>IF([1]Budżet!D68="Wartości niematerialne i prawne","T","N")</f>
        <v>N</v>
      </c>
      <c r="M76" s="438" t="str">
        <f>IF([1]Budżet!D68="Roboty budowlane","T","N")</f>
        <v>N</v>
      </c>
      <c r="N76" s="438" t="str">
        <f>IF([1]Budżet!D68="Dostawy (inne niż środki trwałe)","T","N")</f>
        <v>N</v>
      </c>
      <c r="O76" s="438" t="str">
        <f>IF([1]Budżet!D68="Koszty wsparcia uczestników projektu","T","N")</f>
        <v>N</v>
      </c>
      <c r="P76" s="460"/>
      <c r="Q76" s="461">
        <v>0</v>
      </c>
      <c r="R76" s="462">
        <v>0</v>
      </c>
      <c r="S76" s="463">
        <f t="shared" si="20"/>
        <v>0</v>
      </c>
      <c r="T76" s="460"/>
      <c r="U76" s="461">
        <v>0</v>
      </c>
      <c r="V76" s="462">
        <v>0</v>
      </c>
      <c r="W76" s="463">
        <f t="shared" si="21"/>
        <v>0</v>
      </c>
      <c r="X76" s="460"/>
      <c r="Y76" s="461">
        <v>0</v>
      </c>
      <c r="Z76" s="462">
        <v>0</v>
      </c>
      <c r="AA76" s="463">
        <f t="shared" si="22"/>
        <v>0</v>
      </c>
      <c r="AB76" s="460"/>
      <c r="AC76" s="461">
        <v>0</v>
      </c>
      <c r="AD76" s="462">
        <v>0</v>
      </c>
      <c r="AE76" s="463">
        <f t="shared" si="23"/>
        <v>0</v>
      </c>
      <c r="AF76" s="460"/>
      <c r="AG76" s="461">
        <v>0</v>
      </c>
      <c r="AH76" s="462">
        <v>0</v>
      </c>
      <c r="AI76" s="463">
        <f t="shared" si="24"/>
        <v>0</v>
      </c>
      <c r="AJ76" s="460"/>
      <c r="AK76" s="461">
        <v>0</v>
      </c>
      <c r="AL76" s="462">
        <v>0</v>
      </c>
      <c r="AM76" s="463">
        <f t="shared" si="25"/>
        <v>0</v>
      </c>
      <c r="AN76" s="460"/>
      <c r="AO76" s="461">
        <v>0</v>
      </c>
      <c r="AP76" s="462">
        <v>0</v>
      </c>
      <c r="AQ76" s="463">
        <f t="shared" si="26"/>
        <v>0</v>
      </c>
      <c r="AR76" s="464">
        <f t="shared" si="29"/>
        <v>0</v>
      </c>
      <c r="AS76" s="463">
        <f t="shared" si="30"/>
        <v>0</v>
      </c>
      <c r="AT76" s="480">
        <v>0</v>
      </c>
      <c r="AU76" s="491">
        <f>[1]Budżet!K68</f>
        <v>0</v>
      </c>
      <c r="AV76" s="487">
        <f>ROUND([1]Budżet!K68-[1]Budżet!M68,2)</f>
        <v>0</v>
      </c>
      <c r="AW76" s="487" t="str">
        <f t="shared" si="31"/>
        <v>OK</v>
      </c>
      <c r="AX76" s="488" t="str">
        <f t="shared" si="19"/>
        <v>OK</v>
      </c>
      <c r="AY76" s="488" t="str">
        <f t="shared" si="27"/>
        <v>Wartość wkładu własnego spójna z SOWA EFS</v>
      </c>
      <c r="AZ76" s="490" t="str">
        <f t="shared" si="28"/>
        <v>Wartość ogółem spójna z SOWA EFS</v>
      </c>
      <c r="BA76" s="456"/>
      <c r="BB76" s="441"/>
      <c r="BC76" s="441"/>
      <c r="BD76" s="441"/>
      <c r="BE76" s="441"/>
      <c r="BF76" s="441"/>
      <c r="BG76" s="441"/>
    </row>
    <row r="77" spans="1:59" ht="75" customHeight="1">
      <c r="A77" s="438" t="s">
        <v>1170</v>
      </c>
      <c r="B77" s="438">
        <f>[1]Budżet!B69</f>
        <v>0</v>
      </c>
      <c r="C77" s="476">
        <f>[1]Budżet!E69</f>
        <v>0</v>
      </c>
      <c r="D77" s="438">
        <f>[1]Budżet!N69</f>
        <v>0</v>
      </c>
      <c r="E77" s="438" t="str">
        <f>IF([1]Budżet!D69="Amortyzacja","T","N")</f>
        <v>N</v>
      </c>
      <c r="F77" s="438" t="str">
        <f>IF([1]Budżet!D69="Personel projektu","T","N")</f>
        <v>N</v>
      </c>
      <c r="G77" s="438" t="str">
        <f>IF([1]Budżet!D69="Środki trwałe/dostawy","T","N")</f>
        <v>N</v>
      </c>
      <c r="H77" s="438" t="str">
        <f>IF([1]Budżet!D69="Wsparcie finansowe udzielone grantobiorcom i uczestnikom projektu","T","N")</f>
        <v>N</v>
      </c>
      <c r="I77" s="438" t="str">
        <f>IF([1]Budżet!K69&gt;[1]Budżet!M69,"T","N")</f>
        <v>N</v>
      </c>
      <c r="J77" s="438" t="str">
        <f>IF([1]Budżet!D69="Nieruchomości","T","N")</f>
        <v>N</v>
      </c>
      <c r="K77" s="438" t="str">
        <f>IF([1]Budżet!D69="Usługi zewnętrzne","T","N")</f>
        <v>N</v>
      </c>
      <c r="L77" s="438" t="str">
        <f>IF([1]Budżet!D69="Wartości niematerialne i prawne","T","N")</f>
        <v>N</v>
      </c>
      <c r="M77" s="438" t="str">
        <f>IF([1]Budżet!D69="Roboty budowlane","T","N")</f>
        <v>N</v>
      </c>
      <c r="N77" s="438" t="str">
        <f>IF([1]Budżet!D69="Dostawy (inne niż środki trwałe)","T","N")</f>
        <v>N</v>
      </c>
      <c r="O77" s="438" t="str">
        <f>IF([1]Budżet!D69="Koszty wsparcia uczestników projektu","T","N")</f>
        <v>N</v>
      </c>
      <c r="P77" s="460"/>
      <c r="Q77" s="461">
        <v>0</v>
      </c>
      <c r="R77" s="462">
        <v>0</v>
      </c>
      <c r="S77" s="463">
        <f t="shared" si="20"/>
        <v>0</v>
      </c>
      <c r="T77" s="460"/>
      <c r="U77" s="461">
        <v>0</v>
      </c>
      <c r="V77" s="462">
        <v>0</v>
      </c>
      <c r="W77" s="463">
        <f t="shared" si="21"/>
        <v>0</v>
      </c>
      <c r="X77" s="460"/>
      <c r="Y77" s="461">
        <v>0</v>
      </c>
      <c r="Z77" s="462">
        <v>0</v>
      </c>
      <c r="AA77" s="463">
        <f t="shared" si="22"/>
        <v>0</v>
      </c>
      <c r="AB77" s="460"/>
      <c r="AC77" s="461">
        <v>0</v>
      </c>
      <c r="AD77" s="462">
        <v>0</v>
      </c>
      <c r="AE77" s="463">
        <f t="shared" si="23"/>
        <v>0</v>
      </c>
      <c r="AF77" s="460"/>
      <c r="AG77" s="461">
        <v>0</v>
      </c>
      <c r="AH77" s="462">
        <v>0</v>
      </c>
      <c r="AI77" s="463">
        <f t="shared" si="24"/>
        <v>0</v>
      </c>
      <c r="AJ77" s="460"/>
      <c r="AK77" s="461">
        <v>0</v>
      </c>
      <c r="AL77" s="462">
        <v>0</v>
      </c>
      <c r="AM77" s="463">
        <f t="shared" si="25"/>
        <v>0</v>
      </c>
      <c r="AN77" s="460"/>
      <c r="AO77" s="461">
        <v>0</v>
      </c>
      <c r="AP77" s="462">
        <v>0</v>
      </c>
      <c r="AQ77" s="463">
        <f t="shared" si="26"/>
        <v>0</v>
      </c>
      <c r="AR77" s="464">
        <f t="shared" si="29"/>
        <v>0</v>
      </c>
      <c r="AS77" s="463">
        <f t="shared" si="30"/>
        <v>0</v>
      </c>
      <c r="AT77" s="480">
        <v>0</v>
      </c>
      <c r="AU77" s="491">
        <f>[1]Budżet!K69</f>
        <v>0</v>
      </c>
      <c r="AV77" s="487">
        <f>ROUND([1]Budżet!K69-[1]Budżet!M69,2)</f>
        <v>0</v>
      </c>
      <c r="AW77" s="487" t="str">
        <f t="shared" si="31"/>
        <v>OK</v>
      </c>
      <c r="AX77" s="488" t="str">
        <f t="shared" si="19"/>
        <v>OK</v>
      </c>
      <c r="AY77" s="488" t="str">
        <f t="shared" si="27"/>
        <v>Wartość wkładu własnego spójna z SOWA EFS</v>
      </c>
      <c r="AZ77" s="490" t="str">
        <f t="shared" si="28"/>
        <v>Wartość ogółem spójna z SOWA EFS</v>
      </c>
      <c r="BA77" s="456"/>
      <c r="BB77" s="441"/>
      <c r="BC77" s="441"/>
      <c r="BD77" s="441"/>
      <c r="BE77" s="441"/>
      <c r="BF77" s="441"/>
      <c r="BG77" s="441"/>
    </row>
    <row r="78" spans="1:59" ht="75" customHeight="1">
      <c r="A78" s="438" t="s">
        <v>1171</v>
      </c>
      <c r="B78" s="438">
        <f>[1]Budżet!B70</f>
        <v>0</v>
      </c>
      <c r="C78" s="476">
        <f>[1]Budżet!E70</f>
        <v>0</v>
      </c>
      <c r="D78" s="438">
        <f>[1]Budżet!N70</f>
        <v>0</v>
      </c>
      <c r="E78" s="438" t="str">
        <f>IF([1]Budżet!D70="Amortyzacja","T","N")</f>
        <v>N</v>
      </c>
      <c r="F78" s="438" t="str">
        <f>IF([1]Budżet!D70="Personel projektu","T","N")</f>
        <v>N</v>
      </c>
      <c r="G78" s="438" t="str">
        <f>IF([1]Budżet!D70="Środki trwałe/dostawy","T","N")</f>
        <v>N</v>
      </c>
      <c r="H78" s="438" t="str">
        <f>IF([1]Budżet!D70="Wsparcie finansowe udzielone grantobiorcom i uczestnikom projektu","T","N")</f>
        <v>N</v>
      </c>
      <c r="I78" s="438" t="str">
        <f>IF([1]Budżet!K70&gt;[1]Budżet!M70,"T","N")</f>
        <v>N</v>
      </c>
      <c r="J78" s="438" t="str">
        <f>IF([1]Budżet!D70="Nieruchomości","T","N")</f>
        <v>N</v>
      </c>
      <c r="K78" s="438" t="str">
        <f>IF([1]Budżet!D70="Usługi zewnętrzne","T","N")</f>
        <v>N</v>
      </c>
      <c r="L78" s="438" t="str">
        <f>IF([1]Budżet!D70="Wartości niematerialne i prawne","T","N")</f>
        <v>N</v>
      </c>
      <c r="M78" s="438" t="str">
        <f>IF([1]Budżet!D70="Roboty budowlane","T","N")</f>
        <v>N</v>
      </c>
      <c r="N78" s="438" t="str">
        <f>IF([1]Budżet!D70="Dostawy (inne niż środki trwałe)","T","N")</f>
        <v>N</v>
      </c>
      <c r="O78" s="438" t="str">
        <f>IF([1]Budżet!D70="Koszty wsparcia uczestników projektu","T","N")</f>
        <v>N</v>
      </c>
      <c r="P78" s="460"/>
      <c r="Q78" s="461">
        <v>0</v>
      </c>
      <c r="R78" s="462">
        <v>0</v>
      </c>
      <c r="S78" s="463">
        <f t="shared" si="20"/>
        <v>0</v>
      </c>
      <c r="T78" s="460"/>
      <c r="U78" s="461">
        <v>0</v>
      </c>
      <c r="V78" s="462">
        <v>0</v>
      </c>
      <c r="W78" s="463">
        <f t="shared" si="21"/>
        <v>0</v>
      </c>
      <c r="X78" s="460"/>
      <c r="Y78" s="461">
        <v>0</v>
      </c>
      <c r="Z78" s="462">
        <v>0</v>
      </c>
      <c r="AA78" s="463">
        <f t="shared" si="22"/>
        <v>0</v>
      </c>
      <c r="AB78" s="460"/>
      <c r="AC78" s="461">
        <v>0</v>
      </c>
      <c r="AD78" s="462">
        <v>0</v>
      </c>
      <c r="AE78" s="463">
        <f t="shared" si="23"/>
        <v>0</v>
      </c>
      <c r="AF78" s="460"/>
      <c r="AG78" s="461">
        <v>0</v>
      </c>
      <c r="AH78" s="462">
        <v>0</v>
      </c>
      <c r="AI78" s="463">
        <f t="shared" si="24"/>
        <v>0</v>
      </c>
      <c r="AJ78" s="460"/>
      <c r="AK78" s="461">
        <v>0</v>
      </c>
      <c r="AL78" s="462">
        <v>0</v>
      </c>
      <c r="AM78" s="463">
        <f t="shared" si="25"/>
        <v>0</v>
      </c>
      <c r="AN78" s="460"/>
      <c r="AO78" s="461">
        <v>0</v>
      </c>
      <c r="AP78" s="462">
        <v>0</v>
      </c>
      <c r="AQ78" s="463">
        <f t="shared" si="26"/>
        <v>0</v>
      </c>
      <c r="AR78" s="464">
        <f t="shared" si="29"/>
        <v>0</v>
      </c>
      <c r="AS78" s="463">
        <f t="shared" si="30"/>
        <v>0</v>
      </c>
      <c r="AT78" s="480">
        <v>0</v>
      </c>
      <c r="AU78" s="491">
        <f>[1]Budżet!K70</f>
        <v>0</v>
      </c>
      <c r="AV78" s="487">
        <f>ROUND([1]Budżet!K70-[1]Budżet!M70,2)</f>
        <v>0</v>
      </c>
      <c r="AW78" s="487" t="str">
        <f t="shared" si="31"/>
        <v>OK</v>
      </c>
      <c r="AX78" s="488" t="str">
        <f t="shared" si="19"/>
        <v>OK</v>
      </c>
      <c r="AY78" s="488" t="str">
        <f t="shared" si="27"/>
        <v>Wartość wkładu własnego spójna z SOWA EFS</v>
      </c>
      <c r="AZ78" s="490" t="str">
        <f t="shared" si="28"/>
        <v>Wartość ogółem spójna z SOWA EFS</v>
      </c>
      <c r="BA78" s="456"/>
      <c r="BB78" s="441"/>
      <c r="BC78" s="441"/>
      <c r="BD78" s="441"/>
      <c r="BE78" s="441"/>
      <c r="BF78" s="441"/>
      <c r="BG78" s="441"/>
    </row>
    <row r="79" spans="1:59" ht="75" customHeight="1">
      <c r="A79" s="438" t="s">
        <v>1172</v>
      </c>
      <c r="B79" s="438">
        <f>[1]Budżet!B71</f>
        <v>0</v>
      </c>
      <c r="C79" s="476">
        <f>[1]Budżet!E71</f>
        <v>0</v>
      </c>
      <c r="D79" s="438">
        <f>[1]Budżet!N71</f>
        <v>0</v>
      </c>
      <c r="E79" s="438" t="str">
        <f>IF([1]Budżet!D71="Amortyzacja","T","N")</f>
        <v>N</v>
      </c>
      <c r="F79" s="438" t="str">
        <f>IF([1]Budżet!D71="Personel projektu","T","N")</f>
        <v>N</v>
      </c>
      <c r="G79" s="438" t="str">
        <f>IF([1]Budżet!D71="Środki trwałe/dostawy","T","N")</f>
        <v>N</v>
      </c>
      <c r="H79" s="438" t="str">
        <f>IF([1]Budżet!D71="Wsparcie finansowe udzielone grantobiorcom i uczestnikom projektu","T","N")</f>
        <v>N</v>
      </c>
      <c r="I79" s="438" t="str">
        <f>IF([1]Budżet!K71&gt;[1]Budżet!M71,"T","N")</f>
        <v>N</v>
      </c>
      <c r="J79" s="438" t="str">
        <f>IF([1]Budżet!D71="Nieruchomości","T","N")</f>
        <v>N</v>
      </c>
      <c r="K79" s="438" t="str">
        <f>IF([1]Budżet!D71="Usługi zewnętrzne","T","N")</f>
        <v>N</v>
      </c>
      <c r="L79" s="438" t="str">
        <f>IF([1]Budżet!D71="Wartości niematerialne i prawne","T","N")</f>
        <v>N</v>
      </c>
      <c r="M79" s="438" t="str">
        <f>IF([1]Budżet!D71="Roboty budowlane","T","N")</f>
        <v>N</v>
      </c>
      <c r="N79" s="438" t="str">
        <f>IF([1]Budżet!D71="Dostawy (inne niż środki trwałe)","T","N")</f>
        <v>N</v>
      </c>
      <c r="O79" s="438" t="str">
        <f>IF([1]Budżet!D71="Koszty wsparcia uczestników projektu","T","N")</f>
        <v>N</v>
      </c>
      <c r="P79" s="460"/>
      <c r="Q79" s="461">
        <v>0</v>
      </c>
      <c r="R79" s="462">
        <v>0</v>
      </c>
      <c r="S79" s="463">
        <f t="shared" si="20"/>
        <v>0</v>
      </c>
      <c r="T79" s="460"/>
      <c r="U79" s="461">
        <v>0</v>
      </c>
      <c r="V79" s="462">
        <v>0</v>
      </c>
      <c r="W79" s="463">
        <f t="shared" si="21"/>
        <v>0</v>
      </c>
      <c r="X79" s="460"/>
      <c r="Y79" s="461">
        <v>0</v>
      </c>
      <c r="Z79" s="462">
        <v>0</v>
      </c>
      <c r="AA79" s="463">
        <f t="shared" si="22"/>
        <v>0</v>
      </c>
      <c r="AB79" s="460"/>
      <c r="AC79" s="461">
        <v>0</v>
      </c>
      <c r="AD79" s="462">
        <v>0</v>
      </c>
      <c r="AE79" s="463">
        <f t="shared" si="23"/>
        <v>0</v>
      </c>
      <c r="AF79" s="460"/>
      <c r="AG79" s="461">
        <v>0</v>
      </c>
      <c r="AH79" s="462">
        <v>0</v>
      </c>
      <c r="AI79" s="463">
        <f t="shared" si="24"/>
        <v>0</v>
      </c>
      <c r="AJ79" s="460"/>
      <c r="AK79" s="461">
        <v>0</v>
      </c>
      <c r="AL79" s="462">
        <v>0</v>
      </c>
      <c r="AM79" s="463">
        <f t="shared" si="25"/>
        <v>0</v>
      </c>
      <c r="AN79" s="460"/>
      <c r="AO79" s="461">
        <v>0</v>
      </c>
      <c r="AP79" s="462">
        <v>0</v>
      </c>
      <c r="AQ79" s="463">
        <f t="shared" si="26"/>
        <v>0</v>
      </c>
      <c r="AR79" s="464">
        <f t="shared" si="29"/>
        <v>0</v>
      </c>
      <c r="AS79" s="463">
        <f t="shared" si="30"/>
        <v>0</v>
      </c>
      <c r="AT79" s="480">
        <v>0</v>
      </c>
      <c r="AU79" s="491">
        <f>[1]Budżet!K71</f>
        <v>0</v>
      </c>
      <c r="AV79" s="487">
        <f>ROUND([1]Budżet!K71-[1]Budżet!M71,2)</f>
        <v>0</v>
      </c>
      <c r="AW79" s="487" t="str">
        <f t="shared" si="31"/>
        <v>OK</v>
      </c>
      <c r="AX79" s="488" t="str">
        <f t="shared" si="19"/>
        <v>OK</v>
      </c>
      <c r="AY79" s="488" t="str">
        <f t="shared" si="27"/>
        <v>Wartość wkładu własnego spójna z SOWA EFS</v>
      </c>
      <c r="AZ79" s="490" t="str">
        <f t="shared" si="28"/>
        <v>Wartość ogółem spójna z SOWA EFS</v>
      </c>
      <c r="BA79" s="456"/>
      <c r="BB79" s="441"/>
      <c r="BC79" s="441"/>
      <c r="BD79" s="441"/>
      <c r="BE79" s="441"/>
      <c r="BF79" s="441"/>
      <c r="BG79" s="441"/>
    </row>
    <row r="80" spans="1:59" ht="75" customHeight="1">
      <c r="A80" s="438" t="s">
        <v>1173</v>
      </c>
      <c r="B80" s="438">
        <f>[1]Budżet!B72</f>
        <v>0</v>
      </c>
      <c r="C80" s="476">
        <f>[1]Budżet!E72</f>
        <v>0</v>
      </c>
      <c r="D80" s="438">
        <f>[1]Budżet!N72</f>
        <v>0</v>
      </c>
      <c r="E80" s="438" t="str">
        <f>IF([1]Budżet!D72="Amortyzacja","T","N")</f>
        <v>N</v>
      </c>
      <c r="F80" s="438" t="str">
        <f>IF([1]Budżet!D72="Personel projektu","T","N")</f>
        <v>N</v>
      </c>
      <c r="G80" s="438" t="str">
        <f>IF([1]Budżet!D72="Środki trwałe/dostawy","T","N")</f>
        <v>N</v>
      </c>
      <c r="H80" s="438" t="str">
        <f>IF([1]Budżet!D72="Wsparcie finansowe udzielone grantobiorcom i uczestnikom projektu","T","N")</f>
        <v>N</v>
      </c>
      <c r="I80" s="438" t="str">
        <f>IF([1]Budżet!K72&gt;[1]Budżet!M72,"T","N")</f>
        <v>N</v>
      </c>
      <c r="J80" s="438" t="str">
        <f>IF([1]Budżet!D72="Nieruchomości","T","N")</f>
        <v>N</v>
      </c>
      <c r="K80" s="438" t="str">
        <f>IF([1]Budżet!D72="Usługi zewnętrzne","T","N")</f>
        <v>N</v>
      </c>
      <c r="L80" s="438" t="str">
        <f>IF([1]Budżet!D72="Wartości niematerialne i prawne","T","N")</f>
        <v>N</v>
      </c>
      <c r="M80" s="438" t="str">
        <f>IF([1]Budżet!D72="Roboty budowlane","T","N")</f>
        <v>N</v>
      </c>
      <c r="N80" s="438" t="str">
        <f>IF([1]Budżet!D72="Dostawy (inne niż środki trwałe)","T","N")</f>
        <v>N</v>
      </c>
      <c r="O80" s="438" t="str">
        <f>IF([1]Budżet!D72="Koszty wsparcia uczestników projektu","T","N")</f>
        <v>N</v>
      </c>
      <c r="P80" s="460"/>
      <c r="Q80" s="461">
        <v>0</v>
      </c>
      <c r="R80" s="462">
        <v>0</v>
      </c>
      <c r="S80" s="463">
        <f t="shared" si="20"/>
        <v>0</v>
      </c>
      <c r="T80" s="460"/>
      <c r="U80" s="461">
        <v>0</v>
      </c>
      <c r="V80" s="462">
        <v>0</v>
      </c>
      <c r="W80" s="463">
        <f t="shared" si="21"/>
        <v>0</v>
      </c>
      <c r="X80" s="460"/>
      <c r="Y80" s="461">
        <v>0</v>
      </c>
      <c r="Z80" s="462">
        <v>0</v>
      </c>
      <c r="AA80" s="463">
        <f t="shared" si="22"/>
        <v>0</v>
      </c>
      <c r="AB80" s="460"/>
      <c r="AC80" s="461">
        <v>0</v>
      </c>
      <c r="AD80" s="462">
        <v>0</v>
      </c>
      <c r="AE80" s="463">
        <f t="shared" si="23"/>
        <v>0</v>
      </c>
      <c r="AF80" s="460"/>
      <c r="AG80" s="461">
        <v>0</v>
      </c>
      <c r="AH80" s="462">
        <v>0</v>
      </c>
      <c r="AI80" s="463">
        <f t="shared" si="24"/>
        <v>0</v>
      </c>
      <c r="AJ80" s="460"/>
      <c r="AK80" s="461">
        <v>0</v>
      </c>
      <c r="AL80" s="462">
        <v>0</v>
      </c>
      <c r="AM80" s="463">
        <f t="shared" si="25"/>
        <v>0</v>
      </c>
      <c r="AN80" s="460"/>
      <c r="AO80" s="461">
        <v>0</v>
      </c>
      <c r="AP80" s="462">
        <v>0</v>
      </c>
      <c r="AQ80" s="463">
        <f t="shared" si="26"/>
        <v>0</v>
      </c>
      <c r="AR80" s="464">
        <f t="shared" si="29"/>
        <v>0</v>
      </c>
      <c r="AS80" s="463">
        <f t="shared" si="30"/>
        <v>0</v>
      </c>
      <c r="AT80" s="480">
        <v>0</v>
      </c>
      <c r="AU80" s="491">
        <f>[1]Budżet!K72</f>
        <v>0</v>
      </c>
      <c r="AV80" s="487">
        <f>ROUND([1]Budżet!K72-[1]Budżet!M72,2)</f>
        <v>0</v>
      </c>
      <c r="AW80" s="487" t="str">
        <f t="shared" si="31"/>
        <v>OK</v>
      </c>
      <c r="AX80" s="488" t="str">
        <f t="shared" si="19"/>
        <v>OK</v>
      </c>
      <c r="AY80" s="488" t="str">
        <f t="shared" si="27"/>
        <v>Wartość wkładu własnego spójna z SOWA EFS</v>
      </c>
      <c r="AZ80" s="490" t="str">
        <f t="shared" si="28"/>
        <v>Wartość ogółem spójna z SOWA EFS</v>
      </c>
      <c r="BA80" s="456"/>
      <c r="BB80" s="441"/>
      <c r="BC80" s="441"/>
      <c r="BD80" s="441"/>
      <c r="BE80" s="441"/>
      <c r="BF80" s="441"/>
      <c r="BG80" s="441"/>
    </row>
    <row r="81" spans="1:59" ht="75" customHeight="1">
      <c r="A81" s="438" t="s">
        <v>1174</v>
      </c>
      <c r="B81" s="438">
        <f>[1]Budżet!B73</f>
        <v>0</v>
      </c>
      <c r="C81" s="476">
        <f>[1]Budżet!E73</f>
        <v>0</v>
      </c>
      <c r="D81" s="438">
        <f>[1]Budżet!N73</f>
        <v>0</v>
      </c>
      <c r="E81" s="438" t="str">
        <f>IF([1]Budżet!D73="Amortyzacja","T","N")</f>
        <v>N</v>
      </c>
      <c r="F81" s="438" t="str">
        <f>IF([1]Budżet!D73="Personel projektu","T","N")</f>
        <v>N</v>
      </c>
      <c r="G81" s="438" t="str">
        <f>IF([1]Budżet!D73="Środki trwałe/dostawy","T","N")</f>
        <v>N</v>
      </c>
      <c r="H81" s="438" t="str">
        <f>IF([1]Budżet!D73="Wsparcie finansowe udzielone grantobiorcom i uczestnikom projektu","T","N")</f>
        <v>N</v>
      </c>
      <c r="I81" s="438" t="str">
        <f>IF([1]Budżet!K73&gt;[1]Budżet!M73,"T","N")</f>
        <v>N</v>
      </c>
      <c r="J81" s="438" t="str">
        <f>IF([1]Budżet!D73="Nieruchomości","T","N")</f>
        <v>N</v>
      </c>
      <c r="K81" s="438" t="str">
        <f>IF([1]Budżet!D73="Usługi zewnętrzne","T","N")</f>
        <v>N</v>
      </c>
      <c r="L81" s="438" t="str">
        <f>IF([1]Budżet!D73="Wartości niematerialne i prawne","T","N")</f>
        <v>N</v>
      </c>
      <c r="M81" s="438" t="str">
        <f>IF([1]Budżet!D73="Roboty budowlane","T","N")</f>
        <v>N</v>
      </c>
      <c r="N81" s="438" t="str">
        <f>IF([1]Budżet!D73="Dostawy (inne niż środki trwałe)","T","N")</f>
        <v>N</v>
      </c>
      <c r="O81" s="438" t="str">
        <f>IF([1]Budżet!D73="Koszty wsparcia uczestników projektu","T","N")</f>
        <v>N</v>
      </c>
      <c r="P81" s="460"/>
      <c r="Q81" s="461">
        <v>0</v>
      </c>
      <c r="R81" s="462">
        <v>0</v>
      </c>
      <c r="S81" s="463">
        <f t="shared" si="20"/>
        <v>0</v>
      </c>
      <c r="T81" s="460"/>
      <c r="U81" s="461">
        <v>0</v>
      </c>
      <c r="V81" s="462">
        <v>0</v>
      </c>
      <c r="W81" s="463">
        <f t="shared" si="21"/>
        <v>0</v>
      </c>
      <c r="X81" s="460"/>
      <c r="Y81" s="461">
        <v>0</v>
      </c>
      <c r="Z81" s="462">
        <v>0</v>
      </c>
      <c r="AA81" s="463">
        <f t="shared" si="22"/>
        <v>0</v>
      </c>
      <c r="AB81" s="460"/>
      <c r="AC81" s="461">
        <v>0</v>
      </c>
      <c r="AD81" s="462">
        <v>0</v>
      </c>
      <c r="AE81" s="463">
        <f t="shared" si="23"/>
        <v>0</v>
      </c>
      <c r="AF81" s="460"/>
      <c r="AG81" s="461">
        <v>0</v>
      </c>
      <c r="AH81" s="462">
        <v>0</v>
      </c>
      <c r="AI81" s="463">
        <f t="shared" si="24"/>
        <v>0</v>
      </c>
      <c r="AJ81" s="460"/>
      <c r="AK81" s="461">
        <v>0</v>
      </c>
      <c r="AL81" s="462">
        <v>0</v>
      </c>
      <c r="AM81" s="463">
        <f t="shared" si="25"/>
        <v>0</v>
      </c>
      <c r="AN81" s="460"/>
      <c r="AO81" s="461">
        <v>0</v>
      </c>
      <c r="AP81" s="462">
        <v>0</v>
      </c>
      <c r="AQ81" s="463">
        <f t="shared" si="26"/>
        <v>0</v>
      </c>
      <c r="AR81" s="464">
        <f t="shared" si="29"/>
        <v>0</v>
      </c>
      <c r="AS81" s="463">
        <f t="shared" si="30"/>
        <v>0</v>
      </c>
      <c r="AT81" s="480">
        <v>0</v>
      </c>
      <c r="AU81" s="491">
        <f>[1]Budżet!K73</f>
        <v>0</v>
      </c>
      <c r="AV81" s="487">
        <f>ROUND([1]Budżet!K73-[1]Budżet!M73,2)</f>
        <v>0</v>
      </c>
      <c r="AW81" s="487" t="str">
        <f t="shared" si="31"/>
        <v>OK</v>
      </c>
      <c r="AX81" s="488" t="str">
        <f t="shared" si="19"/>
        <v>OK</v>
      </c>
      <c r="AY81" s="488" t="str">
        <f t="shared" si="27"/>
        <v>Wartość wkładu własnego spójna z SOWA EFS</v>
      </c>
      <c r="AZ81" s="490" t="str">
        <f t="shared" si="28"/>
        <v>Wartość ogółem spójna z SOWA EFS</v>
      </c>
      <c r="BA81" s="456"/>
      <c r="BB81" s="441"/>
      <c r="BC81" s="441"/>
      <c r="BD81" s="441"/>
      <c r="BE81" s="441"/>
      <c r="BF81" s="441"/>
      <c r="BG81" s="441"/>
    </row>
    <row r="82" spans="1:59" ht="75" customHeight="1">
      <c r="A82" s="438" t="s">
        <v>1175</v>
      </c>
      <c r="B82" s="438">
        <f>[1]Budżet!B74</f>
        <v>0</v>
      </c>
      <c r="C82" s="476">
        <f>[1]Budżet!E74</f>
        <v>0</v>
      </c>
      <c r="D82" s="438">
        <f>[1]Budżet!N74</f>
        <v>0</v>
      </c>
      <c r="E82" s="438" t="str">
        <f>IF([1]Budżet!D74="Amortyzacja","T","N")</f>
        <v>N</v>
      </c>
      <c r="F82" s="438" t="str">
        <f>IF([1]Budżet!D74="Personel projektu","T","N")</f>
        <v>N</v>
      </c>
      <c r="G82" s="438" t="str">
        <f>IF([1]Budżet!D74="Środki trwałe/dostawy","T","N")</f>
        <v>N</v>
      </c>
      <c r="H82" s="438" t="str">
        <f>IF([1]Budżet!D74="Wsparcie finansowe udzielone grantobiorcom i uczestnikom projektu","T","N")</f>
        <v>N</v>
      </c>
      <c r="I82" s="438" t="str">
        <f>IF([1]Budżet!K74&gt;[1]Budżet!M74,"T","N")</f>
        <v>N</v>
      </c>
      <c r="J82" s="438" t="str">
        <f>IF([1]Budżet!D74="Nieruchomości","T","N")</f>
        <v>N</v>
      </c>
      <c r="K82" s="438" t="str">
        <f>IF([1]Budżet!D74="Usługi zewnętrzne","T","N")</f>
        <v>N</v>
      </c>
      <c r="L82" s="438" t="str">
        <f>IF([1]Budżet!D74="Wartości niematerialne i prawne","T","N")</f>
        <v>N</v>
      </c>
      <c r="M82" s="438" t="str">
        <f>IF([1]Budżet!D74="Roboty budowlane","T","N")</f>
        <v>N</v>
      </c>
      <c r="N82" s="438" t="str">
        <f>IF([1]Budżet!D74="Dostawy (inne niż środki trwałe)","T","N")</f>
        <v>N</v>
      </c>
      <c r="O82" s="438" t="str">
        <f>IF([1]Budżet!D74="Koszty wsparcia uczestników projektu","T","N")</f>
        <v>N</v>
      </c>
      <c r="P82" s="460"/>
      <c r="Q82" s="461">
        <v>0</v>
      </c>
      <c r="R82" s="462">
        <v>0</v>
      </c>
      <c r="S82" s="463">
        <f t="shared" si="20"/>
        <v>0</v>
      </c>
      <c r="T82" s="460"/>
      <c r="U82" s="461">
        <v>0</v>
      </c>
      <c r="V82" s="462">
        <v>0</v>
      </c>
      <c r="W82" s="463">
        <f t="shared" si="21"/>
        <v>0</v>
      </c>
      <c r="X82" s="460"/>
      <c r="Y82" s="461">
        <v>0</v>
      </c>
      <c r="Z82" s="462">
        <v>0</v>
      </c>
      <c r="AA82" s="463">
        <f t="shared" si="22"/>
        <v>0</v>
      </c>
      <c r="AB82" s="460"/>
      <c r="AC82" s="461">
        <v>0</v>
      </c>
      <c r="AD82" s="462">
        <v>0</v>
      </c>
      <c r="AE82" s="463">
        <f t="shared" si="23"/>
        <v>0</v>
      </c>
      <c r="AF82" s="460"/>
      <c r="AG82" s="461">
        <v>0</v>
      </c>
      <c r="AH82" s="462">
        <v>0</v>
      </c>
      <c r="AI82" s="463">
        <f t="shared" si="24"/>
        <v>0</v>
      </c>
      <c r="AJ82" s="460"/>
      <c r="AK82" s="461">
        <v>0</v>
      </c>
      <c r="AL82" s="462">
        <v>0</v>
      </c>
      <c r="AM82" s="463">
        <f t="shared" si="25"/>
        <v>0</v>
      </c>
      <c r="AN82" s="460"/>
      <c r="AO82" s="461">
        <v>0</v>
      </c>
      <c r="AP82" s="462">
        <v>0</v>
      </c>
      <c r="AQ82" s="463">
        <f t="shared" si="26"/>
        <v>0</v>
      </c>
      <c r="AR82" s="464">
        <f t="shared" si="29"/>
        <v>0</v>
      </c>
      <c r="AS82" s="463">
        <f t="shared" si="30"/>
        <v>0</v>
      </c>
      <c r="AT82" s="480">
        <v>0</v>
      </c>
      <c r="AU82" s="491">
        <f>[1]Budżet!K74</f>
        <v>0</v>
      </c>
      <c r="AV82" s="487">
        <f>ROUND([1]Budżet!K74-[1]Budżet!M74,2)</f>
        <v>0</v>
      </c>
      <c r="AW82" s="487" t="str">
        <f t="shared" si="31"/>
        <v>OK</v>
      </c>
      <c r="AX82" s="488" t="str">
        <f t="shared" si="19"/>
        <v>OK</v>
      </c>
      <c r="AY82" s="488" t="str">
        <f t="shared" si="27"/>
        <v>Wartość wkładu własnego spójna z SOWA EFS</v>
      </c>
      <c r="AZ82" s="490" t="str">
        <f t="shared" si="28"/>
        <v>Wartość ogółem spójna z SOWA EFS</v>
      </c>
      <c r="BA82" s="456"/>
      <c r="BB82" s="441"/>
      <c r="BC82" s="441"/>
      <c r="BD82" s="441"/>
      <c r="BE82" s="441"/>
      <c r="BF82" s="441"/>
      <c r="BG82" s="441"/>
    </row>
    <row r="83" spans="1:59" ht="75" customHeight="1">
      <c r="A83" s="438" t="s">
        <v>1176</v>
      </c>
      <c r="B83" s="438">
        <f>[1]Budżet!B75</f>
        <v>0</v>
      </c>
      <c r="C83" s="476">
        <f>[1]Budżet!E75</f>
        <v>0</v>
      </c>
      <c r="D83" s="438">
        <f>[1]Budżet!N75</f>
        <v>0</v>
      </c>
      <c r="E83" s="438" t="str">
        <f>IF([1]Budżet!D75="Amortyzacja","T","N")</f>
        <v>N</v>
      </c>
      <c r="F83" s="438" t="str">
        <f>IF([1]Budżet!D75="Personel projektu","T","N")</f>
        <v>N</v>
      </c>
      <c r="G83" s="438" t="str">
        <f>IF([1]Budżet!D75="Środki trwałe/dostawy","T","N")</f>
        <v>N</v>
      </c>
      <c r="H83" s="438" t="str">
        <f>IF([1]Budżet!D75="Wsparcie finansowe udzielone grantobiorcom i uczestnikom projektu","T","N")</f>
        <v>N</v>
      </c>
      <c r="I83" s="438" t="str">
        <f>IF([1]Budżet!K75&gt;[1]Budżet!M75,"T","N")</f>
        <v>N</v>
      </c>
      <c r="J83" s="438" t="str">
        <f>IF([1]Budżet!D75="Nieruchomości","T","N")</f>
        <v>N</v>
      </c>
      <c r="K83" s="438" t="str">
        <f>IF([1]Budżet!D75="Usługi zewnętrzne","T","N")</f>
        <v>N</v>
      </c>
      <c r="L83" s="438" t="str">
        <f>IF([1]Budżet!D75="Wartości niematerialne i prawne","T","N")</f>
        <v>N</v>
      </c>
      <c r="M83" s="438" t="str">
        <f>IF([1]Budżet!D75="Roboty budowlane","T","N")</f>
        <v>N</v>
      </c>
      <c r="N83" s="438" t="str">
        <f>IF([1]Budżet!D75="Dostawy (inne niż środki trwałe)","T","N")</f>
        <v>N</v>
      </c>
      <c r="O83" s="438" t="str">
        <f>IF([1]Budżet!D75="Koszty wsparcia uczestników projektu","T","N")</f>
        <v>N</v>
      </c>
      <c r="P83" s="460"/>
      <c r="Q83" s="461">
        <v>0</v>
      </c>
      <c r="R83" s="462">
        <v>0</v>
      </c>
      <c r="S83" s="463">
        <f t="shared" si="20"/>
        <v>0</v>
      </c>
      <c r="T83" s="460"/>
      <c r="U83" s="461">
        <v>0</v>
      </c>
      <c r="V83" s="462">
        <v>0</v>
      </c>
      <c r="W83" s="463">
        <f t="shared" si="21"/>
        <v>0</v>
      </c>
      <c r="X83" s="460"/>
      <c r="Y83" s="461">
        <v>0</v>
      </c>
      <c r="Z83" s="462">
        <v>0</v>
      </c>
      <c r="AA83" s="463">
        <f t="shared" si="22"/>
        <v>0</v>
      </c>
      <c r="AB83" s="460"/>
      <c r="AC83" s="461">
        <v>0</v>
      </c>
      <c r="AD83" s="462">
        <v>0</v>
      </c>
      <c r="AE83" s="463">
        <f t="shared" si="23"/>
        <v>0</v>
      </c>
      <c r="AF83" s="460"/>
      <c r="AG83" s="461">
        <v>0</v>
      </c>
      <c r="AH83" s="462">
        <v>0</v>
      </c>
      <c r="AI83" s="463">
        <f t="shared" si="24"/>
        <v>0</v>
      </c>
      <c r="AJ83" s="460"/>
      <c r="AK83" s="461">
        <v>0</v>
      </c>
      <c r="AL83" s="462">
        <v>0</v>
      </c>
      <c r="AM83" s="463">
        <f t="shared" si="25"/>
        <v>0</v>
      </c>
      <c r="AN83" s="460"/>
      <c r="AO83" s="461">
        <v>0</v>
      </c>
      <c r="AP83" s="462">
        <v>0</v>
      </c>
      <c r="AQ83" s="463">
        <f t="shared" si="26"/>
        <v>0</v>
      </c>
      <c r="AR83" s="464">
        <f t="shared" si="29"/>
        <v>0</v>
      </c>
      <c r="AS83" s="463">
        <f t="shared" si="30"/>
        <v>0</v>
      </c>
      <c r="AT83" s="480">
        <v>0</v>
      </c>
      <c r="AU83" s="491">
        <f>[1]Budżet!K75</f>
        <v>0</v>
      </c>
      <c r="AV83" s="487">
        <f>ROUND([1]Budżet!K75-[1]Budżet!M75,2)</f>
        <v>0</v>
      </c>
      <c r="AW83" s="487" t="str">
        <f t="shared" si="31"/>
        <v>OK</v>
      </c>
      <c r="AX83" s="488" t="str">
        <f t="shared" si="19"/>
        <v>OK</v>
      </c>
      <c r="AY83" s="488" t="str">
        <f t="shared" si="27"/>
        <v>Wartość wkładu własnego spójna z SOWA EFS</v>
      </c>
      <c r="AZ83" s="490" t="str">
        <f t="shared" si="28"/>
        <v>Wartość ogółem spójna z SOWA EFS</v>
      </c>
      <c r="BA83" s="456"/>
      <c r="BB83" s="441"/>
      <c r="BC83" s="441"/>
      <c r="BD83" s="441"/>
      <c r="BE83" s="441"/>
      <c r="BF83" s="441"/>
      <c r="BG83" s="441"/>
    </row>
    <row r="84" spans="1:59" ht="75" customHeight="1">
      <c r="A84" s="438" t="s">
        <v>1177</v>
      </c>
      <c r="B84" s="438">
        <f>[1]Budżet!B76</f>
        <v>0</v>
      </c>
      <c r="C84" s="476">
        <f>[1]Budżet!E76</f>
        <v>0</v>
      </c>
      <c r="D84" s="438">
        <f>[1]Budżet!N76</f>
        <v>0</v>
      </c>
      <c r="E84" s="438" t="str">
        <f>IF([1]Budżet!D76="Amortyzacja","T","N")</f>
        <v>N</v>
      </c>
      <c r="F84" s="438" t="str">
        <f>IF([1]Budżet!D76="Personel projektu","T","N")</f>
        <v>N</v>
      </c>
      <c r="G84" s="438" t="str">
        <f>IF([1]Budżet!D76="Środki trwałe/dostawy","T","N")</f>
        <v>N</v>
      </c>
      <c r="H84" s="438" t="str">
        <f>IF([1]Budżet!D76="Wsparcie finansowe udzielone grantobiorcom i uczestnikom projektu","T","N")</f>
        <v>N</v>
      </c>
      <c r="I84" s="438" t="str">
        <f>IF([1]Budżet!K76&gt;[1]Budżet!M76,"T","N")</f>
        <v>N</v>
      </c>
      <c r="J84" s="438" t="str">
        <f>IF([1]Budżet!D76="Nieruchomości","T","N")</f>
        <v>N</v>
      </c>
      <c r="K84" s="438" t="str">
        <f>IF([1]Budżet!D76="Usługi zewnętrzne","T","N")</f>
        <v>N</v>
      </c>
      <c r="L84" s="438" t="str">
        <f>IF([1]Budżet!D76="Wartości niematerialne i prawne","T","N")</f>
        <v>N</v>
      </c>
      <c r="M84" s="438" t="str">
        <f>IF([1]Budżet!D76="Roboty budowlane","T","N")</f>
        <v>N</v>
      </c>
      <c r="N84" s="438" t="str">
        <f>IF([1]Budżet!D76="Dostawy (inne niż środki trwałe)","T","N")</f>
        <v>N</v>
      </c>
      <c r="O84" s="438" t="str">
        <f>IF([1]Budżet!D76="Koszty wsparcia uczestników projektu","T","N")</f>
        <v>N</v>
      </c>
      <c r="P84" s="460"/>
      <c r="Q84" s="461">
        <v>0</v>
      </c>
      <c r="R84" s="462">
        <v>0</v>
      </c>
      <c r="S84" s="463">
        <f t="shared" si="20"/>
        <v>0</v>
      </c>
      <c r="T84" s="460"/>
      <c r="U84" s="461">
        <v>0</v>
      </c>
      <c r="V84" s="462">
        <v>0</v>
      </c>
      <c r="W84" s="463">
        <f t="shared" si="21"/>
        <v>0</v>
      </c>
      <c r="X84" s="460"/>
      <c r="Y84" s="461">
        <v>0</v>
      </c>
      <c r="Z84" s="462">
        <v>0</v>
      </c>
      <c r="AA84" s="463">
        <f t="shared" si="22"/>
        <v>0</v>
      </c>
      <c r="AB84" s="460"/>
      <c r="AC84" s="461">
        <v>0</v>
      </c>
      <c r="AD84" s="462">
        <v>0</v>
      </c>
      <c r="AE84" s="463">
        <f t="shared" si="23"/>
        <v>0</v>
      </c>
      <c r="AF84" s="460"/>
      <c r="AG84" s="461">
        <v>0</v>
      </c>
      <c r="AH84" s="462">
        <v>0</v>
      </c>
      <c r="AI84" s="463">
        <f t="shared" si="24"/>
        <v>0</v>
      </c>
      <c r="AJ84" s="460"/>
      <c r="AK84" s="461">
        <v>0</v>
      </c>
      <c r="AL84" s="462">
        <v>0</v>
      </c>
      <c r="AM84" s="463">
        <f t="shared" si="25"/>
        <v>0</v>
      </c>
      <c r="AN84" s="460"/>
      <c r="AO84" s="461">
        <v>0</v>
      </c>
      <c r="AP84" s="462">
        <v>0</v>
      </c>
      <c r="AQ84" s="463">
        <f t="shared" si="26"/>
        <v>0</v>
      </c>
      <c r="AR84" s="464">
        <f t="shared" si="29"/>
        <v>0</v>
      </c>
      <c r="AS84" s="463">
        <f t="shared" si="30"/>
        <v>0</v>
      </c>
      <c r="AT84" s="480">
        <v>0</v>
      </c>
      <c r="AU84" s="491">
        <f>[1]Budżet!K76</f>
        <v>0</v>
      </c>
      <c r="AV84" s="487">
        <f>ROUND([1]Budżet!K76-[1]Budżet!M76,2)</f>
        <v>0</v>
      </c>
      <c r="AW84" s="487" t="str">
        <f t="shared" si="31"/>
        <v>OK</v>
      </c>
      <c r="AX84" s="488" t="str">
        <f t="shared" si="19"/>
        <v>OK</v>
      </c>
      <c r="AY84" s="488" t="str">
        <f t="shared" si="27"/>
        <v>Wartość wkładu własnego spójna z SOWA EFS</v>
      </c>
      <c r="AZ84" s="490" t="str">
        <f t="shared" si="28"/>
        <v>Wartość ogółem spójna z SOWA EFS</v>
      </c>
      <c r="BA84" s="456"/>
      <c r="BB84" s="441"/>
      <c r="BC84" s="441"/>
      <c r="BD84" s="441"/>
      <c r="BE84" s="441"/>
      <c r="BF84" s="441"/>
      <c r="BG84" s="441"/>
    </row>
    <row r="85" spans="1:59" ht="75" customHeight="1">
      <c r="A85" s="438" t="s">
        <v>1178</v>
      </c>
      <c r="B85" s="438">
        <f>[1]Budżet!B77</f>
        <v>0</v>
      </c>
      <c r="C85" s="476">
        <f>[1]Budżet!E77</f>
        <v>0</v>
      </c>
      <c r="D85" s="438">
        <f>[1]Budżet!N77</f>
        <v>0</v>
      </c>
      <c r="E85" s="438" t="str">
        <f>IF([1]Budżet!D77="Amortyzacja","T","N")</f>
        <v>N</v>
      </c>
      <c r="F85" s="438" t="str">
        <f>IF([1]Budżet!D77="Personel projektu","T","N")</f>
        <v>N</v>
      </c>
      <c r="G85" s="438" t="str">
        <f>IF([1]Budżet!D77="Środki trwałe/dostawy","T","N")</f>
        <v>N</v>
      </c>
      <c r="H85" s="438" t="str">
        <f>IF([1]Budżet!D77="Wsparcie finansowe udzielone grantobiorcom i uczestnikom projektu","T","N")</f>
        <v>N</v>
      </c>
      <c r="I85" s="438" t="str">
        <f>IF([1]Budżet!K77&gt;[1]Budżet!M77,"T","N")</f>
        <v>N</v>
      </c>
      <c r="J85" s="438" t="str">
        <f>IF([1]Budżet!D77="Nieruchomości","T","N")</f>
        <v>N</v>
      </c>
      <c r="K85" s="438" t="str">
        <f>IF([1]Budżet!D77="Usługi zewnętrzne","T","N")</f>
        <v>N</v>
      </c>
      <c r="L85" s="438" t="str">
        <f>IF([1]Budżet!D77="Wartości niematerialne i prawne","T","N")</f>
        <v>N</v>
      </c>
      <c r="M85" s="438" t="str">
        <f>IF([1]Budżet!D77="Roboty budowlane","T","N")</f>
        <v>N</v>
      </c>
      <c r="N85" s="438" t="str">
        <f>IF([1]Budżet!D77="Dostawy (inne niż środki trwałe)","T","N")</f>
        <v>N</v>
      </c>
      <c r="O85" s="438" t="str">
        <f>IF([1]Budżet!D77="Koszty wsparcia uczestników projektu","T","N")</f>
        <v>N</v>
      </c>
      <c r="P85" s="460"/>
      <c r="Q85" s="461">
        <v>0</v>
      </c>
      <c r="R85" s="462">
        <v>0</v>
      </c>
      <c r="S85" s="463">
        <f t="shared" si="20"/>
        <v>0</v>
      </c>
      <c r="T85" s="460"/>
      <c r="U85" s="461">
        <v>0</v>
      </c>
      <c r="V85" s="462">
        <v>0</v>
      </c>
      <c r="W85" s="463">
        <f t="shared" si="21"/>
        <v>0</v>
      </c>
      <c r="X85" s="460"/>
      <c r="Y85" s="461">
        <v>0</v>
      </c>
      <c r="Z85" s="462">
        <v>0</v>
      </c>
      <c r="AA85" s="463">
        <f t="shared" si="22"/>
        <v>0</v>
      </c>
      <c r="AB85" s="460"/>
      <c r="AC85" s="461">
        <v>0</v>
      </c>
      <c r="AD85" s="462">
        <v>0</v>
      </c>
      <c r="AE85" s="463">
        <f t="shared" si="23"/>
        <v>0</v>
      </c>
      <c r="AF85" s="460"/>
      <c r="AG85" s="461">
        <v>0</v>
      </c>
      <c r="AH85" s="462">
        <v>0</v>
      </c>
      <c r="AI85" s="463">
        <f t="shared" si="24"/>
        <v>0</v>
      </c>
      <c r="AJ85" s="460"/>
      <c r="AK85" s="461">
        <v>0</v>
      </c>
      <c r="AL85" s="462">
        <v>0</v>
      </c>
      <c r="AM85" s="463">
        <f t="shared" si="25"/>
        <v>0</v>
      </c>
      <c r="AN85" s="460"/>
      <c r="AO85" s="461">
        <v>0</v>
      </c>
      <c r="AP85" s="462">
        <v>0</v>
      </c>
      <c r="AQ85" s="463">
        <f t="shared" si="26"/>
        <v>0</v>
      </c>
      <c r="AR85" s="464">
        <f t="shared" si="29"/>
        <v>0</v>
      </c>
      <c r="AS85" s="463">
        <f t="shared" si="30"/>
        <v>0</v>
      </c>
      <c r="AT85" s="480">
        <v>0</v>
      </c>
      <c r="AU85" s="491">
        <f>[1]Budżet!K77</f>
        <v>0</v>
      </c>
      <c r="AV85" s="487">
        <f>ROUND([1]Budżet!K77-[1]Budżet!M77,2)</f>
        <v>0</v>
      </c>
      <c r="AW85" s="487" t="str">
        <f t="shared" si="31"/>
        <v>OK</v>
      </c>
      <c r="AX85" s="488" t="str">
        <f t="shared" si="19"/>
        <v>OK</v>
      </c>
      <c r="AY85" s="488" t="str">
        <f t="shared" si="27"/>
        <v>Wartość wkładu własnego spójna z SOWA EFS</v>
      </c>
      <c r="AZ85" s="490" t="str">
        <f t="shared" si="28"/>
        <v>Wartość ogółem spójna z SOWA EFS</v>
      </c>
      <c r="BA85" s="456"/>
      <c r="BB85" s="441"/>
      <c r="BC85" s="441"/>
      <c r="BD85" s="441"/>
      <c r="BE85" s="441"/>
      <c r="BF85" s="441"/>
      <c r="BG85" s="441"/>
    </row>
    <row r="86" spans="1:59" ht="75" customHeight="1">
      <c r="A86" s="438" t="s">
        <v>1179</v>
      </c>
      <c r="B86" s="438">
        <f>[1]Budżet!B78</f>
        <v>0</v>
      </c>
      <c r="C86" s="476">
        <f>[1]Budżet!E78</f>
        <v>0</v>
      </c>
      <c r="D86" s="438">
        <f>[1]Budżet!N78</f>
        <v>0</v>
      </c>
      <c r="E86" s="438" t="str">
        <f>IF([1]Budżet!D78="Amortyzacja","T","N")</f>
        <v>N</v>
      </c>
      <c r="F86" s="438" t="str">
        <f>IF([1]Budżet!D78="Personel projektu","T","N")</f>
        <v>N</v>
      </c>
      <c r="G86" s="438" t="str">
        <f>IF([1]Budżet!D78="Środki trwałe/dostawy","T","N")</f>
        <v>N</v>
      </c>
      <c r="H86" s="438" t="str">
        <f>IF([1]Budżet!D78="Wsparcie finansowe udzielone grantobiorcom i uczestnikom projektu","T","N")</f>
        <v>N</v>
      </c>
      <c r="I86" s="438" t="str">
        <f>IF([1]Budżet!K78&gt;[1]Budżet!M78,"T","N")</f>
        <v>N</v>
      </c>
      <c r="J86" s="438" t="str">
        <f>IF([1]Budżet!D78="Nieruchomości","T","N")</f>
        <v>N</v>
      </c>
      <c r="K86" s="438" t="str">
        <f>IF([1]Budżet!D78="Usługi zewnętrzne","T","N")</f>
        <v>N</v>
      </c>
      <c r="L86" s="438" t="str">
        <f>IF([1]Budżet!D78="Wartości niematerialne i prawne","T","N")</f>
        <v>N</v>
      </c>
      <c r="M86" s="438" t="str">
        <f>IF([1]Budżet!D78="Roboty budowlane","T","N")</f>
        <v>N</v>
      </c>
      <c r="N86" s="438" t="str">
        <f>IF([1]Budżet!D78="Dostawy (inne niż środki trwałe)","T","N")</f>
        <v>N</v>
      </c>
      <c r="O86" s="438" t="str">
        <f>IF([1]Budżet!D78="Koszty wsparcia uczestników projektu","T","N")</f>
        <v>N</v>
      </c>
      <c r="P86" s="460"/>
      <c r="Q86" s="461">
        <v>0</v>
      </c>
      <c r="R86" s="462">
        <v>0</v>
      </c>
      <c r="S86" s="463">
        <f t="shared" si="20"/>
        <v>0</v>
      </c>
      <c r="T86" s="460"/>
      <c r="U86" s="461">
        <v>0</v>
      </c>
      <c r="V86" s="462">
        <v>0</v>
      </c>
      <c r="W86" s="463">
        <f t="shared" si="21"/>
        <v>0</v>
      </c>
      <c r="X86" s="460"/>
      <c r="Y86" s="461">
        <v>0</v>
      </c>
      <c r="Z86" s="462">
        <v>0</v>
      </c>
      <c r="AA86" s="463">
        <f t="shared" si="22"/>
        <v>0</v>
      </c>
      <c r="AB86" s="460"/>
      <c r="AC86" s="461">
        <v>0</v>
      </c>
      <c r="AD86" s="462">
        <v>0</v>
      </c>
      <c r="AE86" s="463">
        <f t="shared" si="23"/>
        <v>0</v>
      </c>
      <c r="AF86" s="460"/>
      <c r="AG86" s="461">
        <v>0</v>
      </c>
      <c r="AH86" s="462">
        <v>0</v>
      </c>
      <c r="AI86" s="463">
        <f t="shared" si="24"/>
        <v>0</v>
      </c>
      <c r="AJ86" s="460"/>
      <c r="AK86" s="461">
        <v>0</v>
      </c>
      <c r="AL86" s="462">
        <v>0</v>
      </c>
      <c r="AM86" s="463">
        <f t="shared" si="25"/>
        <v>0</v>
      </c>
      <c r="AN86" s="460"/>
      <c r="AO86" s="461">
        <v>0</v>
      </c>
      <c r="AP86" s="462">
        <v>0</v>
      </c>
      <c r="AQ86" s="463">
        <f t="shared" si="26"/>
        <v>0</v>
      </c>
      <c r="AR86" s="464">
        <f t="shared" si="29"/>
        <v>0</v>
      </c>
      <c r="AS86" s="463">
        <f t="shared" si="30"/>
        <v>0</v>
      </c>
      <c r="AT86" s="480">
        <v>0</v>
      </c>
      <c r="AU86" s="491">
        <f>[1]Budżet!K78</f>
        <v>0</v>
      </c>
      <c r="AV86" s="487">
        <f>ROUND([1]Budżet!K78-[1]Budżet!M78,2)</f>
        <v>0</v>
      </c>
      <c r="AW86" s="487" t="str">
        <f t="shared" si="31"/>
        <v>OK</v>
      </c>
      <c r="AX86" s="488" t="str">
        <f t="shared" si="19"/>
        <v>OK</v>
      </c>
      <c r="AY86" s="488" t="str">
        <f t="shared" si="27"/>
        <v>Wartość wkładu własnego spójna z SOWA EFS</v>
      </c>
      <c r="AZ86" s="490" t="str">
        <f t="shared" si="28"/>
        <v>Wartość ogółem spójna z SOWA EFS</v>
      </c>
      <c r="BA86" s="456"/>
      <c r="BB86" s="441"/>
      <c r="BC86" s="441"/>
      <c r="BD86" s="441"/>
      <c r="BE86" s="441"/>
      <c r="BF86" s="441"/>
      <c r="BG86" s="441"/>
    </row>
    <row r="87" spans="1:59" ht="75" customHeight="1">
      <c r="A87" s="438" t="s">
        <v>1180</v>
      </c>
      <c r="B87" s="438">
        <f>[1]Budżet!B79</f>
        <v>0</v>
      </c>
      <c r="C87" s="476">
        <f>[1]Budżet!E79</f>
        <v>0</v>
      </c>
      <c r="D87" s="438">
        <f>[1]Budżet!N79</f>
        <v>0</v>
      </c>
      <c r="E87" s="438" t="str">
        <f>IF([1]Budżet!D79="Amortyzacja","T","N")</f>
        <v>N</v>
      </c>
      <c r="F87" s="438" t="str">
        <f>IF([1]Budżet!D79="Personel projektu","T","N")</f>
        <v>N</v>
      </c>
      <c r="G87" s="438" t="str">
        <f>IF([1]Budżet!D79="Środki trwałe/dostawy","T","N")</f>
        <v>N</v>
      </c>
      <c r="H87" s="438" t="str">
        <f>IF([1]Budżet!D79="Wsparcie finansowe udzielone grantobiorcom i uczestnikom projektu","T","N")</f>
        <v>N</v>
      </c>
      <c r="I87" s="438" t="str">
        <f>IF([1]Budżet!K79&gt;[1]Budżet!M79,"T","N")</f>
        <v>N</v>
      </c>
      <c r="J87" s="438" t="str">
        <f>IF([1]Budżet!D79="Nieruchomości","T","N")</f>
        <v>N</v>
      </c>
      <c r="K87" s="438" t="str">
        <f>IF([1]Budżet!D79="Usługi zewnętrzne","T","N")</f>
        <v>N</v>
      </c>
      <c r="L87" s="438" t="str">
        <f>IF([1]Budżet!D79="Wartości niematerialne i prawne","T","N")</f>
        <v>N</v>
      </c>
      <c r="M87" s="438" t="str">
        <f>IF([1]Budżet!D79="Roboty budowlane","T","N")</f>
        <v>N</v>
      </c>
      <c r="N87" s="438" t="str">
        <f>IF([1]Budżet!D79="Dostawy (inne niż środki trwałe)","T","N")</f>
        <v>N</v>
      </c>
      <c r="O87" s="438" t="str">
        <f>IF([1]Budżet!D79="Koszty wsparcia uczestników projektu","T","N")</f>
        <v>N</v>
      </c>
      <c r="P87" s="460"/>
      <c r="Q87" s="461">
        <v>0</v>
      </c>
      <c r="R87" s="462">
        <v>0</v>
      </c>
      <c r="S87" s="463">
        <f t="shared" si="20"/>
        <v>0</v>
      </c>
      <c r="T87" s="460"/>
      <c r="U87" s="461">
        <v>0</v>
      </c>
      <c r="V87" s="462">
        <v>0</v>
      </c>
      <c r="W87" s="463">
        <f t="shared" si="21"/>
        <v>0</v>
      </c>
      <c r="X87" s="460"/>
      <c r="Y87" s="461">
        <v>0</v>
      </c>
      <c r="Z87" s="462">
        <v>0</v>
      </c>
      <c r="AA87" s="463">
        <f t="shared" si="22"/>
        <v>0</v>
      </c>
      <c r="AB87" s="460"/>
      <c r="AC87" s="461">
        <v>0</v>
      </c>
      <c r="AD87" s="462">
        <v>0</v>
      </c>
      <c r="AE87" s="463">
        <f t="shared" si="23"/>
        <v>0</v>
      </c>
      <c r="AF87" s="460"/>
      <c r="AG87" s="461">
        <v>0</v>
      </c>
      <c r="AH87" s="462">
        <v>0</v>
      </c>
      <c r="AI87" s="463">
        <f t="shared" si="24"/>
        <v>0</v>
      </c>
      <c r="AJ87" s="460"/>
      <c r="AK87" s="461">
        <v>0</v>
      </c>
      <c r="AL87" s="462">
        <v>0</v>
      </c>
      <c r="AM87" s="463">
        <f t="shared" si="25"/>
        <v>0</v>
      </c>
      <c r="AN87" s="460"/>
      <c r="AO87" s="461">
        <v>0</v>
      </c>
      <c r="AP87" s="462">
        <v>0</v>
      </c>
      <c r="AQ87" s="463">
        <f t="shared" si="26"/>
        <v>0</v>
      </c>
      <c r="AR87" s="464">
        <f t="shared" si="29"/>
        <v>0</v>
      </c>
      <c r="AS87" s="463">
        <f t="shared" si="30"/>
        <v>0</v>
      </c>
      <c r="AT87" s="480">
        <v>0</v>
      </c>
      <c r="AU87" s="491">
        <f>[1]Budżet!K79</f>
        <v>0</v>
      </c>
      <c r="AV87" s="487">
        <f>ROUND([1]Budżet!K79-[1]Budżet!M79,2)</f>
        <v>0</v>
      </c>
      <c r="AW87" s="487" t="str">
        <f t="shared" si="31"/>
        <v>OK</v>
      </c>
      <c r="AX87" s="488" t="str">
        <f t="shared" si="19"/>
        <v>OK</v>
      </c>
      <c r="AY87" s="488" t="str">
        <f t="shared" si="27"/>
        <v>Wartość wkładu własnego spójna z SOWA EFS</v>
      </c>
      <c r="AZ87" s="490" t="str">
        <f t="shared" si="28"/>
        <v>Wartość ogółem spójna z SOWA EFS</v>
      </c>
      <c r="BA87" s="456"/>
      <c r="BB87" s="441"/>
      <c r="BC87" s="441"/>
      <c r="BD87" s="441"/>
      <c r="BE87" s="441"/>
      <c r="BF87" s="441"/>
      <c r="BG87" s="441"/>
    </row>
    <row r="88" spans="1:59" ht="75" customHeight="1">
      <c r="A88" s="438" t="s">
        <v>1181</v>
      </c>
      <c r="B88" s="438">
        <f>[1]Budżet!B80</f>
        <v>0</v>
      </c>
      <c r="C88" s="476">
        <f>[1]Budżet!E80</f>
        <v>0</v>
      </c>
      <c r="D88" s="438">
        <f>[1]Budżet!N80</f>
        <v>0</v>
      </c>
      <c r="E88" s="438" t="str">
        <f>IF([1]Budżet!D80="Amortyzacja","T","N")</f>
        <v>N</v>
      </c>
      <c r="F88" s="438" t="str">
        <f>IF([1]Budżet!D80="Personel projektu","T","N")</f>
        <v>N</v>
      </c>
      <c r="G88" s="438" t="str">
        <f>IF([1]Budżet!D80="Środki trwałe/dostawy","T","N")</f>
        <v>N</v>
      </c>
      <c r="H88" s="438" t="str">
        <f>IF([1]Budżet!D80="Wsparcie finansowe udzielone grantobiorcom i uczestnikom projektu","T","N")</f>
        <v>N</v>
      </c>
      <c r="I88" s="438" t="str">
        <f>IF([1]Budżet!K80&gt;[1]Budżet!M80,"T","N")</f>
        <v>N</v>
      </c>
      <c r="J88" s="438" t="str">
        <f>IF([1]Budżet!D80="Nieruchomości","T","N")</f>
        <v>N</v>
      </c>
      <c r="K88" s="438" t="str">
        <f>IF([1]Budżet!D80="Usługi zewnętrzne","T","N")</f>
        <v>N</v>
      </c>
      <c r="L88" s="438" t="str">
        <f>IF([1]Budżet!D80="Wartości niematerialne i prawne","T","N")</f>
        <v>N</v>
      </c>
      <c r="M88" s="438" t="str">
        <f>IF([1]Budżet!D80="Roboty budowlane","T","N")</f>
        <v>N</v>
      </c>
      <c r="N88" s="438" t="str">
        <f>IF([1]Budżet!D80="Dostawy (inne niż środki trwałe)","T","N")</f>
        <v>N</v>
      </c>
      <c r="O88" s="438" t="str">
        <f>IF([1]Budżet!D80="Koszty wsparcia uczestników projektu","T","N")</f>
        <v>N</v>
      </c>
      <c r="P88" s="460"/>
      <c r="Q88" s="461">
        <v>0</v>
      </c>
      <c r="R88" s="462">
        <v>0</v>
      </c>
      <c r="S88" s="463">
        <f t="shared" si="20"/>
        <v>0</v>
      </c>
      <c r="T88" s="460"/>
      <c r="U88" s="461">
        <v>0</v>
      </c>
      <c r="V88" s="462">
        <v>0</v>
      </c>
      <c r="W88" s="463">
        <f t="shared" si="21"/>
        <v>0</v>
      </c>
      <c r="X88" s="460"/>
      <c r="Y88" s="461">
        <v>0</v>
      </c>
      <c r="Z88" s="462">
        <v>0</v>
      </c>
      <c r="AA88" s="463">
        <f t="shared" si="22"/>
        <v>0</v>
      </c>
      <c r="AB88" s="460"/>
      <c r="AC88" s="461">
        <v>0</v>
      </c>
      <c r="AD88" s="462">
        <v>0</v>
      </c>
      <c r="AE88" s="463">
        <f t="shared" si="23"/>
        <v>0</v>
      </c>
      <c r="AF88" s="460"/>
      <c r="AG88" s="461">
        <v>0</v>
      </c>
      <c r="AH88" s="462">
        <v>0</v>
      </c>
      <c r="AI88" s="463">
        <f t="shared" si="24"/>
        <v>0</v>
      </c>
      <c r="AJ88" s="460"/>
      <c r="AK88" s="461">
        <v>0</v>
      </c>
      <c r="AL88" s="462">
        <v>0</v>
      </c>
      <c r="AM88" s="463">
        <f t="shared" si="25"/>
        <v>0</v>
      </c>
      <c r="AN88" s="460"/>
      <c r="AO88" s="461">
        <v>0</v>
      </c>
      <c r="AP88" s="462">
        <v>0</v>
      </c>
      <c r="AQ88" s="463">
        <f t="shared" si="26"/>
        <v>0</v>
      </c>
      <c r="AR88" s="464">
        <f t="shared" si="29"/>
        <v>0</v>
      </c>
      <c r="AS88" s="463">
        <f t="shared" si="30"/>
        <v>0</v>
      </c>
      <c r="AT88" s="480">
        <v>0</v>
      </c>
      <c r="AU88" s="491">
        <f>[1]Budżet!K80</f>
        <v>0</v>
      </c>
      <c r="AV88" s="487">
        <f>ROUND([1]Budżet!K80-[1]Budżet!M80,2)</f>
        <v>0</v>
      </c>
      <c r="AW88" s="487" t="str">
        <f t="shared" si="31"/>
        <v>OK</v>
      </c>
      <c r="AX88" s="488" t="str">
        <f t="shared" si="19"/>
        <v>OK</v>
      </c>
      <c r="AY88" s="488" t="str">
        <f t="shared" si="27"/>
        <v>Wartość wkładu własnego spójna z SOWA EFS</v>
      </c>
      <c r="AZ88" s="490" t="str">
        <f t="shared" si="28"/>
        <v>Wartość ogółem spójna z SOWA EFS</v>
      </c>
      <c r="BA88" s="456"/>
      <c r="BB88" s="441"/>
      <c r="BC88" s="441"/>
      <c r="BD88" s="441"/>
      <c r="BE88" s="441"/>
      <c r="BF88" s="441"/>
      <c r="BG88" s="441"/>
    </row>
    <row r="89" spans="1:59" ht="75" customHeight="1">
      <c r="A89" s="438" t="s">
        <v>1182</v>
      </c>
      <c r="B89" s="438">
        <f>[1]Budżet!B81</f>
        <v>0</v>
      </c>
      <c r="C89" s="476">
        <f>[1]Budżet!E81</f>
        <v>0</v>
      </c>
      <c r="D89" s="438">
        <f>[1]Budżet!N81</f>
        <v>0</v>
      </c>
      <c r="E89" s="438" t="str">
        <f>IF([1]Budżet!D81="Amortyzacja","T","N")</f>
        <v>N</v>
      </c>
      <c r="F89" s="438" t="str">
        <f>IF([1]Budżet!D81="Personel projektu","T","N")</f>
        <v>N</v>
      </c>
      <c r="G89" s="438" t="str">
        <f>IF([1]Budżet!D81="Środki trwałe/dostawy","T","N")</f>
        <v>N</v>
      </c>
      <c r="H89" s="438" t="str">
        <f>IF([1]Budżet!D81="Wsparcie finansowe udzielone grantobiorcom i uczestnikom projektu","T","N")</f>
        <v>N</v>
      </c>
      <c r="I89" s="438" t="str">
        <f>IF([1]Budżet!K81&gt;[1]Budżet!M81,"T","N")</f>
        <v>N</v>
      </c>
      <c r="J89" s="438" t="str">
        <f>IF([1]Budżet!D81="Nieruchomości","T","N")</f>
        <v>N</v>
      </c>
      <c r="K89" s="438" t="str">
        <f>IF([1]Budżet!D81="Usługi zewnętrzne","T","N")</f>
        <v>N</v>
      </c>
      <c r="L89" s="438" t="str">
        <f>IF([1]Budżet!D81="Wartości niematerialne i prawne","T","N")</f>
        <v>N</v>
      </c>
      <c r="M89" s="438" t="str">
        <f>IF([1]Budżet!D81="Roboty budowlane","T","N")</f>
        <v>N</v>
      </c>
      <c r="N89" s="438" t="str">
        <f>IF([1]Budżet!D81="Dostawy (inne niż środki trwałe)","T","N")</f>
        <v>N</v>
      </c>
      <c r="O89" s="438" t="str">
        <f>IF([1]Budżet!D81="Koszty wsparcia uczestników projektu","T","N")</f>
        <v>N</v>
      </c>
      <c r="P89" s="460"/>
      <c r="Q89" s="461">
        <v>0</v>
      </c>
      <c r="R89" s="462">
        <v>0</v>
      </c>
      <c r="S89" s="463">
        <f t="shared" si="20"/>
        <v>0</v>
      </c>
      <c r="T89" s="460"/>
      <c r="U89" s="461">
        <v>0</v>
      </c>
      <c r="V89" s="462">
        <v>0</v>
      </c>
      <c r="W89" s="463">
        <f t="shared" si="21"/>
        <v>0</v>
      </c>
      <c r="X89" s="460"/>
      <c r="Y89" s="461">
        <v>0</v>
      </c>
      <c r="Z89" s="462">
        <v>0</v>
      </c>
      <c r="AA89" s="463">
        <f t="shared" si="22"/>
        <v>0</v>
      </c>
      <c r="AB89" s="460"/>
      <c r="AC89" s="461">
        <v>0</v>
      </c>
      <c r="AD89" s="462">
        <v>0</v>
      </c>
      <c r="AE89" s="463">
        <f t="shared" si="23"/>
        <v>0</v>
      </c>
      <c r="AF89" s="460"/>
      <c r="AG89" s="461">
        <v>0</v>
      </c>
      <c r="AH89" s="462">
        <v>0</v>
      </c>
      <c r="AI89" s="463">
        <f t="shared" si="24"/>
        <v>0</v>
      </c>
      <c r="AJ89" s="460"/>
      <c r="AK89" s="461">
        <v>0</v>
      </c>
      <c r="AL89" s="462">
        <v>0</v>
      </c>
      <c r="AM89" s="463">
        <f t="shared" si="25"/>
        <v>0</v>
      </c>
      <c r="AN89" s="460"/>
      <c r="AO89" s="461">
        <v>0</v>
      </c>
      <c r="AP89" s="462">
        <v>0</v>
      </c>
      <c r="AQ89" s="463">
        <f t="shared" si="26"/>
        <v>0</v>
      </c>
      <c r="AR89" s="464">
        <f t="shared" si="29"/>
        <v>0</v>
      </c>
      <c r="AS89" s="463">
        <f t="shared" si="30"/>
        <v>0</v>
      </c>
      <c r="AT89" s="480">
        <v>0</v>
      </c>
      <c r="AU89" s="491">
        <f>[1]Budżet!K81</f>
        <v>0</v>
      </c>
      <c r="AV89" s="487">
        <f>ROUND([1]Budżet!K81-[1]Budżet!M81,2)</f>
        <v>0</v>
      </c>
      <c r="AW89" s="487" t="str">
        <f t="shared" si="31"/>
        <v>OK</v>
      </c>
      <c r="AX89" s="488" t="str">
        <f t="shared" si="19"/>
        <v>OK</v>
      </c>
      <c r="AY89" s="488" t="str">
        <f t="shared" si="27"/>
        <v>Wartość wkładu własnego spójna z SOWA EFS</v>
      </c>
      <c r="AZ89" s="490" t="str">
        <f t="shared" si="28"/>
        <v>Wartość ogółem spójna z SOWA EFS</v>
      </c>
      <c r="BA89" s="456"/>
      <c r="BB89" s="441"/>
      <c r="BC89" s="441"/>
      <c r="BD89" s="441"/>
      <c r="BE89" s="441"/>
      <c r="BF89" s="441"/>
      <c r="BG89" s="441"/>
    </row>
    <row r="90" spans="1:59" ht="75" customHeight="1">
      <c r="A90" s="438" t="s">
        <v>1183</v>
      </c>
      <c r="B90" s="438">
        <f>[1]Budżet!B82</f>
        <v>0</v>
      </c>
      <c r="C90" s="476">
        <f>[1]Budżet!E82</f>
        <v>0</v>
      </c>
      <c r="D90" s="438">
        <f>[1]Budżet!N82</f>
        <v>0</v>
      </c>
      <c r="E90" s="438" t="str">
        <f>IF([1]Budżet!D82="Amortyzacja","T","N")</f>
        <v>N</v>
      </c>
      <c r="F90" s="438" t="str">
        <f>IF([1]Budżet!D82="Personel projektu","T","N")</f>
        <v>N</v>
      </c>
      <c r="G90" s="438" t="str">
        <f>IF([1]Budżet!D82="Środki trwałe/dostawy","T","N")</f>
        <v>N</v>
      </c>
      <c r="H90" s="438" t="str">
        <f>IF([1]Budżet!D82="Wsparcie finansowe udzielone grantobiorcom i uczestnikom projektu","T","N")</f>
        <v>N</v>
      </c>
      <c r="I90" s="438" t="str">
        <f>IF([1]Budżet!K82&gt;[1]Budżet!M82,"T","N")</f>
        <v>N</v>
      </c>
      <c r="J90" s="438" t="str">
        <f>IF([1]Budżet!D82="Nieruchomości","T","N")</f>
        <v>N</v>
      </c>
      <c r="K90" s="438" t="str">
        <f>IF([1]Budżet!D82="Usługi zewnętrzne","T","N")</f>
        <v>N</v>
      </c>
      <c r="L90" s="438" t="str">
        <f>IF([1]Budżet!D82="Wartości niematerialne i prawne","T","N")</f>
        <v>N</v>
      </c>
      <c r="M90" s="438" t="str">
        <f>IF([1]Budżet!D82="Roboty budowlane","T","N")</f>
        <v>N</v>
      </c>
      <c r="N90" s="438" t="str">
        <f>IF([1]Budżet!D82="Dostawy (inne niż środki trwałe)","T","N")</f>
        <v>N</v>
      </c>
      <c r="O90" s="438" t="str">
        <f>IF([1]Budżet!D82="Koszty wsparcia uczestników projektu","T","N")</f>
        <v>N</v>
      </c>
      <c r="P90" s="460"/>
      <c r="Q90" s="461">
        <v>0</v>
      </c>
      <c r="R90" s="462">
        <v>0</v>
      </c>
      <c r="S90" s="463">
        <f t="shared" si="20"/>
        <v>0</v>
      </c>
      <c r="T90" s="460"/>
      <c r="U90" s="461">
        <v>0</v>
      </c>
      <c r="V90" s="462">
        <v>0</v>
      </c>
      <c r="W90" s="463">
        <f t="shared" si="21"/>
        <v>0</v>
      </c>
      <c r="X90" s="460"/>
      <c r="Y90" s="461">
        <v>0</v>
      </c>
      <c r="Z90" s="462">
        <v>0</v>
      </c>
      <c r="AA90" s="463">
        <f t="shared" si="22"/>
        <v>0</v>
      </c>
      <c r="AB90" s="460"/>
      <c r="AC90" s="461">
        <v>0</v>
      </c>
      <c r="AD90" s="462">
        <v>0</v>
      </c>
      <c r="AE90" s="463">
        <f t="shared" si="23"/>
        <v>0</v>
      </c>
      <c r="AF90" s="460"/>
      <c r="AG90" s="461">
        <v>0</v>
      </c>
      <c r="AH90" s="462">
        <v>0</v>
      </c>
      <c r="AI90" s="463">
        <f t="shared" si="24"/>
        <v>0</v>
      </c>
      <c r="AJ90" s="460"/>
      <c r="AK90" s="461">
        <v>0</v>
      </c>
      <c r="AL90" s="462">
        <v>0</v>
      </c>
      <c r="AM90" s="463">
        <f t="shared" si="25"/>
        <v>0</v>
      </c>
      <c r="AN90" s="460"/>
      <c r="AO90" s="461">
        <v>0</v>
      </c>
      <c r="AP90" s="462">
        <v>0</v>
      </c>
      <c r="AQ90" s="463">
        <f t="shared" si="26"/>
        <v>0</v>
      </c>
      <c r="AR90" s="464">
        <f t="shared" si="29"/>
        <v>0</v>
      </c>
      <c r="AS90" s="463">
        <f t="shared" si="30"/>
        <v>0</v>
      </c>
      <c r="AT90" s="480">
        <v>0</v>
      </c>
      <c r="AU90" s="491">
        <f>[1]Budżet!K82</f>
        <v>0</v>
      </c>
      <c r="AV90" s="487">
        <f>ROUND([1]Budżet!K82-[1]Budżet!M82,2)</f>
        <v>0</v>
      </c>
      <c r="AW90" s="487" t="str">
        <f t="shared" si="31"/>
        <v>OK</v>
      </c>
      <c r="AX90" s="488" t="str">
        <f t="shared" si="19"/>
        <v>OK</v>
      </c>
      <c r="AY90" s="488" t="str">
        <f t="shared" si="27"/>
        <v>Wartość wkładu własnego spójna z SOWA EFS</v>
      </c>
      <c r="AZ90" s="490" t="str">
        <f t="shared" si="28"/>
        <v>Wartość ogółem spójna z SOWA EFS</v>
      </c>
      <c r="BA90" s="456"/>
      <c r="BB90" s="441"/>
      <c r="BC90" s="441"/>
      <c r="BD90" s="441"/>
      <c r="BE90" s="441"/>
      <c r="BF90" s="441"/>
      <c r="BG90" s="441"/>
    </row>
    <row r="91" spans="1:59" ht="75" customHeight="1">
      <c r="A91" s="438" t="s">
        <v>1184</v>
      </c>
      <c r="B91" s="438">
        <f>[1]Budżet!B83</f>
        <v>0</v>
      </c>
      <c r="C91" s="476">
        <f>[1]Budżet!E83</f>
        <v>0</v>
      </c>
      <c r="D91" s="438">
        <f>[1]Budżet!N83</f>
        <v>0</v>
      </c>
      <c r="E91" s="438" t="str">
        <f>IF([1]Budżet!D83="Amortyzacja","T","N")</f>
        <v>N</v>
      </c>
      <c r="F91" s="438" t="str">
        <f>IF([1]Budżet!D83="Personel projektu","T","N")</f>
        <v>N</v>
      </c>
      <c r="G91" s="438" t="str">
        <f>IF([1]Budżet!D83="Środki trwałe/dostawy","T","N")</f>
        <v>N</v>
      </c>
      <c r="H91" s="438" t="str">
        <f>IF([1]Budżet!D83="Wsparcie finansowe udzielone grantobiorcom i uczestnikom projektu","T","N")</f>
        <v>N</v>
      </c>
      <c r="I91" s="438" t="str">
        <f>IF([1]Budżet!K83&gt;[1]Budżet!M83,"T","N")</f>
        <v>N</v>
      </c>
      <c r="J91" s="438" t="str">
        <f>IF([1]Budżet!D83="Nieruchomości","T","N")</f>
        <v>N</v>
      </c>
      <c r="K91" s="438" t="str">
        <f>IF([1]Budżet!D83="Usługi zewnętrzne","T","N")</f>
        <v>N</v>
      </c>
      <c r="L91" s="438" t="str">
        <f>IF([1]Budżet!D83="Wartości niematerialne i prawne","T","N")</f>
        <v>N</v>
      </c>
      <c r="M91" s="438" t="str">
        <f>IF([1]Budżet!D83="Roboty budowlane","T","N")</f>
        <v>N</v>
      </c>
      <c r="N91" s="438" t="str">
        <f>IF([1]Budżet!D83="Dostawy (inne niż środki trwałe)","T","N")</f>
        <v>N</v>
      </c>
      <c r="O91" s="438" t="str">
        <f>IF([1]Budżet!D83="Koszty wsparcia uczestników projektu","T","N")</f>
        <v>N</v>
      </c>
      <c r="P91" s="460"/>
      <c r="Q91" s="461">
        <v>0</v>
      </c>
      <c r="R91" s="462">
        <v>0</v>
      </c>
      <c r="S91" s="463">
        <f t="shared" si="20"/>
        <v>0</v>
      </c>
      <c r="T91" s="460"/>
      <c r="U91" s="461">
        <v>0</v>
      </c>
      <c r="V91" s="462">
        <v>0</v>
      </c>
      <c r="W91" s="463">
        <f t="shared" si="21"/>
        <v>0</v>
      </c>
      <c r="X91" s="460"/>
      <c r="Y91" s="461">
        <v>0</v>
      </c>
      <c r="Z91" s="462">
        <v>0</v>
      </c>
      <c r="AA91" s="463">
        <f t="shared" si="22"/>
        <v>0</v>
      </c>
      <c r="AB91" s="460"/>
      <c r="AC91" s="461">
        <v>0</v>
      </c>
      <c r="AD91" s="462">
        <v>0</v>
      </c>
      <c r="AE91" s="463">
        <f t="shared" si="23"/>
        <v>0</v>
      </c>
      <c r="AF91" s="460"/>
      <c r="AG91" s="461">
        <v>0</v>
      </c>
      <c r="AH91" s="462">
        <v>0</v>
      </c>
      <c r="AI91" s="463">
        <f t="shared" si="24"/>
        <v>0</v>
      </c>
      <c r="AJ91" s="460"/>
      <c r="AK91" s="461">
        <v>0</v>
      </c>
      <c r="AL91" s="462">
        <v>0</v>
      </c>
      <c r="AM91" s="463">
        <f t="shared" si="25"/>
        <v>0</v>
      </c>
      <c r="AN91" s="460"/>
      <c r="AO91" s="461">
        <v>0</v>
      </c>
      <c r="AP91" s="462">
        <v>0</v>
      </c>
      <c r="AQ91" s="463">
        <f t="shared" si="26"/>
        <v>0</v>
      </c>
      <c r="AR91" s="464">
        <f t="shared" si="29"/>
        <v>0</v>
      </c>
      <c r="AS91" s="463">
        <f t="shared" si="30"/>
        <v>0</v>
      </c>
      <c r="AT91" s="480">
        <v>0</v>
      </c>
      <c r="AU91" s="491">
        <f>[1]Budżet!K83</f>
        <v>0</v>
      </c>
      <c r="AV91" s="487">
        <f>ROUND([1]Budżet!K83-[1]Budżet!M83,2)</f>
        <v>0</v>
      </c>
      <c r="AW91" s="487" t="str">
        <f t="shared" si="31"/>
        <v>OK</v>
      </c>
      <c r="AX91" s="488" t="str">
        <f t="shared" si="19"/>
        <v>OK</v>
      </c>
      <c r="AY91" s="488" t="str">
        <f t="shared" si="27"/>
        <v>Wartość wkładu własnego spójna z SOWA EFS</v>
      </c>
      <c r="AZ91" s="490" t="str">
        <f t="shared" si="28"/>
        <v>Wartość ogółem spójna z SOWA EFS</v>
      </c>
      <c r="BA91" s="456"/>
      <c r="BB91" s="441"/>
      <c r="BC91" s="441"/>
      <c r="BD91" s="441"/>
      <c r="BE91" s="441"/>
      <c r="BF91" s="441"/>
      <c r="BG91" s="441"/>
    </row>
    <row r="92" spans="1:59" ht="75" customHeight="1">
      <c r="A92" s="438" t="s">
        <v>1185</v>
      </c>
      <c r="B92" s="438">
        <f>[1]Budżet!B84</f>
        <v>0</v>
      </c>
      <c r="C92" s="476">
        <f>[1]Budżet!E84</f>
        <v>0</v>
      </c>
      <c r="D92" s="438">
        <f>[1]Budżet!N84</f>
        <v>0</v>
      </c>
      <c r="E92" s="438" t="str">
        <f>IF([1]Budżet!D84="Amortyzacja","T","N")</f>
        <v>N</v>
      </c>
      <c r="F92" s="438" t="str">
        <f>IF([1]Budżet!D84="Personel projektu","T","N")</f>
        <v>N</v>
      </c>
      <c r="G92" s="438" t="str">
        <f>IF([1]Budżet!D84="Środki trwałe/dostawy","T","N")</f>
        <v>N</v>
      </c>
      <c r="H92" s="438" t="str">
        <f>IF([1]Budżet!D84="Wsparcie finansowe udzielone grantobiorcom i uczestnikom projektu","T","N")</f>
        <v>N</v>
      </c>
      <c r="I92" s="438" t="str">
        <f>IF([1]Budżet!K84&gt;[1]Budżet!M84,"T","N")</f>
        <v>N</v>
      </c>
      <c r="J92" s="438" t="str">
        <f>IF([1]Budżet!D84="Nieruchomości","T","N")</f>
        <v>N</v>
      </c>
      <c r="K92" s="438" t="str">
        <f>IF([1]Budżet!D84="Usługi zewnętrzne","T","N")</f>
        <v>N</v>
      </c>
      <c r="L92" s="438" t="str">
        <f>IF([1]Budżet!D84="Wartości niematerialne i prawne","T","N")</f>
        <v>N</v>
      </c>
      <c r="M92" s="438" t="str">
        <f>IF([1]Budżet!D84="Roboty budowlane","T","N")</f>
        <v>N</v>
      </c>
      <c r="N92" s="438" t="str">
        <f>IF([1]Budżet!D84="Dostawy (inne niż środki trwałe)","T","N")</f>
        <v>N</v>
      </c>
      <c r="O92" s="438" t="str">
        <f>IF([1]Budżet!D84="Koszty wsparcia uczestników projektu","T","N")</f>
        <v>N</v>
      </c>
      <c r="P92" s="460"/>
      <c r="Q92" s="461">
        <v>0</v>
      </c>
      <c r="R92" s="462">
        <v>0</v>
      </c>
      <c r="S92" s="463">
        <f t="shared" si="20"/>
        <v>0</v>
      </c>
      <c r="T92" s="460"/>
      <c r="U92" s="461">
        <v>0</v>
      </c>
      <c r="V92" s="462">
        <v>0</v>
      </c>
      <c r="W92" s="463">
        <f t="shared" si="21"/>
        <v>0</v>
      </c>
      <c r="X92" s="460"/>
      <c r="Y92" s="461">
        <v>0</v>
      </c>
      <c r="Z92" s="462">
        <v>0</v>
      </c>
      <c r="AA92" s="463">
        <f t="shared" si="22"/>
        <v>0</v>
      </c>
      <c r="AB92" s="460"/>
      <c r="AC92" s="461">
        <v>0</v>
      </c>
      <c r="AD92" s="462">
        <v>0</v>
      </c>
      <c r="AE92" s="463">
        <f t="shared" si="23"/>
        <v>0</v>
      </c>
      <c r="AF92" s="460"/>
      <c r="AG92" s="461">
        <v>0</v>
      </c>
      <c r="AH92" s="462">
        <v>0</v>
      </c>
      <c r="AI92" s="463">
        <f t="shared" si="24"/>
        <v>0</v>
      </c>
      <c r="AJ92" s="460"/>
      <c r="AK92" s="461">
        <v>0</v>
      </c>
      <c r="AL92" s="462">
        <v>0</v>
      </c>
      <c r="AM92" s="463">
        <f t="shared" si="25"/>
        <v>0</v>
      </c>
      <c r="AN92" s="460"/>
      <c r="AO92" s="461">
        <v>0</v>
      </c>
      <c r="AP92" s="462">
        <v>0</v>
      </c>
      <c r="AQ92" s="463">
        <f t="shared" si="26"/>
        <v>0</v>
      </c>
      <c r="AR92" s="464">
        <f t="shared" si="29"/>
        <v>0</v>
      </c>
      <c r="AS92" s="463">
        <f t="shared" si="30"/>
        <v>0</v>
      </c>
      <c r="AT92" s="480">
        <v>0</v>
      </c>
      <c r="AU92" s="491">
        <f>[1]Budżet!K84</f>
        <v>0</v>
      </c>
      <c r="AV92" s="487">
        <f>ROUND([1]Budżet!K84-[1]Budżet!M84,2)</f>
        <v>0</v>
      </c>
      <c r="AW92" s="487" t="str">
        <f t="shared" si="31"/>
        <v>OK</v>
      </c>
      <c r="AX92" s="488" t="str">
        <f t="shared" si="19"/>
        <v>OK</v>
      </c>
      <c r="AY92" s="488" t="str">
        <f t="shared" si="27"/>
        <v>Wartość wkładu własnego spójna z SOWA EFS</v>
      </c>
      <c r="AZ92" s="490" t="str">
        <f t="shared" si="28"/>
        <v>Wartość ogółem spójna z SOWA EFS</v>
      </c>
      <c r="BA92" s="456"/>
      <c r="BB92" s="441"/>
      <c r="BC92" s="441"/>
      <c r="BD92" s="441"/>
      <c r="BE92" s="441"/>
      <c r="BF92" s="441"/>
      <c r="BG92" s="441"/>
    </row>
    <row r="93" spans="1:59" ht="75" customHeight="1">
      <c r="A93" s="438" t="s">
        <v>1186</v>
      </c>
      <c r="B93" s="438">
        <f>[1]Budżet!B85</f>
        <v>0</v>
      </c>
      <c r="C93" s="476">
        <f>[1]Budżet!E85</f>
        <v>0</v>
      </c>
      <c r="D93" s="438">
        <f>[1]Budżet!N85</f>
        <v>0</v>
      </c>
      <c r="E93" s="438" t="str">
        <f>IF([1]Budżet!D85="Amortyzacja","T","N")</f>
        <v>N</v>
      </c>
      <c r="F93" s="438" t="str">
        <f>IF([1]Budżet!D85="Personel projektu","T","N")</f>
        <v>N</v>
      </c>
      <c r="G93" s="438" t="str">
        <f>IF([1]Budżet!D85="Środki trwałe/dostawy","T","N")</f>
        <v>N</v>
      </c>
      <c r="H93" s="438" t="str">
        <f>IF([1]Budżet!D85="Wsparcie finansowe udzielone grantobiorcom i uczestnikom projektu","T","N")</f>
        <v>N</v>
      </c>
      <c r="I93" s="438" t="str">
        <f>IF([1]Budżet!K85&gt;[1]Budżet!M85,"T","N")</f>
        <v>N</v>
      </c>
      <c r="J93" s="438" t="str">
        <f>IF([1]Budżet!D85="Nieruchomości","T","N")</f>
        <v>N</v>
      </c>
      <c r="K93" s="438" t="str">
        <f>IF([1]Budżet!D85="Usługi zewnętrzne","T","N")</f>
        <v>N</v>
      </c>
      <c r="L93" s="438" t="str">
        <f>IF([1]Budżet!D85="Wartości niematerialne i prawne","T","N")</f>
        <v>N</v>
      </c>
      <c r="M93" s="438" t="str">
        <f>IF([1]Budżet!D85="Roboty budowlane","T","N")</f>
        <v>N</v>
      </c>
      <c r="N93" s="438" t="str">
        <f>IF([1]Budżet!D85="Dostawy (inne niż środki trwałe)","T","N")</f>
        <v>N</v>
      </c>
      <c r="O93" s="438" t="str">
        <f>IF([1]Budżet!D85="Koszty wsparcia uczestników projektu","T","N")</f>
        <v>N</v>
      </c>
      <c r="P93" s="460"/>
      <c r="Q93" s="461">
        <v>0</v>
      </c>
      <c r="R93" s="462">
        <v>0</v>
      </c>
      <c r="S93" s="463">
        <f t="shared" si="20"/>
        <v>0</v>
      </c>
      <c r="T93" s="460"/>
      <c r="U93" s="461">
        <v>0</v>
      </c>
      <c r="V93" s="462">
        <v>0</v>
      </c>
      <c r="W93" s="463">
        <f t="shared" si="21"/>
        <v>0</v>
      </c>
      <c r="X93" s="460"/>
      <c r="Y93" s="461">
        <v>0</v>
      </c>
      <c r="Z93" s="462">
        <v>0</v>
      </c>
      <c r="AA93" s="463">
        <f t="shared" si="22"/>
        <v>0</v>
      </c>
      <c r="AB93" s="460"/>
      <c r="AC93" s="461">
        <v>0</v>
      </c>
      <c r="AD93" s="462">
        <v>0</v>
      </c>
      <c r="AE93" s="463">
        <f t="shared" si="23"/>
        <v>0</v>
      </c>
      <c r="AF93" s="460"/>
      <c r="AG93" s="461">
        <v>0</v>
      </c>
      <c r="AH93" s="462">
        <v>0</v>
      </c>
      <c r="AI93" s="463">
        <f t="shared" si="24"/>
        <v>0</v>
      </c>
      <c r="AJ93" s="460"/>
      <c r="AK93" s="461">
        <v>0</v>
      </c>
      <c r="AL93" s="462">
        <v>0</v>
      </c>
      <c r="AM93" s="463">
        <f t="shared" si="25"/>
        <v>0</v>
      </c>
      <c r="AN93" s="460"/>
      <c r="AO93" s="461">
        <v>0</v>
      </c>
      <c r="AP93" s="462">
        <v>0</v>
      </c>
      <c r="AQ93" s="463">
        <f t="shared" si="26"/>
        <v>0</v>
      </c>
      <c r="AR93" s="464">
        <f t="shared" si="29"/>
        <v>0</v>
      </c>
      <c r="AS93" s="463">
        <f t="shared" si="30"/>
        <v>0</v>
      </c>
      <c r="AT93" s="480">
        <v>0</v>
      </c>
      <c r="AU93" s="491">
        <f>[1]Budżet!K85</f>
        <v>0</v>
      </c>
      <c r="AV93" s="487">
        <f>ROUND([1]Budżet!K85-[1]Budżet!M85,2)</f>
        <v>0</v>
      </c>
      <c r="AW93" s="487" t="str">
        <f t="shared" si="31"/>
        <v>OK</v>
      </c>
      <c r="AX93" s="488" t="str">
        <f t="shared" si="19"/>
        <v>OK</v>
      </c>
      <c r="AY93" s="488" t="str">
        <f t="shared" si="27"/>
        <v>Wartość wkładu własnego spójna z SOWA EFS</v>
      </c>
      <c r="AZ93" s="490" t="str">
        <f t="shared" si="28"/>
        <v>Wartość ogółem spójna z SOWA EFS</v>
      </c>
      <c r="BA93" s="456"/>
      <c r="BB93" s="441"/>
      <c r="BC93" s="441"/>
      <c r="BD93" s="441"/>
      <c r="BE93" s="441"/>
      <c r="BF93" s="441"/>
      <c r="BG93" s="441"/>
    </row>
    <row r="94" spans="1:59" ht="75" customHeight="1">
      <c r="A94" s="438" t="s">
        <v>1187</v>
      </c>
      <c r="B94" s="438">
        <f>[1]Budżet!B86</f>
        <v>0</v>
      </c>
      <c r="C94" s="476">
        <f>[1]Budżet!E86</f>
        <v>0</v>
      </c>
      <c r="D94" s="438">
        <f>[1]Budżet!N86</f>
        <v>0</v>
      </c>
      <c r="E94" s="438" t="str">
        <f>IF([1]Budżet!D86="Amortyzacja","T","N")</f>
        <v>N</v>
      </c>
      <c r="F94" s="438" t="str">
        <f>IF([1]Budżet!D86="Personel projektu","T","N")</f>
        <v>N</v>
      </c>
      <c r="G94" s="438" t="str">
        <f>IF([1]Budżet!D86="Środki trwałe/dostawy","T","N")</f>
        <v>N</v>
      </c>
      <c r="H94" s="438" t="str">
        <f>IF([1]Budżet!D86="Wsparcie finansowe udzielone grantobiorcom i uczestnikom projektu","T","N")</f>
        <v>N</v>
      </c>
      <c r="I94" s="438" t="str">
        <f>IF([1]Budżet!K86&gt;[1]Budżet!M86,"T","N")</f>
        <v>N</v>
      </c>
      <c r="J94" s="438" t="str">
        <f>IF([1]Budżet!D86="Nieruchomości","T","N")</f>
        <v>N</v>
      </c>
      <c r="K94" s="438" t="str">
        <f>IF([1]Budżet!D86="Usługi zewnętrzne","T","N")</f>
        <v>N</v>
      </c>
      <c r="L94" s="438" t="str">
        <f>IF([1]Budżet!D86="Wartości niematerialne i prawne","T","N")</f>
        <v>N</v>
      </c>
      <c r="M94" s="438" t="str">
        <f>IF([1]Budżet!D86="Roboty budowlane","T","N")</f>
        <v>N</v>
      </c>
      <c r="N94" s="438" t="str">
        <f>IF([1]Budżet!D86="Dostawy (inne niż środki trwałe)","T","N")</f>
        <v>N</v>
      </c>
      <c r="O94" s="438" t="str">
        <f>IF([1]Budżet!D86="Koszty wsparcia uczestników projektu","T","N")</f>
        <v>N</v>
      </c>
      <c r="P94" s="460"/>
      <c r="Q94" s="461">
        <v>0</v>
      </c>
      <c r="R94" s="462">
        <v>0</v>
      </c>
      <c r="S94" s="463">
        <f t="shared" si="20"/>
        <v>0</v>
      </c>
      <c r="T94" s="460"/>
      <c r="U94" s="461">
        <v>0</v>
      </c>
      <c r="V94" s="462">
        <v>0</v>
      </c>
      <c r="W94" s="463">
        <f t="shared" si="21"/>
        <v>0</v>
      </c>
      <c r="X94" s="460"/>
      <c r="Y94" s="461">
        <v>0</v>
      </c>
      <c r="Z94" s="462">
        <v>0</v>
      </c>
      <c r="AA94" s="463">
        <f t="shared" si="22"/>
        <v>0</v>
      </c>
      <c r="AB94" s="460"/>
      <c r="AC94" s="461">
        <v>0</v>
      </c>
      <c r="AD94" s="462">
        <v>0</v>
      </c>
      <c r="AE94" s="463">
        <f t="shared" si="23"/>
        <v>0</v>
      </c>
      <c r="AF94" s="460"/>
      <c r="AG94" s="461">
        <v>0</v>
      </c>
      <c r="AH94" s="462">
        <v>0</v>
      </c>
      <c r="AI94" s="463">
        <f t="shared" si="24"/>
        <v>0</v>
      </c>
      <c r="AJ94" s="460"/>
      <c r="AK94" s="461">
        <v>0</v>
      </c>
      <c r="AL94" s="462">
        <v>0</v>
      </c>
      <c r="AM94" s="463">
        <f t="shared" si="25"/>
        <v>0</v>
      </c>
      <c r="AN94" s="460"/>
      <c r="AO94" s="461">
        <v>0</v>
      </c>
      <c r="AP94" s="462">
        <v>0</v>
      </c>
      <c r="AQ94" s="463">
        <f t="shared" si="26"/>
        <v>0</v>
      </c>
      <c r="AR94" s="464">
        <f t="shared" si="29"/>
        <v>0</v>
      </c>
      <c r="AS94" s="463">
        <f t="shared" si="30"/>
        <v>0</v>
      </c>
      <c r="AT94" s="480">
        <v>0</v>
      </c>
      <c r="AU94" s="491">
        <f>[1]Budżet!K86</f>
        <v>0</v>
      </c>
      <c r="AV94" s="487">
        <f>ROUND([1]Budżet!K86-[1]Budżet!M86,2)</f>
        <v>0</v>
      </c>
      <c r="AW94" s="487" t="str">
        <f t="shared" si="31"/>
        <v>OK</v>
      </c>
      <c r="AX94" s="488" t="str">
        <f t="shared" si="19"/>
        <v>OK</v>
      </c>
      <c r="AY94" s="488" t="str">
        <f t="shared" si="27"/>
        <v>Wartość wkładu własnego spójna z SOWA EFS</v>
      </c>
      <c r="AZ94" s="490" t="str">
        <f t="shared" si="28"/>
        <v>Wartość ogółem spójna z SOWA EFS</v>
      </c>
      <c r="BA94" s="456"/>
      <c r="BB94" s="441"/>
      <c r="BC94" s="441"/>
      <c r="BD94" s="441"/>
      <c r="BE94" s="441"/>
      <c r="BF94" s="441"/>
      <c r="BG94" s="441"/>
    </row>
    <row r="95" spans="1:59" ht="75" customHeight="1">
      <c r="A95" s="438" t="s">
        <v>1188</v>
      </c>
      <c r="B95" s="438">
        <f>[1]Budżet!B87</f>
        <v>0</v>
      </c>
      <c r="C95" s="476">
        <f>[1]Budżet!E87</f>
        <v>0</v>
      </c>
      <c r="D95" s="438">
        <f>[1]Budżet!N87</f>
        <v>0</v>
      </c>
      <c r="E95" s="438" t="str">
        <f>IF([1]Budżet!D87="Amortyzacja","T","N")</f>
        <v>N</v>
      </c>
      <c r="F95" s="438" t="str">
        <f>IF([1]Budżet!D87="Personel projektu","T","N")</f>
        <v>N</v>
      </c>
      <c r="G95" s="438" t="str">
        <f>IF([1]Budżet!D87="Środki trwałe/dostawy","T","N")</f>
        <v>N</v>
      </c>
      <c r="H95" s="438" t="str">
        <f>IF([1]Budżet!D87="Wsparcie finansowe udzielone grantobiorcom i uczestnikom projektu","T","N")</f>
        <v>N</v>
      </c>
      <c r="I95" s="438" t="str">
        <f>IF([1]Budżet!K87&gt;[1]Budżet!M87,"T","N")</f>
        <v>N</v>
      </c>
      <c r="J95" s="438" t="str">
        <f>IF([1]Budżet!D87="Nieruchomości","T","N")</f>
        <v>N</v>
      </c>
      <c r="K95" s="438" t="str">
        <f>IF([1]Budżet!D87="Usługi zewnętrzne","T","N")</f>
        <v>N</v>
      </c>
      <c r="L95" s="438" t="str">
        <f>IF([1]Budżet!D87="Wartości niematerialne i prawne","T","N")</f>
        <v>N</v>
      </c>
      <c r="M95" s="438" t="str">
        <f>IF([1]Budżet!D87="Roboty budowlane","T","N")</f>
        <v>N</v>
      </c>
      <c r="N95" s="438" t="str">
        <f>IF([1]Budżet!D87="Dostawy (inne niż środki trwałe)","T","N")</f>
        <v>N</v>
      </c>
      <c r="O95" s="438" t="str">
        <f>IF([1]Budżet!D87="Koszty wsparcia uczestników projektu","T","N")</f>
        <v>N</v>
      </c>
      <c r="P95" s="460"/>
      <c r="Q95" s="461">
        <v>0</v>
      </c>
      <c r="R95" s="462">
        <v>0</v>
      </c>
      <c r="S95" s="463">
        <f t="shared" si="20"/>
        <v>0</v>
      </c>
      <c r="T95" s="460"/>
      <c r="U95" s="461">
        <v>0</v>
      </c>
      <c r="V95" s="462">
        <v>0</v>
      </c>
      <c r="W95" s="463">
        <f t="shared" si="21"/>
        <v>0</v>
      </c>
      <c r="X95" s="460"/>
      <c r="Y95" s="461">
        <v>0</v>
      </c>
      <c r="Z95" s="462">
        <v>0</v>
      </c>
      <c r="AA95" s="463">
        <f t="shared" si="22"/>
        <v>0</v>
      </c>
      <c r="AB95" s="460"/>
      <c r="AC95" s="461">
        <v>0</v>
      </c>
      <c r="AD95" s="462">
        <v>0</v>
      </c>
      <c r="AE95" s="463">
        <f t="shared" si="23"/>
        <v>0</v>
      </c>
      <c r="AF95" s="460"/>
      <c r="AG95" s="461">
        <v>0</v>
      </c>
      <c r="AH95" s="462">
        <v>0</v>
      </c>
      <c r="AI95" s="463">
        <f t="shared" si="24"/>
        <v>0</v>
      </c>
      <c r="AJ95" s="460"/>
      <c r="AK95" s="461">
        <v>0</v>
      </c>
      <c r="AL95" s="462">
        <v>0</v>
      </c>
      <c r="AM95" s="463">
        <f t="shared" si="25"/>
        <v>0</v>
      </c>
      <c r="AN95" s="460"/>
      <c r="AO95" s="461">
        <v>0</v>
      </c>
      <c r="AP95" s="462">
        <v>0</v>
      </c>
      <c r="AQ95" s="463">
        <f t="shared" si="26"/>
        <v>0</v>
      </c>
      <c r="AR95" s="464">
        <f t="shared" si="29"/>
        <v>0</v>
      </c>
      <c r="AS95" s="463">
        <f t="shared" si="30"/>
        <v>0</v>
      </c>
      <c r="AT95" s="480">
        <v>0</v>
      </c>
      <c r="AU95" s="491">
        <f>[1]Budżet!K87</f>
        <v>0</v>
      </c>
      <c r="AV95" s="487">
        <f>ROUND([1]Budżet!K87-[1]Budżet!M87,2)</f>
        <v>0</v>
      </c>
      <c r="AW95" s="487" t="str">
        <f t="shared" si="31"/>
        <v>OK</v>
      </c>
      <c r="AX95" s="488" t="str">
        <f t="shared" si="19"/>
        <v>OK</v>
      </c>
      <c r="AY95" s="488" t="str">
        <f t="shared" si="27"/>
        <v>Wartość wkładu własnego spójna z SOWA EFS</v>
      </c>
      <c r="AZ95" s="490" t="str">
        <f t="shared" si="28"/>
        <v>Wartość ogółem spójna z SOWA EFS</v>
      </c>
      <c r="BA95" s="456"/>
      <c r="BB95" s="441"/>
      <c r="BC95" s="441"/>
      <c r="BD95" s="441"/>
      <c r="BE95" s="441"/>
      <c r="BF95" s="441"/>
      <c r="BG95" s="441"/>
    </row>
    <row r="96" spans="1:59" ht="75" customHeight="1">
      <c r="A96" s="438" t="s">
        <v>1189</v>
      </c>
      <c r="B96" s="438">
        <f>[1]Budżet!B88</f>
        <v>0</v>
      </c>
      <c r="C96" s="476">
        <f>[1]Budżet!E88</f>
        <v>0</v>
      </c>
      <c r="D96" s="438">
        <f>[1]Budżet!N88</f>
        <v>0</v>
      </c>
      <c r="E96" s="438" t="str">
        <f>IF([1]Budżet!D88="Amortyzacja","T","N")</f>
        <v>N</v>
      </c>
      <c r="F96" s="438" t="str">
        <f>IF([1]Budżet!D88="Personel projektu","T","N")</f>
        <v>N</v>
      </c>
      <c r="G96" s="438" t="str">
        <f>IF([1]Budżet!D88="Środki trwałe/dostawy","T","N")</f>
        <v>N</v>
      </c>
      <c r="H96" s="438" t="str">
        <f>IF([1]Budżet!D88="Wsparcie finansowe udzielone grantobiorcom i uczestnikom projektu","T","N")</f>
        <v>N</v>
      </c>
      <c r="I96" s="438" t="str">
        <f>IF([1]Budżet!K88&gt;[1]Budżet!M88,"T","N")</f>
        <v>N</v>
      </c>
      <c r="J96" s="438" t="str">
        <f>IF([1]Budżet!D88="Nieruchomości","T","N")</f>
        <v>N</v>
      </c>
      <c r="K96" s="438" t="str">
        <f>IF([1]Budżet!D88="Usługi zewnętrzne","T","N")</f>
        <v>N</v>
      </c>
      <c r="L96" s="438" t="str">
        <f>IF([1]Budżet!D88="Wartości niematerialne i prawne","T","N")</f>
        <v>N</v>
      </c>
      <c r="M96" s="438" t="str">
        <f>IF([1]Budżet!D88="Roboty budowlane","T","N")</f>
        <v>N</v>
      </c>
      <c r="N96" s="438" t="str">
        <f>IF([1]Budżet!D88="Dostawy (inne niż środki trwałe)","T","N")</f>
        <v>N</v>
      </c>
      <c r="O96" s="438" t="str">
        <f>IF([1]Budżet!D88="Koszty wsparcia uczestników projektu","T","N")</f>
        <v>N</v>
      </c>
      <c r="P96" s="460"/>
      <c r="Q96" s="461">
        <v>0</v>
      </c>
      <c r="R96" s="462">
        <v>0</v>
      </c>
      <c r="S96" s="463">
        <f t="shared" si="20"/>
        <v>0</v>
      </c>
      <c r="T96" s="460"/>
      <c r="U96" s="461">
        <v>0</v>
      </c>
      <c r="V96" s="462">
        <v>0</v>
      </c>
      <c r="W96" s="463">
        <f t="shared" si="21"/>
        <v>0</v>
      </c>
      <c r="X96" s="460"/>
      <c r="Y96" s="461">
        <v>0</v>
      </c>
      <c r="Z96" s="462">
        <v>0</v>
      </c>
      <c r="AA96" s="463">
        <f t="shared" si="22"/>
        <v>0</v>
      </c>
      <c r="AB96" s="460"/>
      <c r="AC96" s="461">
        <v>0</v>
      </c>
      <c r="AD96" s="462">
        <v>0</v>
      </c>
      <c r="AE96" s="463">
        <f t="shared" si="23"/>
        <v>0</v>
      </c>
      <c r="AF96" s="460"/>
      <c r="AG96" s="461">
        <v>0</v>
      </c>
      <c r="AH96" s="462">
        <v>0</v>
      </c>
      <c r="AI96" s="463">
        <f t="shared" si="24"/>
        <v>0</v>
      </c>
      <c r="AJ96" s="460"/>
      <c r="AK96" s="461">
        <v>0</v>
      </c>
      <c r="AL96" s="462">
        <v>0</v>
      </c>
      <c r="AM96" s="463">
        <f t="shared" si="25"/>
        <v>0</v>
      </c>
      <c r="AN96" s="460"/>
      <c r="AO96" s="461">
        <v>0</v>
      </c>
      <c r="AP96" s="462">
        <v>0</v>
      </c>
      <c r="AQ96" s="463">
        <f t="shared" si="26"/>
        <v>0</v>
      </c>
      <c r="AR96" s="464">
        <f t="shared" si="29"/>
        <v>0</v>
      </c>
      <c r="AS96" s="463">
        <f t="shared" si="30"/>
        <v>0</v>
      </c>
      <c r="AT96" s="480">
        <v>0</v>
      </c>
      <c r="AU96" s="491">
        <f>[1]Budżet!K88</f>
        <v>0</v>
      </c>
      <c r="AV96" s="487">
        <f>ROUND([1]Budżet!K88-[1]Budżet!M88,2)</f>
        <v>0</v>
      </c>
      <c r="AW96" s="487" t="str">
        <f t="shared" si="31"/>
        <v>OK</v>
      </c>
      <c r="AX96" s="488" t="str">
        <f t="shared" si="19"/>
        <v>OK</v>
      </c>
      <c r="AY96" s="488" t="str">
        <f t="shared" si="27"/>
        <v>Wartość wkładu własnego spójna z SOWA EFS</v>
      </c>
      <c r="AZ96" s="490" t="str">
        <f t="shared" si="28"/>
        <v>Wartość ogółem spójna z SOWA EFS</v>
      </c>
      <c r="BA96" s="456"/>
      <c r="BB96" s="441"/>
      <c r="BC96" s="441"/>
      <c r="BD96" s="441"/>
      <c r="BE96" s="441"/>
      <c r="BF96" s="441"/>
      <c r="BG96" s="441"/>
    </row>
    <row r="97" spans="1:59" ht="75" customHeight="1">
      <c r="A97" s="438" t="s">
        <v>1190</v>
      </c>
      <c r="B97" s="438">
        <f>[1]Budżet!B89</f>
        <v>0</v>
      </c>
      <c r="C97" s="476">
        <f>[1]Budżet!E89</f>
        <v>0</v>
      </c>
      <c r="D97" s="438">
        <f>[1]Budżet!N89</f>
        <v>0</v>
      </c>
      <c r="E97" s="438" t="str">
        <f>IF([1]Budżet!D89="Amortyzacja","T","N")</f>
        <v>N</v>
      </c>
      <c r="F97" s="438" t="str">
        <f>IF([1]Budżet!D89="Personel projektu","T","N")</f>
        <v>N</v>
      </c>
      <c r="G97" s="438" t="str">
        <f>IF([1]Budżet!D89="Środki trwałe/dostawy","T","N")</f>
        <v>N</v>
      </c>
      <c r="H97" s="438" t="str">
        <f>IF([1]Budżet!D89="Wsparcie finansowe udzielone grantobiorcom i uczestnikom projektu","T","N")</f>
        <v>N</v>
      </c>
      <c r="I97" s="438" t="str">
        <f>IF([1]Budżet!K89&gt;[1]Budżet!M89,"T","N")</f>
        <v>N</v>
      </c>
      <c r="J97" s="438" t="str">
        <f>IF([1]Budżet!D89="Nieruchomości","T","N")</f>
        <v>N</v>
      </c>
      <c r="K97" s="438" t="str">
        <f>IF([1]Budżet!D89="Usługi zewnętrzne","T","N")</f>
        <v>N</v>
      </c>
      <c r="L97" s="438" t="str">
        <f>IF([1]Budżet!D89="Wartości niematerialne i prawne","T","N")</f>
        <v>N</v>
      </c>
      <c r="M97" s="438" t="str">
        <f>IF([1]Budżet!D89="Roboty budowlane","T","N")</f>
        <v>N</v>
      </c>
      <c r="N97" s="438" t="str">
        <f>IF([1]Budżet!D89="Dostawy (inne niż środki trwałe)","T","N")</f>
        <v>N</v>
      </c>
      <c r="O97" s="438" t="str">
        <f>IF([1]Budżet!D89="Koszty wsparcia uczestników projektu","T","N")</f>
        <v>N</v>
      </c>
      <c r="P97" s="460"/>
      <c r="Q97" s="461">
        <v>0</v>
      </c>
      <c r="R97" s="462">
        <v>0</v>
      </c>
      <c r="S97" s="463">
        <f t="shared" si="20"/>
        <v>0</v>
      </c>
      <c r="T97" s="460"/>
      <c r="U97" s="461">
        <v>0</v>
      </c>
      <c r="V97" s="462">
        <v>0</v>
      </c>
      <c r="W97" s="463">
        <f t="shared" si="21"/>
        <v>0</v>
      </c>
      <c r="X97" s="460"/>
      <c r="Y97" s="461">
        <v>0</v>
      </c>
      <c r="Z97" s="462">
        <v>0</v>
      </c>
      <c r="AA97" s="463">
        <f t="shared" si="22"/>
        <v>0</v>
      </c>
      <c r="AB97" s="460"/>
      <c r="AC97" s="461">
        <v>0</v>
      </c>
      <c r="AD97" s="462">
        <v>0</v>
      </c>
      <c r="AE97" s="463">
        <f t="shared" si="23"/>
        <v>0</v>
      </c>
      <c r="AF97" s="460"/>
      <c r="AG97" s="461">
        <v>0</v>
      </c>
      <c r="AH97" s="462">
        <v>0</v>
      </c>
      <c r="AI97" s="463">
        <f t="shared" si="24"/>
        <v>0</v>
      </c>
      <c r="AJ97" s="460"/>
      <c r="AK97" s="461">
        <v>0</v>
      </c>
      <c r="AL97" s="462">
        <v>0</v>
      </c>
      <c r="AM97" s="463">
        <f t="shared" si="25"/>
        <v>0</v>
      </c>
      <c r="AN97" s="460"/>
      <c r="AO97" s="461">
        <v>0</v>
      </c>
      <c r="AP97" s="462">
        <v>0</v>
      </c>
      <c r="AQ97" s="463">
        <f t="shared" si="26"/>
        <v>0</v>
      </c>
      <c r="AR97" s="464">
        <f t="shared" si="29"/>
        <v>0</v>
      </c>
      <c r="AS97" s="463">
        <f t="shared" si="30"/>
        <v>0</v>
      </c>
      <c r="AT97" s="480">
        <v>0</v>
      </c>
      <c r="AU97" s="491">
        <f>[1]Budżet!K89</f>
        <v>0</v>
      </c>
      <c r="AV97" s="487">
        <f>ROUND([1]Budżet!K89-[1]Budżet!M89,2)</f>
        <v>0</v>
      </c>
      <c r="AW97" s="487" t="str">
        <f t="shared" si="31"/>
        <v>OK</v>
      </c>
      <c r="AX97" s="488" t="str">
        <f t="shared" si="19"/>
        <v>OK</v>
      </c>
      <c r="AY97" s="488" t="str">
        <f t="shared" si="27"/>
        <v>Wartość wkładu własnego spójna z SOWA EFS</v>
      </c>
      <c r="AZ97" s="490" t="str">
        <f t="shared" si="28"/>
        <v>Wartość ogółem spójna z SOWA EFS</v>
      </c>
      <c r="BA97" s="456"/>
      <c r="BB97" s="441"/>
      <c r="BC97" s="441"/>
      <c r="BD97" s="441"/>
      <c r="BE97" s="441"/>
      <c r="BF97" s="441"/>
      <c r="BG97" s="441"/>
    </row>
    <row r="98" spans="1:59" ht="75" customHeight="1">
      <c r="A98" s="438" t="s">
        <v>1191</v>
      </c>
      <c r="B98" s="438">
        <f>[1]Budżet!B90</f>
        <v>0</v>
      </c>
      <c r="C98" s="476">
        <f>[1]Budżet!E90</f>
        <v>0</v>
      </c>
      <c r="D98" s="438">
        <f>[1]Budżet!N90</f>
        <v>0</v>
      </c>
      <c r="E98" s="438" t="str">
        <f>IF([1]Budżet!D90="Amortyzacja","T","N")</f>
        <v>N</v>
      </c>
      <c r="F98" s="438" t="str">
        <f>IF([1]Budżet!D90="Personel projektu","T","N")</f>
        <v>N</v>
      </c>
      <c r="G98" s="438" t="str">
        <f>IF([1]Budżet!D90="Środki trwałe/dostawy","T","N")</f>
        <v>N</v>
      </c>
      <c r="H98" s="438" t="str">
        <f>IF([1]Budżet!D90="Wsparcie finansowe udzielone grantobiorcom i uczestnikom projektu","T","N")</f>
        <v>N</v>
      </c>
      <c r="I98" s="438" t="str">
        <f>IF([1]Budżet!K90&gt;[1]Budżet!M90,"T","N")</f>
        <v>N</v>
      </c>
      <c r="J98" s="438" t="str">
        <f>IF([1]Budżet!D90="Nieruchomości","T","N")</f>
        <v>N</v>
      </c>
      <c r="K98" s="438" t="str">
        <f>IF([1]Budżet!D90="Usługi zewnętrzne","T","N")</f>
        <v>N</v>
      </c>
      <c r="L98" s="438" t="str">
        <f>IF([1]Budżet!D90="Wartości niematerialne i prawne","T","N")</f>
        <v>N</v>
      </c>
      <c r="M98" s="438" t="str">
        <f>IF([1]Budżet!D90="Roboty budowlane","T","N")</f>
        <v>N</v>
      </c>
      <c r="N98" s="438" t="str">
        <f>IF([1]Budżet!D90="Dostawy (inne niż środki trwałe)","T","N")</f>
        <v>N</v>
      </c>
      <c r="O98" s="438" t="str">
        <f>IF([1]Budżet!D90="Koszty wsparcia uczestników projektu","T","N")</f>
        <v>N</v>
      </c>
      <c r="P98" s="460"/>
      <c r="Q98" s="461">
        <v>0</v>
      </c>
      <c r="R98" s="462">
        <v>0</v>
      </c>
      <c r="S98" s="463">
        <f t="shared" si="20"/>
        <v>0</v>
      </c>
      <c r="T98" s="460"/>
      <c r="U98" s="461">
        <v>0</v>
      </c>
      <c r="V98" s="462">
        <v>0</v>
      </c>
      <c r="W98" s="463">
        <f t="shared" si="21"/>
        <v>0</v>
      </c>
      <c r="X98" s="460"/>
      <c r="Y98" s="461">
        <v>0</v>
      </c>
      <c r="Z98" s="462">
        <v>0</v>
      </c>
      <c r="AA98" s="463">
        <f t="shared" si="22"/>
        <v>0</v>
      </c>
      <c r="AB98" s="460"/>
      <c r="AC98" s="461">
        <v>0</v>
      </c>
      <c r="AD98" s="462">
        <v>0</v>
      </c>
      <c r="AE98" s="463">
        <f t="shared" si="23"/>
        <v>0</v>
      </c>
      <c r="AF98" s="460"/>
      <c r="AG98" s="461">
        <v>0</v>
      </c>
      <c r="AH98" s="462">
        <v>0</v>
      </c>
      <c r="AI98" s="463">
        <f t="shared" si="24"/>
        <v>0</v>
      </c>
      <c r="AJ98" s="460"/>
      <c r="AK98" s="461">
        <v>0</v>
      </c>
      <c r="AL98" s="462">
        <v>0</v>
      </c>
      <c r="AM98" s="463">
        <f t="shared" si="25"/>
        <v>0</v>
      </c>
      <c r="AN98" s="460"/>
      <c r="AO98" s="461">
        <v>0</v>
      </c>
      <c r="AP98" s="462">
        <v>0</v>
      </c>
      <c r="AQ98" s="463">
        <f t="shared" si="26"/>
        <v>0</v>
      </c>
      <c r="AR98" s="464">
        <f t="shared" si="29"/>
        <v>0</v>
      </c>
      <c r="AS98" s="463">
        <f t="shared" si="30"/>
        <v>0</v>
      </c>
      <c r="AT98" s="480">
        <v>0</v>
      </c>
      <c r="AU98" s="491">
        <f>[1]Budżet!K90</f>
        <v>0</v>
      </c>
      <c r="AV98" s="487">
        <f>ROUND([1]Budżet!K90-[1]Budżet!M90,2)</f>
        <v>0</v>
      </c>
      <c r="AW98" s="487" t="str">
        <f t="shared" si="31"/>
        <v>OK</v>
      </c>
      <c r="AX98" s="488" t="str">
        <f t="shared" si="19"/>
        <v>OK</v>
      </c>
      <c r="AY98" s="488" t="str">
        <f t="shared" si="27"/>
        <v>Wartość wkładu własnego spójna z SOWA EFS</v>
      </c>
      <c r="AZ98" s="490" t="str">
        <f t="shared" si="28"/>
        <v>Wartość ogółem spójna z SOWA EFS</v>
      </c>
      <c r="BA98" s="456"/>
      <c r="BB98" s="441"/>
      <c r="BC98" s="441"/>
      <c r="BD98" s="441"/>
      <c r="BE98" s="441"/>
      <c r="BF98" s="441"/>
      <c r="BG98" s="441"/>
    </row>
    <row r="99" spans="1:59" ht="75" customHeight="1">
      <c r="A99" s="438" t="s">
        <v>1192</v>
      </c>
      <c r="B99" s="438">
        <f>[1]Budżet!B91</f>
        <v>0</v>
      </c>
      <c r="C99" s="476">
        <f>[1]Budżet!E91</f>
        <v>0</v>
      </c>
      <c r="D99" s="438">
        <f>[1]Budżet!N91</f>
        <v>0</v>
      </c>
      <c r="E99" s="438" t="str">
        <f>IF([1]Budżet!D91="Amortyzacja","T","N")</f>
        <v>N</v>
      </c>
      <c r="F99" s="438" t="str">
        <f>IF([1]Budżet!D91="Personel projektu","T","N")</f>
        <v>N</v>
      </c>
      <c r="G99" s="438" t="str">
        <f>IF([1]Budżet!D91="Środki trwałe/dostawy","T","N")</f>
        <v>N</v>
      </c>
      <c r="H99" s="438" t="str">
        <f>IF([1]Budżet!D91="Wsparcie finansowe udzielone grantobiorcom i uczestnikom projektu","T","N")</f>
        <v>N</v>
      </c>
      <c r="I99" s="438" t="str">
        <f>IF([1]Budżet!K91&gt;[1]Budżet!M91,"T","N")</f>
        <v>N</v>
      </c>
      <c r="J99" s="438" t="str">
        <f>IF([1]Budżet!D91="Nieruchomości","T","N")</f>
        <v>N</v>
      </c>
      <c r="K99" s="438" t="str">
        <f>IF([1]Budżet!D91="Usługi zewnętrzne","T","N")</f>
        <v>N</v>
      </c>
      <c r="L99" s="438" t="str">
        <f>IF([1]Budżet!D91="Wartości niematerialne i prawne","T","N")</f>
        <v>N</v>
      </c>
      <c r="M99" s="438" t="str">
        <f>IF([1]Budżet!D91="Roboty budowlane","T","N")</f>
        <v>N</v>
      </c>
      <c r="N99" s="438" t="str">
        <f>IF([1]Budżet!D91="Dostawy (inne niż środki trwałe)","T","N")</f>
        <v>N</v>
      </c>
      <c r="O99" s="438" t="str">
        <f>IF([1]Budżet!D91="Koszty wsparcia uczestników projektu","T","N")</f>
        <v>N</v>
      </c>
      <c r="P99" s="460"/>
      <c r="Q99" s="461">
        <v>0</v>
      </c>
      <c r="R99" s="462">
        <v>0</v>
      </c>
      <c r="S99" s="463">
        <f t="shared" si="20"/>
        <v>0</v>
      </c>
      <c r="T99" s="460"/>
      <c r="U99" s="461">
        <v>0</v>
      </c>
      <c r="V99" s="462">
        <v>0</v>
      </c>
      <c r="W99" s="463">
        <f t="shared" si="21"/>
        <v>0</v>
      </c>
      <c r="X99" s="460"/>
      <c r="Y99" s="461">
        <v>0</v>
      </c>
      <c r="Z99" s="462">
        <v>0</v>
      </c>
      <c r="AA99" s="463">
        <f t="shared" si="22"/>
        <v>0</v>
      </c>
      <c r="AB99" s="460"/>
      <c r="AC99" s="461">
        <v>0</v>
      </c>
      <c r="AD99" s="462">
        <v>0</v>
      </c>
      <c r="AE99" s="463">
        <f t="shared" si="23"/>
        <v>0</v>
      </c>
      <c r="AF99" s="460"/>
      <c r="AG99" s="461">
        <v>0</v>
      </c>
      <c r="AH99" s="462">
        <v>0</v>
      </c>
      <c r="AI99" s="463">
        <f t="shared" si="24"/>
        <v>0</v>
      </c>
      <c r="AJ99" s="460"/>
      <c r="AK99" s="461">
        <v>0</v>
      </c>
      <c r="AL99" s="462">
        <v>0</v>
      </c>
      <c r="AM99" s="463">
        <f t="shared" si="25"/>
        <v>0</v>
      </c>
      <c r="AN99" s="460"/>
      <c r="AO99" s="461">
        <v>0</v>
      </c>
      <c r="AP99" s="462">
        <v>0</v>
      </c>
      <c r="AQ99" s="463">
        <f t="shared" si="26"/>
        <v>0</v>
      </c>
      <c r="AR99" s="464">
        <f t="shared" si="29"/>
        <v>0</v>
      </c>
      <c r="AS99" s="463">
        <f t="shared" si="30"/>
        <v>0</v>
      </c>
      <c r="AT99" s="480">
        <v>0</v>
      </c>
      <c r="AU99" s="491">
        <f>[1]Budżet!K91</f>
        <v>0</v>
      </c>
      <c r="AV99" s="487">
        <f>ROUND([1]Budżet!K91-[1]Budżet!M91,2)</f>
        <v>0</v>
      </c>
      <c r="AW99" s="487" t="str">
        <f t="shared" si="31"/>
        <v>OK</v>
      </c>
      <c r="AX99" s="488" t="str">
        <f t="shared" si="19"/>
        <v>OK</v>
      </c>
      <c r="AY99" s="488" t="str">
        <f t="shared" si="27"/>
        <v>Wartość wkładu własnego spójna z SOWA EFS</v>
      </c>
      <c r="AZ99" s="490" t="str">
        <f t="shared" si="28"/>
        <v>Wartość ogółem spójna z SOWA EFS</v>
      </c>
      <c r="BA99" s="456"/>
      <c r="BB99" s="441"/>
      <c r="BC99" s="441"/>
      <c r="BD99" s="441"/>
      <c r="BE99" s="441"/>
      <c r="BF99" s="441"/>
      <c r="BG99" s="441"/>
    </row>
    <row r="100" spans="1:59" ht="75" customHeight="1">
      <c r="A100" s="438" t="s">
        <v>1193</v>
      </c>
      <c r="B100" s="438">
        <f>[1]Budżet!B92</f>
        <v>0</v>
      </c>
      <c r="C100" s="476">
        <f>[1]Budżet!E92</f>
        <v>0</v>
      </c>
      <c r="D100" s="438">
        <f>[1]Budżet!N92</f>
        <v>0</v>
      </c>
      <c r="E100" s="438" t="str">
        <f>IF([1]Budżet!D92="Amortyzacja","T","N")</f>
        <v>N</v>
      </c>
      <c r="F100" s="438" t="str">
        <f>IF([1]Budżet!D92="Personel projektu","T","N")</f>
        <v>N</v>
      </c>
      <c r="G100" s="438" t="str">
        <f>IF([1]Budżet!D92="Środki trwałe/dostawy","T","N")</f>
        <v>N</v>
      </c>
      <c r="H100" s="438" t="str">
        <f>IF([1]Budżet!D92="Wsparcie finansowe udzielone grantobiorcom i uczestnikom projektu","T","N")</f>
        <v>N</v>
      </c>
      <c r="I100" s="438" t="str">
        <f>IF([1]Budżet!K92&gt;[1]Budżet!M92,"T","N")</f>
        <v>N</v>
      </c>
      <c r="J100" s="438" t="str">
        <f>IF([1]Budżet!D92="Nieruchomości","T","N")</f>
        <v>N</v>
      </c>
      <c r="K100" s="438" t="str">
        <f>IF([1]Budżet!D92="Usługi zewnętrzne","T","N")</f>
        <v>N</v>
      </c>
      <c r="L100" s="438" t="str">
        <f>IF([1]Budżet!D92="Wartości niematerialne i prawne","T","N")</f>
        <v>N</v>
      </c>
      <c r="M100" s="438" t="str">
        <f>IF([1]Budżet!D92="Roboty budowlane","T","N")</f>
        <v>N</v>
      </c>
      <c r="N100" s="438" t="str">
        <f>IF([1]Budżet!D92="Dostawy (inne niż środki trwałe)","T","N")</f>
        <v>N</v>
      </c>
      <c r="O100" s="438" t="str">
        <f>IF([1]Budżet!D92="Koszty wsparcia uczestników projektu","T","N")</f>
        <v>N</v>
      </c>
      <c r="P100" s="460"/>
      <c r="Q100" s="461">
        <v>0</v>
      </c>
      <c r="R100" s="462">
        <v>0</v>
      </c>
      <c r="S100" s="463">
        <f t="shared" si="20"/>
        <v>0</v>
      </c>
      <c r="T100" s="460"/>
      <c r="U100" s="461">
        <v>0</v>
      </c>
      <c r="V100" s="462">
        <v>0</v>
      </c>
      <c r="W100" s="463">
        <f t="shared" si="21"/>
        <v>0</v>
      </c>
      <c r="X100" s="460"/>
      <c r="Y100" s="461">
        <v>0</v>
      </c>
      <c r="Z100" s="462">
        <v>0</v>
      </c>
      <c r="AA100" s="463">
        <f t="shared" si="22"/>
        <v>0</v>
      </c>
      <c r="AB100" s="460"/>
      <c r="AC100" s="461">
        <v>0</v>
      </c>
      <c r="AD100" s="462">
        <v>0</v>
      </c>
      <c r="AE100" s="463">
        <f t="shared" si="23"/>
        <v>0</v>
      </c>
      <c r="AF100" s="460"/>
      <c r="AG100" s="461">
        <v>0</v>
      </c>
      <c r="AH100" s="462">
        <v>0</v>
      </c>
      <c r="AI100" s="463">
        <f t="shared" si="24"/>
        <v>0</v>
      </c>
      <c r="AJ100" s="460"/>
      <c r="AK100" s="461">
        <v>0</v>
      </c>
      <c r="AL100" s="462">
        <v>0</v>
      </c>
      <c r="AM100" s="463">
        <f t="shared" si="25"/>
        <v>0</v>
      </c>
      <c r="AN100" s="460"/>
      <c r="AO100" s="461">
        <v>0</v>
      </c>
      <c r="AP100" s="462">
        <v>0</v>
      </c>
      <c r="AQ100" s="463">
        <f t="shared" si="26"/>
        <v>0</v>
      </c>
      <c r="AR100" s="464">
        <f t="shared" si="29"/>
        <v>0</v>
      </c>
      <c r="AS100" s="463">
        <f t="shared" si="30"/>
        <v>0</v>
      </c>
      <c r="AT100" s="480">
        <v>0</v>
      </c>
      <c r="AU100" s="491">
        <f>[1]Budżet!K92</f>
        <v>0</v>
      </c>
      <c r="AV100" s="487">
        <f>ROUND([1]Budżet!K92-[1]Budżet!M92,2)</f>
        <v>0</v>
      </c>
      <c r="AW100" s="487" t="str">
        <f t="shared" si="31"/>
        <v>OK</v>
      </c>
      <c r="AX100" s="488" t="str">
        <f t="shared" si="19"/>
        <v>OK</v>
      </c>
      <c r="AY100" s="488" t="str">
        <f t="shared" si="27"/>
        <v>Wartość wkładu własnego spójna z SOWA EFS</v>
      </c>
      <c r="AZ100" s="490" t="str">
        <f t="shared" si="28"/>
        <v>Wartość ogółem spójna z SOWA EFS</v>
      </c>
      <c r="BA100" s="456"/>
      <c r="BB100" s="441"/>
      <c r="BC100" s="441"/>
      <c r="BD100" s="441"/>
      <c r="BE100" s="441"/>
      <c r="BF100" s="441"/>
      <c r="BG100" s="441"/>
    </row>
    <row r="101" spans="1:59" ht="75" customHeight="1">
      <c r="A101" s="438" t="s">
        <v>1194</v>
      </c>
      <c r="B101" s="438">
        <f>[1]Budżet!B93</f>
        <v>0</v>
      </c>
      <c r="C101" s="476">
        <f>[1]Budżet!E93</f>
        <v>0</v>
      </c>
      <c r="D101" s="438">
        <f>[1]Budżet!N93</f>
        <v>0</v>
      </c>
      <c r="E101" s="438" t="str">
        <f>IF([1]Budżet!D93="Amortyzacja","T","N")</f>
        <v>N</v>
      </c>
      <c r="F101" s="438" t="str">
        <f>IF([1]Budżet!D93="Personel projektu","T","N")</f>
        <v>N</v>
      </c>
      <c r="G101" s="438" t="str">
        <f>IF([1]Budżet!D93="Środki trwałe/dostawy","T","N")</f>
        <v>N</v>
      </c>
      <c r="H101" s="438" t="str">
        <f>IF([1]Budżet!D93="Wsparcie finansowe udzielone grantobiorcom i uczestnikom projektu","T","N")</f>
        <v>N</v>
      </c>
      <c r="I101" s="438" t="str">
        <f>IF([1]Budżet!K93&gt;[1]Budżet!M93,"T","N")</f>
        <v>N</v>
      </c>
      <c r="J101" s="438" t="str">
        <f>IF([1]Budżet!D93="Nieruchomości","T","N")</f>
        <v>N</v>
      </c>
      <c r="K101" s="438" t="str">
        <f>IF([1]Budżet!D93="Usługi zewnętrzne","T","N")</f>
        <v>N</v>
      </c>
      <c r="L101" s="438" t="str">
        <f>IF([1]Budżet!D93="Wartości niematerialne i prawne","T","N")</f>
        <v>N</v>
      </c>
      <c r="M101" s="438" t="str">
        <f>IF([1]Budżet!D93="Roboty budowlane","T","N")</f>
        <v>N</v>
      </c>
      <c r="N101" s="438" t="str">
        <f>IF([1]Budżet!D93="Dostawy (inne niż środki trwałe)","T","N")</f>
        <v>N</v>
      </c>
      <c r="O101" s="438" t="str">
        <f>IF([1]Budżet!D93="Koszty wsparcia uczestników projektu","T","N")</f>
        <v>N</v>
      </c>
      <c r="P101" s="460"/>
      <c r="Q101" s="461">
        <v>0</v>
      </c>
      <c r="R101" s="462">
        <v>0</v>
      </c>
      <c r="S101" s="463">
        <f t="shared" si="20"/>
        <v>0</v>
      </c>
      <c r="T101" s="460"/>
      <c r="U101" s="461">
        <v>0</v>
      </c>
      <c r="V101" s="462">
        <v>0</v>
      </c>
      <c r="W101" s="463">
        <f t="shared" si="21"/>
        <v>0</v>
      </c>
      <c r="X101" s="460"/>
      <c r="Y101" s="461">
        <v>0</v>
      </c>
      <c r="Z101" s="462">
        <v>0</v>
      </c>
      <c r="AA101" s="463">
        <f t="shared" si="22"/>
        <v>0</v>
      </c>
      <c r="AB101" s="460"/>
      <c r="AC101" s="461">
        <v>0</v>
      </c>
      <c r="AD101" s="462">
        <v>0</v>
      </c>
      <c r="AE101" s="463">
        <f t="shared" si="23"/>
        <v>0</v>
      </c>
      <c r="AF101" s="460"/>
      <c r="AG101" s="461">
        <v>0</v>
      </c>
      <c r="AH101" s="462">
        <v>0</v>
      </c>
      <c r="AI101" s="463">
        <f t="shared" si="24"/>
        <v>0</v>
      </c>
      <c r="AJ101" s="460"/>
      <c r="AK101" s="461">
        <v>0</v>
      </c>
      <c r="AL101" s="462">
        <v>0</v>
      </c>
      <c r="AM101" s="463">
        <f t="shared" si="25"/>
        <v>0</v>
      </c>
      <c r="AN101" s="460"/>
      <c r="AO101" s="461">
        <v>0</v>
      </c>
      <c r="AP101" s="462">
        <v>0</v>
      </c>
      <c r="AQ101" s="463">
        <f t="shared" si="26"/>
        <v>0</v>
      </c>
      <c r="AR101" s="464">
        <f t="shared" si="29"/>
        <v>0</v>
      </c>
      <c r="AS101" s="463">
        <f t="shared" si="30"/>
        <v>0</v>
      </c>
      <c r="AT101" s="480">
        <v>0</v>
      </c>
      <c r="AU101" s="491">
        <f>[1]Budżet!K93</f>
        <v>0</v>
      </c>
      <c r="AV101" s="487">
        <f>ROUND([1]Budżet!K93-[1]Budżet!M93,2)</f>
        <v>0</v>
      </c>
      <c r="AW101" s="487" t="str">
        <f t="shared" si="31"/>
        <v>OK</v>
      </c>
      <c r="AX101" s="488" t="str">
        <f t="shared" si="19"/>
        <v>OK</v>
      </c>
      <c r="AY101" s="488" t="str">
        <f t="shared" si="27"/>
        <v>Wartość wkładu własnego spójna z SOWA EFS</v>
      </c>
      <c r="AZ101" s="490" t="str">
        <f t="shared" si="28"/>
        <v>Wartość ogółem spójna z SOWA EFS</v>
      </c>
      <c r="BA101" s="456"/>
      <c r="BB101" s="441"/>
      <c r="BC101" s="441"/>
      <c r="BD101" s="441"/>
      <c r="BE101" s="441"/>
      <c r="BF101" s="441"/>
      <c r="BG101" s="441"/>
    </row>
    <row r="102" spans="1:59" ht="75" customHeight="1">
      <c r="A102" s="438" t="s">
        <v>1195</v>
      </c>
      <c r="B102" s="438">
        <f>[1]Budżet!B94</f>
        <v>0</v>
      </c>
      <c r="C102" s="476">
        <f>[1]Budżet!E94</f>
        <v>0</v>
      </c>
      <c r="D102" s="438">
        <f>[1]Budżet!N94</f>
        <v>0</v>
      </c>
      <c r="E102" s="438" t="str">
        <f>IF([1]Budżet!D94="Amortyzacja","T","N")</f>
        <v>N</v>
      </c>
      <c r="F102" s="438" t="str">
        <f>IF([1]Budżet!D94="Personel projektu","T","N")</f>
        <v>N</v>
      </c>
      <c r="G102" s="438" t="str">
        <f>IF([1]Budżet!D94="Środki trwałe/dostawy","T","N")</f>
        <v>N</v>
      </c>
      <c r="H102" s="438" t="str">
        <f>IF([1]Budżet!D94="Wsparcie finansowe udzielone grantobiorcom i uczestnikom projektu","T","N")</f>
        <v>N</v>
      </c>
      <c r="I102" s="438" t="str">
        <f>IF([1]Budżet!K94&gt;[1]Budżet!M94,"T","N")</f>
        <v>N</v>
      </c>
      <c r="J102" s="438" t="str">
        <f>IF([1]Budżet!D94="Nieruchomości","T","N")</f>
        <v>N</v>
      </c>
      <c r="K102" s="438" t="str">
        <f>IF([1]Budżet!D94="Usługi zewnętrzne","T","N")</f>
        <v>N</v>
      </c>
      <c r="L102" s="438" t="str">
        <f>IF([1]Budżet!D94="Wartości niematerialne i prawne","T","N")</f>
        <v>N</v>
      </c>
      <c r="M102" s="438" t="str">
        <f>IF([1]Budżet!D94="Roboty budowlane","T","N")</f>
        <v>N</v>
      </c>
      <c r="N102" s="438" t="str">
        <f>IF([1]Budżet!D94="Dostawy (inne niż środki trwałe)","T","N")</f>
        <v>N</v>
      </c>
      <c r="O102" s="438" t="str">
        <f>IF([1]Budżet!D94="Koszty wsparcia uczestników projektu","T","N")</f>
        <v>N</v>
      </c>
      <c r="P102" s="460"/>
      <c r="Q102" s="461">
        <v>0</v>
      </c>
      <c r="R102" s="462">
        <v>0</v>
      </c>
      <c r="S102" s="463">
        <f t="shared" si="20"/>
        <v>0</v>
      </c>
      <c r="T102" s="460"/>
      <c r="U102" s="461">
        <v>0</v>
      </c>
      <c r="V102" s="462">
        <v>0</v>
      </c>
      <c r="W102" s="463">
        <f t="shared" si="21"/>
        <v>0</v>
      </c>
      <c r="X102" s="460"/>
      <c r="Y102" s="461">
        <v>0</v>
      </c>
      <c r="Z102" s="462">
        <v>0</v>
      </c>
      <c r="AA102" s="463">
        <f t="shared" si="22"/>
        <v>0</v>
      </c>
      <c r="AB102" s="460"/>
      <c r="AC102" s="461">
        <v>0</v>
      </c>
      <c r="AD102" s="462">
        <v>0</v>
      </c>
      <c r="AE102" s="463">
        <f t="shared" si="23"/>
        <v>0</v>
      </c>
      <c r="AF102" s="460"/>
      <c r="AG102" s="461">
        <v>0</v>
      </c>
      <c r="AH102" s="462">
        <v>0</v>
      </c>
      <c r="AI102" s="463">
        <f t="shared" si="24"/>
        <v>0</v>
      </c>
      <c r="AJ102" s="460"/>
      <c r="AK102" s="461">
        <v>0</v>
      </c>
      <c r="AL102" s="462">
        <v>0</v>
      </c>
      <c r="AM102" s="463">
        <f t="shared" si="25"/>
        <v>0</v>
      </c>
      <c r="AN102" s="460"/>
      <c r="AO102" s="461">
        <v>0</v>
      </c>
      <c r="AP102" s="462">
        <v>0</v>
      </c>
      <c r="AQ102" s="463">
        <f t="shared" si="26"/>
        <v>0</v>
      </c>
      <c r="AR102" s="464">
        <f t="shared" si="29"/>
        <v>0</v>
      </c>
      <c r="AS102" s="463">
        <f t="shared" si="30"/>
        <v>0</v>
      </c>
      <c r="AT102" s="480">
        <v>0</v>
      </c>
      <c r="AU102" s="491">
        <f>[1]Budżet!K94</f>
        <v>0</v>
      </c>
      <c r="AV102" s="487">
        <f>ROUND([1]Budżet!K94-[1]Budżet!M94,2)</f>
        <v>0</v>
      </c>
      <c r="AW102" s="487" t="str">
        <f t="shared" si="31"/>
        <v>OK</v>
      </c>
      <c r="AX102" s="488" t="str">
        <f t="shared" si="19"/>
        <v>OK</v>
      </c>
      <c r="AY102" s="488" t="str">
        <f t="shared" si="27"/>
        <v>Wartość wkładu własnego spójna z SOWA EFS</v>
      </c>
      <c r="AZ102" s="490" t="str">
        <f t="shared" si="28"/>
        <v>Wartość ogółem spójna z SOWA EFS</v>
      </c>
      <c r="BA102" s="456"/>
      <c r="BB102" s="441"/>
      <c r="BC102" s="441"/>
      <c r="BD102" s="441"/>
      <c r="BE102" s="441"/>
      <c r="BF102" s="441"/>
      <c r="BG102" s="441"/>
    </row>
    <row r="103" spans="1:59" ht="75" customHeight="1">
      <c r="A103" s="438" t="s">
        <v>1196</v>
      </c>
      <c r="B103" s="438">
        <f>[1]Budżet!B95</f>
        <v>0</v>
      </c>
      <c r="C103" s="476">
        <f>[1]Budżet!E95</f>
        <v>0</v>
      </c>
      <c r="D103" s="438">
        <f>[1]Budżet!N95</f>
        <v>0</v>
      </c>
      <c r="E103" s="438" t="str">
        <f>IF([1]Budżet!D95="Amortyzacja","T","N")</f>
        <v>N</v>
      </c>
      <c r="F103" s="438" t="str">
        <f>IF([1]Budżet!D95="Personel projektu","T","N")</f>
        <v>N</v>
      </c>
      <c r="G103" s="438" t="str">
        <f>IF([1]Budżet!D95="Środki trwałe/dostawy","T","N")</f>
        <v>N</v>
      </c>
      <c r="H103" s="438" t="str">
        <f>IF([1]Budżet!D95="Wsparcie finansowe udzielone grantobiorcom i uczestnikom projektu","T","N")</f>
        <v>N</v>
      </c>
      <c r="I103" s="438" t="str">
        <f>IF([1]Budżet!K95&gt;[1]Budżet!M95,"T","N")</f>
        <v>N</v>
      </c>
      <c r="J103" s="438" t="str">
        <f>IF([1]Budżet!D95="Nieruchomości","T","N")</f>
        <v>N</v>
      </c>
      <c r="K103" s="438" t="str">
        <f>IF([1]Budżet!D95="Usługi zewnętrzne","T","N")</f>
        <v>N</v>
      </c>
      <c r="L103" s="438" t="str">
        <f>IF([1]Budżet!D95="Wartości niematerialne i prawne","T","N")</f>
        <v>N</v>
      </c>
      <c r="M103" s="438" t="str">
        <f>IF([1]Budżet!D95="Roboty budowlane","T","N")</f>
        <v>N</v>
      </c>
      <c r="N103" s="438" t="str">
        <f>IF([1]Budżet!D95="Dostawy (inne niż środki trwałe)","T","N")</f>
        <v>N</v>
      </c>
      <c r="O103" s="438" t="str">
        <f>IF([1]Budżet!D95="Koszty wsparcia uczestników projektu","T","N")</f>
        <v>N</v>
      </c>
      <c r="P103" s="460"/>
      <c r="Q103" s="461">
        <v>0</v>
      </c>
      <c r="R103" s="462">
        <v>0</v>
      </c>
      <c r="S103" s="463">
        <f t="shared" si="20"/>
        <v>0</v>
      </c>
      <c r="T103" s="460"/>
      <c r="U103" s="461">
        <v>0</v>
      </c>
      <c r="V103" s="462">
        <v>0</v>
      </c>
      <c r="W103" s="463">
        <f t="shared" si="21"/>
        <v>0</v>
      </c>
      <c r="X103" s="460"/>
      <c r="Y103" s="461">
        <v>0</v>
      </c>
      <c r="Z103" s="462">
        <v>0</v>
      </c>
      <c r="AA103" s="463">
        <f t="shared" si="22"/>
        <v>0</v>
      </c>
      <c r="AB103" s="460"/>
      <c r="AC103" s="461">
        <v>0</v>
      </c>
      <c r="AD103" s="462">
        <v>0</v>
      </c>
      <c r="AE103" s="463">
        <f t="shared" si="23"/>
        <v>0</v>
      </c>
      <c r="AF103" s="460"/>
      <c r="AG103" s="461">
        <v>0</v>
      </c>
      <c r="AH103" s="462">
        <v>0</v>
      </c>
      <c r="AI103" s="463">
        <f t="shared" si="24"/>
        <v>0</v>
      </c>
      <c r="AJ103" s="460"/>
      <c r="AK103" s="461">
        <v>0</v>
      </c>
      <c r="AL103" s="462">
        <v>0</v>
      </c>
      <c r="AM103" s="463">
        <f t="shared" si="25"/>
        <v>0</v>
      </c>
      <c r="AN103" s="460"/>
      <c r="AO103" s="461">
        <v>0</v>
      </c>
      <c r="AP103" s="462">
        <v>0</v>
      </c>
      <c r="AQ103" s="463">
        <f t="shared" si="26"/>
        <v>0</v>
      </c>
      <c r="AR103" s="464">
        <f t="shared" si="29"/>
        <v>0</v>
      </c>
      <c r="AS103" s="463">
        <f t="shared" si="30"/>
        <v>0</v>
      </c>
      <c r="AT103" s="480">
        <v>0</v>
      </c>
      <c r="AU103" s="491">
        <f>[1]Budżet!K95</f>
        <v>0</v>
      </c>
      <c r="AV103" s="487">
        <f>ROUND([1]Budżet!K95-[1]Budżet!M95,2)</f>
        <v>0</v>
      </c>
      <c r="AW103" s="487" t="str">
        <f t="shared" si="31"/>
        <v>OK</v>
      </c>
      <c r="AX103" s="488" t="str">
        <f t="shared" si="19"/>
        <v>OK</v>
      </c>
      <c r="AY103" s="488" t="str">
        <f t="shared" si="27"/>
        <v>Wartość wkładu własnego spójna z SOWA EFS</v>
      </c>
      <c r="AZ103" s="490" t="str">
        <f t="shared" si="28"/>
        <v>Wartość ogółem spójna z SOWA EFS</v>
      </c>
      <c r="BA103" s="456"/>
      <c r="BB103" s="441"/>
      <c r="BC103" s="441"/>
      <c r="BD103" s="441"/>
      <c r="BE103" s="441"/>
      <c r="BF103" s="441"/>
      <c r="BG103" s="441"/>
    </row>
    <row r="104" spans="1:59" ht="75" customHeight="1">
      <c r="A104" s="438" t="s">
        <v>1197</v>
      </c>
      <c r="B104" s="438">
        <f>[1]Budżet!B96</f>
        <v>0</v>
      </c>
      <c r="C104" s="476">
        <f>[1]Budżet!E96</f>
        <v>0</v>
      </c>
      <c r="D104" s="438">
        <f>[1]Budżet!N96</f>
        <v>0</v>
      </c>
      <c r="E104" s="438" t="str">
        <f>IF([1]Budżet!D96="Amortyzacja","T","N")</f>
        <v>N</v>
      </c>
      <c r="F104" s="438" t="str">
        <f>IF([1]Budżet!D96="Personel projektu","T","N")</f>
        <v>N</v>
      </c>
      <c r="G104" s="438" t="str">
        <f>IF([1]Budżet!D96="Środki trwałe/dostawy","T","N")</f>
        <v>N</v>
      </c>
      <c r="H104" s="438" t="str">
        <f>IF([1]Budżet!D96="Wsparcie finansowe udzielone grantobiorcom i uczestnikom projektu","T","N")</f>
        <v>N</v>
      </c>
      <c r="I104" s="438" t="str">
        <f>IF([1]Budżet!K96&gt;[1]Budżet!M96,"T","N")</f>
        <v>N</v>
      </c>
      <c r="J104" s="438" t="str">
        <f>IF([1]Budżet!D96="Nieruchomości","T","N")</f>
        <v>N</v>
      </c>
      <c r="K104" s="438" t="str">
        <f>IF([1]Budżet!D96="Usługi zewnętrzne","T","N")</f>
        <v>N</v>
      </c>
      <c r="L104" s="438" t="str">
        <f>IF([1]Budżet!D96="Wartości niematerialne i prawne","T","N")</f>
        <v>N</v>
      </c>
      <c r="M104" s="438" t="str">
        <f>IF([1]Budżet!D96="Roboty budowlane","T","N")</f>
        <v>N</v>
      </c>
      <c r="N104" s="438" t="str">
        <f>IF([1]Budżet!D96="Dostawy (inne niż środki trwałe)","T","N")</f>
        <v>N</v>
      </c>
      <c r="O104" s="438" t="str">
        <f>IF([1]Budżet!D96="Koszty wsparcia uczestników projektu","T","N")</f>
        <v>N</v>
      </c>
      <c r="P104" s="460"/>
      <c r="Q104" s="461">
        <v>0</v>
      </c>
      <c r="R104" s="462">
        <v>0</v>
      </c>
      <c r="S104" s="463">
        <f t="shared" si="20"/>
        <v>0</v>
      </c>
      <c r="T104" s="460"/>
      <c r="U104" s="461">
        <v>0</v>
      </c>
      <c r="V104" s="462">
        <v>0</v>
      </c>
      <c r="W104" s="463">
        <f t="shared" si="21"/>
        <v>0</v>
      </c>
      <c r="X104" s="460"/>
      <c r="Y104" s="461">
        <v>0</v>
      </c>
      <c r="Z104" s="462">
        <v>0</v>
      </c>
      <c r="AA104" s="463">
        <f t="shared" si="22"/>
        <v>0</v>
      </c>
      <c r="AB104" s="460"/>
      <c r="AC104" s="461">
        <v>0</v>
      </c>
      <c r="AD104" s="462">
        <v>0</v>
      </c>
      <c r="AE104" s="463">
        <f t="shared" si="23"/>
        <v>0</v>
      </c>
      <c r="AF104" s="460"/>
      <c r="AG104" s="461">
        <v>0</v>
      </c>
      <c r="AH104" s="462">
        <v>0</v>
      </c>
      <c r="AI104" s="463">
        <f t="shared" si="24"/>
        <v>0</v>
      </c>
      <c r="AJ104" s="460"/>
      <c r="AK104" s="461">
        <v>0</v>
      </c>
      <c r="AL104" s="462">
        <v>0</v>
      </c>
      <c r="AM104" s="463">
        <f t="shared" si="25"/>
        <v>0</v>
      </c>
      <c r="AN104" s="460"/>
      <c r="AO104" s="461">
        <v>0</v>
      </c>
      <c r="AP104" s="462">
        <v>0</v>
      </c>
      <c r="AQ104" s="463">
        <f t="shared" si="26"/>
        <v>0</v>
      </c>
      <c r="AR104" s="464">
        <f t="shared" si="29"/>
        <v>0</v>
      </c>
      <c r="AS104" s="463">
        <f t="shared" si="30"/>
        <v>0</v>
      </c>
      <c r="AT104" s="480">
        <v>0</v>
      </c>
      <c r="AU104" s="491">
        <f>[1]Budżet!K96</f>
        <v>0</v>
      </c>
      <c r="AV104" s="487">
        <f>ROUND([1]Budżet!K96-[1]Budżet!M96,2)</f>
        <v>0</v>
      </c>
      <c r="AW104" s="487" t="str">
        <f t="shared" si="31"/>
        <v>OK</v>
      </c>
      <c r="AX104" s="488" t="str">
        <f t="shared" si="19"/>
        <v>OK</v>
      </c>
      <c r="AY104" s="488" t="str">
        <f t="shared" si="27"/>
        <v>Wartość wkładu własnego spójna z SOWA EFS</v>
      </c>
      <c r="AZ104" s="490" t="str">
        <f t="shared" si="28"/>
        <v>Wartość ogółem spójna z SOWA EFS</v>
      </c>
      <c r="BA104" s="456"/>
      <c r="BB104" s="441"/>
      <c r="BC104" s="441"/>
      <c r="BD104" s="441"/>
      <c r="BE104" s="441"/>
      <c r="BF104" s="441"/>
      <c r="BG104" s="441"/>
    </row>
    <row r="105" spans="1:59" ht="75" customHeight="1">
      <c r="A105" s="438" t="s">
        <v>1198</v>
      </c>
      <c r="B105" s="438">
        <f>[1]Budżet!B97</f>
        <v>0</v>
      </c>
      <c r="C105" s="476">
        <f>[1]Budżet!E97</f>
        <v>0</v>
      </c>
      <c r="D105" s="438">
        <f>[1]Budżet!N97</f>
        <v>0</v>
      </c>
      <c r="E105" s="438" t="str">
        <f>IF([1]Budżet!D97="Amortyzacja","T","N")</f>
        <v>N</v>
      </c>
      <c r="F105" s="438" t="str">
        <f>IF([1]Budżet!D97="Personel projektu","T","N")</f>
        <v>N</v>
      </c>
      <c r="G105" s="438" t="str">
        <f>IF([1]Budżet!D97="Środki trwałe/dostawy","T","N")</f>
        <v>N</v>
      </c>
      <c r="H105" s="438" t="str">
        <f>IF([1]Budżet!D97="Wsparcie finansowe udzielone grantobiorcom i uczestnikom projektu","T","N")</f>
        <v>N</v>
      </c>
      <c r="I105" s="438" t="str">
        <f>IF([1]Budżet!K97&gt;[1]Budżet!M97,"T","N")</f>
        <v>N</v>
      </c>
      <c r="J105" s="438" t="str">
        <f>IF([1]Budżet!D97="Nieruchomości","T","N")</f>
        <v>N</v>
      </c>
      <c r="K105" s="438" t="str">
        <f>IF([1]Budżet!D97="Usługi zewnętrzne","T","N")</f>
        <v>N</v>
      </c>
      <c r="L105" s="438" t="str">
        <f>IF([1]Budżet!D97="Wartości niematerialne i prawne","T","N")</f>
        <v>N</v>
      </c>
      <c r="M105" s="438" t="str">
        <f>IF([1]Budżet!D97="Roboty budowlane","T","N")</f>
        <v>N</v>
      </c>
      <c r="N105" s="438" t="str">
        <f>IF([1]Budżet!D97="Dostawy (inne niż środki trwałe)","T","N")</f>
        <v>N</v>
      </c>
      <c r="O105" s="438" t="str">
        <f>IF([1]Budżet!D97="Koszty wsparcia uczestników projektu","T","N")</f>
        <v>N</v>
      </c>
      <c r="P105" s="460"/>
      <c r="Q105" s="461">
        <v>0</v>
      </c>
      <c r="R105" s="462">
        <v>0</v>
      </c>
      <c r="S105" s="463">
        <f t="shared" si="20"/>
        <v>0</v>
      </c>
      <c r="T105" s="460"/>
      <c r="U105" s="461">
        <v>0</v>
      </c>
      <c r="V105" s="462">
        <v>0</v>
      </c>
      <c r="W105" s="463">
        <f t="shared" si="21"/>
        <v>0</v>
      </c>
      <c r="X105" s="460"/>
      <c r="Y105" s="461">
        <v>0</v>
      </c>
      <c r="Z105" s="462">
        <v>0</v>
      </c>
      <c r="AA105" s="463">
        <f t="shared" si="22"/>
        <v>0</v>
      </c>
      <c r="AB105" s="460"/>
      <c r="AC105" s="461">
        <v>0</v>
      </c>
      <c r="AD105" s="462">
        <v>0</v>
      </c>
      <c r="AE105" s="463">
        <f t="shared" si="23"/>
        <v>0</v>
      </c>
      <c r="AF105" s="460"/>
      <c r="AG105" s="461">
        <v>0</v>
      </c>
      <c r="AH105" s="462">
        <v>0</v>
      </c>
      <c r="AI105" s="463">
        <f t="shared" si="24"/>
        <v>0</v>
      </c>
      <c r="AJ105" s="460"/>
      <c r="AK105" s="461">
        <v>0</v>
      </c>
      <c r="AL105" s="462">
        <v>0</v>
      </c>
      <c r="AM105" s="463">
        <f t="shared" si="25"/>
        <v>0</v>
      </c>
      <c r="AN105" s="460"/>
      <c r="AO105" s="461">
        <v>0</v>
      </c>
      <c r="AP105" s="462">
        <v>0</v>
      </c>
      <c r="AQ105" s="463">
        <f t="shared" si="26"/>
        <v>0</v>
      </c>
      <c r="AR105" s="464">
        <f t="shared" si="29"/>
        <v>0</v>
      </c>
      <c r="AS105" s="463">
        <f t="shared" si="30"/>
        <v>0</v>
      </c>
      <c r="AT105" s="480">
        <v>0</v>
      </c>
      <c r="AU105" s="491">
        <f>[1]Budżet!K97</f>
        <v>0</v>
      </c>
      <c r="AV105" s="487">
        <f>ROUND([1]Budżet!K97-[1]Budżet!M97,2)</f>
        <v>0</v>
      </c>
      <c r="AW105" s="487" t="str">
        <f t="shared" si="31"/>
        <v>OK</v>
      </c>
      <c r="AX105" s="488" t="str">
        <f t="shared" si="19"/>
        <v>OK</v>
      </c>
      <c r="AY105" s="488" t="str">
        <f t="shared" si="27"/>
        <v>Wartość wkładu własnego spójna z SOWA EFS</v>
      </c>
      <c r="AZ105" s="490" t="str">
        <f t="shared" si="28"/>
        <v>Wartość ogółem spójna z SOWA EFS</v>
      </c>
      <c r="BA105" s="456"/>
      <c r="BB105" s="441"/>
      <c r="BC105" s="441"/>
      <c r="BD105" s="441"/>
      <c r="BE105" s="441"/>
      <c r="BF105" s="441"/>
      <c r="BG105" s="441"/>
    </row>
    <row r="106" spans="1:59" ht="75" customHeight="1">
      <c r="A106" s="438" t="s">
        <v>1199</v>
      </c>
      <c r="B106" s="438">
        <f>[1]Budżet!B98</f>
        <v>0</v>
      </c>
      <c r="C106" s="476">
        <f>[1]Budżet!E98</f>
        <v>0</v>
      </c>
      <c r="D106" s="438">
        <f>[1]Budżet!N98</f>
        <v>0</v>
      </c>
      <c r="E106" s="438" t="str">
        <f>IF([1]Budżet!D98="Amortyzacja","T","N")</f>
        <v>N</v>
      </c>
      <c r="F106" s="438" t="str">
        <f>IF([1]Budżet!D98="Personel projektu","T","N")</f>
        <v>N</v>
      </c>
      <c r="G106" s="438" t="str">
        <f>IF([1]Budżet!D98="Środki trwałe/dostawy","T","N")</f>
        <v>N</v>
      </c>
      <c r="H106" s="438" t="str">
        <f>IF([1]Budżet!D98="Wsparcie finansowe udzielone grantobiorcom i uczestnikom projektu","T","N")</f>
        <v>N</v>
      </c>
      <c r="I106" s="438" t="str">
        <f>IF([1]Budżet!K98&gt;[1]Budżet!M98,"T","N")</f>
        <v>N</v>
      </c>
      <c r="J106" s="438" t="str">
        <f>IF([1]Budżet!D98="Nieruchomości","T","N")</f>
        <v>N</v>
      </c>
      <c r="K106" s="438" t="str">
        <f>IF([1]Budżet!D98="Usługi zewnętrzne","T","N")</f>
        <v>N</v>
      </c>
      <c r="L106" s="438" t="str">
        <f>IF([1]Budżet!D98="Wartości niematerialne i prawne","T","N")</f>
        <v>N</v>
      </c>
      <c r="M106" s="438" t="str">
        <f>IF([1]Budżet!D98="Roboty budowlane","T","N")</f>
        <v>N</v>
      </c>
      <c r="N106" s="438" t="str">
        <f>IF([1]Budżet!D98="Dostawy (inne niż środki trwałe)","T","N")</f>
        <v>N</v>
      </c>
      <c r="O106" s="438" t="str">
        <f>IF([1]Budżet!D98="Koszty wsparcia uczestników projektu","T","N")</f>
        <v>N</v>
      </c>
      <c r="P106" s="460"/>
      <c r="Q106" s="461">
        <v>0</v>
      </c>
      <c r="R106" s="462">
        <v>0</v>
      </c>
      <c r="S106" s="463">
        <f t="shared" si="20"/>
        <v>0</v>
      </c>
      <c r="T106" s="460"/>
      <c r="U106" s="461">
        <v>0</v>
      </c>
      <c r="V106" s="462">
        <v>0</v>
      </c>
      <c r="W106" s="463">
        <f t="shared" si="21"/>
        <v>0</v>
      </c>
      <c r="X106" s="460"/>
      <c r="Y106" s="461">
        <v>0</v>
      </c>
      <c r="Z106" s="462">
        <v>0</v>
      </c>
      <c r="AA106" s="463">
        <f t="shared" si="22"/>
        <v>0</v>
      </c>
      <c r="AB106" s="460"/>
      <c r="AC106" s="461">
        <v>0</v>
      </c>
      <c r="AD106" s="462">
        <v>0</v>
      </c>
      <c r="AE106" s="463">
        <f t="shared" si="23"/>
        <v>0</v>
      </c>
      <c r="AF106" s="460"/>
      <c r="AG106" s="461">
        <v>0</v>
      </c>
      <c r="AH106" s="462">
        <v>0</v>
      </c>
      <c r="AI106" s="463">
        <f t="shared" si="24"/>
        <v>0</v>
      </c>
      <c r="AJ106" s="460"/>
      <c r="AK106" s="461">
        <v>0</v>
      </c>
      <c r="AL106" s="462">
        <v>0</v>
      </c>
      <c r="AM106" s="463">
        <f t="shared" si="25"/>
        <v>0</v>
      </c>
      <c r="AN106" s="460"/>
      <c r="AO106" s="461">
        <v>0</v>
      </c>
      <c r="AP106" s="462">
        <v>0</v>
      </c>
      <c r="AQ106" s="463">
        <f t="shared" si="26"/>
        <v>0</v>
      </c>
      <c r="AR106" s="464">
        <f t="shared" si="29"/>
        <v>0</v>
      </c>
      <c r="AS106" s="463">
        <f t="shared" si="30"/>
        <v>0</v>
      </c>
      <c r="AT106" s="480">
        <v>0</v>
      </c>
      <c r="AU106" s="491">
        <f>[1]Budżet!K98</f>
        <v>0</v>
      </c>
      <c r="AV106" s="487">
        <f>ROUND([1]Budżet!K98-[1]Budżet!M98,2)</f>
        <v>0</v>
      </c>
      <c r="AW106" s="487" t="str">
        <f t="shared" si="31"/>
        <v>OK</v>
      </c>
      <c r="AX106" s="488" t="str">
        <f t="shared" si="19"/>
        <v>OK</v>
      </c>
      <c r="AY106" s="488" t="str">
        <f t="shared" si="27"/>
        <v>Wartość wkładu własnego spójna z SOWA EFS</v>
      </c>
      <c r="AZ106" s="490" t="str">
        <f t="shared" si="28"/>
        <v>Wartość ogółem spójna z SOWA EFS</v>
      </c>
      <c r="BA106" s="456"/>
      <c r="BB106" s="441"/>
      <c r="BC106" s="441"/>
      <c r="BD106" s="441"/>
      <c r="BE106" s="441"/>
      <c r="BF106" s="441"/>
      <c r="BG106" s="441"/>
    </row>
    <row r="107" spans="1:59" ht="75" customHeight="1">
      <c r="A107" s="438" t="s">
        <v>1200</v>
      </c>
      <c r="B107" s="438">
        <f>[1]Budżet!B99</f>
        <v>0</v>
      </c>
      <c r="C107" s="476">
        <f>[1]Budżet!E99</f>
        <v>0</v>
      </c>
      <c r="D107" s="438">
        <f>[1]Budżet!N99</f>
        <v>0</v>
      </c>
      <c r="E107" s="438" t="str">
        <f>IF([1]Budżet!D99="Amortyzacja","T","N")</f>
        <v>N</v>
      </c>
      <c r="F107" s="438" t="str">
        <f>IF([1]Budżet!D99="Personel projektu","T","N")</f>
        <v>N</v>
      </c>
      <c r="G107" s="438" t="str">
        <f>IF([1]Budżet!D99="Środki trwałe/dostawy","T","N")</f>
        <v>N</v>
      </c>
      <c r="H107" s="438" t="str">
        <f>IF([1]Budżet!D99="Wsparcie finansowe udzielone grantobiorcom i uczestnikom projektu","T","N")</f>
        <v>N</v>
      </c>
      <c r="I107" s="438" t="str">
        <f>IF([1]Budżet!K99&gt;[1]Budżet!M99,"T","N")</f>
        <v>N</v>
      </c>
      <c r="J107" s="438" t="str">
        <f>IF([1]Budżet!D99="Nieruchomości","T","N")</f>
        <v>N</v>
      </c>
      <c r="K107" s="438" t="str">
        <f>IF([1]Budżet!D99="Usługi zewnętrzne","T","N")</f>
        <v>N</v>
      </c>
      <c r="L107" s="438" t="str">
        <f>IF([1]Budżet!D99="Wartości niematerialne i prawne","T","N")</f>
        <v>N</v>
      </c>
      <c r="M107" s="438" t="str">
        <f>IF([1]Budżet!D99="Roboty budowlane","T","N")</f>
        <v>N</v>
      </c>
      <c r="N107" s="438" t="str">
        <f>IF([1]Budżet!D99="Dostawy (inne niż środki trwałe)","T","N")</f>
        <v>N</v>
      </c>
      <c r="O107" s="438" t="str">
        <f>IF([1]Budżet!D99="Koszty wsparcia uczestników projektu","T","N")</f>
        <v>N</v>
      </c>
      <c r="P107" s="460"/>
      <c r="Q107" s="461">
        <v>0</v>
      </c>
      <c r="R107" s="462">
        <v>0</v>
      </c>
      <c r="S107" s="463">
        <f t="shared" si="20"/>
        <v>0</v>
      </c>
      <c r="T107" s="460"/>
      <c r="U107" s="461">
        <v>0</v>
      </c>
      <c r="V107" s="462">
        <v>0</v>
      </c>
      <c r="W107" s="463">
        <f t="shared" si="21"/>
        <v>0</v>
      </c>
      <c r="X107" s="460"/>
      <c r="Y107" s="461">
        <v>0</v>
      </c>
      <c r="Z107" s="462">
        <v>0</v>
      </c>
      <c r="AA107" s="463">
        <f t="shared" si="22"/>
        <v>0</v>
      </c>
      <c r="AB107" s="460"/>
      <c r="AC107" s="461">
        <v>0</v>
      </c>
      <c r="AD107" s="462">
        <v>0</v>
      </c>
      <c r="AE107" s="463">
        <f t="shared" si="23"/>
        <v>0</v>
      </c>
      <c r="AF107" s="460"/>
      <c r="AG107" s="461">
        <v>0</v>
      </c>
      <c r="AH107" s="462">
        <v>0</v>
      </c>
      <c r="AI107" s="463">
        <f t="shared" si="24"/>
        <v>0</v>
      </c>
      <c r="AJ107" s="460"/>
      <c r="AK107" s="461">
        <v>0</v>
      </c>
      <c r="AL107" s="462">
        <v>0</v>
      </c>
      <c r="AM107" s="463">
        <f t="shared" si="25"/>
        <v>0</v>
      </c>
      <c r="AN107" s="460"/>
      <c r="AO107" s="461">
        <v>0</v>
      </c>
      <c r="AP107" s="462">
        <v>0</v>
      </c>
      <c r="AQ107" s="463">
        <f t="shared" si="26"/>
        <v>0</v>
      </c>
      <c r="AR107" s="464">
        <f t="shared" si="29"/>
        <v>0</v>
      </c>
      <c r="AS107" s="463">
        <f t="shared" si="30"/>
        <v>0</v>
      </c>
      <c r="AT107" s="480">
        <v>0</v>
      </c>
      <c r="AU107" s="491">
        <f>[1]Budżet!K99</f>
        <v>0</v>
      </c>
      <c r="AV107" s="487">
        <f>ROUND([1]Budżet!K99-[1]Budżet!M99,2)</f>
        <v>0</v>
      </c>
      <c r="AW107" s="487" t="str">
        <f t="shared" si="31"/>
        <v>OK</v>
      </c>
      <c r="AX107" s="488" t="str">
        <f t="shared" si="19"/>
        <v>OK</v>
      </c>
      <c r="AY107" s="488" t="str">
        <f t="shared" si="27"/>
        <v>Wartość wkładu własnego spójna z SOWA EFS</v>
      </c>
      <c r="AZ107" s="490" t="str">
        <f t="shared" si="28"/>
        <v>Wartość ogółem spójna z SOWA EFS</v>
      </c>
      <c r="BA107" s="456"/>
      <c r="BB107" s="441"/>
      <c r="BC107" s="441"/>
      <c r="BD107" s="441"/>
      <c r="BE107" s="441"/>
      <c r="BF107" s="441"/>
      <c r="BG107" s="441"/>
    </row>
    <row r="108" spans="1:59" ht="75" customHeight="1">
      <c r="A108" s="438" t="s">
        <v>1201</v>
      </c>
      <c r="B108" s="438">
        <f>[1]Budżet!B100</f>
        <v>0</v>
      </c>
      <c r="C108" s="476">
        <f>[1]Budżet!E100</f>
        <v>0</v>
      </c>
      <c r="D108" s="438">
        <f>[1]Budżet!N100</f>
        <v>0</v>
      </c>
      <c r="E108" s="438" t="str">
        <f>IF([1]Budżet!D100="Amortyzacja","T","N")</f>
        <v>N</v>
      </c>
      <c r="F108" s="438" t="str">
        <f>IF([1]Budżet!D100="Personel projektu","T","N")</f>
        <v>N</v>
      </c>
      <c r="G108" s="438" t="str">
        <f>IF([1]Budżet!D100="Środki trwałe/dostawy","T","N")</f>
        <v>N</v>
      </c>
      <c r="H108" s="438" t="str">
        <f>IF([1]Budżet!D100="Wsparcie finansowe udzielone grantobiorcom i uczestnikom projektu","T","N")</f>
        <v>N</v>
      </c>
      <c r="I108" s="438" t="str">
        <f>IF([1]Budżet!K100&gt;[1]Budżet!M100,"T","N")</f>
        <v>N</v>
      </c>
      <c r="J108" s="438" t="str">
        <f>IF([1]Budżet!D100="Nieruchomości","T","N")</f>
        <v>N</v>
      </c>
      <c r="K108" s="438" t="str">
        <f>IF([1]Budżet!D100="Usługi zewnętrzne","T","N")</f>
        <v>N</v>
      </c>
      <c r="L108" s="438" t="str">
        <f>IF([1]Budżet!D100="Wartości niematerialne i prawne","T","N")</f>
        <v>N</v>
      </c>
      <c r="M108" s="438" t="str">
        <f>IF([1]Budżet!D100="Roboty budowlane","T","N")</f>
        <v>N</v>
      </c>
      <c r="N108" s="438" t="str">
        <f>IF([1]Budżet!D100="Dostawy (inne niż środki trwałe)","T","N")</f>
        <v>N</v>
      </c>
      <c r="O108" s="438" t="str">
        <f>IF([1]Budżet!D100="Koszty wsparcia uczestników projektu","T","N")</f>
        <v>N</v>
      </c>
      <c r="P108" s="460"/>
      <c r="Q108" s="461">
        <v>0</v>
      </c>
      <c r="R108" s="462">
        <v>0</v>
      </c>
      <c r="S108" s="463">
        <f t="shared" si="20"/>
        <v>0</v>
      </c>
      <c r="T108" s="460"/>
      <c r="U108" s="461">
        <v>0</v>
      </c>
      <c r="V108" s="462">
        <v>0</v>
      </c>
      <c r="W108" s="463">
        <f t="shared" si="21"/>
        <v>0</v>
      </c>
      <c r="X108" s="460"/>
      <c r="Y108" s="461">
        <v>0</v>
      </c>
      <c r="Z108" s="462">
        <v>0</v>
      </c>
      <c r="AA108" s="463">
        <f t="shared" si="22"/>
        <v>0</v>
      </c>
      <c r="AB108" s="460"/>
      <c r="AC108" s="461">
        <v>0</v>
      </c>
      <c r="AD108" s="462">
        <v>0</v>
      </c>
      <c r="AE108" s="463">
        <f t="shared" si="23"/>
        <v>0</v>
      </c>
      <c r="AF108" s="460"/>
      <c r="AG108" s="461">
        <v>0</v>
      </c>
      <c r="AH108" s="462">
        <v>0</v>
      </c>
      <c r="AI108" s="463">
        <f t="shared" si="24"/>
        <v>0</v>
      </c>
      <c r="AJ108" s="460"/>
      <c r="AK108" s="461">
        <v>0</v>
      </c>
      <c r="AL108" s="462">
        <v>0</v>
      </c>
      <c r="AM108" s="463">
        <f t="shared" si="25"/>
        <v>0</v>
      </c>
      <c r="AN108" s="460"/>
      <c r="AO108" s="461">
        <v>0</v>
      </c>
      <c r="AP108" s="462">
        <v>0</v>
      </c>
      <c r="AQ108" s="463">
        <f t="shared" si="26"/>
        <v>0</v>
      </c>
      <c r="AR108" s="464">
        <f t="shared" si="29"/>
        <v>0</v>
      </c>
      <c r="AS108" s="463">
        <f t="shared" si="30"/>
        <v>0</v>
      </c>
      <c r="AT108" s="480">
        <v>0</v>
      </c>
      <c r="AU108" s="491">
        <f>[1]Budżet!K100</f>
        <v>0</v>
      </c>
      <c r="AV108" s="487">
        <f>ROUND([1]Budżet!K100-[1]Budżet!M100,2)</f>
        <v>0</v>
      </c>
      <c r="AW108" s="487" t="str">
        <f t="shared" si="31"/>
        <v>OK</v>
      </c>
      <c r="AX108" s="488" t="str">
        <f t="shared" si="19"/>
        <v>OK</v>
      </c>
      <c r="AY108" s="488" t="str">
        <f t="shared" si="27"/>
        <v>Wartość wkładu własnego spójna z SOWA EFS</v>
      </c>
      <c r="AZ108" s="490" t="str">
        <f t="shared" si="28"/>
        <v>Wartość ogółem spójna z SOWA EFS</v>
      </c>
      <c r="BA108" s="456"/>
      <c r="BB108" s="441"/>
      <c r="BC108" s="441"/>
      <c r="BD108" s="441"/>
      <c r="BE108" s="441"/>
      <c r="BF108" s="441"/>
      <c r="BG108" s="441"/>
    </row>
    <row r="109" spans="1:59" ht="75" customHeight="1">
      <c r="A109" s="438" t="s">
        <v>1202</v>
      </c>
      <c r="B109" s="438">
        <f>[1]Budżet!B101</f>
        <v>0</v>
      </c>
      <c r="C109" s="476">
        <f>[1]Budżet!E101</f>
        <v>0</v>
      </c>
      <c r="D109" s="438">
        <f>[1]Budżet!N101</f>
        <v>0</v>
      </c>
      <c r="E109" s="438" t="str">
        <f>IF([1]Budżet!D101="Amortyzacja","T","N")</f>
        <v>N</v>
      </c>
      <c r="F109" s="438" t="str">
        <f>IF([1]Budżet!D101="Personel projektu","T","N")</f>
        <v>N</v>
      </c>
      <c r="G109" s="438" t="str">
        <f>IF([1]Budżet!D101="Środki trwałe/dostawy","T","N")</f>
        <v>N</v>
      </c>
      <c r="H109" s="438" t="str">
        <f>IF([1]Budżet!D101="Wsparcie finansowe udzielone grantobiorcom i uczestnikom projektu","T","N")</f>
        <v>N</v>
      </c>
      <c r="I109" s="438" t="str">
        <f>IF([1]Budżet!K101&gt;[1]Budżet!M101,"T","N")</f>
        <v>N</v>
      </c>
      <c r="J109" s="438" t="str">
        <f>IF([1]Budżet!D101="Nieruchomości","T","N")</f>
        <v>N</v>
      </c>
      <c r="K109" s="438" t="str">
        <f>IF([1]Budżet!D101="Usługi zewnętrzne","T","N")</f>
        <v>N</v>
      </c>
      <c r="L109" s="438" t="str">
        <f>IF([1]Budżet!D101="Wartości niematerialne i prawne","T","N")</f>
        <v>N</v>
      </c>
      <c r="M109" s="438" t="str">
        <f>IF([1]Budżet!D101="Roboty budowlane","T","N")</f>
        <v>N</v>
      </c>
      <c r="N109" s="438" t="str">
        <f>IF([1]Budżet!D101="Dostawy (inne niż środki trwałe)","T","N")</f>
        <v>N</v>
      </c>
      <c r="O109" s="438" t="str">
        <f>IF([1]Budżet!D101="Koszty wsparcia uczestników projektu","T","N")</f>
        <v>N</v>
      </c>
      <c r="P109" s="460"/>
      <c r="Q109" s="461">
        <v>0</v>
      </c>
      <c r="R109" s="462">
        <v>0</v>
      </c>
      <c r="S109" s="463">
        <f t="shared" si="20"/>
        <v>0</v>
      </c>
      <c r="T109" s="460"/>
      <c r="U109" s="461">
        <v>0</v>
      </c>
      <c r="V109" s="462">
        <v>0</v>
      </c>
      <c r="W109" s="463">
        <f t="shared" si="21"/>
        <v>0</v>
      </c>
      <c r="X109" s="460"/>
      <c r="Y109" s="461">
        <v>0</v>
      </c>
      <c r="Z109" s="462">
        <v>0</v>
      </c>
      <c r="AA109" s="463">
        <f t="shared" si="22"/>
        <v>0</v>
      </c>
      <c r="AB109" s="460"/>
      <c r="AC109" s="461">
        <v>0</v>
      </c>
      <c r="AD109" s="462">
        <v>0</v>
      </c>
      <c r="AE109" s="463">
        <f t="shared" si="23"/>
        <v>0</v>
      </c>
      <c r="AF109" s="460"/>
      <c r="AG109" s="461">
        <v>0</v>
      </c>
      <c r="AH109" s="462">
        <v>0</v>
      </c>
      <c r="AI109" s="463">
        <f t="shared" si="24"/>
        <v>0</v>
      </c>
      <c r="AJ109" s="460"/>
      <c r="AK109" s="461">
        <v>0</v>
      </c>
      <c r="AL109" s="462">
        <v>0</v>
      </c>
      <c r="AM109" s="463">
        <f t="shared" si="25"/>
        <v>0</v>
      </c>
      <c r="AN109" s="460"/>
      <c r="AO109" s="461">
        <v>0</v>
      </c>
      <c r="AP109" s="462">
        <v>0</v>
      </c>
      <c r="AQ109" s="463">
        <f t="shared" si="26"/>
        <v>0</v>
      </c>
      <c r="AR109" s="464">
        <f t="shared" si="29"/>
        <v>0</v>
      </c>
      <c r="AS109" s="463">
        <f t="shared" si="30"/>
        <v>0</v>
      </c>
      <c r="AT109" s="480">
        <v>0</v>
      </c>
      <c r="AU109" s="491">
        <f>[1]Budżet!K101</f>
        <v>0</v>
      </c>
      <c r="AV109" s="487">
        <f>ROUND([1]Budżet!K101-[1]Budżet!M101,2)</f>
        <v>0</v>
      </c>
      <c r="AW109" s="487" t="str">
        <f t="shared" si="31"/>
        <v>OK</v>
      </c>
      <c r="AX109" s="488" t="str">
        <f t="shared" si="19"/>
        <v>OK</v>
      </c>
      <c r="AY109" s="488" t="str">
        <f t="shared" si="27"/>
        <v>Wartość wkładu własnego spójna z SOWA EFS</v>
      </c>
      <c r="AZ109" s="490" t="str">
        <f t="shared" si="28"/>
        <v>Wartość ogółem spójna z SOWA EFS</v>
      </c>
      <c r="BA109" s="456"/>
      <c r="BB109" s="441"/>
      <c r="BC109" s="441"/>
      <c r="BD109" s="441"/>
      <c r="BE109" s="441"/>
      <c r="BF109" s="441"/>
      <c r="BG109" s="441"/>
    </row>
    <row r="110" spans="1:59" ht="75" customHeight="1">
      <c r="A110" s="438" t="s">
        <v>1203</v>
      </c>
      <c r="B110" s="438">
        <f>[1]Budżet!B102</f>
        <v>0</v>
      </c>
      <c r="C110" s="476">
        <f>[1]Budżet!E102</f>
        <v>0</v>
      </c>
      <c r="D110" s="438">
        <f>[1]Budżet!N102</f>
        <v>0</v>
      </c>
      <c r="E110" s="438" t="str">
        <f>IF([1]Budżet!D102="Amortyzacja","T","N")</f>
        <v>N</v>
      </c>
      <c r="F110" s="438" t="str">
        <f>IF([1]Budżet!D102="Personel projektu","T","N")</f>
        <v>N</v>
      </c>
      <c r="G110" s="438" t="str">
        <f>IF([1]Budżet!D102="Środki trwałe/dostawy","T","N")</f>
        <v>N</v>
      </c>
      <c r="H110" s="438" t="str">
        <f>IF([1]Budżet!D102="Wsparcie finansowe udzielone grantobiorcom i uczestnikom projektu","T","N")</f>
        <v>N</v>
      </c>
      <c r="I110" s="438" t="str">
        <f>IF([1]Budżet!K102&gt;[1]Budżet!M102,"T","N")</f>
        <v>N</v>
      </c>
      <c r="J110" s="438" t="str">
        <f>IF([1]Budżet!D102="Nieruchomości","T","N")</f>
        <v>N</v>
      </c>
      <c r="K110" s="438" t="str">
        <f>IF([1]Budżet!D102="Usługi zewnętrzne","T","N")</f>
        <v>N</v>
      </c>
      <c r="L110" s="438" t="str">
        <f>IF([1]Budżet!D102="Wartości niematerialne i prawne","T","N")</f>
        <v>N</v>
      </c>
      <c r="M110" s="438" t="str">
        <f>IF([1]Budżet!D102="Roboty budowlane","T","N")</f>
        <v>N</v>
      </c>
      <c r="N110" s="438" t="str">
        <f>IF([1]Budżet!D102="Dostawy (inne niż środki trwałe)","T","N")</f>
        <v>N</v>
      </c>
      <c r="O110" s="438" t="str">
        <f>IF([1]Budżet!D102="Koszty wsparcia uczestników projektu","T","N")</f>
        <v>N</v>
      </c>
      <c r="P110" s="460"/>
      <c r="Q110" s="461">
        <v>0</v>
      </c>
      <c r="R110" s="462">
        <v>0</v>
      </c>
      <c r="S110" s="463">
        <f t="shared" si="20"/>
        <v>0</v>
      </c>
      <c r="T110" s="460"/>
      <c r="U110" s="461">
        <v>0</v>
      </c>
      <c r="V110" s="462">
        <v>0</v>
      </c>
      <c r="W110" s="463">
        <f t="shared" si="21"/>
        <v>0</v>
      </c>
      <c r="X110" s="460"/>
      <c r="Y110" s="461">
        <v>0</v>
      </c>
      <c r="Z110" s="462">
        <v>0</v>
      </c>
      <c r="AA110" s="463">
        <f t="shared" si="22"/>
        <v>0</v>
      </c>
      <c r="AB110" s="460"/>
      <c r="AC110" s="461">
        <v>0</v>
      </c>
      <c r="AD110" s="462">
        <v>0</v>
      </c>
      <c r="AE110" s="463">
        <f t="shared" si="23"/>
        <v>0</v>
      </c>
      <c r="AF110" s="460"/>
      <c r="AG110" s="461">
        <v>0</v>
      </c>
      <c r="AH110" s="462">
        <v>0</v>
      </c>
      <c r="AI110" s="463">
        <f t="shared" si="24"/>
        <v>0</v>
      </c>
      <c r="AJ110" s="460"/>
      <c r="AK110" s="461">
        <v>0</v>
      </c>
      <c r="AL110" s="462">
        <v>0</v>
      </c>
      <c r="AM110" s="463">
        <f t="shared" si="25"/>
        <v>0</v>
      </c>
      <c r="AN110" s="460"/>
      <c r="AO110" s="461">
        <v>0</v>
      </c>
      <c r="AP110" s="462">
        <v>0</v>
      </c>
      <c r="AQ110" s="463">
        <f t="shared" si="26"/>
        <v>0</v>
      </c>
      <c r="AR110" s="464">
        <f t="shared" si="29"/>
        <v>0</v>
      </c>
      <c r="AS110" s="463">
        <f t="shared" si="30"/>
        <v>0</v>
      </c>
      <c r="AT110" s="480">
        <v>0</v>
      </c>
      <c r="AU110" s="491">
        <f>[1]Budżet!K102</f>
        <v>0</v>
      </c>
      <c r="AV110" s="487">
        <f>ROUND([1]Budżet!K102-[1]Budżet!M102,2)</f>
        <v>0</v>
      </c>
      <c r="AW110" s="487" t="str">
        <f t="shared" si="31"/>
        <v>OK</v>
      </c>
      <c r="AX110" s="488" t="str">
        <f t="shared" si="19"/>
        <v>OK</v>
      </c>
      <c r="AY110" s="488" t="str">
        <f t="shared" si="27"/>
        <v>Wartość wkładu własnego spójna z SOWA EFS</v>
      </c>
      <c r="AZ110" s="490" t="str">
        <f t="shared" si="28"/>
        <v>Wartość ogółem spójna z SOWA EFS</v>
      </c>
      <c r="BA110" s="456"/>
      <c r="BB110" s="441"/>
      <c r="BC110" s="441"/>
      <c r="BD110" s="441"/>
      <c r="BE110" s="441"/>
      <c r="BF110" s="441"/>
      <c r="BG110" s="441"/>
    </row>
    <row r="111" spans="1:59" ht="75" customHeight="1">
      <c r="A111" s="438" t="s">
        <v>1204</v>
      </c>
      <c r="B111" s="438">
        <f>[1]Budżet!B103</f>
        <v>0</v>
      </c>
      <c r="C111" s="476">
        <f>[1]Budżet!E103</f>
        <v>0</v>
      </c>
      <c r="D111" s="438">
        <f>[1]Budżet!N103</f>
        <v>0</v>
      </c>
      <c r="E111" s="438" t="str">
        <f>IF([1]Budżet!D103="Amortyzacja","T","N")</f>
        <v>N</v>
      </c>
      <c r="F111" s="438" t="str">
        <f>IF([1]Budżet!D103="Personel projektu","T","N")</f>
        <v>N</v>
      </c>
      <c r="G111" s="438" t="str">
        <f>IF([1]Budżet!D103="Środki trwałe/dostawy","T","N")</f>
        <v>N</v>
      </c>
      <c r="H111" s="438" t="str">
        <f>IF([1]Budżet!D103="Wsparcie finansowe udzielone grantobiorcom i uczestnikom projektu","T","N")</f>
        <v>N</v>
      </c>
      <c r="I111" s="438" t="str">
        <f>IF([1]Budżet!K103&gt;[1]Budżet!M103,"T","N")</f>
        <v>N</v>
      </c>
      <c r="J111" s="438" t="str">
        <f>IF([1]Budżet!D103="Nieruchomości","T","N")</f>
        <v>N</v>
      </c>
      <c r="K111" s="438" t="str">
        <f>IF([1]Budżet!D103="Usługi zewnętrzne","T","N")</f>
        <v>N</v>
      </c>
      <c r="L111" s="438" t="str">
        <f>IF([1]Budżet!D103="Wartości niematerialne i prawne","T","N")</f>
        <v>N</v>
      </c>
      <c r="M111" s="438" t="str">
        <f>IF([1]Budżet!D103="Roboty budowlane","T","N")</f>
        <v>N</v>
      </c>
      <c r="N111" s="438" t="str">
        <f>IF([1]Budżet!D103="Dostawy (inne niż środki trwałe)","T","N")</f>
        <v>N</v>
      </c>
      <c r="O111" s="438" t="str">
        <f>IF([1]Budżet!D103="Koszty wsparcia uczestników projektu","T","N")</f>
        <v>N</v>
      </c>
      <c r="P111" s="460"/>
      <c r="Q111" s="461">
        <v>0</v>
      </c>
      <c r="R111" s="462">
        <v>0</v>
      </c>
      <c r="S111" s="463">
        <f t="shared" si="20"/>
        <v>0</v>
      </c>
      <c r="T111" s="460"/>
      <c r="U111" s="461">
        <v>0</v>
      </c>
      <c r="V111" s="462">
        <v>0</v>
      </c>
      <c r="W111" s="463">
        <f t="shared" si="21"/>
        <v>0</v>
      </c>
      <c r="X111" s="460"/>
      <c r="Y111" s="461">
        <v>0</v>
      </c>
      <c r="Z111" s="462">
        <v>0</v>
      </c>
      <c r="AA111" s="463">
        <f t="shared" si="22"/>
        <v>0</v>
      </c>
      <c r="AB111" s="460"/>
      <c r="AC111" s="461">
        <v>0</v>
      </c>
      <c r="AD111" s="462">
        <v>0</v>
      </c>
      <c r="AE111" s="463">
        <f t="shared" si="23"/>
        <v>0</v>
      </c>
      <c r="AF111" s="460"/>
      <c r="AG111" s="461">
        <v>0</v>
      </c>
      <c r="AH111" s="462">
        <v>0</v>
      </c>
      <c r="AI111" s="463">
        <f t="shared" si="24"/>
        <v>0</v>
      </c>
      <c r="AJ111" s="460"/>
      <c r="AK111" s="461">
        <v>0</v>
      </c>
      <c r="AL111" s="462">
        <v>0</v>
      </c>
      <c r="AM111" s="463">
        <f t="shared" si="25"/>
        <v>0</v>
      </c>
      <c r="AN111" s="460"/>
      <c r="AO111" s="461">
        <v>0</v>
      </c>
      <c r="AP111" s="462">
        <v>0</v>
      </c>
      <c r="AQ111" s="463">
        <f t="shared" si="26"/>
        <v>0</v>
      </c>
      <c r="AR111" s="464">
        <f t="shared" si="29"/>
        <v>0</v>
      </c>
      <c r="AS111" s="463">
        <f t="shared" si="30"/>
        <v>0</v>
      </c>
      <c r="AT111" s="480">
        <v>0</v>
      </c>
      <c r="AU111" s="491">
        <f>[1]Budżet!K103</f>
        <v>0</v>
      </c>
      <c r="AV111" s="487">
        <f>ROUND([1]Budżet!K103-[1]Budżet!M103,2)</f>
        <v>0</v>
      </c>
      <c r="AW111" s="487" t="str">
        <f t="shared" si="31"/>
        <v>OK</v>
      </c>
      <c r="AX111" s="488" t="str">
        <f t="shared" si="19"/>
        <v>OK</v>
      </c>
      <c r="AY111" s="488" t="str">
        <f t="shared" si="27"/>
        <v>Wartość wkładu własnego spójna z SOWA EFS</v>
      </c>
      <c r="AZ111" s="490" t="str">
        <f t="shared" si="28"/>
        <v>Wartość ogółem spójna z SOWA EFS</v>
      </c>
      <c r="BA111" s="456"/>
      <c r="BB111" s="441"/>
      <c r="BC111" s="441"/>
      <c r="BD111" s="441"/>
      <c r="BE111" s="441"/>
      <c r="BF111" s="441"/>
      <c r="BG111" s="441"/>
    </row>
    <row r="112" spans="1:59" ht="75" customHeight="1">
      <c r="A112" s="438" t="s">
        <v>1205</v>
      </c>
      <c r="B112" s="438">
        <f>[1]Budżet!B104</f>
        <v>0</v>
      </c>
      <c r="C112" s="476">
        <f>[1]Budżet!E104</f>
        <v>0</v>
      </c>
      <c r="D112" s="438">
        <f>[1]Budżet!N104</f>
        <v>0</v>
      </c>
      <c r="E112" s="438" t="str">
        <f>IF([1]Budżet!D104="Amortyzacja","T","N")</f>
        <v>N</v>
      </c>
      <c r="F112" s="438" t="str">
        <f>IF([1]Budżet!D104="Personel projektu","T","N")</f>
        <v>N</v>
      </c>
      <c r="G112" s="438" t="str">
        <f>IF([1]Budżet!D104="Środki trwałe/dostawy","T","N")</f>
        <v>N</v>
      </c>
      <c r="H112" s="438" t="str">
        <f>IF([1]Budżet!D104="Wsparcie finansowe udzielone grantobiorcom i uczestnikom projektu","T","N")</f>
        <v>N</v>
      </c>
      <c r="I112" s="438" t="str">
        <f>IF([1]Budżet!K104&gt;[1]Budżet!M104,"T","N")</f>
        <v>N</v>
      </c>
      <c r="J112" s="438" t="str">
        <f>IF([1]Budżet!D104="Nieruchomości","T","N")</f>
        <v>N</v>
      </c>
      <c r="K112" s="438" t="str">
        <f>IF([1]Budżet!D104="Usługi zewnętrzne","T","N")</f>
        <v>N</v>
      </c>
      <c r="L112" s="438" t="str">
        <f>IF([1]Budżet!D104="Wartości niematerialne i prawne","T","N")</f>
        <v>N</v>
      </c>
      <c r="M112" s="438" t="str">
        <f>IF([1]Budżet!D104="Roboty budowlane","T","N")</f>
        <v>N</v>
      </c>
      <c r="N112" s="438" t="str">
        <f>IF([1]Budżet!D104="Dostawy (inne niż środki trwałe)","T","N")</f>
        <v>N</v>
      </c>
      <c r="O112" s="438" t="str">
        <f>IF([1]Budżet!D104="Koszty wsparcia uczestników projektu","T","N")</f>
        <v>N</v>
      </c>
      <c r="P112" s="460"/>
      <c r="Q112" s="461">
        <v>0</v>
      </c>
      <c r="R112" s="462">
        <v>0</v>
      </c>
      <c r="S112" s="463">
        <f t="shared" si="20"/>
        <v>0</v>
      </c>
      <c r="T112" s="460"/>
      <c r="U112" s="461">
        <v>0</v>
      </c>
      <c r="V112" s="462">
        <v>0</v>
      </c>
      <c r="W112" s="463">
        <f t="shared" si="21"/>
        <v>0</v>
      </c>
      <c r="X112" s="460"/>
      <c r="Y112" s="461">
        <v>0</v>
      </c>
      <c r="Z112" s="462">
        <v>0</v>
      </c>
      <c r="AA112" s="463">
        <f t="shared" si="22"/>
        <v>0</v>
      </c>
      <c r="AB112" s="460"/>
      <c r="AC112" s="461">
        <v>0</v>
      </c>
      <c r="AD112" s="462">
        <v>0</v>
      </c>
      <c r="AE112" s="463">
        <f t="shared" si="23"/>
        <v>0</v>
      </c>
      <c r="AF112" s="460"/>
      <c r="AG112" s="461">
        <v>0</v>
      </c>
      <c r="AH112" s="462">
        <v>0</v>
      </c>
      <c r="AI112" s="463">
        <f t="shared" si="24"/>
        <v>0</v>
      </c>
      <c r="AJ112" s="460"/>
      <c r="AK112" s="461">
        <v>0</v>
      </c>
      <c r="AL112" s="462">
        <v>0</v>
      </c>
      <c r="AM112" s="463">
        <f t="shared" si="25"/>
        <v>0</v>
      </c>
      <c r="AN112" s="460"/>
      <c r="AO112" s="461">
        <v>0</v>
      </c>
      <c r="AP112" s="462">
        <v>0</v>
      </c>
      <c r="AQ112" s="463">
        <f t="shared" si="26"/>
        <v>0</v>
      </c>
      <c r="AR112" s="464">
        <f t="shared" si="29"/>
        <v>0</v>
      </c>
      <c r="AS112" s="463">
        <f t="shared" si="30"/>
        <v>0</v>
      </c>
      <c r="AT112" s="480">
        <v>0</v>
      </c>
      <c r="AU112" s="491">
        <f>[1]Budżet!K104</f>
        <v>0</v>
      </c>
      <c r="AV112" s="487">
        <f>ROUND([1]Budżet!K104-[1]Budżet!M104,2)</f>
        <v>0</v>
      </c>
      <c r="AW112" s="487" t="str">
        <f t="shared" si="31"/>
        <v>OK</v>
      </c>
      <c r="AX112" s="488" t="str">
        <f t="shared" si="19"/>
        <v>OK</v>
      </c>
      <c r="AY112" s="488" t="str">
        <f t="shared" si="27"/>
        <v>Wartość wkładu własnego spójna z SOWA EFS</v>
      </c>
      <c r="AZ112" s="490" t="str">
        <f t="shared" si="28"/>
        <v>Wartość ogółem spójna z SOWA EFS</v>
      </c>
      <c r="BA112" s="456"/>
      <c r="BB112" s="441"/>
      <c r="BC112" s="441"/>
      <c r="BD112" s="441"/>
      <c r="BE112" s="441"/>
      <c r="BF112" s="441"/>
      <c r="BG112" s="441"/>
    </row>
    <row r="113" spans="1:59" ht="75" customHeight="1">
      <c r="A113" s="438" t="s">
        <v>1206</v>
      </c>
      <c r="B113" s="438">
        <f>[1]Budżet!B105</f>
        <v>0</v>
      </c>
      <c r="C113" s="476">
        <f>[1]Budżet!E105</f>
        <v>0</v>
      </c>
      <c r="D113" s="438">
        <f>[1]Budżet!N105</f>
        <v>0</v>
      </c>
      <c r="E113" s="438" t="str">
        <f>IF([1]Budżet!D105="Amortyzacja","T","N")</f>
        <v>N</v>
      </c>
      <c r="F113" s="438" t="str">
        <f>IF([1]Budżet!D105="Personel projektu","T","N")</f>
        <v>N</v>
      </c>
      <c r="G113" s="438" t="str">
        <f>IF([1]Budżet!D105="Środki trwałe/dostawy","T","N")</f>
        <v>N</v>
      </c>
      <c r="H113" s="438" t="str">
        <f>IF([1]Budżet!D105="Wsparcie finansowe udzielone grantobiorcom i uczestnikom projektu","T","N")</f>
        <v>N</v>
      </c>
      <c r="I113" s="438" t="str">
        <f>IF([1]Budżet!K105&gt;[1]Budżet!M105,"T","N")</f>
        <v>N</v>
      </c>
      <c r="J113" s="438" t="str">
        <f>IF([1]Budżet!D105="Nieruchomości","T","N")</f>
        <v>N</v>
      </c>
      <c r="K113" s="438" t="str">
        <f>IF([1]Budżet!D105="Usługi zewnętrzne","T","N")</f>
        <v>N</v>
      </c>
      <c r="L113" s="438" t="str">
        <f>IF([1]Budżet!D105="Wartości niematerialne i prawne","T","N")</f>
        <v>N</v>
      </c>
      <c r="M113" s="438" t="str">
        <f>IF([1]Budżet!D105="Roboty budowlane","T","N")</f>
        <v>N</v>
      </c>
      <c r="N113" s="438" t="str">
        <f>IF([1]Budżet!D105="Dostawy (inne niż środki trwałe)","T","N")</f>
        <v>N</v>
      </c>
      <c r="O113" s="438" t="str">
        <f>IF([1]Budżet!D105="Koszty wsparcia uczestników projektu","T","N")</f>
        <v>N</v>
      </c>
      <c r="P113" s="460"/>
      <c r="Q113" s="461">
        <v>0</v>
      </c>
      <c r="R113" s="462">
        <v>0</v>
      </c>
      <c r="S113" s="463">
        <f t="shared" si="20"/>
        <v>0</v>
      </c>
      <c r="T113" s="460"/>
      <c r="U113" s="461">
        <v>0</v>
      </c>
      <c r="V113" s="462">
        <v>0</v>
      </c>
      <c r="W113" s="463">
        <f t="shared" si="21"/>
        <v>0</v>
      </c>
      <c r="X113" s="460"/>
      <c r="Y113" s="461">
        <v>0</v>
      </c>
      <c r="Z113" s="462">
        <v>0</v>
      </c>
      <c r="AA113" s="463">
        <f t="shared" si="22"/>
        <v>0</v>
      </c>
      <c r="AB113" s="460"/>
      <c r="AC113" s="461">
        <v>0</v>
      </c>
      <c r="AD113" s="462">
        <v>0</v>
      </c>
      <c r="AE113" s="463">
        <f t="shared" si="23"/>
        <v>0</v>
      </c>
      <c r="AF113" s="460"/>
      <c r="AG113" s="461">
        <v>0</v>
      </c>
      <c r="AH113" s="462">
        <v>0</v>
      </c>
      <c r="AI113" s="463">
        <f t="shared" si="24"/>
        <v>0</v>
      </c>
      <c r="AJ113" s="460"/>
      <c r="AK113" s="461">
        <v>0</v>
      </c>
      <c r="AL113" s="462">
        <v>0</v>
      </c>
      <c r="AM113" s="463">
        <f t="shared" si="25"/>
        <v>0</v>
      </c>
      <c r="AN113" s="460"/>
      <c r="AO113" s="461">
        <v>0</v>
      </c>
      <c r="AP113" s="462">
        <v>0</v>
      </c>
      <c r="AQ113" s="463">
        <f t="shared" si="26"/>
        <v>0</v>
      </c>
      <c r="AR113" s="464">
        <f t="shared" si="29"/>
        <v>0</v>
      </c>
      <c r="AS113" s="463">
        <f t="shared" si="30"/>
        <v>0</v>
      </c>
      <c r="AT113" s="480">
        <v>0</v>
      </c>
      <c r="AU113" s="491">
        <f>[1]Budżet!K105</f>
        <v>0</v>
      </c>
      <c r="AV113" s="487">
        <f>ROUND([1]Budżet!K105-[1]Budżet!M105,2)</f>
        <v>0</v>
      </c>
      <c r="AW113" s="487" t="str">
        <f t="shared" si="31"/>
        <v>OK</v>
      </c>
      <c r="AX113" s="488" t="str">
        <f t="shared" si="19"/>
        <v>OK</v>
      </c>
      <c r="AY113" s="488" t="str">
        <f t="shared" si="27"/>
        <v>Wartość wkładu własnego spójna z SOWA EFS</v>
      </c>
      <c r="AZ113" s="490" t="str">
        <f t="shared" si="28"/>
        <v>Wartość ogółem spójna z SOWA EFS</v>
      </c>
      <c r="BA113" s="456"/>
      <c r="BB113" s="441"/>
      <c r="BC113" s="441"/>
      <c r="BD113" s="441"/>
      <c r="BE113" s="441"/>
      <c r="BF113" s="441"/>
      <c r="BG113" s="441"/>
    </row>
    <row r="114" spans="1:59" ht="75" customHeight="1">
      <c r="A114" s="438" t="s">
        <v>1207</v>
      </c>
      <c r="B114" s="438">
        <f>[1]Budżet!B106</f>
        <v>0</v>
      </c>
      <c r="C114" s="476">
        <f>[1]Budżet!E106</f>
        <v>0</v>
      </c>
      <c r="D114" s="438">
        <f>[1]Budżet!N106</f>
        <v>0</v>
      </c>
      <c r="E114" s="438" t="str">
        <f>IF([1]Budżet!D106="Amortyzacja","T","N")</f>
        <v>N</v>
      </c>
      <c r="F114" s="438" t="str">
        <f>IF([1]Budżet!D106="Personel projektu","T","N")</f>
        <v>N</v>
      </c>
      <c r="G114" s="438" t="str">
        <f>IF([1]Budżet!D106="Środki trwałe/dostawy","T","N")</f>
        <v>N</v>
      </c>
      <c r="H114" s="438" t="str">
        <f>IF([1]Budżet!D106="Wsparcie finansowe udzielone grantobiorcom i uczestnikom projektu","T","N")</f>
        <v>N</v>
      </c>
      <c r="I114" s="438" t="str">
        <f>IF([1]Budżet!K106&gt;[1]Budżet!M106,"T","N")</f>
        <v>N</v>
      </c>
      <c r="J114" s="438" t="str">
        <f>IF([1]Budżet!D106="Nieruchomości","T","N")</f>
        <v>N</v>
      </c>
      <c r="K114" s="438" t="str">
        <f>IF([1]Budżet!D106="Usługi zewnętrzne","T","N")</f>
        <v>N</v>
      </c>
      <c r="L114" s="438" t="str">
        <f>IF([1]Budżet!D106="Wartości niematerialne i prawne","T","N")</f>
        <v>N</v>
      </c>
      <c r="M114" s="438" t="str">
        <f>IF([1]Budżet!D106="Roboty budowlane","T","N")</f>
        <v>N</v>
      </c>
      <c r="N114" s="438" t="str">
        <f>IF([1]Budżet!D106="Dostawy (inne niż środki trwałe)","T","N")</f>
        <v>N</v>
      </c>
      <c r="O114" s="438" t="str">
        <f>IF([1]Budżet!D106="Koszty wsparcia uczestników projektu","T","N")</f>
        <v>N</v>
      </c>
      <c r="P114" s="460"/>
      <c r="Q114" s="461">
        <v>0</v>
      </c>
      <c r="R114" s="462">
        <v>0</v>
      </c>
      <c r="S114" s="463">
        <f t="shared" si="20"/>
        <v>0</v>
      </c>
      <c r="T114" s="460"/>
      <c r="U114" s="461">
        <v>0</v>
      </c>
      <c r="V114" s="462">
        <v>0</v>
      </c>
      <c r="W114" s="463">
        <f t="shared" si="21"/>
        <v>0</v>
      </c>
      <c r="X114" s="460"/>
      <c r="Y114" s="461">
        <v>0</v>
      </c>
      <c r="Z114" s="462">
        <v>0</v>
      </c>
      <c r="AA114" s="463">
        <f t="shared" si="22"/>
        <v>0</v>
      </c>
      <c r="AB114" s="460"/>
      <c r="AC114" s="461">
        <v>0</v>
      </c>
      <c r="AD114" s="462">
        <v>0</v>
      </c>
      <c r="AE114" s="463">
        <f t="shared" si="23"/>
        <v>0</v>
      </c>
      <c r="AF114" s="460"/>
      <c r="AG114" s="461">
        <v>0</v>
      </c>
      <c r="AH114" s="462">
        <v>0</v>
      </c>
      <c r="AI114" s="463">
        <f t="shared" si="24"/>
        <v>0</v>
      </c>
      <c r="AJ114" s="460"/>
      <c r="AK114" s="461">
        <v>0</v>
      </c>
      <c r="AL114" s="462">
        <v>0</v>
      </c>
      <c r="AM114" s="463">
        <f t="shared" si="25"/>
        <v>0</v>
      </c>
      <c r="AN114" s="460"/>
      <c r="AO114" s="461">
        <v>0</v>
      </c>
      <c r="AP114" s="462">
        <v>0</v>
      </c>
      <c r="AQ114" s="463">
        <f t="shared" si="26"/>
        <v>0</v>
      </c>
      <c r="AR114" s="464">
        <f t="shared" si="29"/>
        <v>0</v>
      </c>
      <c r="AS114" s="463">
        <f t="shared" si="30"/>
        <v>0</v>
      </c>
      <c r="AT114" s="480">
        <v>0</v>
      </c>
      <c r="AU114" s="491">
        <f>[1]Budżet!K106</f>
        <v>0</v>
      </c>
      <c r="AV114" s="487">
        <f>ROUND([1]Budżet!K106-[1]Budżet!M106,2)</f>
        <v>0</v>
      </c>
      <c r="AW114" s="487" t="str">
        <f t="shared" si="31"/>
        <v>OK</v>
      </c>
      <c r="AX114" s="488" t="str">
        <f t="shared" si="19"/>
        <v>OK</v>
      </c>
      <c r="AY114" s="488" t="str">
        <f t="shared" si="27"/>
        <v>Wartość wkładu własnego spójna z SOWA EFS</v>
      </c>
      <c r="AZ114" s="490" t="str">
        <f t="shared" si="28"/>
        <v>Wartość ogółem spójna z SOWA EFS</v>
      </c>
      <c r="BA114" s="456"/>
      <c r="BB114" s="441"/>
      <c r="BC114" s="441"/>
      <c r="BD114" s="441"/>
      <c r="BE114" s="441"/>
      <c r="BF114" s="441"/>
      <c r="BG114" s="441"/>
    </row>
    <row r="115" spans="1:59" ht="75" customHeight="1">
      <c r="A115" s="438" t="s">
        <v>1208</v>
      </c>
      <c r="B115" s="438">
        <f>[1]Budżet!B107</f>
        <v>0</v>
      </c>
      <c r="C115" s="476">
        <f>[1]Budżet!E107</f>
        <v>0</v>
      </c>
      <c r="D115" s="438">
        <f>[1]Budżet!N107</f>
        <v>0</v>
      </c>
      <c r="E115" s="438" t="str">
        <f>IF([1]Budżet!D107="Amortyzacja","T","N")</f>
        <v>N</v>
      </c>
      <c r="F115" s="438" t="str">
        <f>IF([1]Budżet!D107="Personel projektu","T","N")</f>
        <v>N</v>
      </c>
      <c r="G115" s="438" t="str">
        <f>IF([1]Budżet!D107="Środki trwałe/dostawy","T","N")</f>
        <v>N</v>
      </c>
      <c r="H115" s="438" t="str">
        <f>IF([1]Budżet!D107="Wsparcie finansowe udzielone grantobiorcom i uczestnikom projektu","T","N")</f>
        <v>N</v>
      </c>
      <c r="I115" s="438" t="str">
        <f>IF([1]Budżet!K107&gt;[1]Budżet!M107,"T","N")</f>
        <v>N</v>
      </c>
      <c r="J115" s="438" t="str">
        <f>IF([1]Budżet!D107="Nieruchomości","T","N")</f>
        <v>N</v>
      </c>
      <c r="K115" s="438" t="str">
        <f>IF([1]Budżet!D107="Usługi zewnętrzne","T","N")</f>
        <v>N</v>
      </c>
      <c r="L115" s="438" t="str">
        <f>IF([1]Budżet!D107="Wartości niematerialne i prawne","T","N")</f>
        <v>N</v>
      </c>
      <c r="M115" s="438" t="str">
        <f>IF([1]Budżet!D107="Roboty budowlane","T","N")</f>
        <v>N</v>
      </c>
      <c r="N115" s="438" t="str">
        <f>IF([1]Budżet!D107="Dostawy (inne niż środki trwałe)","T","N")</f>
        <v>N</v>
      </c>
      <c r="O115" s="438" t="str">
        <f>IF([1]Budżet!D107="Koszty wsparcia uczestników projektu","T","N")</f>
        <v>N</v>
      </c>
      <c r="P115" s="460"/>
      <c r="Q115" s="461">
        <v>0</v>
      </c>
      <c r="R115" s="462">
        <v>0</v>
      </c>
      <c r="S115" s="463">
        <f t="shared" si="20"/>
        <v>0</v>
      </c>
      <c r="T115" s="460"/>
      <c r="U115" s="461">
        <v>0</v>
      </c>
      <c r="V115" s="462">
        <v>0</v>
      </c>
      <c r="W115" s="463">
        <f t="shared" si="21"/>
        <v>0</v>
      </c>
      <c r="X115" s="460"/>
      <c r="Y115" s="461">
        <v>0</v>
      </c>
      <c r="Z115" s="462">
        <v>0</v>
      </c>
      <c r="AA115" s="463">
        <f t="shared" si="22"/>
        <v>0</v>
      </c>
      <c r="AB115" s="460"/>
      <c r="AC115" s="461">
        <v>0</v>
      </c>
      <c r="AD115" s="462">
        <v>0</v>
      </c>
      <c r="AE115" s="463">
        <f t="shared" si="23"/>
        <v>0</v>
      </c>
      <c r="AF115" s="460"/>
      <c r="AG115" s="461">
        <v>0</v>
      </c>
      <c r="AH115" s="462">
        <v>0</v>
      </c>
      <c r="AI115" s="463">
        <f t="shared" si="24"/>
        <v>0</v>
      </c>
      <c r="AJ115" s="460"/>
      <c r="AK115" s="461">
        <v>0</v>
      </c>
      <c r="AL115" s="462">
        <v>0</v>
      </c>
      <c r="AM115" s="463">
        <f t="shared" si="25"/>
        <v>0</v>
      </c>
      <c r="AN115" s="460"/>
      <c r="AO115" s="461">
        <v>0</v>
      </c>
      <c r="AP115" s="462">
        <v>0</v>
      </c>
      <c r="AQ115" s="463">
        <f t="shared" si="26"/>
        <v>0</v>
      </c>
      <c r="AR115" s="464">
        <f t="shared" si="29"/>
        <v>0</v>
      </c>
      <c r="AS115" s="463">
        <f t="shared" si="30"/>
        <v>0</v>
      </c>
      <c r="AT115" s="480">
        <v>0</v>
      </c>
      <c r="AU115" s="491">
        <f>[1]Budżet!K107</f>
        <v>0</v>
      </c>
      <c r="AV115" s="487">
        <f>ROUND([1]Budżet!K107-[1]Budżet!M107,2)</f>
        <v>0</v>
      </c>
      <c r="AW115" s="487" t="str">
        <f t="shared" si="31"/>
        <v>OK</v>
      </c>
      <c r="AX115" s="488" t="str">
        <f t="shared" si="19"/>
        <v>OK</v>
      </c>
      <c r="AY115" s="488" t="str">
        <f t="shared" si="27"/>
        <v>Wartość wkładu własnego spójna z SOWA EFS</v>
      </c>
      <c r="AZ115" s="490" t="str">
        <f t="shared" si="28"/>
        <v>Wartość ogółem spójna z SOWA EFS</v>
      </c>
      <c r="BA115" s="456"/>
      <c r="BB115" s="441"/>
      <c r="BC115" s="441"/>
      <c r="BD115" s="441"/>
      <c r="BE115" s="441"/>
      <c r="BF115" s="441"/>
      <c r="BG115" s="441"/>
    </row>
    <row r="116" spans="1:59" ht="75" customHeight="1">
      <c r="A116" s="438" t="s">
        <v>1209</v>
      </c>
      <c r="B116" s="438">
        <f>[1]Budżet!B108</f>
        <v>0</v>
      </c>
      <c r="C116" s="476">
        <f>[1]Budżet!E108</f>
        <v>0</v>
      </c>
      <c r="D116" s="438">
        <f>[1]Budżet!N108</f>
        <v>0</v>
      </c>
      <c r="E116" s="438" t="str">
        <f>IF([1]Budżet!D108="Amortyzacja","T","N")</f>
        <v>N</v>
      </c>
      <c r="F116" s="438" t="str">
        <f>IF([1]Budżet!D108="Personel projektu","T","N")</f>
        <v>N</v>
      </c>
      <c r="G116" s="438" t="str">
        <f>IF([1]Budżet!D108="Środki trwałe/dostawy","T","N")</f>
        <v>N</v>
      </c>
      <c r="H116" s="438" t="str">
        <f>IF([1]Budżet!D108="Wsparcie finansowe udzielone grantobiorcom i uczestnikom projektu","T","N")</f>
        <v>N</v>
      </c>
      <c r="I116" s="438" t="str">
        <f>IF([1]Budżet!K108&gt;[1]Budżet!M108,"T","N")</f>
        <v>N</v>
      </c>
      <c r="J116" s="438" t="str">
        <f>IF([1]Budżet!D108="Nieruchomości","T","N")</f>
        <v>N</v>
      </c>
      <c r="K116" s="438" t="str">
        <f>IF([1]Budżet!D108="Usługi zewnętrzne","T","N")</f>
        <v>N</v>
      </c>
      <c r="L116" s="438" t="str">
        <f>IF([1]Budżet!D108="Wartości niematerialne i prawne","T","N")</f>
        <v>N</v>
      </c>
      <c r="M116" s="438" t="str">
        <f>IF([1]Budżet!D108="Roboty budowlane","T","N")</f>
        <v>N</v>
      </c>
      <c r="N116" s="438" t="str">
        <f>IF([1]Budżet!D108="Dostawy (inne niż środki trwałe)","T","N")</f>
        <v>N</v>
      </c>
      <c r="O116" s="438" t="str">
        <f>IF([1]Budżet!D108="Koszty wsparcia uczestników projektu","T","N")</f>
        <v>N</v>
      </c>
      <c r="P116" s="460"/>
      <c r="Q116" s="461">
        <v>0</v>
      </c>
      <c r="R116" s="462">
        <v>0</v>
      </c>
      <c r="S116" s="463">
        <f t="shared" si="20"/>
        <v>0</v>
      </c>
      <c r="T116" s="460"/>
      <c r="U116" s="461">
        <v>0</v>
      </c>
      <c r="V116" s="462">
        <v>0</v>
      </c>
      <c r="W116" s="463">
        <f t="shared" si="21"/>
        <v>0</v>
      </c>
      <c r="X116" s="460"/>
      <c r="Y116" s="461">
        <v>0</v>
      </c>
      <c r="Z116" s="462">
        <v>0</v>
      </c>
      <c r="AA116" s="463">
        <f t="shared" si="22"/>
        <v>0</v>
      </c>
      <c r="AB116" s="460"/>
      <c r="AC116" s="461">
        <v>0</v>
      </c>
      <c r="AD116" s="462">
        <v>0</v>
      </c>
      <c r="AE116" s="463">
        <f t="shared" si="23"/>
        <v>0</v>
      </c>
      <c r="AF116" s="460"/>
      <c r="AG116" s="461">
        <v>0</v>
      </c>
      <c r="AH116" s="462">
        <v>0</v>
      </c>
      <c r="AI116" s="463">
        <f t="shared" si="24"/>
        <v>0</v>
      </c>
      <c r="AJ116" s="460"/>
      <c r="AK116" s="461">
        <v>0</v>
      </c>
      <c r="AL116" s="462">
        <v>0</v>
      </c>
      <c r="AM116" s="463">
        <f t="shared" si="25"/>
        <v>0</v>
      </c>
      <c r="AN116" s="460"/>
      <c r="AO116" s="461">
        <v>0</v>
      </c>
      <c r="AP116" s="462">
        <v>0</v>
      </c>
      <c r="AQ116" s="463">
        <f t="shared" si="26"/>
        <v>0</v>
      </c>
      <c r="AR116" s="464">
        <f t="shared" si="29"/>
        <v>0</v>
      </c>
      <c r="AS116" s="463">
        <f t="shared" si="30"/>
        <v>0</v>
      </c>
      <c r="AT116" s="480">
        <v>0</v>
      </c>
      <c r="AU116" s="491">
        <f>[1]Budżet!K108</f>
        <v>0</v>
      </c>
      <c r="AV116" s="487">
        <f>ROUND([1]Budżet!K108-[1]Budżet!M108,2)</f>
        <v>0</v>
      </c>
      <c r="AW116" s="487" t="str">
        <f t="shared" si="31"/>
        <v>OK</v>
      </c>
      <c r="AX116" s="488" t="str">
        <f t="shared" si="19"/>
        <v>OK</v>
      </c>
      <c r="AY116" s="488" t="str">
        <f t="shared" si="27"/>
        <v>Wartość wkładu własnego spójna z SOWA EFS</v>
      </c>
      <c r="AZ116" s="490" t="str">
        <f t="shared" si="28"/>
        <v>Wartość ogółem spójna z SOWA EFS</v>
      </c>
      <c r="BA116" s="456"/>
      <c r="BB116" s="441"/>
      <c r="BC116" s="441"/>
      <c r="BD116" s="441"/>
      <c r="BE116" s="441"/>
      <c r="BF116" s="441"/>
      <c r="BG116" s="441"/>
    </row>
    <row r="117" spans="1:59" ht="75" customHeight="1">
      <c r="A117" s="438" t="s">
        <v>1210</v>
      </c>
      <c r="B117" s="438">
        <f>[1]Budżet!B109</f>
        <v>0</v>
      </c>
      <c r="C117" s="476">
        <f>[1]Budżet!E109</f>
        <v>0</v>
      </c>
      <c r="D117" s="438">
        <f>[1]Budżet!N109</f>
        <v>0</v>
      </c>
      <c r="E117" s="438" t="str">
        <f>IF([1]Budżet!D109="Amortyzacja","T","N")</f>
        <v>N</v>
      </c>
      <c r="F117" s="438" t="str">
        <f>IF([1]Budżet!D109="Personel projektu","T","N")</f>
        <v>N</v>
      </c>
      <c r="G117" s="438" t="str">
        <f>IF([1]Budżet!D109="Środki trwałe/dostawy","T","N")</f>
        <v>N</v>
      </c>
      <c r="H117" s="438" t="str">
        <f>IF([1]Budżet!D109="Wsparcie finansowe udzielone grantobiorcom i uczestnikom projektu","T","N")</f>
        <v>N</v>
      </c>
      <c r="I117" s="438" t="str">
        <f>IF([1]Budżet!K109&gt;[1]Budżet!M109,"T","N")</f>
        <v>N</v>
      </c>
      <c r="J117" s="438" t="str">
        <f>IF([1]Budżet!D109="Nieruchomości","T","N")</f>
        <v>N</v>
      </c>
      <c r="K117" s="438" t="str">
        <f>IF([1]Budżet!D109="Usługi zewnętrzne","T","N")</f>
        <v>N</v>
      </c>
      <c r="L117" s="438" t="str">
        <f>IF([1]Budżet!D109="Wartości niematerialne i prawne","T","N")</f>
        <v>N</v>
      </c>
      <c r="M117" s="438" t="str">
        <f>IF([1]Budżet!D109="Roboty budowlane","T","N")</f>
        <v>N</v>
      </c>
      <c r="N117" s="438" t="str">
        <f>IF([1]Budżet!D109="Dostawy (inne niż środki trwałe)","T","N")</f>
        <v>N</v>
      </c>
      <c r="O117" s="438" t="str">
        <f>IF([1]Budżet!D109="Koszty wsparcia uczestników projektu","T","N")</f>
        <v>N</v>
      </c>
      <c r="P117" s="460"/>
      <c r="Q117" s="461">
        <v>0</v>
      </c>
      <c r="R117" s="462">
        <v>0</v>
      </c>
      <c r="S117" s="463">
        <f t="shared" si="20"/>
        <v>0</v>
      </c>
      <c r="T117" s="460"/>
      <c r="U117" s="461">
        <v>0</v>
      </c>
      <c r="V117" s="462">
        <v>0</v>
      </c>
      <c r="W117" s="463">
        <f t="shared" si="21"/>
        <v>0</v>
      </c>
      <c r="X117" s="460"/>
      <c r="Y117" s="461">
        <v>0</v>
      </c>
      <c r="Z117" s="462">
        <v>0</v>
      </c>
      <c r="AA117" s="463">
        <f t="shared" si="22"/>
        <v>0</v>
      </c>
      <c r="AB117" s="460"/>
      <c r="AC117" s="461">
        <v>0</v>
      </c>
      <c r="AD117" s="462">
        <v>0</v>
      </c>
      <c r="AE117" s="463">
        <f t="shared" si="23"/>
        <v>0</v>
      </c>
      <c r="AF117" s="460"/>
      <c r="AG117" s="461">
        <v>0</v>
      </c>
      <c r="AH117" s="462">
        <v>0</v>
      </c>
      <c r="AI117" s="463">
        <f t="shared" si="24"/>
        <v>0</v>
      </c>
      <c r="AJ117" s="460"/>
      <c r="AK117" s="461">
        <v>0</v>
      </c>
      <c r="AL117" s="462">
        <v>0</v>
      </c>
      <c r="AM117" s="463">
        <f t="shared" si="25"/>
        <v>0</v>
      </c>
      <c r="AN117" s="460"/>
      <c r="AO117" s="461">
        <v>0</v>
      </c>
      <c r="AP117" s="462">
        <v>0</v>
      </c>
      <c r="AQ117" s="463">
        <f t="shared" si="26"/>
        <v>0</v>
      </c>
      <c r="AR117" s="464">
        <f t="shared" si="29"/>
        <v>0</v>
      </c>
      <c r="AS117" s="463">
        <f t="shared" si="30"/>
        <v>0</v>
      </c>
      <c r="AT117" s="480">
        <v>0</v>
      </c>
      <c r="AU117" s="491">
        <f>[1]Budżet!K109</f>
        <v>0</v>
      </c>
      <c r="AV117" s="487">
        <f>ROUND([1]Budżet!K109-[1]Budżet!M109,2)</f>
        <v>0</v>
      </c>
      <c r="AW117" s="487" t="str">
        <f t="shared" si="31"/>
        <v>OK</v>
      </c>
      <c r="AX117" s="488" t="str">
        <f t="shared" si="19"/>
        <v>OK</v>
      </c>
      <c r="AY117" s="488" t="str">
        <f t="shared" si="27"/>
        <v>Wartość wkładu własnego spójna z SOWA EFS</v>
      </c>
      <c r="AZ117" s="490" t="str">
        <f t="shared" si="28"/>
        <v>Wartość ogółem spójna z SOWA EFS</v>
      </c>
      <c r="BA117" s="456"/>
      <c r="BB117" s="441"/>
      <c r="BC117" s="441"/>
      <c r="BD117" s="441"/>
      <c r="BE117" s="441"/>
      <c r="BF117" s="441"/>
      <c r="BG117" s="441"/>
    </row>
    <row r="118" spans="1:59" ht="75" customHeight="1">
      <c r="A118" s="438" t="s">
        <v>1211</v>
      </c>
      <c r="B118" s="438">
        <f>[1]Budżet!B110</f>
        <v>0</v>
      </c>
      <c r="C118" s="476">
        <f>[1]Budżet!E110</f>
        <v>0</v>
      </c>
      <c r="D118" s="438">
        <f>[1]Budżet!N110</f>
        <v>0</v>
      </c>
      <c r="E118" s="438" t="str">
        <f>IF([1]Budżet!D110="Amortyzacja","T","N")</f>
        <v>N</v>
      </c>
      <c r="F118" s="438" t="str">
        <f>IF([1]Budżet!D110="Personel projektu","T","N")</f>
        <v>N</v>
      </c>
      <c r="G118" s="438" t="str">
        <f>IF([1]Budżet!D110="Środki trwałe/dostawy","T","N")</f>
        <v>N</v>
      </c>
      <c r="H118" s="438" t="str">
        <f>IF([1]Budżet!D110="Wsparcie finansowe udzielone grantobiorcom i uczestnikom projektu","T","N")</f>
        <v>N</v>
      </c>
      <c r="I118" s="438" t="str">
        <f>IF([1]Budżet!K110&gt;[1]Budżet!M110,"T","N")</f>
        <v>N</v>
      </c>
      <c r="J118" s="438" t="str">
        <f>IF([1]Budżet!D110="Nieruchomości","T","N")</f>
        <v>N</v>
      </c>
      <c r="K118" s="438" t="str">
        <f>IF([1]Budżet!D110="Usługi zewnętrzne","T","N")</f>
        <v>N</v>
      </c>
      <c r="L118" s="438" t="str">
        <f>IF([1]Budżet!D110="Wartości niematerialne i prawne","T","N")</f>
        <v>N</v>
      </c>
      <c r="M118" s="438" t="str">
        <f>IF([1]Budżet!D110="Roboty budowlane","T","N")</f>
        <v>N</v>
      </c>
      <c r="N118" s="438" t="str">
        <f>IF([1]Budżet!D110="Dostawy (inne niż środki trwałe)","T","N")</f>
        <v>N</v>
      </c>
      <c r="O118" s="438" t="str">
        <f>IF([1]Budżet!D110="Koszty wsparcia uczestników projektu","T","N")</f>
        <v>N</v>
      </c>
      <c r="P118" s="460"/>
      <c r="Q118" s="461">
        <v>0</v>
      </c>
      <c r="R118" s="462">
        <v>0</v>
      </c>
      <c r="S118" s="463">
        <f t="shared" si="20"/>
        <v>0</v>
      </c>
      <c r="T118" s="460"/>
      <c r="U118" s="461">
        <v>0</v>
      </c>
      <c r="V118" s="462">
        <v>0</v>
      </c>
      <c r="W118" s="463">
        <f t="shared" si="21"/>
        <v>0</v>
      </c>
      <c r="X118" s="460"/>
      <c r="Y118" s="461">
        <v>0</v>
      </c>
      <c r="Z118" s="462">
        <v>0</v>
      </c>
      <c r="AA118" s="463">
        <f t="shared" si="22"/>
        <v>0</v>
      </c>
      <c r="AB118" s="460"/>
      <c r="AC118" s="461">
        <v>0</v>
      </c>
      <c r="AD118" s="462">
        <v>0</v>
      </c>
      <c r="AE118" s="463">
        <f t="shared" si="23"/>
        <v>0</v>
      </c>
      <c r="AF118" s="460"/>
      <c r="AG118" s="461">
        <v>0</v>
      </c>
      <c r="AH118" s="462">
        <v>0</v>
      </c>
      <c r="AI118" s="463">
        <f t="shared" si="24"/>
        <v>0</v>
      </c>
      <c r="AJ118" s="460"/>
      <c r="AK118" s="461">
        <v>0</v>
      </c>
      <c r="AL118" s="462">
        <v>0</v>
      </c>
      <c r="AM118" s="463">
        <f t="shared" si="25"/>
        <v>0</v>
      </c>
      <c r="AN118" s="460"/>
      <c r="AO118" s="461">
        <v>0</v>
      </c>
      <c r="AP118" s="462">
        <v>0</v>
      </c>
      <c r="AQ118" s="463">
        <f t="shared" si="26"/>
        <v>0</v>
      </c>
      <c r="AR118" s="464">
        <f t="shared" si="29"/>
        <v>0</v>
      </c>
      <c r="AS118" s="463">
        <f t="shared" si="30"/>
        <v>0</v>
      </c>
      <c r="AT118" s="480">
        <v>0</v>
      </c>
      <c r="AU118" s="491">
        <f>[1]Budżet!K110</f>
        <v>0</v>
      </c>
      <c r="AV118" s="487">
        <f>ROUND([1]Budżet!K110-[1]Budżet!M110,2)</f>
        <v>0</v>
      </c>
      <c r="AW118" s="487" t="str">
        <f t="shared" si="31"/>
        <v>OK</v>
      </c>
      <c r="AX118" s="488" t="str">
        <f t="shared" si="19"/>
        <v>OK</v>
      </c>
      <c r="AY118" s="488" t="str">
        <f t="shared" si="27"/>
        <v>Wartość wkładu własnego spójna z SOWA EFS</v>
      </c>
      <c r="AZ118" s="490" t="str">
        <f t="shared" si="28"/>
        <v>Wartość ogółem spójna z SOWA EFS</v>
      </c>
      <c r="BA118" s="456"/>
      <c r="BB118" s="441"/>
      <c r="BC118" s="441"/>
      <c r="BD118" s="441"/>
      <c r="BE118" s="441"/>
      <c r="BF118" s="441"/>
      <c r="BG118" s="441"/>
    </row>
    <row r="119" spans="1:59" ht="75" customHeight="1">
      <c r="A119" s="438" t="s">
        <v>1212</v>
      </c>
      <c r="B119" s="438">
        <f>[1]Budżet!B111</f>
        <v>0</v>
      </c>
      <c r="C119" s="476">
        <f>[1]Budżet!E111</f>
        <v>0</v>
      </c>
      <c r="D119" s="438">
        <f>[1]Budżet!N111</f>
        <v>0</v>
      </c>
      <c r="E119" s="438" t="str">
        <f>IF([1]Budżet!D111="Amortyzacja","T","N")</f>
        <v>N</v>
      </c>
      <c r="F119" s="438" t="str">
        <f>IF([1]Budżet!D111="Personel projektu","T","N")</f>
        <v>N</v>
      </c>
      <c r="G119" s="438" t="str">
        <f>IF([1]Budżet!D111="Środki trwałe/dostawy","T","N")</f>
        <v>N</v>
      </c>
      <c r="H119" s="438" t="str">
        <f>IF([1]Budżet!D111="Wsparcie finansowe udzielone grantobiorcom i uczestnikom projektu","T","N")</f>
        <v>N</v>
      </c>
      <c r="I119" s="438" t="str">
        <f>IF([1]Budżet!K111&gt;[1]Budżet!M111,"T","N")</f>
        <v>N</v>
      </c>
      <c r="J119" s="438" t="str">
        <f>IF([1]Budżet!D111="Nieruchomości","T","N")</f>
        <v>N</v>
      </c>
      <c r="K119" s="438" t="str">
        <f>IF([1]Budżet!D111="Usługi zewnętrzne","T","N")</f>
        <v>N</v>
      </c>
      <c r="L119" s="438" t="str">
        <f>IF([1]Budżet!D111="Wartości niematerialne i prawne","T","N")</f>
        <v>N</v>
      </c>
      <c r="M119" s="438" t="str">
        <f>IF([1]Budżet!D111="Roboty budowlane","T","N")</f>
        <v>N</v>
      </c>
      <c r="N119" s="438" t="str">
        <f>IF([1]Budżet!D111="Dostawy (inne niż środki trwałe)","T","N")</f>
        <v>N</v>
      </c>
      <c r="O119" s="438" t="str">
        <f>IF([1]Budżet!D111="Koszty wsparcia uczestników projektu","T","N")</f>
        <v>N</v>
      </c>
      <c r="P119" s="460"/>
      <c r="Q119" s="461">
        <v>0</v>
      </c>
      <c r="R119" s="462">
        <v>0</v>
      </c>
      <c r="S119" s="463">
        <f t="shared" si="20"/>
        <v>0</v>
      </c>
      <c r="T119" s="460"/>
      <c r="U119" s="461">
        <v>0</v>
      </c>
      <c r="V119" s="462">
        <v>0</v>
      </c>
      <c r="W119" s="463">
        <f t="shared" si="21"/>
        <v>0</v>
      </c>
      <c r="X119" s="460"/>
      <c r="Y119" s="461">
        <v>0</v>
      </c>
      <c r="Z119" s="462">
        <v>0</v>
      </c>
      <c r="AA119" s="463">
        <f t="shared" si="22"/>
        <v>0</v>
      </c>
      <c r="AB119" s="460"/>
      <c r="AC119" s="461">
        <v>0</v>
      </c>
      <c r="AD119" s="462">
        <v>0</v>
      </c>
      <c r="AE119" s="463">
        <f t="shared" si="23"/>
        <v>0</v>
      </c>
      <c r="AF119" s="460"/>
      <c r="AG119" s="461">
        <v>0</v>
      </c>
      <c r="AH119" s="462">
        <v>0</v>
      </c>
      <c r="AI119" s="463">
        <f t="shared" si="24"/>
        <v>0</v>
      </c>
      <c r="AJ119" s="460"/>
      <c r="AK119" s="461">
        <v>0</v>
      </c>
      <c r="AL119" s="462">
        <v>0</v>
      </c>
      <c r="AM119" s="463">
        <f t="shared" si="25"/>
        <v>0</v>
      </c>
      <c r="AN119" s="460"/>
      <c r="AO119" s="461">
        <v>0</v>
      </c>
      <c r="AP119" s="462">
        <v>0</v>
      </c>
      <c r="AQ119" s="463">
        <f t="shared" si="26"/>
        <v>0</v>
      </c>
      <c r="AR119" s="464">
        <f t="shared" si="29"/>
        <v>0</v>
      </c>
      <c r="AS119" s="463">
        <f t="shared" si="30"/>
        <v>0</v>
      </c>
      <c r="AT119" s="480">
        <v>0</v>
      </c>
      <c r="AU119" s="491">
        <f>[1]Budżet!K111</f>
        <v>0</v>
      </c>
      <c r="AV119" s="487">
        <f>ROUND([1]Budżet!K111-[1]Budżet!M111,2)</f>
        <v>0</v>
      </c>
      <c r="AW119" s="487" t="str">
        <f t="shared" si="31"/>
        <v>OK</v>
      </c>
      <c r="AX119" s="488" t="str">
        <f t="shared" si="19"/>
        <v>OK</v>
      </c>
      <c r="AY119" s="488" t="str">
        <f t="shared" si="27"/>
        <v>Wartość wkładu własnego spójna z SOWA EFS</v>
      </c>
      <c r="AZ119" s="490" t="str">
        <f t="shared" si="28"/>
        <v>Wartość ogółem spójna z SOWA EFS</v>
      </c>
      <c r="BA119" s="456"/>
      <c r="BB119" s="441"/>
      <c r="BC119" s="441"/>
      <c r="BD119" s="441"/>
      <c r="BE119" s="441"/>
      <c r="BF119" s="441"/>
      <c r="BG119" s="441"/>
    </row>
    <row r="120" spans="1:59" ht="75" customHeight="1">
      <c r="A120" s="438" t="s">
        <v>1213</v>
      </c>
      <c r="B120" s="438">
        <f>[1]Budżet!B112</f>
        <v>0</v>
      </c>
      <c r="C120" s="476">
        <f>[1]Budżet!E112</f>
        <v>0</v>
      </c>
      <c r="D120" s="438">
        <f>[1]Budżet!N112</f>
        <v>0</v>
      </c>
      <c r="E120" s="438" t="str">
        <f>IF([1]Budżet!D112="Amortyzacja","T","N")</f>
        <v>N</v>
      </c>
      <c r="F120" s="438" t="str">
        <f>IF([1]Budżet!D112="Personel projektu","T","N")</f>
        <v>N</v>
      </c>
      <c r="G120" s="438" t="str">
        <f>IF([1]Budżet!D112="Środki trwałe/dostawy","T","N")</f>
        <v>N</v>
      </c>
      <c r="H120" s="438" t="str">
        <f>IF([1]Budżet!D112="Wsparcie finansowe udzielone grantobiorcom i uczestnikom projektu","T","N")</f>
        <v>N</v>
      </c>
      <c r="I120" s="438" t="str">
        <f>IF([1]Budżet!K112&gt;[1]Budżet!M112,"T","N")</f>
        <v>N</v>
      </c>
      <c r="J120" s="438" t="str">
        <f>IF([1]Budżet!D112="Nieruchomości","T","N")</f>
        <v>N</v>
      </c>
      <c r="K120" s="438" t="str">
        <f>IF([1]Budżet!D112="Usługi zewnętrzne","T","N")</f>
        <v>N</v>
      </c>
      <c r="L120" s="438" t="str">
        <f>IF([1]Budżet!D112="Wartości niematerialne i prawne","T","N")</f>
        <v>N</v>
      </c>
      <c r="M120" s="438" t="str">
        <f>IF([1]Budżet!D112="Roboty budowlane","T","N")</f>
        <v>N</v>
      </c>
      <c r="N120" s="438" t="str">
        <f>IF([1]Budżet!D112="Dostawy (inne niż środki trwałe)","T","N")</f>
        <v>N</v>
      </c>
      <c r="O120" s="438" t="str">
        <f>IF([1]Budżet!D112="Koszty wsparcia uczestników projektu","T","N")</f>
        <v>N</v>
      </c>
      <c r="P120" s="460"/>
      <c r="Q120" s="461">
        <v>0</v>
      </c>
      <c r="R120" s="462">
        <v>0</v>
      </c>
      <c r="S120" s="463">
        <f t="shared" si="20"/>
        <v>0</v>
      </c>
      <c r="T120" s="460"/>
      <c r="U120" s="461">
        <v>0</v>
      </c>
      <c r="V120" s="462">
        <v>0</v>
      </c>
      <c r="W120" s="463">
        <f t="shared" si="21"/>
        <v>0</v>
      </c>
      <c r="X120" s="460"/>
      <c r="Y120" s="461">
        <v>0</v>
      </c>
      <c r="Z120" s="462">
        <v>0</v>
      </c>
      <c r="AA120" s="463">
        <f t="shared" si="22"/>
        <v>0</v>
      </c>
      <c r="AB120" s="460"/>
      <c r="AC120" s="461">
        <v>0</v>
      </c>
      <c r="AD120" s="462">
        <v>0</v>
      </c>
      <c r="AE120" s="463">
        <f t="shared" si="23"/>
        <v>0</v>
      </c>
      <c r="AF120" s="460"/>
      <c r="AG120" s="461">
        <v>0</v>
      </c>
      <c r="AH120" s="462">
        <v>0</v>
      </c>
      <c r="AI120" s="463">
        <f t="shared" si="24"/>
        <v>0</v>
      </c>
      <c r="AJ120" s="460"/>
      <c r="AK120" s="461">
        <v>0</v>
      </c>
      <c r="AL120" s="462">
        <v>0</v>
      </c>
      <c r="AM120" s="463">
        <f t="shared" si="25"/>
        <v>0</v>
      </c>
      <c r="AN120" s="460"/>
      <c r="AO120" s="461">
        <v>0</v>
      </c>
      <c r="AP120" s="462">
        <v>0</v>
      </c>
      <c r="AQ120" s="463">
        <f t="shared" si="26"/>
        <v>0</v>
      </c>
      <c r="AR120" s="464">
        <f t="shared" si="29"/>
        <v>0</v>
      </c>
      <c r="AS120" s="463">
        <f t="shared" si="30"/>
        <v>0</v>
      </c>
      <c r="AT120" s="480">
        <v>0</v>
      </c>
      <c r="AU120" s="491">
        <f>[1]Budżet!K112</f>
        <v>0</v>
      </c>
      <c r="AV120" s="487">
        <f>ROUND([1]Budżet!K112-[1]Budżet!M112,2)</f>
        <v>0</v>
      </c>
      <c r="AW120" s="487" t="str">
        <f t="shared" si="31"/>
        <v>OK</v>
      </c>
      <c r="AX120" s="488" t="str">
        <f t="shared" si="19"/>
        <v>OK</v>
      </c>
      <c r="AY120" s="488" t="str">
        <f t="shared" si="27"/>
        <v>Wartość wkładu własnego spójna z SOWA EFS</v>
      </c>
      <c r="AZ120" s="490" t="str">
        <f t="shared" si="28"/>
        <v>Wartość ogółem spójna z SOWA EFS</v>
      </c>
      <c r="BA120" s="456"/>
      <c r="BB120" s="441"/>
      <c r="BC120" s="441"/>
      <c r="BD120" s="441"/>
      <c r="BE120" s="441"/>
      <c r="BF120" s="441"/>
      <c r="BG120" s="441"/>
    </row>
    <row r="121" spans="1:59" ht="75" customHeight="1">
      <c r="A121" s="438" t="s">
        <v>1214</v>
      </c>
      <c r="B121" s="438">
        <f>[1]Budżet!B113</f>
        <v>0</v>
      </c>
      <c r="C121" s="476">
        <f>[1]Budżet!E113</f>
        <v>0</v>
      </c>
      <c r="D121" s="438">
        <f>[1]Budżet!N113</f>
        <v>0</v>
      </c>
      <c r="E121" s="438" t="str">
        <f>IF([1]Budżet!D113="Amortyzacja","T","N")</f>
        <v>N</v>
      </c>
      <c r="F121" s="438" t="str">
        <f>IF([1]Budżet!D113="Personel projektu","T","N")</f>
        <v>N</v>
      </c>
      <c r="G121" s="438" t="str">
        <f>IF([1]Budżet!D113="Środki trwałe/dostawy","T","N")</f>
        <v>N</v>
      </c>
      <c r="H121" s="438" t="str">
        <f>IF([1]Budżet!D113="Wsparcie finansowe udzielone grantobiorcom i uczestnikom projektu","T","N")</f>
        <v>N</v>
      </c>
      <c r="I121" s="438" t="str">
        <f>IF([1]Budżet!K113&gt;[1]Budżet!M113,"T","N")</f>
        <v>N</v>
      </c>
      <c r="J121" s="438" t="str">
        <f>IF([1]Budżet!D113="Nieruchomości","T","N")</f>
        <v>N</v>
      </c>
      <c r="K121" s="438" t="str">
        <f>IF([1]Budżet!D113="Usługi zewnętrzne","T","N")</f>
        <v>N</v>
      </c>
      <c r="L121" s="438" t="str">
        <f>IF([1]Budżet!D113="Wartości niematerialne i prawne","T","N")</f>
        <v>N</v>
      </c>
      <c r="M121" s="438" t="str">
        <f>IF([1]Budżet!D113="Roboty budowlane","T","N")</f>
        <v>N</v>
      </c>
      <c r="N121" s="438" t="str">
        <f>IF([1]Budżet!D113="Dostawy (inne niż środki trwałe)","T","N")</f>
        <v>N</v>
      </c>
      <c r="O121" s="438" t="str">
        <f>IF([1]Budżet!D113="Koszty wsparcia uczestników projektu","T","N")</f>
        <v>N</v>
      </c>
      <c r="P121" s="460"/>
      <c r="Q121" s="461">
        <v>0</v>
      </c>
      <c r="R121" s="462">
        <v>0</v>
      </c>
      <c r="S121" s="463">
        <f t="shared" si="20"/>
        <v>0</v>
      </c>
      <c r="T121" s="460"/>
      <c r="U121" s="461">
        <v>0</v>
      </c>
      <c r="V121" s="462">
        <v>0</v>
      </c>
      <c r="W121" s="463">
        <f t="shared" si="21"/>
        <v>0</v>
      </c>
      <c r="X121" s="460"/>
      <c r="Y121" s="461">
        <v>0</v>
      </c>
      <c r="Z121" s="462">
        <v>0</v>
      </c>
      <c r="AA121" s="463">
        <f t="shared" si="22"/>
        <v>0</v>
      </c>
      <c r="AB121" s="460"/>
      <c r="AC121" s="461">
        <v>0</v>
      </c>
      <c r="AD121" s="462">
        <v>0</v>
      </c>
      <c r="AE121" s="463">
        <f t="shared" si="23"/>
        <v>0</v>
      </c>
      <c r="AF121" s="460"/>
      <c r="AG121" s="461">
        <v>0</v>
      </c>
      <c r="AH121" s="462">
        <v>0</v>
      </c>
      <c r="AI121" s="463">
        <f t="shared" si="24"/>
        <v>0</v>
      </c>
      <c r="AJ121" s="460"/>
      <c r="AK121" s="461">
        <v>0</v>
      </c>
      <c r="AL121" s="462">
        <v>0</v>
      </c>
      <c r="AM121" s="463">
        <f t="shared" si="25"/>
        <v>0</v>
      </c>
      <c r="AN121" s="460"/>
      <c r="AO121" s="461">
        <v>0</v>
      </c>
      <c r="AP121" s="462">
        <v>0</v>
      </c>
      <c r="AQ121" s="463">
        <f t="shared" si="26"/>
        <v>0</v>
      </c>
      <c r="AR121" s="464">
        <f t="shared" si="29"/>
        <v>0</v>
      </c>
      <c r="AS121" s="463">
        <f t="shared" si="30"/>
        <v>0</v>
      </c>
      <c r="AT121" s="480">
        <v>0</v>
      </c>
      <c r="AU121" s="491">
        <f>[1]Budżet!K113</f>
        <v>0</v>
      </c>
      <c r="AV121" s="487">
        <f>ROUND([1]Budżet!K113-[1]Budżet!M113,2)</f>
        <v>0</v>
      </c>
      <c r="AW121" s="487" t="str">
        <f t="shared" si="31"/>
        <v>OK</v>
      </c>
      <c r="AX121" s="488" t="str">
        <f t="shared" si="19"/>
        <v>OK</v>
      </c>
      <c r="AY121" s="488" t="str">
        <f t="shared" si="27"/>
        <v>Wartość wkładu własnego spójna z SOWA EFS</v>
      </c>
      <c r="AZ121" s="490" t="str">
        <f t="shared" si="28"/>
        <v>Wartość ogółem spójna z SOWA EFS</v>
      </c>
      <c r="BA121" s="456"/>
      <c r="BB121" s="441"/>
      <c r="BC121" s="441"/>
      <c r="BD121" s="441"/>
      <c r="BE121" s="441"/>
      <c r="BF121" s="441"/>
      <c r="BG121" s="441"/>
    </row>
    <row r="122" spans="1:59" ht="75" customHeight="1">
      <c r="A122" s="438" t="s">
        <v>1215</v>
      </c>
      <c r="B122" s="438">
        <f>[1]Budżet!B114</f>
        <v>0</v>
      </c>
      <c r="C122" s="476">
        <f>[1]Budżet!E114</f>
        <v>0</v>
      </c>
      <c r="D122" s="438">
        <f>[1]Budżet!N114</f>
        <v>0</v>
      </c>
      <c r="E122" s="438" t="str">
        <f>IF([1]Budżet!D114="Amortyzacja","T","N")</f>
        <v>N</v>
      </c>
      <c r="F122" s="438" t="str">
        <f>IF([1]Budżet!D114="Personel projektu","T","N")</f>
        <v>N</v>
      </c>
      <c r="G122" s="438" t="str">
        <f>IF([1]Budżet!D114="Środki trwałe/dostawy","T","N")</f>
        <v>N</v>
      </c>
      <c r="H122" s="438" t="str">
        <f>IF([1]Budżet!D114="Wsparcie finansowe udzielone grantobiorcom i uczestnikom projektu","T","N")</f>
        <v>N</v>
      </c>
      <c r="I122" s="438" t="str">
        <f>IF([1]Budżet!K114&gt;[1]Budżet!M114,"T","N")</f>
        <v>N</v>
      </c>
      <c r="J122" s="438" t="str">
        <f>IF([1]Budżet!D114="Nieruchomości","T","N")</f>
        <v>N</v>
      </c>
      <c r="K122" s="438" t="str">
        <f>IF([1]Budżet!D114="Usługi zewnętrzne","T","N")</f>
        <v>N</v>
      </c>
      <c r="L122" s="438" t="str">
        <f>IF([1]Budżet!D114="Wartości niematerialne i prawne","T","N")</f>
        <v>N</v>
      </c>
      <c r="M122" s="438" t="str">
        <f>IF([1]Budżet!D114="Roboty budowlane","T","N")</f>
        <v>N</v>
      </c>
      <c r="N122" s="438" t="str">
        <f>IF([1]Budżet!D114="Dostawy (inne niż środki trwałe)","T","N")</f>
        <v>N</v>
      </c>
      <c r="O122" s="438" t="str">
        <f>IF([1]Budżet!D114="Koszty wsparcia uczestników projektu","T","N")</f>
        <v>N</v>
      </c>
      <c r="P122" s="460"/>
      <c r="Q122" s="461">
        <v>0</v>
      </c>
      <c r="R122" s="462">
        <v>0</v>
      </c>
      <c r="S122" s="463">
        <f t="shared" si="20"/>
        <v>0</v>
      </c>
      <c r="T122" s="460"/>
      <c r="U122" s="461">
        <v>0</v>
      </c>
      <c r="V122" s="462">
        <v>0</v>
      </c>
      <c r="W122" s="463">
        <f t="shared" si="21"/>
        <v>0</v>
      </c>
      <c r="X122" s="460"/>
      <c r="Y122" s="461">
        <v>0</v>
      </c>
      <c r="Z122" s="462">
        <v>0</v>
      </c>
      <c r="AA122" s="463">
        <f t="shared" si="22"/>
        <v>0</v>
      </c>
      <c r="AB122" s="460"/>
      <c r="AC122" s="461">
        <v>0</v>
      </c>
      <c r="AD122" s="462">
        <v>0</v>
      </c>
      <c r="AE122" s="463">
        <f t="shared" si="23"/>
        <v>0</v>
      </c>
      <c r="AF122" s="460"/>
      <c r="AG122" s="461">
        <v>0</v>
      </c>
      <c r="AH122" s="462">
        <v>0</v>
      </c>
      <c r="AI122" s="463">
        <f t="shared" si="24"/>
        <v>0</v>
      </c>
      <c r="AJ122" s="460"/>
      <c r="AK122" s="461">
        <v>0</v>
      </c>
      <c r="AL122" s="462">
        <v>0</v>
      </c>
      <c r="AM122" s="463">
        <f t="shared" si="25"/>
        <v>0</v>
      </c>
      <c r="AN122" s="460"/>
      <c r="AO122" s="461">
        <v>0</v>
      </c>
      <c r="AP122" s="462">
        <v>0</v>
      </c>
      <c r="AQ122" s="463">
        <f t="shared" si="26"/>
        <v>0</v>
      </c>
      <c r="AR122" s="464">
        <f t="shared" si="29"/>
        <v>0</v>
      </c>
      <c r="AS122" s="463">
        <f t="shared" si="30"/>
        <v>0</v>
      </c>
      <c r="AT122" s="480">
        <v>0</v>
      </c>
      <c r="AU122" s="491">
        <f>[1]Budżet!K114</f>
        <v>0</v>
      </c>
      <c r="AV122" s="487">
        <f>ROUND([1]Budżet!K114-[1]Budżet!M114,2)</f>
        <v>0</v>
      </c>
      <c r="AW122" s="487" t="str">
        <f t="shared" si="31"/>
        <v>OK</v>
      </c>
      <c r="AX122" s="488" t="str">
        <f t="shared" si="19"/>
        <v>OK</v>
      </c>
      <c r="AY122" s="488" t="str">
        <f t="shared" si="27"/>
        <v>Wartość wkładu własnego spójna z SOWA EFS</v>
      </c>
      <c r="AZ122" s="490" t="str">
        <f t="shared" si="28"/>
        <v>Wartość ogółem spójna z SOWA EFS</v>
      </c>
      <c r="BA122" s="456"/>
      <c r="BB122" s="441"/>
      <c r="BC122" s="441"/>
      <c r="BD122" s="441"/>
      <c r="BE122" s="441"/>
      <c r="BF122" s="441"/>
      <c r="BG122" s="441"/>
    </row>
    <row r="123" spans="1:59" ht="75" customHeight="1">
      <c r="A123" s="438" t="s">
        <v>1216</v>
      </c>
      <c r="B123" s="438">
        <f>[1]Budżet!B115</f>
        <v>0</v>
      </c>
      <c r="C123" s="476">
        <f>[1]Budżet!E115</f>
        <v>0</v>
      </c>
      <c r="D123" s="438">
        <f>[1]Budżet!N115</f>
        <v>0</v>
      </c>
      <c r="E123" s="438" t="str">
        <f>IF([1]Budżet!D115="Amortyzacja","T","N")</f>
        <v>N</v>
      </c>
      <c r="F123" s="438" t="str">
        <f>IF([1]Budżet!D115="Personel projektu","T","N")</f>
        <v>N</v>
      </c>
      <c r="G123" s="438" t="str">
        <f>IF([1]Budżet!D115="Środki trwałe/dostawy","T","N")</f>
        <v>N</v>
      </c>
      <c r="H123" s="438" t="str">
        <f>IF([1]Budżet!D115="Wsparcie finansowe udzielone grantobiorcom i uczestnikom projektu","T","N")</f>
        <v>N</v>
      </c>
      <c r="I123" s="438" t="str">
        <f>IF([1]Budżet!K115&gt;[1]Budżet!M115,"T","N")</f>
        <v>N</v>
      </c>
      <c r="J123" s="438" t="str">
        <f>IF([1]Budżet!D115="Nieruchomości","T","N")</f>
        <v>N</v>
      </c>
      <c r="K123" s="438" t="str">
        <f>IF([1]Budżet!D115="Usługi zewnętrzne","T","N")</f>
        <v>N</v>
      </c>
      <c r="L123" s="438" t="str">
        <f>IF([1]Budżet!D115="Wartości niematerialne i prawne","T","N")</f>
        <v>N</v>
      </c>
      <c r="M123" s="438" t="str">
        <f>IF([1]Budżet!D115="Roboty budowlane","T","N")</f>
        <v>N</v>
      </c>
      <c r="N123" s="438" t="str">
        <f>IF([1]Budżet!D115="Dostawy (inne niż środki trwałe)","T","N")</f>
        <v>N</v>
      </c>
      <c r="O123" s="438" t="str">
        <f>IF([1]Budżet!D115="Koszty wsparcia uczestników projektu","T","N")</f>
        <v>N</v>
      </c>
      <c r="P123" s="460"/>
      <c r="Q123" s="461">
        <v>0</v>
      </c>
      <c r="R123" s="462">
        <v>0</v>
      </c>
      <c r="S123" s="463">
        <f t="shared" si="20"/>
        <v>0</v>
      </c>
      <c r="T123" s="460"/>
      <c r="U123" s="461">
        <v>0</v>
      </c>
      <c r="V123" s="462">
        <v>0</v>
      </c>
      <c r="W123" s="463">
        <f t="shared" si="21"/>
        <v>0</v>
      </c>
      <c r="X123" s="460"/>
      <c r="Y123" s="461">
        <v>0</v>
      </c>
      <c r="Z123" s="462">
        <v>0</v>
      </c>
      <c r="AA123" s="463">
        <f t="shared" si="22"/>
        <v>0</v>
      </c>
      <c r="AB123" s="460"/>
      <c r="AC123" s="461">
        <v>0</v>
      </c>
      <c r="AD123" s="462">
        <v>0</v>
      </c>
      <c r="AE123" s="463">
        <f t="shared" si="23"/>
        <v>0</v>
      </c>
      <c r="AF123" s="460"/>
      <c r="AG123" s="461">
        <v>0</v>
      </c>
      <c r="AH123" s="462">
        <v>0</v>
      </c>
      <c r="AI123" s="463">
        <f t="shared" si="24"/>
        <v>0</v>
      </c>
      <c r="AJ123" s="460"/>
      <c r="AK123" s="461">
        <v>0</v>
      </c>
      <c r="AL123" s="462">
        <v>0</v>
      </c>
      <c r="AM123" s="463">
        <f t="shared" si="25"/>
        <v>0</v>
      </c>
      <c r="AN123" s="460"/>
      <c r="AO123" s="461">
        <v>0</v>
      </c>
      <c r="AP123" s="462">
        <v>0</v>
      </c>
      <c r="AQ123" s="463">
        <f t="shared" si="26"/>
        <v>0</v>
      </c>
      <c r="AR123" s="464">
        <f t="shared" si="29"/>
        <v>0</v>
      </c>
      <c r="AS123" s="463">
        <f t="shared" si="30"/>
        <v>0</v>
      </c>
      <c r="AT123" s="480">
        <v>0</v>
      </c>
      <c r="AU123" s="491">
        <f>[1]Budżet!K115</f>
        <v>0</v>
      </c>
      <c r="AV123" s="487">
        <f>ROUND([1]Budżet!K115-[1]Budżet!M115,2)</f>
        <v>0</v>
      </c>
      <c r="AW123" s="487" t="str">
        <f t="shared" si="31"/>
        <v>OK</v>
      </c>
      <c r="AX123" s="488" t="str">
        <f t="shared" si="19"/>
        <v>OK</v>
      </c>
      <c r="AY123" s="488" t="str">
        <f t="shared" si="27"/>
        <v>Wartość wkładu własnego spójna z SOWA EFS</v>
      </c>
      <c r="AZ123" s="490" t="str">
        <f t="shared" si="28"/>
        <v>Wartość ogółem spójna z SOWA EFS</v>
      </c>
      <c r="BA123" s="456"/>
      <c r="BB123" s="441"/>
      <c r="BC123" s="441"/>
      <c r="BD123" s="441"/>
      <c r="BE123" s="441"/>
      <c r="BF123" s="441"/>
      <c r="BG123" s="441"/>
    </row>
    <row r="124" spans="1:59" ht="75" customHeight="1">
      <c r="A124" s="438" t="s">
        <v>1217</v>
      </c>
      <c r="B124" s="438">
        <f>[1]Budżet!B116</f>
        <v>0</v>
      </c>
      <c r="C124" s="476">
        <f>[1]Budżet!E116</f>
        <v>0</v>
      </c>
      <c r="D124" s="438">
        <f>[1]Budżet!N116</f>
        <v>0</v>
      </c>
      <c r="E124" s="438" t="str">
        <f>IF([1]Budżet!D116="Amortyzacja","T","N")</f>
        <v>N</v>
      </c>
      <c r="F124" s="438" t="str">
        <f>IF([1]Budżet!D116="Personel projektu","T","N")</f>
        <v>N</v>
      </c>
      <c r="G124" s="438" t="str">
        <f>IF([1]Budżet!D116="Środki trwałe/dostawy","T","N")</f>
        <v>N</v>
      </c>
      <c r="H124" s="438" t="str">
        <f>IF([1]Budżet!D116="Wsparcie finansowe udzielone grantobiorcom i uczestnikom projektu","T","N")</f>
        <v>N</v>
      </c>
      <c r="I124" s="438" t="str">
        <f>IF([1]Budżet!K116&gt;[1]Budżet!M116,"T","N")</f>
        <v>N</v>
      </c>
      <c r="J124" s="438" t="str">
        <f>IF([1]Budżet!D116="Nieruchomości","T","N")</f>
        <v>N</v>
      </c>
      <c r="K124" s="438" t="str">
        <f>IF([1]Budżet!D116="Usługi zewnętrzne","T","N")</f>
        <v>N</v>
      </c>
      <c r="L124" s="438" t="str">
        <f>IF([1]Budżet!D116="Wartości niematerialne i prawne","T","N")</f>
        <v>N</v>
      </c>
      <c r="M124" s="438" t="str">
        <f>IF([1]Budżet!D116="Roboty budowlane","T","N")</f>
        <v>N</v>
      </c>
      <c r="N124" s="438" t="str">
        <f>IF([1]Budżet!D116="Dostawy (inne niż środki trwałe)","T","N")</f>
        <v>N</v>
      </c>
      <c r="O124" s="438" t="str">
        <f>IF([1]Budżet!D116="Koszty wsparcia uczestników projektu","T","N")</f>
        <v>N</v>
      </c>
      <c r="P124" s="460"/>
      <c r="Q124" s="461">
        <v>0</v>
      </c>
      <c r="R124" s="462">
        <v>0</v>
      </c>
      <c r="S124" s="463">
        <f t="shared" si="20"/>
        <v>0</v>
      </c>
      <c r="T124" s="460"/>
      <c r="U124" s="461">
        <v>0</v>
      </c>
      <c r="V124" s="462">
        <v>0</v>
      </c>
      <c r="W124" s="463">
        <f t="shared" si="21"/>
        <v>0</v>
      </c>
      <c r="X124" s="460"/>
      <c r="Y124" s="461">
        <v>0</v>
      </c>
      <c r="Z124" s="462">
        <v>0</v>
      </c>
      <c r="AA124" s="463">
        <f t="shared" si="22"/>
        <v>0</v>
      </c>
      <c r="AB124" s="460"/>
      <c r="AC124" s="461">
        <v>0</v>
      </c>
      <c r="AD124" s="462">
        <v>0</v>
      </c>
      <c r="AE124" s="463">
        <f t="shared" si="23"/>
        <v>0</v>
      </c>
      <c r="AF124" s="460"/>
      <c r="AG124" s="461">
        <v>0</v>
      </c>
      <c r="AH124" s="462">
        <v>0</v>
      </c>
      <c r="AI124" s="463">
        <f t="shared" si="24"/>
        <v>0</v>
      </c>
      <c r="AJ124" s="460"/>
      <c r="AK124" s="461">
        <v>0</v>
      </c>
      <c r="AL124" s="462">
        <v>0</v>
      </c>
      <c r="AM124" s="463">
        <f t="shared" si="25"/>
        <v>0</v>
      </c>
      <c r="AN124" s="460"/>
      <c r="AO124" s="461">
        <v>0</v>
      </c>
      <c r="AP124" s="462">
        <v>0</v>
      </c>
      <c r="AQ124" s="463">
        <f t="shared" si="26"/>
        <v>0</v>
      </c>
      <c r="AR124" s="464">
        <f t="shared" si="29"/>
        <v>0</v>
      </c>
      <c r="AS124" s="463">
        <f t="shared" si="30"/>
        <v>0</v>
      </c>
      <c r="AT124" s="480">
        <v>0</v>
      </c>
      <c r="AU124" s="491">
        <f>[1]Budżet!K116</f>
        <v>0</v>
      </c>
      <c r="AV124" s="487">
        <f>ROUND([1]Budżet!K116-[1]Budżet!M116,2)</f>
        <v>0</v>
      </c>
      <c r="AW124" s="487" t="str">
        <f t="shared" si="31"/>
        <v>OK</v>
      </c>
      <c r="AX124" s="488" t="str">
        <f t="shared" si="19"/>
        <v>OK</v>
      </c>
      <c r="AY124" s="488" t="str">
        <f t="shared" si="27"/>
        <v>Wartość wkładu własnego spójna z SOWA EFS</v>
      </c>
      <c r="AZ124" s="490" t="str">
        <f t="shared" si="28"/>
        <v>Wartość ogółem spójna z SOWA EFS</v>
      </c>
      <c r="BA124" s="456"/>
      <c r="BB124" s="441"/>
      <c r="BC124" s="441"/>
      <c r="BD124" s="441"/>
      <c r="BE124" s="441"/>
      <c r="BF124" s="441"/>
      <c r="BG124" s="441"/>
    </row>
    <row r="125" spans="1:59" ht="75" customHeight="1">
      <c r="A125" s="438" t="s">
        <v>1218</v>
      </c>
      <c r="B125" s="438">
        <f>[1]Budżet!B117</f>
        <v>0</v>
      </c>
      <c r="C125" s="476">
        <f>[1]Budżet!E117</f>
        <v>0</v>
      </c>
      <c r="D125" s="438">
        <f>[1]Budżet!N117</f>
        <v>0</v>
      </c>
      <c r="E125" s="438" t="str">
        <f>IF([1]Budżet!D117="Amortyzacja","T","N")</f>
        <v>N</v>
      </c>
      <c r="F125" s="438" t="str">
        <f>IF([1]Budżet!D117="Personel projektu","T","N")</f>
        <v>N</v>
      </c>
      <c r="G125" s="438" t="str">
        <f>IF([1]Budżet!D117="Środki trwałe/dostawy","T","N")</f>
        <v>N</v>
      </c>
      <c r="H125" s="438" t="str">
        <f>IF([1]Budżet!D117="Wsparcie finansowe udzielone grantobiorcom i uczestnikom projektu","T","N")</f>
        <v>N</v>
      </c>
      <c r="I125" s="438" t="str">
        <f>IF([1]Budżet!K117&gt;[1]Budżet!M117,"T","N")</f>
        <v>N</v>
      </c>
      <c r="J125" s="438" t="str">
        <f>IF([1]Budżet!D117="Nieruchomości","T","N")</f>
        <v>N</v>
      </c>
      <c r="K125" s="438" t="str">
        <f>IF([1]Budżet!D117="Usługi zewnętrzne","T","N")</f>
        <v>N</v>
      </c>
      <c r="L125" s="438" t="str">
        <f>IF([1]Budżet!D117="Wartości niematerialne i prawne","T","N")</f>
        <v>N</v>
      </c>
      <c r="M125" s="438" t="str">
        <f>IF([1]Budżet!D117="Roboty budowlane","T","N")</f>
        <v>N</v>
      </c>
      <c r="N125" s="438" t="str">
        <f>IF([1]Budżet!D117="Dostawy (inne niż środki trwałe)","T","N")</f>
        <v>N</v>
      </c>
      <c r="O125" s="438" t="str">
        <f>IF([1]Budżet!D117="Koszty wsparcia uczestników projektu","T","N")</f>
        <v>N</v>
      </c>
      <c r="P125" s="460"/>
      <c r="Q125" s="461">
        <v>0</v>
      </c>
      <c r="R125" s="462">
        <v>0</v>
      </c>
      <c r="S125" s="463">
        <f t="shared" si="20"/>
        <v>0</v>
      </c>
      <c r="T125" s="460"/>
      <c r="U125" s="461">
        <v>0</v>
      </c>
      <c r="V125" s="462">
        <v>0</v>
      </c>
      <c r="W125" s="463">
        <f t="shared" si="21"/>
        <v>0</v>
      </c>
      <c r="X125" s="460"/>
      <c r="Y125" s="461">
        <v>0</v>
      </c>
      <c r="Z125" s="462">
        <v>0</v>
      </c>
      <c r="AA125" s="463">
        <f t="shared" si="22"/>
        <v>0</v>
      </c>
      <c r="AB125" s="460"/>
      <c r="AC125" s="461">
        <v>0</v>
      </c>
      <c r="AD125" s="462">
        <v>0</v>
      </c>
      <c r="AE125" s="463">
        <f t="shared" si="23"/>
        <v>0</v>
      </c>
      <c r="AF125" s="460"/>
      <c r="AG125" s="461">
        <v>0</v>
      </c>
      <c r="AH125" s="462">
        <v>0</v>
      </c>
      <c r="AI125" s="463">
        <f t="shared" si="24"/>
        <v>0</v>
      </c>
      <c r="AJ125" s="460"/>
      <c r="AK125" s="461">
        <v>0</v>
      </c>
      <c r="AL125" s="462">
        <v>0</v>
      </c>
      <c r="AM125" s="463">
        <f t="shared" si="25"/>
        <v>0</v>
      </c>
      <c r="AN125" s="460"/>
      <c r="AO125" s="461">
        <v>0</v>
      </c>
      <c r="AP125" s="462">
        <v>0</v>
      </c>
      <c r="AQ125" s="463">
        <f t="shared" si="26"/>
        <v>0</v>
      </c>
      <c r="AR125" s="464">
        <f t="shared" si="29"/>
        <v>0</v>
      </c>
      <c r="AS125" s="463">
        <f t="shared" si="30"/>
        <v>0</v>
      </c>
      <c r="AT125" s="480">
        <v>0</v>
      </c>
      <c r="AU125" s="491">
        <f>[1]Budżet!K117</f>
        <v>0</v>
      </c>
      <c r="AV125" s="487">
        <f>ROUND([1]Budżet!K117-[1]Budżet!M117,2)</f>
        <v>0</v>
      </c>
      <c r="AW125" s="487" t="str">
        <f t="shared" si="31"/>
        <v>OK</v>
      </c>
      <c r="AX125" s="488" t="str">
        <f t="shared" si="19"/>
        <v>OK</v>
      </c>
      <c r="AY125" s="488" t="str">
        <f t="shared" si="27"/>
        <v>Wartość wkładu własnego spójna z SOWA EFS</v>
      </c>
      <c r="AZ125" s="490" t="str">
        <f t="shared" si="28"/>
        <v>Wartość ogółem spójna z SOWA EFS</v>
      </c>
      <c r="BA125" s="456"/>
      <c r="BB125" s="441"/>
      <c r="BC125" s="441"/>
      <c r="BD125" s="441"/>
      <c r="BE125" s="441"/>
      <c r="BF125" s="441"/>
      <c r="BG125" s="441"/>
    </row>
    <row r="126" spans="1:59" ht="75" customHeight="1">
      <c r="A126" s="438" t="s">
        <v>1219</v>
      </c>
      <c r="B126" s="438">
        <f>[1]Budżet!B118</f>
        <v>0</v>
      </c>
      <c r="C126" s="476">
        <f>[1]Budżet!E118</f>
        <v>0</v>
      </c>
      <c r="D126" s="438">
        <f>[1]Budżet!N118</f>
        <v>0</v>
      </c>
      <c r="E126" s="438" t="str">
        <f>IF([1]Budżet!D118="Amortyzacja","T","N")</f>
        <v>N</v>
      </c>
      <c r="F126" s="438" t="str">
        <f>IF([1]Budżet!D118="Personel projektu","T","N")</f>
        <v>N</v>
      </c>
      <c r="G126" s="438" t="str">
        <f>IF([1]Budżet!D118="Środki trwałe/dostawy","T","N")</f>
        <v>N</v>
      </c>
      <c r="H126" s="438" t="str">
        <f>IF([1]Budżet!D118="Wsparcie finansowe udzielone grantobiorcom i uczestnikom projektu","T","N")</f>
        <v>N</v>
      </c>
      <c r="I126" s="438" t="str">
        <f>IF([1]Budżet!K118&gt;[1]Budżet!M118,"T","N")</f>
        <v>N</v>
      </c>
      <c r="J126" s="438" t="str">
        <f>IF([1]Budżet!D118="Nieruchomości","T","N")</f>
        <v>N</v>
      </c>
      <c r="K126" s="438" t="str">
        <f>IF([1]Budżet!D118="Usługi zewnętrzne","T","N")</f>
        <v>N</v>
      </c>
      <c r="L126" s="438" t="str">
        <f>IF([1]Budżet!D118="Wartości niematerialne i prawne","T","N")</f>
        <v>N</v>
      </c>
      <c r="M126" s="438" t="str">
        <f>IF([1]Budżet!D118="Roboty budowlane","T","N")</f>
        <v>N</v>
      </c>
      <c r="N126" s="438" t="str">
        <f>IF([1]Budżet!D118="Dostawy (inne niż środki trwałe)","T","N")</f>
        <v>N</v>
      </c>
      <c r="O126" s="438" t="str">
        <f>IF([1]Budżet!D118="Koszty wsparcia uczestników projektu","T","N")</f>
        <v>N</v>
      </c>
      <c r="P126" s="460"/>
      <c r="Q126" s="461">
        <v>0</v>
      </c>
      <c r="R126" s="462">
        <v>0</v>
      </c>
      <c r="S126" s="463">
        <f t="shared" si="20"/>
        <v>0</v>
      </c>
      <c r="T126" s="460"/>
      <c r="U126" s="461">
        <v>0</v>
      </c>
      <c r="V126" s="462">
        <v>0</v>
      </c>
      <c r="W126" s="463">
        <f t="shared" si="21"/>
        <v>0</v>
      </c>
      <c r="X126" s="460"/>
      <c r="Y126" s="461">
        <v>0</v>
      </c>
      <c r="Z126" s="462">
        <v>0</v>
      </c>
      <c r="AA126" s="463">
        <f t="shared" si="22"/>
        <v>0</v>
      </c>
      <c r="AB126" s="460"/>
      <c r="AC126" s="461">
        <v>0</v>
      </c>
      <c r="AD126" s="462">
        <v>0</v>
      </c>
      <c r="AE126" s="463">
        <f t="shared" si="23"/>
        <v>0</v>
      </c>
      <c r="AF126" s="460"/>
      <c r="AG126" s="461">
        <v>0</v>
      </c>
      <c r="AH126" s="462">
        <v>0</v>
      </c>
      <c r="AI126" s="463">
        <f t="shared" si="24"/>
        <v>0</v>
      </c>
      <c r="AJ126" s="460"/>
      <c r="AK126" s="461">
        <v>0</v>
      </c>
      <c r="AL126" s="462">
        <v>0</v>
      </c>
      <c r="AM126" s="463">
        <f t="shared" si="25"/>
        <v>0</v>
      </c>
      <c r="AN126" s="460"/>
      <c r="AO126" s="461">
        <v>0</v>
      </c>
      <c r="AP126" s="462">
        <v>0</v>
      </c>
      <c r="AQ126" s="463">
        <f t="shared" si="26"/>
        <v>0</v>
      </c>
      <c r="AR126" s="464">
        <f t="shared" si="29"/>
        <v>0</v>
      </c>
      <c r="AS126" s="463">
        <f t="shared" si="30"/>
        <v>0</v>
      </c>
      <c r="AT126" s="480">
        <v>0</v>
      </c>
      <c r="AU126" s="491">
        <f>[1]Budżet!K118</f>
        <v>0</v>
      </c>
      <c r="AV126" s="487">
        <f>ROUND([1]Budżet!K118-[1]Budżet!M118,2)</f>
        <v>0</v>
      </c>
      <c r="AW126" s="487" t="str">
        <f t="shared" si="31"/>
        <v>OK</v>
      </c>
      <c r="AX126" s="488" t="str">
        <f t="shared" si="19"/>
        <v>OK</v>
      </c>
      <c r="AY126" s="488" t="str">
        <f t="shared" si="27"/>
        <v>Wartość wkładu własnego spójna z SOWA EFS</v>
      </c>
      <c r="AZ126" s="490" t="str">
        <f t="shared" si="28"/>
        <v>Wartość ogółem spójna z SOWA EFS</v>
      </c>
      <c r="BA126" s="456"/>
      <c r="BB126" s="441"/>
      <c r="BC126" s="441"/>
      <c r="BD126" s="441"/>
      <c r="BE126" s="441"/>
      <c r="BF126" s="441"/>
      <c r="BG126" s="441"/>
    </row>
    <row r="127" spans="1:59" ht="75" customHeight="1">
      <c r="A127" s="438" t="s">
        <v>1220</v>
      </c>
      <c r="B127" s="438">
        <f>[1]Budżet!B119</f>
        <v>0</v>
      </c>
      <c r="C127" s="476">
        <f>[1]Budżet!E119</f>
        <v>0</v>
      </c>
      <c r="D127" s="438">
        <f>[1]Budżet!N119</f>
        <v>0</v>
      </c>
      <c r="E127" s="438" t="str">
        <f>IF([1]Budżet!D119="Amortyzacja","T","N")</f>
        <v>N</v>
      </c>
      <c r="F127" s="438" t="str">
        <f>IF([1]Budżet!D119="Personel projektu","T","N")</f>
        <v>N</v>
      </c>
      <c r="G127" s="438" t="str">
        <f>IF([1]Budżet!D119="Środki trwałe/dostawy","T","N")</f>
        <v>N</v>
      </c>
      <c r="H127" s="438" t="str">
        <f>IF([1]Budżet!D119="Wsparcie finansowe udzielone grantobiorcom i uczestnikom projektu","T","N")</f>
        <v>N</v>
      </c>
      <c r="I127" s="438" t="str">
        <f>IF([1]Budżet!K119&gt;[1]Budżet!M119,"T","N")</f>
        <v>N</v>
      </c>
      <c r="J127" s="438" t="str">
        <f>IF([1]Budżet!D119="Nieruchomości","T","N")</f>
        <v>N</v>
      </c>
      <c r="K127" s="438" t="str">
        <f>IF([1]Budżet!D119="Usługi zewnętrzne","T","N")</f>
        <v>N</v>
      </c>
      <c r="L127" s="438" t="str">
        <f>IF([1]Budżet!D119="Wartości niematerialne i prawne","T","N")</f>
        <v>N</v>
      </c>
      <c r="M127" s="438" t="str">
        <f>IF([1]Budżet!D119="Roboty budowlane","T","N")</f>
        <v>N</v>
      </c>
      <c r="N127" s="438" t="str">
        <f>IF([1]Budżet!D119="Dostawy (inne niż środki trwałe)","T","N")</f>
        <v>N</v>
      </c>
      <c r="O127" s="438" t="str">
        <f>IF([1]Budżet!D119="Koszty wsparcia uczestników projektu","T","N")</f>
        <v>N</v>
      </c>
      <c r="P127" s="460"/>
      <c r="Q127" s="461">
        <v>0</v>
      </c>
      <c r="R127" s="462">
        <v>0</v>
      </c>
      <c r="S127" s="463">
        <f t="shared" si="20"/>
        <v>0</v>
      </c>
      <c r="T127" s="460"/>
      <c r="U127" s="461">
        <v>0</v>
      </c>
      <c r="V127" s="462">
        <v>0</v>
      </c>
      <c r="W127" s="463">
        <f t="shared" si="21"/>
        <v>0</v>
      </c>
      <c r="X127" s="460"/>
      <c r="Y127" s="461">
        <v>0</v>
      </c>
      <c r="Z127" s="462">
        <v>0</v>
      </c>
      <c r="AA127" s="463">
        <f t="shared" si="22"/>
        <v>0</v>
      </c>
      <c r="AB127" s="460"/>
      <c r="AC127" s="461">
        <v>0</v>
      </c>
      <c r="AD127" s="462">
        <v>0</v>
      </c>
      <c r="AE127" s="463">
        <f t="shared" si="23"/>
        <v>0</v>
      </c>
      <c r="AF127" s="460"/>
      <c r="AG127" s="461">
        <v>0</v>
      </c>
      <c r="AH127" s="462">
        <v>0</v>
      </c>
      <c r="AI127" s="463">
        <f t="shared" si="24"/>
        <v>0</v>
      </c>
      <c r="AJ127" s="460"/>
      <c r="AK127" s="461">
        <v>0</v>
      </c>
      <c r="AL127" s="462">
        <v>0</v>
      </c>
      <c r="AM127" s="463">
        <f t="shared" si="25"/>
        <v>0</v>
      </c>
      <c r="AN127" s="460"/>
      <c r="AO127" s="461">
        <v>0</v>
      </c>
      <c r="AP127" s="462">
        <v>0</v>
      </c>
      <c r="AQ127" s="463">
        <f t="shared" si="26"/>
        <v>0</v>
      </c>
      <c r="AR127" s="464">
        <f t="shared" si="29"/>
        <v>0</v>
      </c>
      <c r="AS127" s="463">
        <f t="shared" si="30"/>
        <v>0</v>
      </c>
      <c r="AT127" s="480">
        <v>0</v>
      </c>
      <c r="AU127" s="491">
        <f>[1]Budżet!K119</f>
        <v>0</v>
      </c>
      <c r="AV127" s="487">
        <f>ROUND([1]Budżet!K119-[1]Budżet!M119,2)</f>
        <v>0</v>
      </c>
      <c r="AW127" s="487" t="str">
        <f t="shared" si="31"/>
        <v>OK</v>
      </c>
      <c r="AX127" s="488" t="str">
        <f t="shared" si="19"/>
        <v>OK</v>
      </c>
      <c r="AY127" s="488" t="str">
        <f t="shared" si="27"/>
        <v>Wartość wkładu własnego spójna z SOWA EFS</v>
      </c>
      <c r="AZ127" s="490" t="str">
        <f t="shared" si="28"/>
        <v>Wartość ogółem spójna z SOWA EFS</v>
      </c>
      <c r="BA127" s="456"/>
      <c r="BB127" s="441"/>
      <c r="BC127" s="441"/>
      <c r="BD127" s="441"/>
      <c r="BE127" s="441"/>
      <c r="BF127" s="441"/>
      <c r="BG127" s="441"/>
    </row>
    <row r="128" spans="1:59" ht="75" customHeight="1">
      <c r="A128" s="438" t="s">
        <v>1221</v>
      </c>
      <c r="B128" s="438">
        <f>[1]Budżet!B120</f>
        <v>0</v>
      </c>
      <c r="C128" s="476">
        <f>[1]Budżet!E120</f>
        <v>0</v>
      </c>
      <c r="D128" s="438">
        <f>[1]Budżet!N120</f>
        <v>0</v>
      </c>
      <c r="E128" s="438" t="str">
        <f>IF([1]Budżet!D120="Amortyzacja","T","N")</f>
        <v>N</v>
      </c>
      <c r="F128" s="438" t="str">
        <f>IF([1]Budżet!D120="Personel projektu","T","N")</f>
        <v>N</v>
      </c>
      <c r="G128" s="438" t="str">
        <f>IF([1]Budżet!D120="Środki trwałe/dostawy","T","N")</f>
        <v>N</v>
      </c>
      <c r="H128" s="438" t="str">
        <f>IF([1]Budżet!D120="Wsparcie finansowe udzielone grantobiorcom i uczestnikom projektu","T","N")</f>
        <v>N</v>
      </c>
      <c r="I128" s="438" t="str">
        <f>IF([1]Budżet!K120&gt;[1]Budżet!M120,"T","N")</f>
        <v>N</v>
      </c>
      <c r="J128" s="438" t="str">
        <f>IF([1]Budżet!D120="Nieruchomości","T","N")</f>
        <v>N</v>
      </c>
      <c r="K128" s="438" t="str">
        <f>IF([1]Budżet!D120="Usługi zewnętrzne","T","N")</f>
        <v>N</v>
      </c>
      <c r="L128" s="438" t="str">
        <f>IF([1]Budżet!D120="Wartości niematerialne i prawne","T","N")</f>
        <v>N</v>
      </c>
      <c r="M128" s="438" t="str">
        <f>IF([1]Budżet!D120="Roboty budowlane","T","N")</f>
        <v>N</v>
      </c>
      <c r="N128" s="438" t="str">
        <f>IF([1]Budżet!D120="Dostawy (inne niż środki trwałe)","T","N")</f>
        <v>N</v>
      </c>
      <c r="O128" s="438" t="str">
        <f>IF([1]Budżet!D120="Koszty wsparcia uczestników projektu","T","N")</f>
        <v>N</v>
      </c>
      <c r="P128" s="460"/>
      <c r="Q128" s="461">
        <v>0</v>
      </c>
      <c r="R128" s="462">
        <v>0</v>
      </c>
      <c r="S128" s="463">
        <f t="shared" si="20"/>
        <v>0</v>
      </c>
      <c r="T128" s="460"/>
      <c r="U128" s="461">
        <v>0</v>
      </c>
      <c r="V128" s="462">
        <v>0</v>
      </c>
      <c r="W128" s="463">
        <f t="shared" si="21"/>
        <v>0</v>
      </c>
      <c r="X128" s="460"/>
      <c r="Y128" s="461">
        <v>0</v>
      </c>
      <c r="Z128" s="462">
        <v>0</v>
      </c>
      <c r="AA128" s="463">
        <f t="shared" si="22"/>
        <v>0</v>
      </c>
      <c r="AB128" s="460"/>
      <c r="AC128" s="461">
        <v>0</v>
      </c>
      <c r="AD128" s="462">
        <v>0</v>
      </c>
      <c r="AE128" s="463">
        <f t="shared" si="23"/>
        <v>0</v>
      </c>
      <c r="AF128" s="460"/>
      <c r="AG128" s="461">
        <v>0</v>
      </c>
      <c r="AH128" s="462">
        <v>0</v>
      </c>
      <c r="AI128" s="463">
        <f t="shared" si="24"/>
        <v>0</v>
      </c>
      <c r="AJ128" s="460"/>
      <c r="AK128" s="461">
        <v>0</v>
      </c>
      <c r="AL128" s="462">
        <v>0</v>
      </c>
      <c r="AM128" s="463">
        <f t="shared" si="25"/>
        <v>0</v>
      </c>
      <c r="AN128" s="460"/>
      <c r="AO128" s="461">
        <v>0</v>
      </c>
      <c r="AP128" s="462">
        <v>0</v>
      </c>
      <c r="AQ128" s="463">
        <f t="shared" si="26"/>
        <v>0</v>
      </c>
      <c r="AR128" s="464">
        <f t="shared" si="29"/>
        <v>0</v>
      </c>
      <c r="AS128" s="463">
        <f t="shared" si="30"/>
        <v>0</v>
      </c>
      <c r="AT128" s="480">
        <v>0</v>
      </c>
      <c r="AU128" s="491">
        <f>[1]Budżet!K120</f>
        <v>0</v>
      </c>
      <c r="AV128" s="487">
        <f>ROUND([1]Budżet!K120-[1]Budżet!M120,2)</f>
        <v>0</v>
      </c>
      <c r="AW128" s="487" t="str">
        <f t="shared" si="31"/>
        <v>OK</v>
      </c>
      <c r="AX128" s="488" t="str">
        <f t="shared" si="19"/>
        <v>OK</v>
      </c>
      <c r="AY128" s="488" t="str">
        <f t="shared" si="27"/>
        <v>Wartość wkładu własnego spójna z SOWA EFS</v>
      </c>
      <c r="AZ128" s="490" t="str">
        <f t="shared" si="28"/>
        <v>Wartość ogółem spójna z SOWA EFS</v>
      </c>
      <c r="BA128" s="456"/>
      <c r="BB128" s="441"/>
      <c r="BC128" s="441"/>
      <c r="BD128" s="441"/>
      <c r="BE128" s="441"/>
      <c r="BF128" s="441"/>
      <c r="BG128" s="441"/>
    </row>
    <row r="129" spans="1:59" ht="75" customHeight="1">
      <c r="A129" s="438" t="s">
        <v>1222</v>
      </c>
      <c r="B129" s="438">
        <f>[1]Budżet!B121</f>
        <v>0</v>
      </c>
      <c r="C129" s="476">
        <f>[1]Budżet!E121</f>
        <v>0</v>
      </c>
      <c r="D129" s="438">
        <f>[1]Budżet!N121</f>
        <v>0</v>
      </c>
      <c r="E129" s="438" t="str">
        <f>IF([1]Budżet!D121="Amortyzacja","T","N")</f>
        <v>N</v>
      </c>
      <c r="F129" s="438" t="str">
        <f>IF([1]Budżet!D121="Personel projektu","T","N")</f>
        <v>N</v>
      </c>
      <c r="G129" s="438" t="str">
        <f>IF([1]Budżet!D121="Środki trwałe/dostawy","T","N")</f>
        <v>N</v>
      </c>
      <c r="H129" s="438" t="str">
        <f>IF([1]Budżet!D121="Wsparcie finansowe udzielone grantobiorcom i uczestnikom projektu","T","N")</f>
        <v>N</v>
      </c>
      <c r="I129" s="438" t="str">
        <f>IF([1]Budżet!K121&gt;[1]Budżet!M121,"T","N")</f>
        <v>N</v>
      </c>
      <c r="J129" s="438" t="str">
        <f>IF([1]Budżet!D121="Nieruchomości","T","N")</f>
        <v>N</v>
      </c>
      <c r="K129" s="438" t="str">
        <f>IF([1]Budżet!D121="Usługi zewnętrzne","T","N")</f>
        <v>N</v>
      </c>
      <c r="L129" s="438" t="str">
        <f>IF([1]Budżet!D121="Wartości niematerialne i prawne","T","N")</f>
        <v>N</v>
      </c>
      <c r="M129" s="438" t="str">
        <f>IF([1]Budżet!D121="Roboty budowlane","T","N")</f>
        <v>N</v>
      </c>
      <c r="N129" s="438" t="str">
        <f>IF([1]Budżet!D121="Dostawy (inne niż środki trwałe)","T","N")</f>
        <v>N</v>
      </c>
      <c r="O129" s="438" t="str">
        <f>IF([1]Budżet!D121="Koszty wsparcia uczestników projektu","T","N")</f>
        <v>N</v>
      </c>
      <c r="P129" s="460"/>
      <c r="Q129" s="461">
        <v>0</v>
      </c>
      <c r="R129" s="462">
        <v>0</v>
      </c>
      <c r="S129" s="463">
        <f t="shared" si="20"/>
        <v>0</v>
      </c>
      <c r="T129" s="460"/>
      <c r="U129" s="461">
        <v>0</v>
      </c>
      <c r="V129" s="462">
        <v>0</v>
      </c>
      <c r="W129" s="463">
        <f t="shared" si="21"/>
        <v>0</v>
      </c>
      <c r="X129" s="460"/>
      <c r="Y129" s="461">
        <v>0</v>
      </c>
      <c r="Z129" s="462">
        <v>0</v>
      </c>
      <c r="AA129" s="463">
        <f t="shared" si="22"/>
        <v>0</v>
      </c>
      <c r="AB129" s="460"/>
      <c r="AC129" s="461">
        <v>0</v>
      </c>
      <c r="AD129" s="462">
        <v>0</v>
      </c>
      <c r="AE129" s="463">
        <f t="shared" si="23"/>
        <v>0</v>
      </c>
      <c r="AF129" s="460"/>
      <c r="AG129" s="461">
        <v>0</v>
      </c>
      <c r="AH129" s="462">
        <v>0</v>
      </c>
      <c r="AI129" s="463">
        <f t="shared" si="24"/>
        <v>0</v>
      </c>
      <c r="AJ129" s="460"/>
      <c r="AK129" s="461">
        <v>0</v>
      </c>
      <c r="AL129" s="462">
        <v>0</v>
      </c>
      <c r="AM129" s="463">
        <f t="shared" si="25"/>
        <v>0</v>
      </c>
      <c r="AN129" s="460"/>
      <c r="AO129" s="461">
        <v>0</v>
      </c>
      <c r="AP129" s="462">
        <v>0</v>
      </c>
      <c r="AQ129" s="463">
        <f t="shared" si="26"/>
        <v>0</v>
      </c>
      <c r="AR129" s="464">
        <f t="shared" si="29"/>
        <v>0</v>
      </c>
      <c r="AS129" s="463">
        <f t="shared" si="30"/>
        <v>0</v>
      </c>
      <c r="AT129" s="480">
        <v>0</v>
      </c>
      <c r="AU129" s="491">
        <f>[1]Budżet!K121</f>
        <v>0</v>
      </c>
      <c r="AV129" s="487">
        <f>ROUND([1]Budżet!K121-[1]Budżet!M121,2)</f>
        <v>0</v>
      </c>
      <c r="AW129" s="487" t="str">
        <f t="shared" si="31"/>
        <v>OK</v>
      </c>
      <c r="AX129" s="488" t="str">
        <f t="shared" si="19"/>
        <v>OK</v>
      </c>
      <c r="AY129" s="488" t="str">
        <f t="shared" si="27"/>
        <v>Wartość wkładu własnego spójna z SOWA EFS</v>
      </c>
      <c r="AZ129" s="490" t="str">
        <f t="shared" si="28"/>
        <v>Wartość ogółem spójna z SOWA EFS</v>
      </c>
      <c r="BA129" s="456"/>
      <c r="BB129" s="441"/>
      <c r="BC129" s="441"/>
      <c r="BD129" s="441"/>
      <c r="BE129" s="441"/>
      <c r="BF129" s="441"/>
      <c r="BG129" s="441"/>
    </row>
    <row r="130" spans="1:59" ht="75" customHeight="1">
      <c r="A130" s="438" t="s">
        <v>1223</v>
      </c>
      <c r="B130" s="438">
        <f>[1]Budżet!B122</f>
        <v>0</v>
      </c>
      <c r="C130" s="476">
        <f>[1]Budżet!E122</f>
        <v>0</v>
      </c>
      <c r="D130" s="438">
        <f>[1]Budżet!N122</f>
        <v>0</v>
      </c>
      <c r="E130" s="438" t="str">
        <f>IF([1]Budżet!D122="Amortyzacja","T","N")</f>
        <v>N</v>
      </c>
      <c r="F130" s="438" t="str">
        <f>IF([1]Budżet!D122="Personel projektu","T","N")</f>
        <v>N</v>
      </c>
      <c r="G130" s="438" t="str">
        <f>IF([1]Budżet!D122="Środki trwałe/dostawy","T","N")</f>
        <v>N</v>
      </c>
      <c r="H130" s="438" t="str">
        <f>IF([1]Budżet!D122="Wsparcie finansowe udzielone grantobiorcom i uczestnikom projektu","T","N")</f>
        <v>N</v>
      </c>
      <c r="I130" s="438" t="str">
        <f>IF([1]Budżet!K122&gt;[1]Budżet!M122,"T","N")</f>
        <v>N</v>
      </c>
      <c r="J130" s="438" t="str">
        <f>IF([1]Budżet!D122="Nieruchomości","T","N")</f>
        <v>N</v>
      </c>
      <c r="K130" s="438" t="str">
        <f>IF([1]Budżet!D122="Usługi zewnętrzne","T","N")</f>
        <v>N</v>
      </c>
      <c r="L130" s="438" t="str">
        <f>IF([1]Budżet!D122="Wartości niematerialne i prawne","T","N")</f>
        <v>N</v>
      </c>
      <c r="M130" s="438" t="str">
        <f>IF([1]Budżet!D122="Roboty budowlane","T","N")</f>
        <v>N</v>
      </c>
      <c r="N130" s="438" t="str">
        <f>IF([1]Budżet!D122="Dostawy (inne niż środki trwałe)","T","N")</f>
        <v>N</v>
      </c>
      <c r="O130" s="438" t="str">
        <f>IF([1]Budżet!D122="Koszty wsparcia uczestników projektu","T","N")</f>
        <v>N</v>
      </c>
      <c r="P130" s="460"/>
      <c r="Q130" s="461">
        <v>0</v>
      </c>
      <c r="R130" s="462">
        <v>0</v>
      </c>
      <c r="S130" s="463">
        <f t="shared" si="20"/>
        <v>0</v>
      </c>
      <c r="T130" s="460"/>
      <c r="U130" s="461">
        <v>0</v>
      </c>
      <c r="V130" s="462">
        <v>0</v>
      </c>
      <c r="W130" s="463">
        <f t="shared" si="21"/>
        <v>0</v>
      </c>
      <c r="X130" s="460"/>
      <c r="Y130" s="461">
        <v>0</v>
      </c>
      <c r="Z130" s="462">
        <v>0</v>
      </c>
      <c r="AA130" s="463">
        <f t="shared" si="22"/>
        <v>0</v>
      </c>
      <c r="AB130" s="460"/>
      <c r="AC130" s="461">
        <v>0</v>
      </c>
      <c r="AD130" s="462">
        <v>0</v>
      </c>
      <c r="AE130" s="463">
        <f t="shared" si="23"/>
        <v>0</v>
      </c>
      <c r="AF130" s="460"/>
      <c r="AG130" s="461">
        <v>0</v>
      </c>
      <c r="AH130" s="462">
        <v>0</v>
      </c>
      <c r="AI130" s="463">
        <f t="shared" si="24"/>
        <v>0</v>
      </c>
      <c r="AJ130" s="460"/>
      <c r="AK130" s="461">
        <v>0</v>
      </c>
      <c r="AL130" s="462">
        <v>0</v>
      </c>
      <c r="AM130" s="463">
        <f t="shared" si="25"/>
        <v>0</v>
      </c>
      <c r="AN130" s="460"/>
      <c r="AO130" s="461">
        <v>0</v>
      </c>
      <c r="AP130" s="462">
        <v>0</v>
      </c>
      <c r="AQ130" s="463">
        <f t="shared" si="26"/>
        <v>0</v>
      </c>
      <c r="AR130" s="464">
        <f t="shared" si="29"/>
        <v>0</v>
      </c>
      <c r="AS130" s="463">
        <f t="shared" si="30"/>
        <v>0</v>
      </c>
      <c r="AT130" s="480">
        <v>0</v>
      </c>
      <c r="AU130" s="491">
        <f>[1]Budżet!K122</f>
        <v>0</v>
      </c>
      <c r="AV130" s="487">
        <f>ROUND([1]Budżet!K122-[1]Budżet!M122,2)</f>
        <v>0</v>
      </c>
      <c r="AW130" s="487" t="str">
        <f t="shared" si="31"/>
        <v>OK</v>
      </c>
      <c r="AX130" s="488" t="str">
        <f t="shared" si="19"/>
        <v>OK</v>
      </c>
      <c r="AY130" s="488" t="str">
        <f t="shared" si="27"/>
        <v>Wartość wkładu własnego spójna z SOWA EFS</v>
      </c>
      <c r="AZ130" s="490" t="str">
        <f t="shared" si="28"/>
        <v>Wartość ogółem spójna z SOWA EFS</v>
      </c>
      <c r="BA130" s="456"/>
      <c r="BB130" s="441"/>
      <c r="BC130" s="441"/>
      <c r="BD130" s="441"/>
      <c r="BE130" s="441"/>
      <c r="BF130" s="441"/>
      <c r="BG130" s="441"/>
    </row>
    <row r="131" spans="1:59" ht="75" customHeight="1">
      <c r="A131" s="438" t="s">
        <v>1224</v>
      </c>
      <c r="B131" s="438">
        <f>[1]Budżet!B123</f>
        <v>0</v>
      </c>
      <c r="C131" s="476">
        <f>[1]Budżet!E123</f>
        <v>0</v>
      </c>
      <c r="D131" s="438">
        <f>[1]Budżet!N123</f>
        <v>0</v>
      </c>
      <c r="E131" s="438" t="str">
        <f>IF([1]Budżet!D123="Amortyzacja","T","N")</f>
        <v>N</v>
      </c>
      <c r="F131" s="438" t="str">
        <f>IF([1]Budżet!D123="Personel projektu","T","N")</f>
        <v>N</v>
      </c>
      <c r="G131" s="438" t="str">
        <f>IF([1]Budżet!D123="Środki trwałe/dostawy","T","N")</f>
        <v>N</v>
      </c>
      <c r="H131" s="438" t="str">
        <f>IF([1]Budżet!D123="Wsparcie finansowe udzielone grantobiorcom i uczestnikom projektu","T","N")</f>
        <v>N</v>
      </c>
      <c r="I131" s="438" t="str">
        <f>IF([1]Budżet!K123&gt;[1]Budżet!M123,"T","N")</f>
        <v>N</v>
      </c>
      <c r="J131" s="438" t="str">
        <f>IF([1]Budżet!D123="Nieruchomości","T","N")</f>
        <v>N</v>
      </c>
      <c r="K131" s="438" t="str">
        <f>IF([1]Budżet!D123="Usługi zewnętrzne","T","N")</f>
        <v>N</v>
      </c>
      <c r="L131" s="438" t="str">
        <f>IF([1]Budżet!D123="Wartości niematerialne i prawne","T","N")</f>
        <v>N</v>
      </c>
      <c r="M131" s="438" t="str">
        <f>IF([1]Budżet!D123="Roboty budowlane","T","N")</f>
        <v>N</v>
      </c>
      <c r="N131" s="438" t="str">
        <f>IF([1]Budżet!D123="Dostawy (inne niż środki trwałe)","T","N")</f>
        <v>N</v>
      </c>
      <c r="O131" s="438" t="str">
        <f>IF([1]Budżet!D123="Koszty wsparcia uczestników projektu","T","N")</f>
        <v>N</v>
      </c>
      <c r="P131" s="460"/>
      <c r="Q131" s="461">
        <v>0</v>
      </c>
      <c r="R131" s="462">
        <v>0</v>
      </c>
      <c r="S131" s="463">
        <f t="shared" si="20"/>
        <v>0</v>
      </c>
      <c r="T131" s="460"/>
      <c r="U131" s="461">
        <v>0</v>
      </c>
      <c r="V131" s="462">
        <v>0</v>
      </c>
      <c r="W131" s="463">
        <f t="shared" si="21"/>
        <v>0</v>
      </c>
      <c r="X131" s="460"/>
      <c r="Y131" s="461">
        <v>0</v>
      </c>
      <c r="Z131" s="462">
        <v>0</v>
      </c>
      <c r="AA131" s="463">
        <f t="shared" si="22"/>
        <v>0</v>
      </c>
      <c r="AB131" s="460"/>
      <c r="AC131" s="461">
        <v>0</v>
      </c>
      <c r="AD131" s="462">
        <v>0</v>
      </c>
      <c r="AE131" s="463">
        <f t="shared" si="23"/>
        <v>0</v>
      </c>
      <c r="AF131" s="460"/>
      <c r="AG131" s="461">
        <v>0</v>
      </c>
      <c r="AH131" s="462">
        <v>0</v>
      </c>
      <c r="AI131" s="463">
        <f t="shared" si="24"/>
        <v>0</v>
      </c>
      <c r="AJ131" s="460"/>
      <c r="AK131" s="461">
        <v>0</v>
      </c>
      <c r="AL131" s="462">
        <v>0</v>
      </c>
      <c r="AM131" s="463">
        <f t="shared" si="25"/>
        <v>0</v>
      </c>
      <c r="AN131" s="460"/>
      <c r="AO131" s="461">
        <v>0</v>
      </c>
      <c r="AP131" s="462">
        <v>0</v>
      </c>
      <c r="AQ131" s="463">
        <f t="shared" si="26"/>
        <v>0</v>
      </c>
      <c r="AR131" s="464">
        <f t="shared" si="29"/>
        <v>0</v>
      </c>
      <c r="AS131" s="463">
        <f t="shared" si="30"/>
        <v>0</v>
      </c>
      <c r="AT131" s="480">
        <v>0</v>
      </c>
      <c r="AU131" s="491">
        <f>[1]Budżet!K123</f>
        <v>0</v>
      </c>
      <c r="AV131" s="487">
        <f>ROUND([1]Budżet!K123-[1]Budżet!M123,2)</f>
        <v>0</v>
      </c>
      <c r="AW131" s="487" t="str">
        <f t="shared" si="31"/>
        <v>OK</v>
      </c>
      <c r="AX131" s="488" t="str">
        <f t="shared" si="19"/>
        <v>OK</v>
      </c>
      <c r="AY131" s="488" t="str">
        <f t="shared" si="27"/>
        <v>Wartość wkładu własnego spójna z SOWA EFS</v>
      </c>
      <c r="AZ131" s="490" t="str">
        <f t="shared" si="28"/>
        <v>Wartość ogółem spójna z SOWA EFS</v>
      </c>
      <c r="BA131" s="456"/>
      <c r="BB131" s="441"/>
      <c r="BC131" s="441"/>
      <c r="BD131" s="441"/>
      <c r="BE131" s="441"/>
      <c r="BF131" s="441"/>
      <c r="BG131" s="441"/>
    </row>
    <row r="132" spans="1:59" ht="75" customHeight="1">
      <c r="A132" s="438" t="s">
        <v>1225</v>
      </c>
      <c r="B132" s="438">
        <f>[1]Budżet!B124</f>
        <v>0</v>
      </c>
      <c r="C132" s="476">
        <f>[1]Budżet!E124</f>
        <v>0</v>
      </c>
      <c r="D132" s="438">
        <f>[1]Budżet!N124</f>
        <v>0</v>
      </c>
      <c r="E132" s="438" t="str">
        <f>IF([1]Budżet!D124="Amortyzacja","T","N")</f>
        <v>N</v>
      </c>
      <c r="F132" s="438" t="str">
        <f>IF([1]Budżet!D124="Personel projektu","T","N")</f>
        <v>N</v>
      </c>
      <c r="G132" s="438" t="str">
        <f>IF([1]Budżet!D124="Środki trwałe/dostawy","T","N")</f>
        <v>N</v>
      </c>
      <c r="H132" s="438" t="str">
        <f>IF([1]Budżet!D124="Wsparcie finansowe udzielone grantobiorcom i uczestnikom projektu","T","N")</f>
        <v>N</v>
      </c>
      <c r="I132" s="438" t="str">
        <f>IF([1]Budżet!K124&gt;[1]Budżet!M124,"T","N")</f>
        <v>N</v>
      </c>
      <c r="J132" s="438" t="str">
        <f>IF([1]Budżet!D124="Nieruchomości","T","N")</f>
        <v>N</v>
      </c>
      <c r="K132" s="438" t="str">
        <f>IF([1]Budżet!D124="Usługi zewnętrzne","T","N")</f>
        <v>N</v>
      </c>
      <c r="L132" s="438" t="str">
        <f>IF([1]Budżet!D124="Wartości niematerialne i prawne","T","N")</f>
        <v>N</v>
      </c>
      <c r="M132" s="438" t="str">
        <f>IF([1]Budżet!D124="Roboty budowlane","T","N")</f>
        <v>N</v>
      </c>
      <c r="N132" s="438" t="str">
        <f>IF([1]Budżet!D124="Dostawy (inne niż środki trwałe)","T","N")</f>
        <v>N</v>
      </c>
      <c r="O132" s="438" t="str">
        <f>IF([1]Budżet!D124="Koszty wsparcia uczestników projektu","T","N")</f>
        <v>N</v>
      </c>
      <c r="P132" s="460"/>
      <c r="Q132" s="461">
        <v>0</v>
      </c>
      <c r="R132" s="462">
        <v>0</v>
      </c>
      <c r="S132" s="463">
        <f t="shared" si="20"/>
        <v>0</v>
      </c>
      <c r="T132" s="460"/>
      <c r="U132" s="461">
        <v>0</v>
      </c>
      <c r="V132" s="462">
        <v>0</v>
      </c>
      <c r="W132" s="463">
        <f t="shared" si="21"/>
        <v>0</v>
      </c>
      <c r="X132" s="460"/>
      <c r="Y132" s="461">
        <v>0</v>
      </c>
      <c r="Z132" s="462">
        <v>0</v>
      </c>
      <c r="AA132" s="463">
        <f t="shared" si="22"/>
        <v>0</v>
      </c>
      <c r="AB132" s="460"/>
      <c r="AC132" s="461">
        <v>0</v>
      </c>
      <c r="AD132" s="462">
        <v>0</v>
      </c>
      <c r="AE132" s="463">
        <f t="shared" si="23"/>
        <v>0</v>
      </c>
      <c r="AF132" s="460"/>
      <c r="AG132" s="461">
        <v>0</v>
      </c>
      <c r="AH132" s="462">
        <v>0</v>
      </c>
      <c r="AI132" s="463">
        <f t="shared" si="24"/>
        <v>0</v>
      </c>
      <c r="AJ132" s="460"/>
      <c r="AK132" s="461">
        <v>0</v>
      </c>
      <c r="AL132" s="462">
        <v>0</v>
      </c>
      <c r="AM132" s="463">
        <f t="shared" si="25"/>
        <v>0</v>
      </c>
      <c r="AN132" s="460"/>
      <c r="AO132" s="461">
        <v>0</v>
      </c>
      <c r="AP132" s="462">
        <v>0</v>
      </c>
      <c r="AQ132" s="463">
        <f t="shared" si="26"/>
        <v>0</v>
      </c>
      <c r="AR132" s="464">
        <f t="shared" si="29"/>
        <v>0</v>
      </c>
      <c r="AS132" s="463">
        <f t="shared" si="30"/>
        <v>0</v>
      </c>
      <c r="AT132" s="480">
        <v>0</v>
      </c>
      <c r="AU132" s="491">
        <f>[1]Budżet!K124</f>
        <v>0</v>
      </c>
      <c r="AV132" s="487">
        <f>ROUND([1]Budżet!K124-[1]Budżet!M124,2)</f>
        <v>0</v>
      </c>
      <c r="AW132" s="487" t="str">
        <f t="shared" si="31"/>
        <v>OK</v>
      </c>
      <c r="AX132" s="488" t="str">
        <f t="shared" si="19"/>
        <v>OK</v>
      </c>
      <c r="AY132" s="488" t="str">
        <f t="shared" si="27"/>
        <v>Wartość wkładu własnego spójna z SOWA EFS</v>
      </c>
      <c r="AZ132" s="490" t="str">
        <f t="shared" si="28"/>
        <v>Wartość ogółem spójna z SOWA EFS</v>
      </c>
      <c r="BA132" s="456"/>
      <c r="BB132" s="441"/>
      <c r="BC132" s="441"/>
      <c r="BD132" s="441"/>
      <c r="BE132" s="441"/>
      <c r="BF132" s="441"/>
      <c r="BG132" s="441"/>
    </row>
    <row r="133" spans="1:59" ht="75" customHeight="1">
      <c r="A133" s="438" t="s">
        <v>1226</v>
      </c>
      <c r="B133" s="438">
        <f>[1]Budżet!B125</f>
        <v>0</v>
      </c>
      <c r="C133" s="476">
        <f>[1]Budżet!E125</f>
        <v>0</v>
      </c>
      <c r="D133" s="438">
        <f>[1]Budżet!N125</f>
        <v>0</v>
      </c>
      <c r="E133" s="438" t="str">
        <f>IF([1]Budżet!D125="Amortyzacja","T","N")</f>
        <v>N</v>
      </c>
      <c r="F133" s="438" t="str">
        <f>IF([1]Budżet!D125="Personel projektu","T","N")</f>
        <v>N</v>
      </c>
      <c r="G133" s="438" t="str">
        <f>IF([1]Budżet!D125="Środki trwałe/dostawy","T","N")</f>
        <v>N</v>
      </c>
      <c r="H133" s="438" t="str">
        <f>IF([1]Budżet!D125="Wsparcie finansowe udzielone grantobiorcom i uczestnikom projektu","T","N")</f>
        <v>N</v>
      </c>
      <c r="I133" s="438" t="str">
        <f>IF([1]Budżet!K125&gt;[1]Budżet!M125,"T","N")</f>
        <v>N</v>
      </c>
      <c r="J133" s="438" t="str">
        <f>IF([1]Budżet!D125="Nieruchomości","T","N")</f>
        <v>N</v>
      </c>
      <c r="K133" s="438" t="str">
        <f>IF([1]Budżet!D125="Usługi zewnętrzne","T","N")</f>
        <v>N</v>
      </c>
      <c r="L133" s="438" t="str">
        <f>IF([1]Budżet!D125="Wartości niematerialne i prawne","T","N")</f>
        <v>N</v>
      </c>
      <c r="M133" s="438" t="str">
        <f>IF([1]Budżet!D125="Roboty budowlane","T","N")</f>
        <v>N</v>
      </c>
      <c r="N133" s="438" t="str">
        <f>IF([1]Budżet!D125="Dostawy (inne niż środki trwałe)","T","N")</f>
        <v>N</v>
      </c>
      <c r="O133" s="438" t="str">
        <f>IF([1]Budżet!D125="Koszty wsparcia uczestników projektu","T","N")</f>
        <v>N</v>
      </c>
      <c r="P133" s="460"/>
      <c r="Q133" s="461">
        <v>0</v>
      </c>
      <c r="R133" s="462">
        <v>0</v>
      </c>
      <c r="S133" s="463">
        <f t="shared" si="20"/>
        <v>0</v>
      </c>
      <c r="T133" s="460"/>
      <c r="U133" s="461">
        <v>0</v>
      </c>
      <c r="V133" s="462">
        <v>0</v>
      </c>
      <c r="W133" s="463">
        <f t="shared" si="21"/>
        <v>0</v>
      </c>
      <c r="X133" s="460"/>
      <c r="Y133" s="461">
        <v>0</v>
      </c>
      <c r="Z133" s="462">
        <v>0</v>
      </c>
      <c r="AA133" s="463">
        <f t="shared" si="22"/>
        <v>0</v>
      </c>
      <c r="AB133" s="460"/>
      <c r="AC133" s="461">
        <v>0</v>
      </c>
      <c r="AD133" s="462">
        <v>0</v>
      </c>
      <c r="AE133" s="463">
        <f t="shared" si="23"/>
        <v>0</v>
      </c>
      <c r="AF133" s="460"/>
      <c r="AG133" s="461">
        <v>0</v>
      </c>
      <c r="AH133" s="462">
        <v>0</v>
      </c>
      <c r="AI133" s="463">
        <f t="shared" si="24"/>
        <v>0</v>
      </c>
      <c r="AJ133" s="460"/>
      <c r="AK133" s="461">
        <v>0</v>
      </c>
      <c r="AL133" s="462">
        <v>0</v>
      </c>
      <c r="AM133" s="463">
        <f t="shared" si="25"/>
        <v>0</v>
      </c>
      <c r="AN133" s="460"/>
      <c r="AO133" s="461">
        <v>0</v>
      </c>
      <c r="AP133" s="462">
        <v>0</v>
      </c>
      <c r="AQ133" s="463">
        <f t="shared" si="26"/>
        <v>0</v>
      </c>
      <c r="AR133" s="464">
        <f t="shared" si="29"/>
        <v>0</v>
      </c>
      <c r="AS133" s="463">
        <f t="shared" si="30"/>
        <v>0</v>
      </c>
      <c r="AT133" s="480">
        <v>0</v>
      </c>
      <c r="AU133" s="491">
        <f>[1]Budżet!K125</f>
        <v>0</v>
      </c>
      <c r="AV133" s="487">
        <f>ROUND([1]Budżet!K125-[1]Budżet!M125,2)</f>
        <v>0</v>
      </c>
      <c r="AW133" s="487" t="str">
        <f t="shared" si="31"/>
        <v>OK</v>
      </c>
      <c r="AX133" s="488" t="str">
        <f t="shared" si="19"/>
        <v>OK</v>
      </c>
      <c r="AY133" s="488" t="str">
        <f t="shared" si="27"/>
        <v>Wartość wkładu własnego spójna z SOWA EFS</v>
      </c>
      <c r="AZ133" s="490" t="str">
        <f t="shared" si="28"/>
        <v>Wartość ogółem spójna z SOWA EFS</v>
      </c>
      <c r="BA133" s="456"/>
      <c r="BB133" s="441"/>
      <c r="BC133" s="441"/>
      <c r="BD133" s="441"/>
      <c r="BE133" s="441"/>
      <c r="BF133" s="441"/>
      <c r="BG133" s="441"/>
    </row>
    <row r="134" spans="1:59" ht="75" customHeight="1">
      <c r="A134" s="438" t="s">
        <v>1227</v>
      </c>
      <c r="B134" s="438">
        <f>[1]Budżet!B126</f>
        <v>0</v>
      </c>
      <c r="C134" s="476">
        <f>[1]Budżet!E126</f>
        <v>0</v>
      </c>
      <c r="D134" s="438">
        <f>[1]Budżet!N126</f>
        <v>0</v>
      </c>
      <c r="E134" s="438" t="str">
        <f>IF([1]Budżet!D126="Amortyzacja","T","N")</f>
        <v>N</v>
      </c>
      <c r="F134" s="438" t="str">
        <f>IF([1]Budżet!D126="Personel projektu","T","N")</f>
        <v>N</v>
      </c>
      <c r="G134" s="438" t="str">
        <f>IF([1]Budżet!D126="Środki trwałe/dostawy","T","N")</f>
        <v>N</v>
      </c>
      <c r="H134" s="438" t="str">
        <f>IF([1]Budżet!D126="Wsparcie finansowe udzielone grantobiorcom i uczestnikom projektu","T","N")</f>
        <v>N</v>
      </c>
      <c r="I134" s="438" t="str">
        <f>IF([1]Budżet!K126&gt;[1]Budżet!M126,"T","N")</f>
        <v>N</v>
      </c>
      <c r="J134" s="438" t="str">
        <f>IF([1]Budżet!D126="Nieruchomości","T","N")</f>
        <v>N</v>
      </c>
      <c r="K134" s="438" t="str">
        <f>IF([1]Budżet!D126="Usługi zewnętrzne","T","N")</f>
        <v>N</v>
      </c>
      <c r="L134" s="438" t="str">
        <f>IF([1]Budżet!D126="Wartości niematerialne i prawne","T","N")</f>
        <v>N</v>
      </c>
      <c r="M134" s="438" t="str">
        <f>IF([1]Budżet!D126="Roboty budowlane","T","N")</f>
        <v>N</v>
      </c>
      <c r="N134" s="438" t="str">
        <f>IF([1]Budżet!D126="Dostawy (inne niż środki trwałe)","T","N")</f>
        <v>N</v>
      </c>
      <c r="O134" s="438" t="str">
        <f>IF([1]Budżet!D126="Koszty wsparcia uczestników projektu","T","N")</f>
        <v>N</v>
      </c>
      <c r="P134" s="460"/>
      <c r="Q134" s="461">
        <v>0</v>
      </c>
      <c r="R134" s="462">
        <v>0</v>
      </c>
      <c r="S134" s="463">
        <f t="shared" si="20"/>
        <v>0</v>
      </c>
      <c r="T134" s="460"/>
      <c r="U134" s="461">
        <v>0</v>
      </c>
      <c r="V134" s="462">
        <v>0</v>
      </c>
      <c r="W134" s="463">
        <f t="shared" si="21"/>
        <v>0</v>
      </c>
      <c r="X134" s="460"/>
      <c r="Y134" s="461">
        <v>0</v>
      </c>
      <c r="Z134" s="462">
        <v>0</v>
      </c>
      <c r="AA134" s="463">
        <f t="shared" si="22"/>
        <v>0</v>
      </c>
      <c r="AB134" s="460"/>
      <c r="AC134" s="461">
        <v>0</v>
      </c>
      <c r="AD134" s="462">
        <v>0</v>
      </c>
      <c r="AE134" s="463">
        <f t="shared" si="23"/>
        <v>0</v>
      </c>
      <c r="AF134" s="460"/>
      <c r="AG134" s="461">
        <v>0</v>
      </c>
      <c r="AH134" s="462">
        <v>0</v>
      </c>
      <c r="AI134" s="463">
        <f t="shared" si="24"/>
        <v>0</v>
      </c>
      <c r="AJ134" s="460"/>
      <c r="AK134" s="461">
        <v>0</v>
      </c>
      <c r="AL134" s="462">
        <v>0</v>
      </c>
      <c r="AM134" s="463">
        <f t="shared" si="25"/>
        <v>0</v>
      </c>
      <c r="AN134" s="460"/>
      <c r="AO134" s="461">
        <v>0</v>
      </c>
      <c r="AP134" s="462">
        <v>0</v>
      </c>
      <c r="AQ134" s="463">
        <f t="shared" si="26"/>
        <v>0</v>
      </c>
      <c r="AR134" s="464">
        <f t="shared" si="29"/>
        <v>0</v>
      </c>
      <c r="AS134" s="463">
        <f t="shared" si="30"/>
        <v>0</v>
      </c>
      <c r="AT134" s="480">
        <v>0</v>
      </c>
      <c r="AU134" s="491">
        <f>[1]Budżet!K126</f>
        <v>0</v>
      </c>
      <c r="AV134" s="487">
        <f>ROUND([1]Budżet!K126-[1]Budżet!M126,2)</f>
        <v>0</v>
      </c>
      <c r="AW134" s="487" t="str">
        <f t="shared" si="31"/>
        <v>OK</v>
      </c>
      <c r="AX134" s="488" t="str">
        <f t="shared" si="19"/>
        <v>OK</v>
      </c>
      <c r="AY134" s="488" t="str">
        <f t="shared" si="27"/>
        <v>Wartość wkładu własnego spójna z SOWA EFS</v>
      </c>
      <c r="AZ134" s="490" t="str">
        <f t="shared" si="28"/>
        <v>Wartość ogółem spójna z SOWA EFS</v>
      </c>
      <c r="BA134" s="456"/>
      <c r="BB134" s="441"/>
      <c r="BC134" s="441"/>
      <c r="BD134" s="441"/>
      <c r="BE134" s="441"/>
      <c r="BF134" s="441"/>
      <c r="BG134" s="441"/>
    </row>
    <row r="135" spans="1:59" ht="75" customHeight="1">
      <c r="A135" s="438" t="s">
        <v>1228</v>
      </c>
      <c r="B135" s="438">
        <f>[1]Budżet!B127</f>
        <v>0</v>
      </c>
      <c r="C135" s="476">
        <f>[1]Budżet!E127</f>
        <v>0</v>
      </c>
      <c r="D135" s="438">
        <f>[1]Budżet!N127</f>
        <v>0</v>
      </c>
      <c r="E135" s="438" t="str">
        <f>IF([1]Budżet!D127="Amortyzacja","T","N")</f>
        <v>N</v>
      </c>
      <c r="F135" s="438" t="str">
        <f>IF([1]Budżet!D127="Personel projektu","T","N")</f>
        <v>N</v>
      </c>
      <c r="G135" s="438" t="str">
        <f>IF([1]Budżet!D127="Środki trwałe/dostawy","T","N")</f>
        <v>N</v>
      </c>
      <c r="H135" s="438" t="str">
        <f>IF([1]Budżet!D127="Wsparcie finansowe udzielone grantobiorcom i uczestnikom projektu","T","N")</f>
        <v>N</v>
      </c>
      <c r="I135" s="438" t="str">
        <f>IF([1]Budżet!K127&gt;[1]Budżet!M127,"T","N")</f>
        <v>N</v>
      </c>
      <c r="J135" s="438" t="str">
        <f>IF([1]Budżet!D127="Nieruchomości","T","N")</f>
        <v>N</v>
      </c>
      <c r="K135" s="438" t="str">
        <f>IF([1]Budżet!D127="Usługi zewnętrzne","T","N")</f>
        <v>N</v>
      </c>
      <c r="L135" s="438" t="str">
        <f>IF([1]Budżet!D127="Wartości niematerialne i prawne","T","N")</f>
        <v>N</v>
      </c>
      <c r="M135" s="438" t="str">
        <f>IF([1]Budżet!D127="Roboty budowlane","T","N")</f>
        <v>N</v>
      </c>
      <c r="N135" s="438" t="str">
        <f>IF([1]Budżet!D127="Dostawy (inne niż środki trwałe)","T","N")</f>
        <v>N</v>
      </c>
      <c r="O135" s="438" t="str">
        <f>IF([1]Budżet!D127="Koszty wsparcia uczestników projektu","T","N")</f>
        <v>N</v>
      </c>
      <c r="P135" s="460"/>
      <c r="Q135" s="461">
        <v>0</v>
      </c>
      <c r="R135" s="462">
        <v>0</v>
      </c>
      <c r="S135" s="463">
        <f t="shared" si="20"/>
        <v>0</v>
      </c>
      <c r="T135" s="460"/>
      <c r="U135" s="461">
        <v>0</v>
      </c>
      <c r="V135" s="462">
        <v>0</v>
      </c>
      <c r="W135" s="463">
        <f t="shared" si="21"/>
        <v>0</v>
      </c>
      <c r="X135" s="460"/>
      <c r="Y135" s="461">
        <v>0</v>
      </c>
      <c r="Z135" s="462">
        <v>0</v>
      </c>
      <c r="AA135" s="463">
        <f t="shared" si="22"/>
        <v>0</v>
      </c>
      <c r="AB135" s="460"/>
      <c r="AC135" s="461">
        <v>0</v>
      </c>
      <c r="AD135" s="462">
        <v>0</v>
      </c>
      <c r="AE135" s="463">
        <f t="shared" si="23"/>
        <v>0</v>
      </c>
      <c r="AF135" s="460"/>
      <c r="AG135" s="461">
        <v>0</v>
      </c>
      <c r="AH135" s="462">
        <v>0</v>
      </c>
      <c r="AI135" s="463">
        <f t="shared" si="24"/>
        <v>0</v>
      </c>
      <c r="AJ135" s="460"/>
      <c r="AK135" s="461">
        <v>0</v>
      </c>
      <c r="AL135" s="462">
        <v>0</v>
      </c>
      <c r="AM135" s="463">
        <f t="shared" si="25"/>
        <v>0</v>
      </c>
      <c r="AN135" s="460"/>
      <c r="AO135" s="461">
        <v>0</v>
      </c>
      <c r="AP135" s="462">
        <v>0</v>
      </c>
      <c r="AQ135" s="463">
        <f t="shared" si="26"/>
        <v>0</v>
      </c>
      <c r="AR135" s="464">
        <f t="shared" si="29"/>
        <v>0</v>
      </c>
      <c r="AS135" s="463">
        <f t="shared" si="30"/>
        <v>0</v>
      </c>
      <c r="AT135" s="480">
        <v>0</v>
      </c>
      <c r="AU135" s="491">
        <f>[1]Budżet!K127</f>
        <v>0</v>
      </c>
      <c r="AV135" s="487">
        <f>ROUND([1]Budżet!K127-[1]Budżet!M127,2)</f>
        <v>0</v>
      </c>
      <c r="AW135" s="487" t="str">
        <f t="shared" si="31"/>
        <v>OK</v>
      </c>
      <c r="AX135" s="488" t="str">
        <f t="shared" si="19"/>
        <v>OK</v>
      </c>
      <c r="AY135" s="488" t="str">
        <f t="shared" si="27"/>
        <v>Wartość wkładu własnego spójna z SOWA EFS</v>
      </c>
      <c r="AZ135" s="490" t="str">
        <f t="shared" si="28"/>
        <v>Wartość ogółem spójna z SOWA EFS</v>
      </c>
      <c r="BA135" s="456"/>
      <c r="BB135" s="441"/>
      <c r="BC135" s="441"/>
      <c r="BD135" s="441"/>
      <c r="BE135" s="441"/>
      <c r="BF135" s="441"/>
      <c r="BG135" s="441"/>
    </row>
    <row r="136" spans="1:59" ht="75" customHeight="1">
      <c r="A136" s="438" t="s">
        <v>1229</v>
      </c>
      <c r="B136" s="438">
        <f>[1]Budżet!B128</f>
        <v>0</v>
      </c>
      <c r="C136" s="476">
        <f>[1]Budżet!E128</f>
        <v>0</v>
      </c>
      <c r="D136" s="438">
        <f>[1]Budżet!N128</f>
        <v>0</v>
      </c>
      <c r="E136" s="438" t="str">
        <f>IF([1]Budżet!D128="Amortyzacja","T","N")</f>
        <v>N</v>
      </c>
      <c r="F136" s="438" t="str">
        <f>IF([1]Budżet!D128="Personel projektu","T","N")</f>
        <v>N</v>
      </c>
      <c r="G136" s="438" t="str">
        <f>IF([1]Budżet!D128="Środki trwałe/dostawy","T","N")</f>
        <v>N</v>
      </c>
      <c r="H136" s="438" t="str">
        <f>IF([1]Budżet!D128="Wsparcie finansowe udzielone grantobiorcom i uczestnikom projektu","T","N")</f>
        <v>N</v>
      </c>
      <c r="I136" s="438" t="str">
        <f>IF([1]Budżet!K128&gt;[1]Budżet!M128,"T","N")</f>
        <v>N</v>
      </c>
      <c r="J136" s="438" t="str">
        <f>IF([1]Budżet!D128="Nieruchomości","T","N")</f>
        <v>N</v>
      </c>
      <c r="K136" s="438" t="str">
        <f>IF([1]Budżet!D128="Usługi zewnętrzne","T","N")</f>
        <v>N</v>
      </c>
      <c r="L136" s="438" t="str">
        <f>IF([1]Budżet!D128="Wartości niematerialne i prawne","T","N")</f>
        <v>N</v>
      </c>
      <c r="M136" s="438" t="str">
        <f>IF([1]Budżet!D128="Roboty budowlane","T","N")</f>
        <v>N</v>
      </c>
      <c r="N136" s="438" t="str">
        <f>IF([1]Budżet!D128="Dostawy (inne niż środki trwałe)","T","N")</f>
        <v>N</v>
      </c>
      <c r="O136" s="438" t="str">
        <f>IF([1]Budżet!D128="Koszty wsparcia uczestników projektu","T","N")</f>
        <v>N</v>
      </c>
      <c r="P136" s="460"/>
      <c r="Q136" s="461">
        <v>0</v>
      </c>
      <c r="R136" s="462">
        <v>0</v>
      </c>
      <c r="S136" s="463">
        <f t="shared" si="20"/>
        <v>0</v>
      </c>
      <c r="T136" s="460"/>
      <c r="U136" s="461">
        <v>0</v>
      </c>
      <c r="V136" s="462">
        <v>0</v>
      </c>
      <c r="W136" s="463">
        <f t="shared" si="21"/>
        <v>0</v>
      </c>
      <c r="X136" s="460"/>
      <c r="Y136" s="461">
        <v>0</v>
      </c>
      <c r="Z136" s="462">
        <v>0</v>
      </c>
      <c r="AA136" s="463">
        <f t="shared" si="22"/>
        <v>0</v>
      </c>
      <c r="AB136" s="460"/>
      <c r="AC136" s="461">
        <v>0</v>
      </c>
      <c r="AD136" s="462">
        <v>0</v>
      </c>
      <c r="AE136" s="463">
        <f t="shared" si="23"/>
        <v>0</v>
      </c>
      <c r="AF136" s="460"/>
      <c r="AG136" s="461">
        <v>0</v>
      </c>
      <c r="AH136" s="462">
        <v>0</v>
      </c>
      <c r="AI136" s="463">
        <f t="shared" si="24"/>
        <v>0</v>
      </c>
      <c r="AJ136" s="460"/>
      <c r="AK136" s="461">
        <v>0</v>
      </c>
      <c r="AL136" s="462">
        <v>0</v>
      </c>
      <c r="AM136" s="463">
        <f t="shared" si="25"/>
        <v>0</v>
      </c>
      <c r="AN136" s="460"/>
      <c r="AO136" s="461">
        <v>0</v>
      </c>
      <c r="AP136" s="462">
        <v>0</v>
      </c>
      <c r="AQ136" s="463">
        <f t="shared" si="26"/>
        <v>0</v>
      </c>
      <c r="AR136" s="464">
        <f t="shared" si="29"/>
        <v>0</v>
      </c>
      <c r="AS136" s="463">
        <f t="shared" si="30"/>
        <v>0</v>
      </c>
      <c r="AT136" s="480">
        <v>0</v>
      </c>
      <c r="AU136" s="491">
        <f>[1]Budżet!K128</f>
        <v>0</v>
      </c>
      <c r="AV136" s="487">
        <f>ROUND([1]Budżet!K128-[1]Budżet!M128,2)</f>
        <v>0</v>
      </c>
      <c r="AW136" s="487" t="str">
        <f t="shared" si="31"/>
        <v>OK</v>
      </c>
      <c r="AX136" s="488" t="str">
        <f t="shared" si="19"/>
        <v>OK</v>
      </c>
      <c r="AY136" s="488" t="str">
        <f t="shared" si="27"/>
        <v>Wartość wkładu własnego spójna z SOWA EFS</v>
      </c>
      <c r="AZ136" s="490" t="str">
        <f t="shared" si="28"/>
        <v>Wartość ogółem spójna z SOWA EFS</v>
      </c>
      <c r="BA136" s="456"/>
      <c r="BB136" s="441"/>
      <c r="BC136" s="441"/>
      <c r="BD136" s="441"/>
      <c r="BE136" s="441"/>
      <c r="BF136" s="441"/>
      <c r="BG136" s="441"/>
    </row>
    <row r="137" spans="1:59" ht="75" customHeight="1">
      <c r="A137" s="438" t="s">
        <v>1230</v>
      </c>
      <c r="B137" s="438">
        <f>[1]Budżet!B129</f>
        <v>0</v>
      </c>
      <c r="C137" s="476">
        <f>[1]Budżet!E129</f>
        <v>0</v>
      </c>
      <c r="D137" s="438">
        <f>[1]Budżet!N129</f>
        <v>0</v>
      </c>
      <c r="E137" s="438" t="str">
        <f>IF([1]Budżet!D129="Amortyzacja","T","N")</f>
        <v>N</v>
      </c>
      <c r="F137" s="438" t="str">
        <f>IF([1]Budżet!D129="Personel projektu","T","N")</f>
        <v>N</v>
      </c>
      <c r="G137" s="438" t="str">
        <f>IF([1]Budżet!D129="Środki trwałe/dostawy","T","N")</f>
        <v>N</v>
      </c>
      <c r="H137" s="438" t="str">
        <f>IF([1]Budżet!D129="Wsparcie finansowe udzielone grantobiorcom i uczestnikom projektu","T","N")</f>
        <v>N</v>
      </c>
      <c r="I137" s="438" t="str">
        <f>IF([1]Budżet!K129&gt;[1]Budżet!M129,"T","N")</f>
        <v>N</v>
      </c>
      <c r="J137" s="438" t="str">
        <f>IF([1]Budżet!D129="Nieruchomości","T","N")</f>
        <v>N</v>
      </c>
      <c r="K137" s="438" t="str">
        <f>IF([1]Budżet!D129="Usługi zewnętrzne","T","N")</f>
        <v>N</v>
      </c>
      <c r="L137" s="438" t="str">
        <f>IF([1]Budżet!D129="Wartości niematerialne i prawne","T","N")</f>
        <v>N</v>
      </c>
      <c r="M137" s="438" t="str">
        <f>IF([1]Budżet!D129="Roboty budowlane","T","N")</f>
        <v>N</v>
      </c>
      <c r="N137" s="438" t="str">
        <f>IF([1]Budżet!D129="Dostawy (inne niż środki trwałe)","T","N")</f>
        <v>N</v>
      </c>
      <c r="O137" s="438" t="str">
        <f>IF([1]Budżet!D129="Koszty wsparcia uczestników projektu","T","N")</f>
        <v>N</v>
      </c>
      <c r="P137" s="460"/>
      <c r="Q137" s="461">
        <v>0</v>
      </c>
      <c r="R137" s="462">
        <v>0</v>
      </c>
      <c r="S137" s="463">
        <f t="shared" si="20"/>
        <v>0</v>
      </c>
      <c r="T137" s="460"/>
      <c r="U137" s="461">
        <v>0</v>
      </c>
      <c r="V137" s="462">
        <v>0</v>
      </c>
      <c r="W137" s="463">
        <f t="shared" si="21"/>
        <v>0</v>
      </c>
      <c r="X137" s="460"/>
      <c r="Y137" s="461">
        <v>0</v>
      </c>
      <c r="Z137" s="462">
        <v>0</v>
      </c>
      <c r="AA137" s="463">
        <f t="shared" si="22"/>
        <v>0</v>
      </c>
      <c r="AB137" s="460"/>
      <c r="AC137" s="461">
        <v>0</v>
      </c>
      <c r="AD137" s="462">
        <v>0</v>
      </c>
      <c r="AE137" s="463">
        <f t="shared" si="23"/>
        <v>0</v>
      </c>
      <c r="AF137" s="460"/>
      <c r="AG137" s="461">
        <v>0</v>
      </c>
      <c r="AH137" s="462">
        <v>0</v>
      </c>
      <c r="AI137" s="463">
        <f t="shared" si="24"/>
        <v>0</v>
      </c>
      <c r="AJ137" s="460"/>
      <c r="AK137" s="461">
        <v>0</v>
      </c>
      <c r="AL137" s="462">
        <v>0</v>
      </c>
      <c r="AM137" s="463">
        <f t="shared" si="25"/>
        <v>0</v>
      </c>
      <c r="AN137" s="460"/>
      <c r="AO137" s="461">
        <v>0</v>
      </c>
      <c r="AP137" s="462">
        <v>0</v>
      </c>
      <c r="AQ137" s="463">
        <f t="shared" si="26"/>
        <v>0</v>
      </c>
      <c r="AR137" s="464">
        <f t="shared" si="29"/>
        <v>0</v>
      </c>
      <c r="AS137" s="463">
        <f t="shared" si="30"/>
        <v>0</v>
      </c>
      <c r="AT137" s="480">
        <v>0</v>
      </c>
      <c r="AU137" s="491">
        <f>[1]Budżet!K129</f>
        <v>0</v>
      </c>
      <c r="AV137" s="487">
        <f>ROUND([1]Budżet!K129-[1]Budżet!M129,2)</f>
        <v>0</v>
      </c>
      <c r="AW137" s="487" t="str">
        <f t="shared" si="31"/>
        <v>OK</v>
      </c>
      <c r="AX137" s="488" t="str">
        <f t="shared" ref="AX137:AX200" si="32">IF(AS137=AU137,"OK","ŹLE")</f>
        <v>OK</v>
      </c>
      <c r="AY137" s="488" t="str">
        <f t="shared" si="27"/>
        <v>Wartość wkładu własnego spójna z SOWA EFS</v>
      </c>
      <c r="AZ137" s="490" t="str">
        <f t="shared" si="28"/>
        <v>Wartość ogółem spójna z SOWA EFS</v>
      </c>
      <c r="BA137" s="456"/>
      <c r="BB137" s="441"/>
      <c r="BC137" s="441"/>
      <c r="BD137" s="441"/>
      <c r="BE137" s="441"/>
      <c r="BF137" s="441"/>
      <c r="BG137" s="441"/>
    </row>
    <row r="138" spans="1:59" ht="75" customHeight="1">
      <c r="A138" s="438" t="s">
        <v>1231</v>
      </c>
      <c r="B138" s="438">
        <f>[1]Budżet!B130</f>
        <v>0</v>
      </c>
      <c r="C138" s="476">
        <f>[1]Budżet!E130</f>
        <v>0</v>
      </c>
      <c r="D138" s="438">
        <f>[1]Budżet!N130</f>
        <v>0</v>
      </c>
      <c r="E138" s="438" t="str">
        <f>IF([1]Budżet!D130="Amortyzacja","T","N")</f>
        <v>N</v>
      </c>
      <c r="F138" s="438" t="str">
        <f>IF([1]Budżet!D130="Personel projektu","T","N")</f>
        <v>N</v>
      </c>
      <c r="G138" s="438" t="str">
        <f>IF([1]Budżet!D130="Środki trwałe/dostawy","T","N")</f>
        <v>N</v>
      </c>
      <c r="H138" s="438" t="str">
        <f>IF([1]Budżet!D130="Wsparcie finansowe udzielone grantobiorcom i uczestnikom projektu","T","N")</f>
        <v>N</v>
      </c>
      <c r="I138" s="438" t="str">
        <f>IF([1]Budżet!K130&gt;[1]Budżet!M130,"T","N")</f>
        <v>N</v>
      </c>
      <c r="J138" s="438" t="str">
        <f>IF([1]Budżet!D130="Nieruchomości","T","N")</f>
        <v>N</v>
      </c>
      <c r="K138" s="438" t="str">
        <f>IF([1]Budżet!D130="Usługi zewnętrzne","T","N")</f>
        <v>N</v>
      </c>
      <c r="L138" s="438" t="str">
        <f>IF([1]Budżet!D130="Wartości niematerialne i prawne","T","N")</f>
        <v>N</v>
      </c>
      <c r="M138" s="438" t="str">
        <f>IF([1]Budżet!D130="Roboty budowlane","T","N")</f>
        <v>N</v>
      </c>
      <c r="N138" s="438" t="str">
        <f>IF([1]Budżet!D130="Dostawy (inne niż środki trwałe)","T","N")</f>
        <v>N</v>
      </c>
      <c r="O138" s="438" t="str">
        <f>IF([1]Budżet!D130="Koszty wsparcia uczestników projektu","T","N")</f>
        <v>N</v>
      </c>
      <c r="P138" s="460"/>
      <c r="Q138" s="461">
        <v>0</v>
      </c>
      <c r="R138" s="462">
        <v>0</v>
      </c>
      <c r="S138" s="463">
        <f t="shared" ref="S138:S201" si="33">ROUND(R138*Q138,2)</f>
        <v>0</v>
      </c>
      <c r="T138" s="460"/>
      <c r="U138" s="461">
        <v>0</v>
      </c>
      <c r="V138" s="462">
        <v>0</v>
      </c>
      <c r="W138" s="463">
        <f t="shared" ref="W138:W201" si="34">ROUND(V138*U138,2)</f>
        <v>0</v>
      </c>
      <c r="X138" s="460"/>
      <c r="Y138" s="461">
        <v>0</v>
      </c>
      <c r="Z138" s="462">
        <v>0</v>
      </c>
      <c r="AA138" s="463">
        <f t="shared" ref="AA138:AA201" si="35">ROUND(Z138*Y138,2)</f>
        <v>0</v>
      </c>
      <c r="AB138" s="460"/>
      <c r="AC138" s="461">
        <v>0</v>
      </c>
      <c r="AD138" s="462">
        <v>0</v>
      </c>
      <c r="AE138" s="463">
        <f t="shared" ref="AE138:AE201" si="36">ROUND(AD138*AC138,2)</f>
        <v>0</v>
      </c>
      <c r="AF138" s="460"/>
      <c r="AG138" s="461">
        <v>0</v>
      </c>
      <c r="AH138" s="462">
        <v>0</v>
      </c>
      <c r="AI138" s="463">
        <f t="shared" ref="AI138:AI201" si="37">ROUND(AH138*AG138,2)</f>
        <v>0</v>
      </c>
      <c r="AJ138" s="460"/>
      <c r="AK138" s="461">
        <v>0</v>
      </c>
      <c r="AL138" s="462">
        <v>0</v>
      </c>
      <c r="AM138" s="463">
        <f t="shared" ref="AM138:AM201" si="38">ROUND(AL138*AK138,2)</f>
        <v>0</v>
      </c>
      <c r="AN138" s="460"/>
      <c r="AO138" s="461">
        <v>0</v>
      </c>
      <c r="AP138" s="462">
        <v>0</v>
      </c>
      <c r="AQ138" s="463">
        <f t="shared" ref="AQ138:AQ201" si="39">ROUND(AP138*AO138,2)</f>
        <v>0</v>
      </c>
      <c r="AR138" s="464">
        <f t="shared" si="29"/>
        <v>0</v>
      </c>
      <c r="AS138" s="463">
        <f t="shared" si="30"/>
        <v>0</v>
      </c>
      <c r="AT138" s="480">
        <v>0</v>
      </c>
      <c r="AU138" s="491">
        <f>[1]Budżet!K130</f>
        <v>0</v>
      </c>
      <c r="AV138" s="487">
        <f>ROUND([1]Budżet!K130-[1]Budżet!M130,2)</f>
        <v>0</v>
      </c>
      <c r="AW138" s="487" t="str">
        <f t="shared" si="31"/>
        <v>OK</v>
      </c>
      <c r="AX138" s="488" t="str">
        <f t="shared" si="32"/>
        <v>OK</v>
      </c>
      <c r="AY138" s="488" t="str">
        <f t="shared" ref="AY138:AY201" si="40">IF(AW138="ŹLE",IF(AT138&lt;&gt;AV138,AT138-AV138),IF(AW138="ok","Wartość wkładu własnego spójna z SOWA EFS"))</f>
        <v>Wartość wkładu własnego spójna z SOWA EFS</v>
      </c>
      <c r="AZ138" s="490" t="str">
        <f t="shared" ref="AZ138:AZ201" si="41">IF(AX138="ŹLE",IF(AS138&lt;&gt;AU138,AS138-AU138),IF(AX138="ok","Wartość ogółem spójna z SOWA EFS"))</f>
        <v>Wartość ogółem spójna z SOWA EFS</v>
      </c>
      <c r="BA138" s="456"/>
      <c r="BB138" s="441"/>
      <c r="BC138" s="441"/>
      <c r="BD138" s="441"/>
      <c r="BE138" s="441"/>
      <c r="BF138" s="441"/>
      <c r="BG138" s="441"/>
    </row>
    <row r="139" spans="1:59" ht="75" customHeight="1">
      <c r="A139" s="438" t="s">
        <v>1232</v>
      </c>
      <c r="B139" s="438">
        <f>[1]Budżet!B131</f>
        <v>0</v>
      </c>
      <c r="C139" s="476">
        <f>[1]Budżet!E131</f>
        <v>0</v>
      </c>
      <c r="D139" s="438">
        <f>[1]Budżet!N131</f>
        <v>0</v>
      </c>
      <c r="E139" s="438" t="str">
        <f>IF([1]Budżet!D131="Amortyzacja","T","N")</f>
        <v>N</v>
      </c>
      <c r="F139" s="438" t="str">
        <f>IF([1]Budżet!D131="Personel projektu","T","N")</f>
        <v>N</v>
      </c>
      <c r="G139" s="438" t="str">
        <f>IF([1]Budżet!D131="Środki trwałe/dostawy","T","N")</f>
        <v>N</v>
      </c>
      <c r="H139" s="438" t="str">
        <f>IF([1]Budżet!D131="Wsparcie finansowe udzielone grantobiorcom i uczestnikom projektu","T","N")</f>
        <v>N</v>
      </c>
      <c r="I139" s="438" t="str">
        <f>IF([1]Budżet!K131&gt;[1]Budżet!M131,"T","N")</f>
        <v>N</v>
      </c>
      <c r="J139" s="438" t="str">
        <f>IF([1]Budżet!D131="Nieruchomości","T","N")</f>
        <v>N</v>
      </c>
      <c r="K139" s="438" t="str">
        <f>IF([1]Budżet!D131="Usługi zewnętrzne","T","N")</f>
        <v>N</v>
      </c>
      <c r="L139" s="438" t="str">
        <f>IF([1]Budżet!D131="Wartości niematerialne i prawne","T","N")</f>
        <v>N</v>
      </c>
      <c r="M139" s="438" t="str">
        <f>IF([1]Budżet!D131="Roboty budowlane","T","N")</f>
        <v>N</v>
      </c>
      <c r="N139" s="438" t="str">
        <f>IF([1]Budżet!D131="Dostawy (inne niż środki trwałe)","T","N")</f>
        <v>N</v>
      </c>
      <c r="O139" s="438" t="str">
        <f>IF([1]Budżet!D131="Koszty wsparcia uczestników projektu","T","N")</f>
        <v>N</v>
      </c>
      <c r="P139" s="460"/>
      <c r="Q139" s="461">
        <v>0</v>
      </c>
      <c r="R139" s="462">
        <v>0</v>
      </c>
      <c r="S139" s="463">
        <f t="shared" si="33"/>
        <v>0</v>
      </c>
      <c r="T139" s="460"/>
      <c r="U139" s="461">
        <v>0</v>
      </c>
      <c r="V139" s="462">
        <v>0</v>
      </c>
      <c r="W139" s="463">
        <f t="shared" si="34"/>
        <v>0</v>
      </c>
      <c r="X139" s="460"/>
      <c r="Y139" s="461">
        <v>0</v>
      </c>
      <c r="Z139" s="462">
        <v>0</v>
      </c>
      <c r="AA139" s="463">
        <f t="shared" si="35"/>
        <v>0</v>
      </c>
      <c r="AB139" s="460"/>
      <c r="AC139" s="461">
        <v>0</v>
      </c>
      <c r="AD139" s="462">
        <v>0</v>
      </c>
      <c r="AE139" s="463">
        <f t="shared" si="36"/>
        <v>0</v>
      </c>
      <c r="AF139" s="460"/>
      <c r="AG139" s="461">
        <v>0</v>
      </c>
      <c r="AH139" s="462">
        <v>0</v>
      </c>
      <c r="AI139" s="463">
        <f t="shared" si="37"/>
        <v>0</v>
      </c>
      <c r="AJ139" s="460"/>
      <c r="AK139" s="461">
        <v>0</v>
      </c>
      <c r="AL139" s="462">
        <v>0</v>
      </c>
      <c r="AM139" s="463">
        <f t="shared" si="38"/>
        <v>0</v>
      </c>
      <c r="AN139" s="460"/>
      <c r="AO139" s="461">
        <v>0</v>
      </c>
      <c r="AP139" s="462">
        <v>0</v>
      </c>
      <c r="AQ139" s="463">
        <f t="shared" si="39"/>
        <v>0</v>
      </c>
      <c r="AR139" s="464">
        <f t="shared" ref="AR139:AR202" si="42">AO139+AK139+AG139+AC139+Y139+Q139+U139</f>
        <v>0</v>
      </c>
      <c r="AS139" s="463">
        <f t="shared" ref="AS139:AS202" si="43">AQ139+AM139+AI139+AE139+AA139+W139+S139</f>
        <v>0</v>
      </c>
      <c r="AT139" s="480">
        <v>0</v>
      </c>
      <c r="AU139" s="491">
        <f>[1]Budżet!K131</f>
        <v>0</v>
      </c>
      <c r="AV139" s="487">
        <f>ROUND([1]Budżet!K131-[1]Budżet!M131,2)</f>
        <v>0</v>
      </c>
      <c r="AW139" s="487" t="str">
        <f t="shared" ref="AW139:AW202" si="44">IF(AT139=AV139,"OK","ŹLE")</f>
        <v>OK</v>
      </c>
      <c r="AX139" s="488" t="str">
        <f t="shared" si="32"/>
        <v>OK</v>
      </c>
      <c r="AY139" s="488" t="str">
        <f t="shared" si="40"/>
        <v>Wartość wkładu własnego spójna z SOWA EFS</v>
      </c>
      <c r="AZ139" s="490" t="str">
        <f t="shared" si="41"/>
        <v>Wartość ogółem spójna z SOWA EFS</v>
      </c>
      <c r="BA139" s="456"/>
      <c r="BB139" s="441"/>
      <c r="BC139" s="441"/>
      <c r="BD139" s="441"/>
      <c r="BE139" s="441"/>
      <c r="BF139" s="441"/>
      <c r="BG139" s="441"/>
    </row>
    <row r="140" spans="1:59" ht="75" customHeight="1">
      <c r="A140" s="438" t="s">
        <v>1233</v>
      </c>
      <c r="B140" s="438">
        <f>[1]Budżet!B132</f>
        <v>0</v>
      </c>
      <c r="C140" s="476">
        <f>[1]Budżet!E132</f>
        <v>0</v>
      </c>
      <c r="D140" s="438">
        <f>[1]Budżet!N132</f>
        <v>0</v>
      </c>
      <c r="E140" s="438" t="str">
        <f>IF([1]Budżet!D132="Amortyzacja","T","N")</f>
        <v>N</v>
      </c>
      <c r="F140" s="438" t="str">
        <f>IF([1]Budżet!D132="Personel projektu","T","N")</f>
        <v>N</v>
      </c>
      <c r="G140" s="438" t="str">
        <f>IF([1]Budżet!D132="Środki trwałe/dostawy","T","N")</f>
        <v>N</v>
      </c>
      <c r="H140" s="438" t="str">
        <f>IF([1]Budżet!D132="Wsparcie finansowe udzielone grantobiorcom i uczestnikom projektu","T","N")</f>
        <v>N</v>
      </c>
      <c r="I140" s="438" t="str">
        <f>IF([1]Budżet!K132&gt;[1]Budżet!M132,"T","N")</f>
        <v>N</v>
      </c>
      <c r="J140" s="438" t="str">
        <f>IF([1]Budżet!D132="Nieruchomości","T","N")</f>
        <v>N</v>
      </c>
      <c r="K140" s="438" t="str">
        <f>IF([1]Budżet!D132="Usługi zewnętrzne","T","N")</f>
        <v>N</v>
      </c>
      <c r="L140" s="438" t="str">
        <f>IF([1]Budżet!D132="Wartości niematerialne i prawne","T","N")</f>
        <v>N</v>
      </c>
      <c r="M140" s="438" t="str">
        <f>IF([1]Budżet!D132="Roboty budowlane","T","N")</f>
        <v>N</v>
      </c>
      <c r="N140" s="438" t="str">
        <f>IF([1]Budżet!D132="Dostawy (inne niż środki trwałe)","T","N")</f>
        <v>N</v>
      </c>
      <c r="O140" s="438" t="str">
        <f>IF([1]Budżet!D132="Koszty wsparcia uczestników projektu","T","N")</f>
        <v>N</v>
      </c>
      <c r="P140" s="460"/>
      <c r="Q140" s="461">
        <v>0</v>
      </c>
      <c r="R140" s="462">
        <v>0</v>
      </c>
      <c r="S140" s="463">
        <f t="shared" si="33"/>
        <v>0</v>
      </c>
      <c r="T140" s="460"/>
      <c r="U140" s="461">
        <v>0</v>
      </c>
      <c r="V140" s="462">
        <v>0</v>
      </c>
      <c r="W140" s="463">
        <f t="shared" si="34"/>
        <v>0</v>
      </c>
      <c r="X140" s="460"/>
      <c r="Y140" s="461">
        <v>0</v>
      </c>
      <c r="Z140" s="462">
        <v>0</v>
      </c>
      <c r="AA140" s="463">
        <f t="shared" si="35"/>
        <v>0</v>
      </c>
      <c r="AB140" s="460"/>
      <c r="AC140" s="461">
        <v>0</v>
      </c>
      <c r="AD140" s="462">
        <v>0</v>
      </c>
      <c r="AE140" s="463">
        <f t="shared" si="36"/>
        <v>0</v>
      </c>
      <c r="AF140" s="460"/>
      <c r="AG140" s="461">
        <v>0</v>
      </c>
      <c r="AH140" s="462">
        <v>0</v>
      </c>
      <c r="AI140" s="463">
        <f t="shared" si="37"/>
        <v>0</v>
      </c>
      <c r="AJ140" s="460"/>
      <c r="AK140" s="461">
        <v>0</v>
      </c>
      <c r="AL140" s="462">
        <v>0</v>
      </c>
      <c r="AM140" s="463">
        <f t="shared" si="38"/>
        <v>0</v>
      </c>
      <c r="AN140" s="460"/>
      <c r="AO140" s="461">
        <v>0</v>
      </c>
      <c r="AP140" s="462">
        <v>0</v>
      </c>
      <c r="AQ140" s="463">
        <f t="shared" si="39"/>
        <v>0</v>
      </c>
      <c r="AR140" s="464">
        <f t="shared" si="42"/>
        <v>0</v>
      </c>
      <c r="AS140" s="463">
        <f t="shared" si="43"/>
        <v>0</v>
      </c>
      <c r="AT140" s="480">
        <v>0</v>
      </c>
      <c r="AU140" s="491">
        <f>[1]Budżet!K132</f>
        <v>0</v>
      </c>
      <c r="AV140" s="487">
        <f>ROUND([1]Budżet!K132-[1]Budżet!M132,2)</f>
        <v>0</v>
      </c>
      <c r="AW140" s="487" t="str">
        <f t="shared" si="44"/>
        <v>OK</v>
      </c>
      <c r="AX140" s="488" t="str">
        <f t="shared" si="32"/>
        <v>OK</v>
      </c>
      <c r="AY140" s="488" t="str">
        <f t="shared" si="40"/>
        <v>Wartość wkładu własnego spójna z SOWA EFS</v>
      </c>
      <c r="AZ140" s="490" t="str">
        <f t="shared" si="41"/>
        <v>Wartość ogółem spójna z SOWA EFS</v>
      </c>
      <c r="BA140" s="456"/>
      <c r="BB140" s="441"/>
      <c r="BC140" s="441"/>
      <c r="BD140" s="441"/>
      <c r="BE140" s="441"/>
      <c r="BF140" s="441"/>
      <c r="BG140" s="441"/>
    </row>
    <row r="141" spans="1:59" ht="75" customHeight="1">
      <c r="A141" s="438" t="s">
        <v>1234</v>
      </c>
      <c r="B141" s="438">
        <f>[1]Budżet!B133</f>
        <v>0</v>
      </c>
      <c r="C141" s="476">
        <f>[1]Budżet!E133</f>
        <v>0</v>
      </c>
      <c r="D141" s="438">
        <f>[1]Budżet!N133</f>
        <v>0</v>
      </c>
      <c r="E141" s="438" t="str">
        <f>IF([1]Budżet!D133="Amortyzacja","T","N")</f>
        <v>N</v>
      </c>
      <c r="F141" s="438" t="str">
        <f>IF([1]Budżet!D133="Personel projektu","T","N")</f>
        <v>N</v>
      </c>
      <c r="G141" s="438" t="str">
        <f>IF([1]Budżet!D133="Środki trwałe/dostawy","T","N")</f>
        <v>N</v>
      </c>
      <c r="H141" s="438" t="str">
        <f>IF([1]Budżet!D133="Wsparcie finansowe udzielone grantobiorcom i uczestnikom projektu","T","N")</f>
        <v>N</v>
      </c>
      <c r="I141" s="438" t="str">
        <f>IF([1]Budżet!K133&gt;[1]Budżet!M133,"T","N")</f>
        <v>N</v>
      </c>
      <c r="J141" s="438" t="str">
        <f>IF([1]Budżet!D133="Nieruchomości","T","N")</f>
        <v>N</v>
      </c>
      <c r="K141" s="438" t="str">
        <f>IF([1]Budżet!D133="Usługi zewnętrzne","T","N")</f>
        <v>N</v>
      </c>
      <c r="L141" s="438" t="str">
        <f>IF([1]Budżet!D133="Wartości niematerialne i prawne","T","N")</f>
        <v>N</v>
      </c>
      <c r="M141" s="438" t="str">
        <f>IF([1]Budżet!D133="Roboty budowlane","T","N")</f>
        <v>N</v>
      </c>
      <c r="N141" s="438" t="str">
        <f>IF([1]Budżet!D133="Dostawy (inne niż środki trwałe)","T","N")</f>
        <v>N</v>
      </c>
      <c r="O141" s="438" t="str">
        <f>IF([1]Budżet!D133="Koszty wsparcia uczestników projektu","T","N")</f>
        <v>N</v>
      </c>
      <c r="P141" s="460"/>
      <c r="Q141" s="461">
        <v>0</v>
      </c>
      <c r="R141" s="462">
        <v>0</v>
      </c>
      <c r="S141" s="463">
        <f t="shared" si="33"/>
        <v>0</v>
      </c>
      <c r="T141" s="460"/>
      <c r="U141" s="461">
        <v>0</v>
      </c>
      <c r="V141" s="462">
        <v>0</v>
      </c>
      <c r="W141" s="463">
        <f t="shared" si="34"/>
        <v>0</v>
      </c>
      <c r="X141" s="460"/>
      <c r="Y141" s="461">
        <v>0</v>
      </c>
      <c r="Z141" s="462">
        <v>0</v>
      </c>
      <c r="AA141" s="463">
        <f t="shared" si="35"/>
        <v>0</v>
      </c>
      <c r="AB141" s="460"/>
      <c r="AC141" s="461">
        <v>0</v>
      </c>
      <c r="AD141" s="462">
        <v>0</v>
      </c>
      <c r="AE141" s="463">
        <f t="shared" si="36"/>
        <v>0</v>
      </c>
      <c r="AF141" s="460"/>
      <c r="AG141" s="461">
        <v>0</v>
      </c>
      <c r="AH141" s="462">
        <v>0</v>
      </c>
      <c r="AI141" s="463">
        <f t="shared" si="37"/>
        <v>0</v>
      </c>
      <c r="AJ141" s="460"/>
      <c r="AK141" s="461">
        <v>0</v>
      </c>
      <c r="AL141" s="462">
        <v>0</v>
      </c>
      <c r="AM141" s="463">
        <f t="shared" si="38"/>
        <v>0</v>
      </c>
      <c r="AN141" s="460"/>
      <c r="AO141" s="461">
        <v>0</v>
      </c>
      <c r="AP141" s="462">
        <v>0</v>
      </c>
      <c r="AQ141" s="463">
        <f t="shared" si="39"/>
        <v>0</v>
      </c>
      <c r="AR141" s="464">
        <f t="shared" si="42"/>
        <v>0</v>
      </c>
      <c r="AS141" s="463">
        <f t="shared" si="43"/>
        <v>0</v>
      </c>
      <c r="AT141" s="480">
        <v>0</v>
      </c>
      <c r="AU141" s="491">
        <f>[1]Budżet!K133</f>
        <v>0</v>
      </c>
      <c r="AV141" s="487">
        <f>ROUND([1]Budżet!K133-[1]Budżet!M133,2)</f>
        <v>0</v>
      </c>
      <c r="AW141" s="487" t="str">
        <f t="shared" si="44"/>
        <v>OK</v>
      </c>
      <c r="AX141" s="488" t="str">
        <f t="shared" si="32"/>
        <v>OK</v>
      </c>
      <c r="AY141" s="488" t="str">
        <f t="shared" si="40"/>
        <v>Wartość wkładu własnego spójna z SOWA EFS</v>
      </c>
      <c r="AZ141" s="490" t="str">
        <f t="shared" si="41"/>
        <v>Wartość ogółem spójna z SOWA EFS</v>
      </c>
      <c r="BA141" s="456"/>
      <c r="BB141" s="441"/>
      <c r="BC141" s="441"/>
      <c r="BD141" s="441"/>
      <c r="BE141" s="441"/>
      <c r="BF141" s="441"/>
      <c r="BG141" s="441"/>
    </row>
    <row r="142" spans="1:59" ht="75" customHeight="1">
      <c r="A142" s="438" t="s">
        <v>1235</v>
      </c>
      <c r="B142" s="438">
        <f>[1]Budżet!B134</f>
        <v>0</v>
      </c>
      <c r="C142" s="476">
        <f>[1]Budżet!E134</f>
        <v>0</v>
      </c>
      <c r="D142" s="438">
        <f>[1]Budżet!N134</f>
        <v>0</v>
      </c>
      <c r="E142" s="438" t="str">
        <f>IF([1]Budżet!D134="Amortyzacja","T","N")</f>
        <v>N</v>
      </c>
      <c r="F142" s="438" t="str">
        <f>IF([1]Budżet!D134="Personel projektu","T","N")</f>
        <v>N</v>
      </c>
      <c r="G142" s="438" t="str">
        <f>IF([1]Budżet!D134="Środki trwałe/dostawy","T","N")</f>
        <v>N</v>
      </c>
      <c r="H142" s="438" t="str">
        <f>IF([1]Budżet!D134="Wsparcie finansowe udzielone grantobiorcom i uczestnikom projektu","T","N")</f>
        <v>N</v>
      </c>
      <c r="I142" s="438" t="str">
        <f>IF([1]Budżet!K134&gt;[1]Budżet!M134,"T","N")</f>
        <v>N</v>
      </c>
      <c r="J142" s="438" t="str">
        <f>IF([1]Budżet!D134="Nieruchomości","T","N")</f>
        <v>N</v>
      </c>
      <c r="K142" s="438" t="str">
        <f>IF([1]Budżet!D134="Usługi zewnętrzne","T","N")</f>
        <v>N</v>
      </c>
      <c r="L142" s="438" t="str">
        <f>IF([1]Budżet!D134="Wartości niematerialne i prawne","T","N")</f>
        <v>N</v>
      </c>
      <c r="M142" s="438" t="str">
        <f>IF([1]Budżet!D134="Roboty budowlane","T","N")</f>
        <v>N</v>
      </c>
      <c r="N142" s="438" t="str">
        <f>IF([1]Budżet!D134="Dostawy (inne niż środki trwałe)","T","N")</f>
        <v>N</v>
      </c>
      <c r="O142" s="438" t="str">
        <f>IF([1]Budżet!D134="Koszty wsparcia uczestników projektu","T","N")</f>
        <v>N</v>
      </c>
      <c r="P142" s="460"/>
      <c r="Q142" s="461">
        <v>0</v>
      </c>
      <c r="R142" s="462">
        <v>0</v>
      </c>
      <c r="S142" s="463">
        <f t="shared" si="33"/>
        <v>0</v>
      </c>
      <c r="T142" s="460"/>
      <c r="U142" s="461">
        <v>0</v>
      </c>
      <c r="V142" s="462">
        <v>0</v>
      </c>
      <c r="W142" s="463">
        <f t="shared" si="34"/>
        <v>0</v>
      </c>
      <c r="X142" s="460"/>
      <c r="Y142" s="461">
        <v>0</v>
      </c>
      <c r="Z142" s="462">
        <v>0</v>
      </c>
      <c r="AA142" s="463">
        <f t="shared" si="35"/>
        <v>0</v>
      </c>
      <c r="AB142" s="460"/>
      <c r="AC142" s="461">
        <v>0</v>
      </c>
      <c r="AD142" s="462">
        <v>0</v>
      </c>
      <c r="AE142" s="463">
        <f t="shared" si="36"/>
        <v>0</v>
      </c>
      <c r="AF142" s="460"/>
      <c r="AG142" s="461">
        <v>0</v>
      </c>
      <c r="AH142" s="462">
        <v>0</v>
      </c>
      <c r="AI142" s="463">
        <f t="shared" si="37"/>
        <v>0</v>
      </c>
      <c r="AJ142" s="460"/>
      <c r="AK142" s="461">
        <v>0</v>
      </c>
      <c r="AL142" s="462">
        <v>0</v>
      </c>
      <c r="AM142" s="463">
        <f t="shared" si="38"/>
        <v>0</v>
      </c>
      <c r="AN142" s="460"/>
      <c r="AO142" s="461">
        <v>0</v>
      </c>
      <c r="AP142" s="462">
        <v>0</v>
      </c>
      <c r="AQ142" s="463">
        <f t="shared" si="39"/>
        <v>0</v>
      </c>
      <c r="AR142" s="464">
        <f t="shared" si="42"/>
        <v>0</v>
      </c>
      <c r="AS142" s="463">
        <f t="shared" si="43"/>
        <v>0</v>
      </c>
      <c r="AT142" s="480">
        <v>0</v>
      </c>
      <c r="AU142" s="491">
        <f>[1]Budżet!K134</f>
        <v>0</v>
      </c>
      <c r="AV142" s="487">
        <f>ROUND([1]Budżet!K134-[1]Budżet!M134,2)</f>
        <v>0</v>
      </c>
      <c r="AW142" s="487" t="str">
        <f t="shared" si="44"/>
        <v>OK</v>
      </c>
      <c r="AX142" s="488" t="str">
        <f t="shared" si="32"/>
        <v>OK</v>
      </c>
      <c r="AY142" s="488" t="str">
        <f t="shared" si="40"/>
        <v>Wartość wkładu własnego spójna z SOWA EFS</v>
      </c>
      <c r="AZ142" s="490" t="str">
        <f t="shared" si="41"/>
        <v>Wartość ogółem spójna z SOWA EFS</v>
      </c>
      <c r="BA142" s="456"/>
      <c r="BB142" s="441"/>
      <c r="BC142" s="441"/>
      <c r="BD142" s="441"/>
      <c r="BE142" s="441"/>
      <c r="BF142" s="441"/>
      <c r="BG142" s="441"/>
    </row>
    <row r="143" spans="1:59" ht="75" customHeight="1">
      <c r="A143" s="438" t="s">
        <v>1236</v>
      </c>
      <c r="B143" s="438">
        <f>[1]Budżet!B135</f>
        <v>0</v>
      </c>
      <c r="C143" s="476">
        <f>[1]Budżet!E135</f>
        <v>0</v>
      </c>
      <c r="D143" s="438">
        <f>[1]Budżet!N135</f>
        <v>0</v>
      </c>
      <c r="E143" s="438" t="str">
        <f>IF([1]Budżet!D135="Amortyzacja","T","N")</f>
        <v>N</v>
      </c>
      <c r="F143" s="438" t="str">
        <f>IF([1]Budżet!D135="Personel projektu","T","N")</f>
        <v>N</v>
      </c>
      <c r="G143" s="438" t="str">
        <f>IF([1]Budżet!D135="Środki trwałe/dostawy","T","N")</f>
        <v>N</v>
      </c>
      <c r="H143" s="438" t="str">
        <f>IF([1]Budżet!D135="Wsparcie finansowe udzielone grantobiorcom i uczestnikom projektu","T","N")</f>
        <v>N</v>
      </c>
      <c r="I143" s="438" t="str">
        <f>IF([1]Budżet!K135&gt;[1]Budżet!M135,"T","N")</f>
        <v>N</v>
      </c>
      <c r="J143" s="438" t="str">
        <f>IF([1]Budżet!D135="Nieruchomości","T","N")</f>
        <v>N</v>
      </c>
      <c r="K143" s="438" t="str">
        <f>IF([1]Budżet!D135="Usługi zewnętrzne","T","N")</f>
        <v>N</v>
      </c>
      <c r="L143" s="438" t="str">
        <f>IF([1]Budżet!D135="Wartości niematerialne i prawne","T","N")</f>
        <v>N</v>
      </c>
      <c r="M143" s="438" t="str">
        <f>IF([1]Budżet!D135="Roboty budowlane","T","N")</f>
        <v>N</v>
      </c>
      <c r="N143" s="438" t="str">
        <f>IF([1]Budżet!D135="Dostawy (inne niż środki trwałe)","T","N")</f>
        <v>N</v>
      </c>
      <c r="O143" s="438" t="str">
        <f>IF([1]Budżet!D135="Koszty wsparcia uczestników projektu","T","N")</f>
        <v>N</v>
      </c>
      <c r="P143" s="460"/>
      <c r="Q143" s="461">
        <v>0</v>
      </c>
      <c r="R143" s="462">
        <v>0</v>
      </c>
      <c r="S143" s="463">
        <f t="shared" si="33"/>
        <v>0</v>
      </c>
      <c r="T143" s="460"/>
      <c r="U143" s="461">
        <v>0</v>
      </c>
      <c r="V143" s="462">
        <v>0</v>
      </c>
      <c r="W143" s="463">
        <f t="shared" si="34"/>
        <v>0</v>
      </c>
      <c r="X143" s="460"/>
      <c r="Y143" s="461">
        <v>0</v>
      </c>
      <c r="Z143" s="462">
        <v>0</v>
      </c>
      <c r="AA143" s="463">
        <f t="shared" si="35"/>
        <v>0</v>
      </c>
      <c r="AB143" s="460"/>
      <c r="AC143" s="461">
        <v>0</v>
      </c>
      <c r="AD143" s="462">
        <v>0</v>
      </c>
      <c r="AE143" s="463">
        <f t="shared" si="36"/>
        <v>0</v>
      </c>
      <c r="AF143" s="460"/>
      <c r="AG143" s="461">
        <v>0</v>
      </c>
      <c r="AH143" s="462">
        <v>0</v>
      </c>
      <c r="AI143" s="463">
        <f t="shared" si="37"/>
        <v>0</v>
      </c>
      <c r="AJ143" s="460"/>
      <c r="AK143" s="461">
        <v>0</v>
      </c>
      <c r="AL143" s="462">
        <v>0</v>
      </c>
      <c r="AM143" s="463">
        <f t="shared" si="38"/>
        <v>0</v>
      </c>
      <c r="AN143" s="460"/>
      <c r="AO143" s="461">
        <v>0</v>
      </c>
      <c r="AP143" s="462">
        <v>0</v>
      </c>
      <c r="AQ143" s="463">
        <f t="shared" si="39"/>
        <v>0</v>
      </c>
      <c r="AR143" s="464">
        <f t="shared" si="42"/>
        <v>0</v>
      </c>
      <c r="AS143" s="463">
        <f t="shared" si="43"/>
        <v>0</v>
      </c>
      <c r="AT143" s="480">
        <v>0</v>
      </c>
      <c r="AU143" s="491">
        <f>[1]Budżet!K135</f>
        <v>0</v>
      </c>
      <c r="AV143" s="487">
        <f>ROUND([1]Budżet!K135-[1]Budżet!M135,2)</f>
        <v>0</v>
      </c>
      <c r="AW143" s="487" t="str">
        <f t="shared" si="44"/>
        <v>OK</v>
      </c>
      <c r="AX143" s="488" t="str">
        <f t="shared" si="32"/>
        <v>OK</v>
      </c>
      <c r="AY143" s="488" t="str">
        <f t="shared" si="40"/>
        <v>Wartość wkładu własnego spójna z SOWA EFS</v>
      </c>
      <c r="AZ143" s="490" t="str">
        <f t="shared" si="41"/>
        <v>Wartość ogółem spójna z SOWA EFS</v>
      </c>
      <c r="BA143" s="456"/>
      <c r="BB143" s="441"/>
      <c r="BC143" s="441"/>
      <c r="BD143" s="441"/>
      <c r="BE143" s="441"/>
      <c r="BF143" s="441"/>
      <c r="BG143" s="441"/>
    </row>
    <row r="144" spans="1:59" ht="75" customHeight="1">
      <c r="A144" s="438" t="s">
        <v>1237</v>
      </c>
      <c r="B144" s="438">
        <f>[1]Budżet!B136</f>
        <v>0</v>
      </c>
      <c r="C144" s="476">
        <f>[1]Budżet!E136</f>
        <v>0</v>
      </c>
      <c r="D144" s="438">
        <f>[1]Budżet!N136</f>
        <v>0</v>
      </c>
      <c r="E144" s="438" t="str">
        <f>IF([1]Budżet!D136="Amortyzacja","T","N")</f>
        <v>N</v>
      </c>
      <c r="F144" s="438" t="str">
        <f>IF([1]Budżet!D136="Personel projektu","T","N")</f>
        <v>N</v>
      </c>
      <c r="G144" s="438" t="str">
        <f>IF([1]Budżet!D136="Środki trwałe/dostawy","T","N")</f>
        <v>N</v>
      </c>
      <c r="H144" s="438" t="str">
        <f>IF([1]Budżet!D136="Wsparcie finansowe udzielone grantobiorcom i uczestnikom projektu","T","N")</f>
        <v>N</v>
      </c>
      <c r="I144" s="438" t="str">
        <f>IF([1]Budżet!K136&gt;[1]Budżet!M136,"T","N")</f>
        <v>N</v>
      </c>
      <c r="J144" s="438" t="str">
        <f>IF([1]Budżet!D136="Nieruchomości","T","N")</f>
        <v>N</v>
      </c>
      <c r="K144" s="438" t="str">
        <f>IF([1]Budżet!D136="Usługi zewnętrzne","T","N")</f>
        <v>N</v>
      </c>
      <c r="L144" s="438" t="str">
        <f>IF([1]Budżet!D136="Wartości niematerialne i prawne","T","N")</f>
        <v>N</v>
      </c>
      <c r="M144" s="438" t="str">
        <f>IF([1]Budżet!D136="Roboty budowlane","T","N")</f>
        <v>N</v>
      </c>
      <c r="N144" s="438" t="str">
        <f>IF([1]Budżet!D136="Dostawy (inne niż środki trwałe)","T","N")</f>
        <v>N</v>
      </c>
      <c r="O144" s="438" t="str">
        <f>IF([1]Budżet!D136="Koszty wsparcia uczestników projektu","T","N")</f>
        <v>N</v>
      </c>
      <c r="P144" s="460"/>
      <c r="Q144" s="461">
        <v>0</v>
      </c>
      <c r="R144" s="462">
        <v>0</v>
      </c>
      <c r="S144" s="463">
        <f t="shared" si="33"/>
        <v>0</v>
      </c>
      <c r="T144" s="460"/>
      <c r="U144" s="461">
        <v>0</v>
      </c>
      <c r="V144" s="462">
        <v>0</v>
      </c>
      <c r="W144" s="463">
        <f t="shared" si="34"/>
        <v>0</v>
      </c>
      <c r="X144" s="460"/>
      <c r="Y144" s="461">
        <v>0</v>
      </c>
      <c r="Z144" s="462">
        <v>0</v>
      </c>
      <c r="AA144" s="463">
        <f t="shared" si="35"/>
        <v>0</v>
      </c>
      <c r="AB144" s="460"/>
      <c r="AC144" s="461">
        <v>0</v>
      </c>
      <c r="AD144" s="462">
        <v>0</v>
      </c>
      <c r="AE144" s="463">
        <f t="shared" si="36"/>
        <v>0</v>
      </c>
      <c r="AF144" s="460"/>
      <c r="AG144" s="461">
        <v>0</v>
      </c>
      <c r="AH144" s="462">
        <v>0</v>
      </c>
      <c r="AI144" s="463">
        <f t="shared" si="37"/>
        <v>0</v>
      </c>
      <c r="AJ144" s="460"/>
      <c r="AK144" s="461">
        <v>0</v>
      </c>
      <c r="AL144" s="462">
        <v>0</v>
      </c>
      <c r="AM144" s="463">
        <f t="shared" si="38"/>
        <v>0</v>
      </c>
      <c r="AN144" s="460"/>
      <c r="AO144" s="461">
        <v>0</v>
      </c>
      <c r="AP144" s="462">
        <v>0</v>
      </c>
      <c r="AQ144" s="463">
        <f t="shared" si="39"/>
        <v>0</v>
      </c>
      <c r="AR144" s="464">
        <f t="shared" si="42"/>
        <v>0</v>
      </c>
      <c r="AS144" s="463">
        <f t="shared" si="43"/>
        <v>0</v>
      </c>
      <c r="AT144" s="480">
        <v>0</v>
      </c>
      <c r="AU144" s="491">
        <f>[1]Budżet!K136</f>
        <v>0</v>
      </c>
      <c r="AV144" s="487">
        <f>ROUND([1]Budżet!K136-[1]Budżet!M136,2)</f>
        <v>0</v>
      </c>
      <c r="AW144" s="487" t="str">
        <f t="shared" si="44"/>
        <v>OK</v>
      </c>
      <c r="AX144" s="488" t="str">
        <f t="shared" si="32"/>
        <v>OK</v>
      </c>
      <c r="AY144" s="488" t="str">
        <f t="shared" si="40"/>
        <v>Wartość wkładu własnego spójna z SOWA EFS</v>
      </c>
      <c r="AZ144" s="490" t="str">
        <f t="shared" si="41"/>
        <v>Wartość ogółem spójna z SOWA EFS</v>
      </c>
      <c r="BA144" s="456"/>
      <c r="BB144" s="441"/>
      <c r="BC144" s="441"/>
      <c r="BD144" s="441"/>
      <c r="BE144" s="441"/>
      <c r="BF144" s="441"/>
      <c r="BG144" s="441"/>
    </row>
    <row r="145" spans="1:59" ht="75" customHeight="1">
      <c r="A145" s="438" t="s">
        <v>1238</v>
      </c>
      <c r="B145" s="438">
        <f>[1]Budżet!B137</f>
        <v>0</v>
      </c>
      <c r="C145" s="476">
        <f>[1]Budżet!E137</f>
        <v>0</v>
      </c>
      <c r="D145" s="438">
        <f>[1]Budżet!N137</f>
        <v>0</v>
      </c>
      <c r="E145" s="438" t="str">
        <f>IF([1]Budżet!D137="Amortyzacja","T","N")</f>
        <v>N</v>
      </c>
      <c r="F145" s="438" t="str">
        <f>IF([1]Budżet!D137="Personel projektu","T","N")</f>
        <v>N</v>
      </c>
      <c r="G145" s="438" t="str">
        <f>IF([1]Budżet!D137="Środki trwałe/dostawy","T","N")</f>
        <v>N</v>
      </c>
      <c r="H145" s="438" t="str">
        <f>IF([1]Budżet!D137="Wsparcie finansowe udzielone grantobiorcom i uczestnikom projektu","T","N")</f>
        <v>N</v>
      </c>
      <c r="I145" s="438" t="str">
        <f>IF([1]Budżet!K137&gt;[1]Budżet!M137,"T","N")</f>
        <v>N</v>
      </c>
      <c r="J145" s="438" t="str">
        <f>IF([1]Budżet!D137="Nieruchomości","T","N")</f>
        <v>N</v>
      </c>
      <c r="K145" s="438" t="str">
        <f>IF([1]Budżet!D137="Usługi zewnętrzne","T","N")</f>
        <v>N</v>
      </c>
      <c r="L145" s="438" t="str">
        <f>IF([1]Budżet!D137="Wartości niematerialne i prawne","T","N")</f>
        <v>N</v>
      </c>
      <c r="M145" s="438" t="str">
        <f>IF([1]Budżet!D137="Roboty budowlane","T","N")</f>
        <v>N</v>
      </c>
      <c r="N145" s="438" t="str">
        <f>IF([1]Budżet!D137="Dostawy (inne niż środki trwałe)","T","N")</f>
        <v>N</v>
      </c>
      <c r="O145" s="438" t="str">
        <f>IF([1]Budżet!D137="Koszty wsparcia uczestników projektu","T","N")</f>
        <v>N</v>
      </c>
      <c r="P145" s="460"/>
      <c r="Q145" s="461">
        <v>0</v>
      </c>
      <c r="R145" s="462">
        <v>0</v>
      </c>
      <c r="S145" s="463">
        <f t="shared" si="33"/>
        <v>0</v>
      </c>
      <c r="T145" s="460"/>
      <c r="U145" s="461">
        <v>0</v>
      </c>
      <c r="V145" s="462">
        <v>0</v>
      </c>
      <c r="W145" s="463">
        <f t="shared" si="34"/>
        <v>0</v>
      </c>
      <c r="X145" s="460"/>
      <c r="Y145" s="461">
        <v>0</v>
      </c>
      <c r="Z145" s="462">
        <v>0</v>
      </c>
      <c r="AA145" s="463">
        <f t="shared" si="35"/>
        <v>0</v>
      </c>
      <c r="AB145" s="460"/>
      <c r="AC145" s="461">
        <v>0</v>
      </c>
      <c r="AD145" s="462">
        <v>0</v>
      </c>
      <c r="AE145" s="463">
        <f t="shared" si="36"/>
        <v>0</v>
      </c>
      <c r="AF145" s="460"/>
      <c r="AG145" s="461">
        <v>0</v>
      </c>
      <c r="AH145" s="462">
        <v>0</v>
      </c>
      <c r="AI145" s="463">
        <f t="shared" si="37"/>
        <v>0</v>
      </c>
      <c r="AJ145" s="460"/>
      <c r="AK145" s="461">
        <v>0</v>
      </c>
      <c r="AL145" s="462">
        <v>0</v>
      </c>
      <c r="AM145" s="463">
        <f t="shared" si="38"/>
        <v>0</v>
      </c>
      <c r="AN145" s="460"/>
      <c r="AO145" s="461">
        <v>0</v>
      </c>
      <c r="AP145" s="462">
        <v>0</v>
      </c>
      <c r="AQ145" s="463">
        <f t="shared" si="39"/>
        <v>0</v>
      </c>
      <c r="AR145" s="464">
        <f t="shared" si="42"/>
        <v>0</v>
      </c>
      <c r="AS145" s="463">
        <f t="shared" si="43"/>
        <v>0</v>
      </c>
      <c r="AT145" s="480">
        <v>0</v>
      </c>
      <c r="AU145" s="491">
        <f>[1]Budżet!K137</f>
        <v>0</v>
      </c>
      <c r="AV145" s="487">
        <f>ROUND([1]Budżet!K137-[1]Budżet!M137,2)</f>
        <v>0</v>
      </c>
      <c r="AW145" s="487" t="str">
        <f t="shared" si="44"/>
        <v>OK</v>
      </c>
      <c r="AX145" s="488" t="str">
        <f t="shared" si="32"/>
        <v>OK</v>
      </c>
      <c r="AY145" s="488" t="str">
        <f t="shared" si="40"/>
        <v>Wartość wkładu własnego spójna z SOWA EFS</v>
      </c>
      <c r="AZ145" s="490" t="str">
        <f t="shared" si="41"/>
        <v>Wartość ogółem spójna z SOWA EFS</v>
      </c>
      <c r="BA145" s="456"/>
      <c r="BB145" s="441"/>
      <c r="BC145" s="441"/>
      <c r="BD145" s="441"/>
      <c r="BE145" s="441"/>
      <c r="BF145" s="441"/>
      <c r="BG145" s="441"/>
    </row>
    <row r="146" spans="1:59" ht="75" customHeight="1">
      <c r="A146" s="438" t="s">
        <v>1239</v>
      </c>
      <c r="B146" s="438">
        <f>[1]Budżet!B138</f>
        <v>0</v>
      </c>
      <c r="C146" s="476">
        <f>[1]Budżet!E138</f>
        <v>0</v>
      </c>
      <c r="D146" s="438">
        <f>[1]Budżet!N138</f>
        <v>0</v>
      </c>
      <c r="E146" s="438" t="str">
        <f>IF([1]Budżet!D138="Amortyzacja","T","N")</f>
        <v>N</v>
      </c>
      <c r="F146" s="438" t="str">
        <f>IF([1]Budżet!D138="Personel projektu","T","N")</f>
        <v>N</v>
      </c>
      <c r="G146" s="438" t="str">
        <f>IF([1]Budżet!D138="Środki trwałe/dostawy","T","N")</f>
        <v>N</v>
      </c>
      <c r="H146" s="438" t="str">
        <f>IF([1]Budżet!D138="Wsparcie finansowe udzielone grantobiorcom i uczestnikom projektu","T","N")</f>
        <v>N</v>
      </c>
      <c r="I146" s="438" t="str">
        <f>IF([1]Budżet!K138&gt;[1]Budżet!M138,"T","N")</f>
        <v>N</v>
      </c>
      <c r="J146" s="438" t="str">
        <f>IF([1]Budżet!D138="Nieruchomości","T","N")</f>
        <v>N</v>
      </c>
      <c r="K146" s="438" t="str">
        <f>IF([1]Budżet!D138="Usługi zewnętrzne","T","N")</f>
        <v>N</v>
      </c>
      <c r="L146" s="438" t="str">
        <f>IF([1]Budżet!D138="Wartości niematerialne i prawne","T","N")</f>
        <v>N</v>
      </c>
      <c r="M146" s="438" t="str">
        <f>IF([1]Budżet!D138="Roboty budowlane","T","N")</f>
        <v>N</v>
      </c>
      <c r="N146" s="438" t="str">
        <f>IF([1]Budżet!D138="Dostawy (inne niż środki trwałe)","T","N")</f>
        <v>N</v>
      </c>
      <c r="O146" s="438" t="str">
        <f>IF([1]Budżet!D138="Koszty wsparcia uczestników projektu","T","N")</f>
        <v>N</v>
      </c>
      <c r="P146" s="460"/>
      <c r="Q146" s="461">
        <v>0</v>
      </c>
      <c r="R146" s="462">
        <v>0</v>
      </c>
      <c r="S146" s="463">
        <f t="shared" si="33"/>
        <v>0</v>
      </c>
      <c r="T146" s="460"/>
      <c r="U146" s="461">
        <v>0</v>
      </c>
      <c r="V146" s="462">
        <v>0</v>
      </c>
      <c r="W146" s="463">
        <f t="shared" si="34"/>
        <v>0</v>
      </c>
      <c r="X146" s="460"/>
      <c r="Y146" s="461">
        <v>0</v>
      </c>
      <c r="Z146" s="462">
        <v>0</v>
      </c>
      <c r="AA146" s="463">
        <f t="shared" si="35"/>
        <v>0</v>
      </c>
      <c r="AB146" s="460"/>
      <c r="AC146" s="461">
        <v>0</v>
      </c>
      <c r="AD146" s="462">
        <v>0</v>
      </c>
      <c r="AE146" s="463">
        <f t="shared" si="36"/>
        <v>0</v>
      </c>
      <c r="AF146" s="460"/>
      <c r="AG146" s="461">
        <v>0</v>
      </c>
      <c r="AH146" s="462">
        <v>0</v>
      </c>
      <c r="AI146" s="463">
        <f t="shared" si="37"/>
        <v>0</v>
      </c>
      <c r="AJ146" s="460"/>
      <c r="AK146" s="461">
        <v>0</v>
      </c>
      <c r="AL146" s="462">
        <v>0</v>
      </c>
      <c r="AM146" s="463">
        <f t="shared" si="38"/>
        <v>0</v>
      </c>
      <c r="AN146" s="460"/>
      <c r="AO146" s="461">
        <v>0</v>
      </c>
      <c r="AP146" s="462">
        <v>0</v>
      </c>
      <c r="AQ146" s="463">
        <f t="shared" si="39"/>
        <v>0</v>
      </c>
      <c r="AR146" s="464">
        <f t="shared" si="42"/>
        <v>0</v>
      </c>
      <c r="AS146" s="463">
        <f t="shared" si="43"/>
        <v>0</v>
      </c>
      <c r="AT146" s="480">
        <v>0</v>
      </c>
      <c r="AU146" s="491">
        <f>[1]Budżet!K138</f>
        <v>0</v>
      </c>
      <c r="AV146" s="487">
        <f>ROUND([1]Budżet!K138-[1]Budżet!M138,2)</f>
        <v>0</v>
      </c>
      <c r="AW146" s="487" t="str">
        <f t="shared" si="44"/>
        <v>OK</v>
      </c>
      <c r="AX146" s="488" t="str">
        <f t="shared" si="32"/>
        <v>OK</v>
      </c>
      <c r="AY146" s="488" t="str">
        <f t="shared" si="40"/>
        <v>Wartość wkładu własnego spójna z SOWA EFS</v>
      </c>
      <c r="AZ146" s="490" t="str">
        <f t="shared" si="41"/>
        <v>Wartość ogółem spójna z SOWA EFS</v>
      </c>
      <c r="BA146" s="456"/>
      <c r="BB146" s="441"/>
      <c r="BC146" s="441"/>
      <c r="BD146" s="441"/>
      <c r="BE146" s="441"/>
      <c r="BF146" s="441"/>
      <c r="BG146" s="441"/>
    </row>
    <row r="147" spans="1:59" ht="75" customHeight="1">
      <c r="A147" s="438" t="s">
        <v>1240</v>
      </c>
      <c r="B147" s="438">
        <f>[1]Budżet!B139</f>
        <v>0</v>
      </c>
      <c r="C147" s="476">
        <f>[1]Budżet!E139</f>
        <v>0</v>
      </c>
      <c r="D147" s="438">
        <f>[1]Budżet!N139</f>
        <v>0</v>
      </c>
      <c r="E147" s="438" t="str">
        <f>IF([1]Budżet!D139="Amortyzacja","T","N")</f>
        <v>N</v>
      </c>
      <c r="F147" s="438" t="str">
        <f>IF([1]Budżet!D139="Personel projektu","T","N")</f>
        <v>N</v>
      </c>
      <c r="G147" s="438" t="str">
        <f>IF([1]Budżet!D139="Środki trwałe/dostawy","T","N")</f>
        <v>N</v>
      </c>
      <c r="H147" s="438" t="str">
        <f>IF([1]Budżet!D139="Wsparcie finansowe udzielone grantobiorcom i uczestnikom projektu","T","N")</f>
        <v>N</v>
      </c>
      <c r="I147" s="438" t="str">
        <f>IF([1]Budżet!K139&gt;[1]Budżet!M139,"T","N")</f>
        <v>N</v>
      </c>
      <c r="J147" s="438" t="str">
        <f>IF([1]Budżet!D139="Nieruchomości","T","N")</f>
        <v>N</v>
      </c>
      <c r="K147" s="438" t="str">
        <f>IF([1]Budżet!D139="Usługi zewnętrzne","T","N")</f>
        <v>N</v>
      </c>
      <c r="L147" s="438" t="str">
        <f>IF([1]Budżet!D139="Wartości niematerialne i prawne","T","N")</f>
        <v>N</v>
      </c>
      <c r="M147" s="438" t="str">
        <f>IF([1]Budżet!D139="Roboty budowlane","T","N")</f>
        <v>N</v>
      </c>
      <c r="N147" s="438" t="str">
        <f>IF([1]Budżet!D139="Dostawy (inne niż środki trwałe)","T","N")</f>
        <v>N</v>
      </c>
      <c r="O147" s="438" t="str">
        <f>IF([1]Budżet!D139="Koszty wsparcia uczestników projektu","T","N")</f>
        <v>N</v>
      </c>
      <c r="P147" s="460"/>
      <c r="Q147" s="461">
        <v>0</v>
      </c>
      <c r="R147" s="462">
        <v>0</v>
      </c>
      <c r="S147" s="463">
        <f t="shared" si="33"/>
        <v>0</v>
      </c>
      <c r="T147" s="460"/>
      <c r="U147" s="461">
        <v>0</v>
      </c>
      <c r="V147" s="462">
        <v>0</v>
      </c>
      <c r="W147" s="463">
        <f t="shared" si="34"/>
        <v>0</v>
      </c>
      <c r="X147" s="460"/>
      <c r="Y147" s="461">
        <v>0</v>
      </c>
      <c r="Z147" s="462">
        <v>0</v>
      </c>
      <c r="AA147" s="463">
        <f t="shared" si="35"/>
        <v>0</v>
      </c>
      <c r="AB147" s="460"/>
      <c r="AC147" s="461">
        <v>0</v>
      </c>
      <c r="AD147" s="462">
        <v>0</v>
      </c>
      <c r="AE147" s="463">
        <f t="shared" si="36"/>
        <v>0</v>
      </c>
      <c r="AF147" s="460"/>
      <c r="AG147" s="461">
        <v>0</v>
      </c>
      <c r="AH147" s="462">
        <v>0</v>
      </c>
      <c r="AI147" s="463">
        <f t="shared" si="37"/>
        <v>0</v>
      </c>
      <c r="AJ147" s="460"/>
      <c r="AK147" s="461">
        <v>0</v>
      </c>
      <c r="AL147" s="462">
        <v>0</v>
      </c>
      <c r="AM147" s="463">
        <f t="shared" si="38"/>
        <v>0</v>
      </c>
      <c r="AN147" s="460"/>
      <c r="AO147" s="461">
        <v>0</v>
      </c>
      <c r="AP147" s="462">
        <v>0</v>
      </c>
      <c r="AQ147" s="463">
        <f t="shared" si="39"/>
        <v>0</v>
      </c>
      <c r="AR147" s="464">
        <f t="shared" si="42"/>
        <v>0</v>
      </c>
      <c r="AS147" s="463">
        <f t="shared" si="43"/>
        <v>0</v>
      </c>
      <c r="AT147" s="480">
        <v>0</v>
      </c>
      <c r="AU147" s="491">
        <f>[1]Budżet!K139</f>
        <v>0</v>
      </c>
      <c r="AV147" s="487">
        <f>ROUND([1]Budżet!K139-[1]Budżet!M139,2)</f>
        <v>0</v>
      </c>
      <c r="AW147" s="487" t="str">
        <f t="shared" si="44"/>
        <v>OK</v>
      </c>
      <c r="AX147" s="488" t="str">
        <f t="shared" si="32"/>
        <v>OK</v>
      </c>
      <c r="AY147" s="488" t="str">
        <f t="shared" si="40"/>
        <v>Wartość wkładu własnego spójna z SOWA EFS</v>
      </c>
      <c r="AZ147" s="490" t="str">
        <f t="shared" si="41"/>
        <v>Wartość ogółem spójna z SOWA EFS</v>
      </c>
      <c r="BA147" s="456"/>
      <c r="BB147" s="441"/>
      <c r="BC147" s="441"/>
      <c r="BD147" s="441"/>
      <c r="BE147" s="441"/>
      <c r="BF147" s="441"/>
      <c r="BG147" s="441"/>
    </row>
    <row r="148" spans="1:59" ht="75" customHeight="1">
      <c r="A148" s="438" t="s">
        <v>1241</v>
      </c>
      <c r="B148" s="438">
        <f>[1]Budżet!B140</f>
        <v>0</v>
      </c>
      <c r="C148" s="476">
        <f>[1]Budżet!E140</f>
        <v>0</v>
      </c>
      <c r="D148" s="438">
        <f>[1]Budżet!N140</f>
        <v>0</v>
      </c>
      <c r="E148" s="438" t="str">
        <f>IF([1]Budżet!D140="Amortyzacja","T","N")</f>
        <v>N</v>
      </c>
      <c r="F148" s="438" t="str">
        <f>IF([1]Budżet!D140="Personel projektu","T","N")</f>
        <v>N</v>
      </c>
      <c r="G148" s="438" t="str">
        <f>IF([1]Budżet!D140="Środki trwałe/dostawy","T","N")</f>
        <v>N</v>
      </c>
      <c r="H148" s="438" t="str">
        <f>IF([1]Budżet!D140="Wsparcie finansowe udzielone grantobiorcom i uczestnikom projektu","T","N")</f>
        <v>N</v>
      </c>
      <c r="I148" s="438" t="str">
        <f>IF([1]Budżet!K140&gt;[1]Budżet!M140,"T","N")</f>
        <v>N</v>
      </c>
      <c r="J148" s="438" t="str">
        <f>IF([1]Budżet!D140="Nieruchomości","T","N")</f>
        <v>N</v>
      </c>
      <c r="K148" s="438" t="str">
        <f>IF([1]Budżet!D140="Usługi zewnętrzne","T","N")</f>
        <v>N</v>
      </c>
      <c r="L148" s="438" t="str">
        <f>IF([1]Budżet!D140="Wartości niematerialne i prawne","T","N")</f>
        <v>N</v>
      </c>
      <c r="M148" s="438" t="str">
        <f>IF([1]Budżet!D140="Roboty budowlane","T","N")</f>
        <v>N</v>
      </c>
      <c r="N148" s="438" t="str">
        <f>IF([1]Budżet!D140="Dostawy (inne niż środki trwałe)","T","N")</f>
        <v>N</v>
      </c>
      <c r="O148" s="438" t="str">
        <f>IF([1]Budżet!D140="Koszty wsparcia uczestników projektu","T","N")</f>
        <v>N</v>
      </c>
      <c r="P148" s="460"/>
      <c r="Q148" s="461">
        <v>0</v>
      </c>
      <c r="R148" s="462">
        <v>0</v>
      </c>
      <c r="S148" s="463">
        <f t="shared" si="33"/>
        <v>0</v>
      </c>
      <c r="T148" s="460"/>
      <c r="U148" s="461">
        <v>0</v>
      </c>
      <c r="V148" s="462">
        <v>0</v>
      </c>
      <c r="W148" s="463">
        <f t="shared" si="34"/>
        <v>0</v>
      </c>
      <c r="X148" s="460"/>
      <c r="Y148" s="461">
        <v>0</v>
      </c>
      <c r="Z148" s="462">
        <v>0</v>
      </c>
      <c r="AA148" s="463">
        <f t="shared" si="35"/>
        <v>0</v>
      </c>
      <c r="AB148" s="460"/>
      <c r="AC148" s="461">
        <v>0</v>
      </c>
      <c r="AD148" s="462">
        <v>0</v>
      </c>
      <c r="AE148" s="463">
        <f t="shared" si="36"/>
        <v>0</v>
      </c>
      <c r="AF148" s="460"/>
      <c r="AG148" s="461">
        <v>0</v>
      </c>
      <c r="AH148" s="462">
        <v>0</v>
      </c>
      <c r="AI148" s="463">
        <f t="shared" si="37"/>
        <v>0</v>
      </c>
      <c r="AJ148" s="460"/>
      <c r="AK148" s="461">
        <v>0</v>
      </c>
      <c r="AL148" s="462">
        <v>0</v>
      </c>
      <c r="AM148" s="463">
        <f t="shared" si="38"/>
        <v>0</v>
      </c>
      <c r="AN148" s="460"/>
      <c r="AO148" s="461">
        <v>0</v>
      </c>
      <c r="AP148" s="462">
        <v>0</v>
      </c>
      <c r="AQ148" s="463">
        <f t="shared" si="39"/>
        <v>0</v>
      </c>
      <c r="AR148" s="464">
        <f t="shared" si="42"/>
        <v>0</v>
      </c>
      <c r="AS148" s="463">
        <f t="shared" si="43"/>
        <v>0</v>
      </c>
      <c r="AT148" s="480">
        <v>0</v>
      </c>
      <c r="AU148" s="491">
        <f>[1]Budżet!K140</f>
        <v>0</v>
      </c>
      <c r="AV148" s="487">
        <f>ROUND([1]Budżet!K140-[1]Budżet!M140,2)</f>
        <v>0</v>
      </c>
      <c r="AW148" s="487" t="str">
        <f t="shared" si="44"/>
        <v>OK</v>
      </c>
      <c r="AX148" s="488" t="str">
        <f t="shared" si="32"/>
        <v>OK</v>
      </c>
      <c r="AY148" s="488" t="str">
        <f t="shared" si="40"/>
        <v>Wartość wkładu własnego spójna z SOWA EFS</v>
      </c>
      <c r="AZ148" s="490" t="str">
        <f t="shared" si="41"/>
        <v>Wartość ogółem spójna z SOWA EFS</v>
      </c>
      <c r="BA148" s="456"/>
      <c r="BB148" s="441"/>
      <c r="BC148" s="441"/>
      <c r="BD148" s="441"/>
      <c r="BE148" s="441"/>
      <c r="BF148" s="441"/>
      <c r="BG148" s="441"/>
    </row>
    <row r="149" spans="1:59" ht="75" customHeight="1">
      <c r="A149" s="438" t="s">
        <v>1242</v>
      </c>
      <c r="B149" s="438">
        <f>[1]Budżet!B141</f>
        <v>0</v>
      </c>
      <c r="C149" s="476">
        <f>[1]Budżet!E141</f>
        <v>0</v>
      </c>
      <c r="D149" s="438">
        <f>[1]Budżet!N141</f>
        <v>0</v>
      </c>
      <c r="E149" s="438" t="str">
        <f>IF([1]Budżet!D141="Amortyzacja","T","N")</f>
        <v>N</v>
      </c>
      <c r="F149" s="438" t="str">
        <f>IF([1]Budżet!D141="Personel projektu","T","N")</f>
        <v>N</v>
      </c>
      <c r="G149" s="438" t="str">
        <f>IF([1]Budżet!D141="Środki trwałe/dostawy","T","N")</f>
        <v>N</v>
      </c>
      <c r="H149" s="438" t="str">
        <f>IF([1]Budżet!D141="Wsparcie finansowe udzielone grantobiorcom i uczestnikom projektu","T","N")</f>
        <v>N</v>
      </c>
      <c r="I149" s="438" t="str">
        <f>IF([1]Budżet!K141&gt;[1]Budżet!M141,"T","N")</f>
        <v>N</v>
      </c>
      <c r="J149" s="438" t="str">
        <f>IF([1]Budżet!D141="Nieruchomości","T","N")</f>
        <v>N</v>
      </c>
      <c r="K149" s="438" t="str">
        <f>IF([1]Budżet!D141="Usługi zewnętrzne","T","N")</f>
        <v>N</v>
      </c>
      <c r="L149" s="438" t="str">
        <f>IF([1]Budżet!D141="Wartości niematerialne i prawne","T","N")</f>
        <v>N</v>
      </c>
      <c r="M149" s="438" t="str">
        <f>IF([1]Budżet!D141="Roboty budowlane","T","N")</f>
        <v>N</v>
      </c>
      <c r="N149" s="438" t="str">
        <f>IF([1]Budżet!D141="Dostawy (inne niż środki trwałe)","T","N")</f>
        <v>N</v>
      </c>
      <c r="O149" s="438" t="str">
        <f>IF([1]Budżet!D141="Koszty wsparcia uczestników projektu","T","N")</f>
        <v>N</v>
      </c>
      <c r="P149" s="460"/>
      <c r="Q149" s="461">
        <v>0</v>
      </c>
      <c r="R149" s="462">
        <v>0</v>
      </c>
      <c r="S149" s="463">
        <f t="shared" si="33"/>
        <v>0</v>
      </c>
      <c r="T149" s="460"/>
      <c r="U149" s="461">
        <v>0</v>
      </c>
      <c r="V149" s="462">
        <v>0</v>
      </c>
      <c r="W149" s="463">
        <f t="shared" si="34"/>
        <v>0</v>
      </c>
      <c r="X149" s="460"/>
      <c r="Y149" s="461">
        <v>0</v>
      </c>
      <c r="Z149" s="462">
        <v>0</v>
      </c>
      <c r="AA149" s="463">
        <f t="shared" si="35"/>
        <v>0</v>
      </c>
      <c r="AB149" s="460"/>
      <c r="AC149" s="461">
        <v>0</v>
      </c>
      <c r="AD149" s="462">
        <v>0</v>
      </c>
      <c r="AE149" s="463">
        <f t="shared" si="36"/>
        <v>0</v>
      </c>
      <c r="AF149" s="460"/>
      <c r="AG149" s="461">
        <v>0</v>
      </c>
      <c r="AH149" s="462">
        <v>0</v>
      </c>
      <c r="AI149" s="463">
        <f t="shared" si="37"/>
        <v>0</v>
      </c>
      <c r="AJ149" s="460"/>
      <c r="AK149" s="461">
        <v>0</v>
      </c>
      <c r="AL149" s="462">
        <v>0</v>
      </c>
      <c r="AM149" s="463">
        <f t="shared" si="38"/>
        <v>0</v>
      </c>
      <c r="AN149" s="460"/>
      <c r="AO149" s="461">
        <v>0</v>
      </c>
      <c r="AP149" s="462">
        <v>0</v>
      </c>
      <c r="AQ149" s="463">
        <f t="shared" si="39"/>
        <v>0</v>
      </c>
      <c r="AR149" s="464">
        <f t="shared" si="42"/>
        <v>0</v>
      </c>
      <c r="AS149" s="463">
        <f t="shared" si="43"/>
        <v>0</v>
      </c>
      <c r="AT149" s="480">
        <v>0</v>
      </c>
      <c r="AU149" s="491">
        <f>[1]Budżet!K141</f>
        <v>0</v>
      </c>
      <c r="AV149" s="487">
        <f>ROUND([1]Budżet!K141-[1]Budżet!M141,2)</f>
        <v>0</v>
      </c>
      <c r="AW149" s="487" t="str">
        <f t="shared" si="44"/>
        <v>OK</v>
      </c>
      <c r="AX149" s="488" t="str">
        <f t="shared" si="32"/>
        <v>OK</v>
      </c>
      <c r="AY149" s="488" t="str">
        <f t="shared" si="40"/>
        <v>Wartość wkładu własnego spójna z SOWA EFS</v>
      </c>
      <c r="AZ149" s="490" t="str">
        <f t="shared" si="41"/>
        <v>Wartość ogółem spójna z SOWA EFS</v>
      </c>
      <c r="BA149" s="456"/>
      <c r="BB149" s="441"/>
      <c r="BC149" s="441"/>
      <c r="BD149" s="441"/>
      <c r="BE149" s="441"/>
      <c r="BF149" s="441"/>
      <c r="BG149" s="441"/>
    </row>
    <row r="150" spans="1:59" ht="75" customHeight="1">
      <c r="A150" s="438" t="s">
        <v>1243</v>
      </c>
      <c r="B150" s="438">
        <f>[1]Budżet!B142</f>
        <v>0</v>
      </c>
      <c r="C150" s="476">
        <f>[1]Budżet!E142</f>
        <v>0</v>
      </c>
      <c r="D150" s="438">
        <f>[1]Budżet!N142</f>
        <v>0</v>
      </c>
      <c r="E150" s="438" t="str">
        <f>IF([1]Budżet!D142="Amortyzacja","T","N")</f>
        <v>N</v>
      </c>
      <c r="F150" s="438" t="str">
        <f>IF([1]Budżet!D142="Personel projektu","T","N")</f>
        <v>N</v>
      </c>
      <c r="G150" s="438" t="str">
        <f>IF([1]Budżet!D142="Środki trwałe/dostawy","T","N")</f>
        <v>N</v>
      </c>
      <c r="H150" s="438" t="str">
        <f>IF([1]Budżet!D142="Wsparcie finansowe udzielone grantobiorcom i uczestnikom projektu","T","N")</f>
        <v>N</v>
      </c>
      <c r="I150" s="438" t="str">
        <f>IF([1]Budżet!K142&gt;[1]Budżet!M142,"T","N")</f>
        <v>N</v>
      </c>
      <c r="J150" s="438" t="str">
        <f>IF([1]Budżet!D142="Nieruchomości","T","N")</f>
        <v>N</v>
      </c>
      <c r="K150" s="438" t="str">
        <f>IF([1]Budżet!D142="Usługi zewnętrzne","T","N")</f>
        <v>N</v>
      </c>
      <c r="L150" s="438" t="str">
        <f>IF([1]Budżet!D142="Wartości niematerialne i prawne","T","N")</f>
        <v>N</v>
      </c>
      <c r="M150" s="438" t="str">
        <f>IF([1]Budżet!D142="Roboty budowlane","T","N")</f>
        <v>N</v>
      </c>
      <c r="N150" s="438" t="str">
        <f>IF([1]Budżet!D142="Dostawy (inne niż środki trwałe)","T","N")</f>
        <v>N</v>
      </c>
      <c r="O150" s="438" t="str">
        <f>IF([1]Budżet!D142="Koszty wsparcia uczestników projektu","T","N")</f>
        <v>N</v>
      </c>
      <c r="P150" s="460"/>
      <c r="Q150" s="461">
        <v>0</v>
      </c>
      <c r="R150" s="462">
        <v>0</v>
      </c>
      <c r="S150" s="463">
        <f t="shared" si="33"/>
        <v>0</v>
      </c>
      <c r="T150" s="460"/>
      <c r="U150" s="461">
        <v>0</v>
      </c>
      <c r="V150" s="462">
        <v>0</v>
      </c>
      <c r="W150" s="463">
        <f t="shared" si="34"/>
        <v>0</v>
      </c>
      <c r="X150" s="460"/>
      <c r="Y150" s="461">
        <v>0</v>
      </c>
      <c r="Z150" s="462">
        <v>0</v>
      </c>
      <c r="AA150" s="463">
        <f t="shared" si="35"/>
        <v>0</v>
      </c>
      <c r="AB150" s="460"/>
      <c r="AC150" s="461">
        <v>0</v>
      </c>
      <c r="AD150" s="462">
        <v>0</v>
      </c>
      <c r="AE150" s="463">
        <f t="shared" si="36"/>
        <v>0</v>
      </c>
      <c r="AF150" s="460"/>
      <c r="AG150" s="461">
        <v>0</v>
      </c>
      <c r="AH150" s="462">
        <v>0</v>
      </c>
      <c r="AI150" s="463">
        <f t="shared" si="37"/>
        <v>0</v>
      </c>
      <c r="AJ150" s="460"/>
      <c r="AK150" s="461">
        <v>0</v>
      </c>
      <c r="AL150" s="462">
        <v>0</v>
      </c>
      <c r="AM150" s="463">
        <f t="shared" si="38"/>
        <v>0</v>
      </c>
      <c r="AN150" s="460"/>
      <c r="AO150" s="461">
        <v>0</v>
      </c>
      <c r="AP150" s="462">
        <v>0</v>
      </c>
      <c r="AQ150" s="463">
        <f t="shared" si="39"/>
        <v>0</v>
      </c>
      <c r="AR150" s="464">
        <f t="shared" si="42"/>
        <v>0</v>
      </c>
      <c r="AS150" s="463">
        <f t="shared" si="43"/>
        <v>0</v>
      </c>
      <c r="AT150" s="480">
        <v>0</v>
      </c>
      <c r="AU150" s="491">
        <f>[1]Budżet!K142</f>
        <v>0</v>
      </c>
      <c r="AV150" s="487">
        <f>ROUND([1]Budżet!K142-[1]Budżet!M142,2)</f>
        <v>0</v>
      </c>
      <c r="AW150" s="487" t="str">
        <f t="shared" si="44"/>
        <v>OK</v>
      </c>
      <c r="AX150" s="488" t="str">
        <f t="shared" si="32"/>
        <v>OK</v>
      </c>
      <c r="AY150" s="488" t="str">
        <f t="shared" si="40"/>
        <v>Wartość wkładu własnego spójna z SOWA EFS</v>
      </c>
      <c r="AZ150" s="490" t="str">
        <f t="shared" si="41"/>
        <v>Wartość ogółem spójna z SOWA EFS</v>
      </c>
      <c r="BA150" s="456"/>
      <c r="BB150" s="441"/>
      <c r="BC150" s="441"/>
      <c r="BD150" s="441"/>
      <c r="BE150" s="441"/>
      <c r="BF150" s="441"/>
      <c r="BG150" s="441"/>
    </row>
    <row r="151" spans="1:59" ht="75" customHeight="1">
      <c r="A151" s="438" t="s">
        <v>1244</v>
      </c>
      <c r="B151" s="438">
        <f>[1]Budżet!B143</f>
        <v>0</v>
      </c>
      <c r="C151" s="476">
        <f>[1]Budżet!E143</f>
        <v>0</v>
      </c>
      <c r="D151" s="438">
        <f>[1]Budżet!N143</f>
        <v>0</v>
      </c>
      <c r="E151" s="438" t="str">
        <f>IF([1]Budżet!D143="Amortyzacja","T","N")</f>
        <v>N</v>
      </c>
      <c r="F151" s="438" t="str">
        <f>IF([1]Budżet!D143="Personel projektu","T","N")</f>
        <v>N</v>
      </c>
      <c r="G151" s="438" t="str">
        <f>IF([1]Budżet!D143="Środki trwałe/dostawy","T","N")</f>
        <v>N</v>
      </c>
      <c r="H151" s="438" t="str">
        <f>IF([1]Budżet!D143="Wsparcie finansowe udzielone grantobiorcom i uczestnikom projektu","T","N")</f>
        <v>N</v>
      </c>
      <c r="I151" s="438" t="str">
        <f>IF([1]Budżet!K143&gt;[1]Budżet!M143,"T","N")</f>
        <v>N</v>
      </c>
      <c r="J151" s="438" t="str">
        <f>IF([1]Budżet!D143="Nieruchomości","T","N")</f>
        <v>N</v>
      </c>
      <c r="K151" s="438" t="str">
        <f>IF([1]Budżet!D143="Usługi zewnętrzne","T","N")</f>
        <v>N</v>
      </c>
      <c r="L151" s="438" t="str">
        <f>IF([1]Budżet!D143="Wartości niematerialne i prawne","T","N")</f>
        <v>N</v>
      </c>
      <c r="M151" s="438" t="str">
        <f>IF([1]Budżet!D143="Roboty budowlane","T","N")</f>
        <v>N</v>
      </c>
      <c r="N151" s="438" t="str">
        <f>IF([1]Budżet!D143="Dostawy (inne niż środki trwałe)","T","N")</f>
        <v>N</v>
      </c>
      <c r="O151" s="438" t="str">
        <f>IF([1]Budżet!D143="Koszty wsparcia uczestników projektu","T","N")</f>
        <v>N</v>
      </c>
      <c r="P151" s="460"/>
      <c r="Q151" s="461">
        <v>0</v>
      </c>
      <c r="R151" s="462">
        <v>0</v>
      </c>
      <c r="S151" s="463">
        <f t="shared" si="33"/>
        <v>0</v>
      </c>
      <c r="T151" s="460"/>
      <c r="U151" s="461">
        <v>0</v>
      </c>
      <c r="V151" s="462">
        <v>0</v>
      </c>
      <c r="W151" s="463">
        <f t="shared" si="34"/>
        <v>0</v>
      </c>
      <c r="X151" s="460"/>
      <c r="Y151" s="461">
        <v>0</v>
      </c>
      <c r="Z151" s="462">
        <v>0</v>
      </c>
      <c r="AA151" s="463">
        <f t="shared" si="35"/>
        <v>0</v>
      </c>
      <c r="AB151" s="460"/>
      <c r="AC151" s="461">
        <v>0</v>
      </c>
      <c r="AD151" s="462">
        <v>0</v>
      </c>
      <c r="AE151" s="463">
        <f t="shared" si="36"/>
        <v>0</v>
      </c>
      <c r="AF151" s="460"/>
      <c r="AG151" s="461">
        <v>0</v>
      </c>
      <c r="AH151" s="462">
        <v>0</v>
      </c>
      <c r="AI151" s="463">
        <f t="shared" si="37"/>
        <v>0</v>
      </c>
      <c r="AJ151" s="460"/>
      <c r="AK151" s="461">
        <v>0</v>
      </c>
      <c r="AL151" s="462">
        <v>0</v>
      </c>
      <c r="AM151" s="463">
        <f t="shared" si="38"/>
        <v>0</v>
      </c>
      <c r="AN151" s="460"/>
      <c r="AO151" s="461">
        <v>0</v>
      </c>
      <c r="AP151" s="462">
        <v>0</v>
      </c>
      <c r="AQ151" s="463">
        <f t="shared" si="39"/>
        <v>0</v>
      </c>
      <c r="AR151" s="464">
        <f t="shared" si="42"/>
        <v>0</v>
      </c>
      <c r="AS151" s="463">
        <f t="shared" si="43"/>
        <v>0</v>
      </c>
      <c r="AT151" s="480">
        <v>0</v>
      </c>
      <c r="AU151" s="491">
        <f>[1]Budżet!K143</f>
        <v>0</v>
      </c>
      <c r="AV151" s="487">
        <f>ROUND([1]Budżet!K143-[1]Budżet!M143,2)</f>
        <v>0</v>
      </c>
      <c r="AW151" s="487" t="str">
        <f t="shared" si="44"/>
        <v>OK</v>
      </c>
      <c r="AX151" s="488" t="str">
        <f t="shared" si="32"/>
        <v>OK</v>
      </c>
      <c r="AY151" s="488" t="str">
        <f t="shared" si="40"/>
        <v>Wartość wkładu własnego spójna z SOWA EFS</v>
      </c>
      <c r="AZ151" s="490" t="str">
        <f t="shared" si="41"/>
        <v>Wartość ogółem spójna z SOWA EFS</v>
      </c>
      <c r="BA151" s="456"/>
      <c r="BB151" s="441"/>
      <c r="BC151" s="441"/>
      <c r="BD151" s="441"/>
      <c r="BE151" s="441"/>
      <c r="BF151" s="441"/>
      <c r="BG151" s="441"/>
    </row>
    <row r="152" spans="1:59" ht="75" customHeight="1">
      <c r="A152" s="438" t="s">
        <v>1245</v>
      </c>
      <c r="B152" s="438">
        <f>[1]Budżet!B144</f>
        <v>0</v>
      </c>
      <c r="C152" s="476">
        <f>[1]Budżet!E144</f>
        <v>0</v>
      </c>
      <c r="D152" s="438">
        <f>[1]Budżet!N144</f>
        <v>0</v>
      </c>
      <c r="E152" s="438" t="str">
        <f>IF([1]Budżet!D144="Amortyzacja","T","N")</f>
        <v>N</v>
      </c>
      <c r="F152" s="438" t="str">
        <f>IF([1]Budżet!D144="Personel projektu","T","N")</f>
        <v>N</v>
      </c>
      <c r="G152" s="438" t="str">
        <f>IF([1]Budżet!D144="Środki trwałe/dostawy","T","N")</f>
        <v>N</v>
      </c>
      <c r="H152" s="438" t="str">
        <f>IF([1]Budżet!D144="Wsparcie finansowe udzielone grantobiorcom i uczestnikom projektu","T","N")</f>
        <v>N</v>
      </c>
      <c r="I152" s="438" t="str">
        <f>IF([1]Budżet!K144&gt;[1]Budżet!M144,"T","N")</f>
        <v>N</v>
      </c>
      <c r="J152" s="438" t="str">
        <f>IF([1]Budżet!D144="Nieruchomości","T","N")</f>
        <v>N</v>
      </c>
      <c r="K152" s="438" t="str">
        <f>IF([1]Budżet!D144="Usługi zewnętrzne","T","N")</f>
        <v>N</v>
      </c>
      <c r="L152" s="438" t="str">
        <f>IF([1]Budżet!D144="Wartości niematerialne i prawne","T","N")</f>
        <v>N</v>
      </c>
      <c r="M152" s="438" t="str">
        <f>IF([1]Budżet!D144="Roboty budowlane","T","N")</f>
        <v>N</v>
      </c>
      <c r="N152" s="438" t="str">
        <f>IF([1]Budżet!D144="Dostawy (inne niż środki trwałe)","T","N")</f>
        <v>N</v>
      </c>
      <c r="O152" s="438" t="str">
        <f>IF([1]Budżet!D144="Koszty wsparcia uczestników projektu","T","N")</f>
        <v>N</v>
      </c>
      <c r="P152" s="460"/>
      <c r="Q152" s="461">
        <v>0</v>
      </c>
      <c r="R152" s="462">
        <v>0</v>
      </c>
      <c r="S152" s="463">
        <f t="shared" si="33"/>
        <v>0</v>
      </c>
      <c r="T152" s="460"/>
      <c r="U152" s="461">
        <v>0</v>
      </c>
      <c r="V152" s="462">
        <v>0</v>
      </c>
      <c r="W152" s="463">
        <f t="shared" si="34"/>
        <v>0</v>
      </c>
      <c r="X152" s="460"/>
      <c r="Y152" s="461">
        <v>0</v>
      </c>
      <c r="Z152" s="462">
        <v>0</v>
      </c>
      <c r="AA152" s="463">
        <f t="shared" si="35"/>
        <v>0</v>
      </c>
      <c r="AB152" s="460"/>
      <c r="AC152" s="461">
        <v>0</v>
      </c>
      <c r="AD152" s="462">
        <v>0</v>
      </c>
      <c r="AE152" s="463">
        <f t="shared" si="36"/>
        <v>0</v>
      </c>
      <c r="AF152" s="460"/>
      <c r="AG152" s="461">
        <v>0</v>
      </c>
      <c r="AH152" s="462">
        <v>0</v>
      </c>
      <c r="AI152" s="463">
        <f t="shared" si="37"/>
        <v>0</v>
      </c>
      <c r="AJ152" s="460"/>
      <c r="AK152" s="461">
        <v>0</v>
      </c>
      <c r="AL152" s="462">
        <v>0</v>
      </c>
      <c r="AM152" s="463">
        <f t="shared" si="38"/>
        <v>0</v>
      </c>
      <c r="AN152" s="460"/>
      <c r="AO152" s="461">
        <v>0</v>
      </c>
      <c r="AP152" s="462">
        <v>0</v>
      </c>
      <c r="AQ152" s="463">
        <f t="shared" si="39"/>
        <v>0</v>
      </c>
      <c r="AR152" s="464">
        <f t="shared" si="42"/>
        <v>0</v>
      </c>
      <c r="AS152" s="463">
        <f t="shared" si="43"/>
        <v>0</v>
      </c>
      <c r="AT152" s="480">
        <v>0</v>
      </c>
      <c r="AU152" s="491">
        <f>[1]Budżet!K144</f>
        <v>0</v>
      </c>
      <c r="AV152" s="487">
        <f>ROUND([1]Budżet!K144-[1]Budżet!M144,2)</f>
        <v>0</v>
      </c>
      <c r="AW152" s="487" t="str">
        <f t="shared" si="44"/>
        <v>OK</v>
      </c>
      <c r="AX152" s="488" t="str">
        <f t="shared" si="32"/>
        <v>OK</v>
      </c>
      <c r="AY152" s="488" t="str">
        <f t="shared" si="40"/>
        <v>Wartość wkładu własnego spójna z SOWA EFS</v>
      </c>
      <c r="AZ152" s="490" t="str">
        <f t="shared" si="41"/>
        <v>Wartość ogółem spójna z SOWA EFS</v>
      </c>
      <c r="BA152" s="456"/>
      <c r="BB152" s="441"/>
      <c r="BC152" s="441"/>
      <c r="BD152" s="441"/>
      <c r="BE152" s="441"/>
      <c r="BF152" s="441"/>
      <c r="BG152" s="441"/>
    </row>
    <row r="153" spans="1:59" ht="75" customHeight="1">
      <c r="A153" s="438" t="s">
        <v>1246</v>
      </c>
      <c r="B153" s="438">
        <f>[1]Budżet!B145</f>
        <v>0</v>
      </c>
      <c r="C153" s="476">
        <f>[1]Budżet!E145</f>
        <v>0</v>
      </c>
      <c r="D153" s="438">
        <f>[1]Budżet!N145</f>
        <v>0</v>
      </c>
      <c r="E153" s="438" t="str">
        <f>IF([1]Budżet!D145="Amortyzacja","T","N")</f>
        <v>N</v>
      </c>
      <c r="F153" s="438" t="str">
        <f>IF([1]Budżet!D145="Personel projektu","T","N")</f>
        <v>N</v>
      </c>
      <c r="G153" s="438" t="str">
        <f>IF([1]Budżet!D145="Środki trwałe/dostawy","T","N")</f>
        <v>N</v>
      </c>
      <c r="H153" s="438" t="str">
        <f>IF([1]Budżet!D145="Wsparcie finansowe udzielone grantobiorcom i uczestnikom projektu","T","N")</f>
        <v>N</v>
      </c>
      <c r="I153" s="438" t="str">
        <f>IF([1]Budżet!K145&gt;[1]Budżet!M145,"T","N")</f>
        <v>N</v>
      </c>
      <c r="J153" s="438" t="str">
        <f>IF([1]Budżet!D145="Nieruchomości","T","N")</f>
        <v>N</v>
      </c>
      <c r="K153" s="438" t="str">
        <f>IF([1]Budżet!D145="Usługi zewnętrzne","T","N")</f>
        <v>N</v>
      </c>
      <c r="L153" s="438" t="str">
        <f>IF([1]Budżet!D145="Wartości niematerialne i prawne","T","N")</f>
        <v>N</v>
      </c>
      <c r="M153" s="438" t="str">
        <f>IF([1]Budżet!D145="Roboty budowlane","T","N")</f>
        <v>N</v>
      </c>
      <c r="N153" s="438" t="str">
        <f>IF([1]Budżet!D145="Dostawy (inne niż środki trwałe)","T","N")</f>
        <v>N</v>
      </c>
      <c r="O153" s="438" t="str">
        <f>IF([1]Budżet!D145="Koszty wsparcia uczestników projektu","T","N")</f>
        <v>N</v>
      </c>
      <c r="P153" s="460"/>
      <c r="Q153" s="461">
        <v>0</v>
      </c>
      <c r="R153" s="462">
        <v>0</v>
      </c>
      <c r="S153" s="463">
        <f t="shared" si="33"/>
        <v>0</v>
      </c>
      <c r="T153" s="460"/>
      <c r="U153" s="461">
        <v>0</v>
      </c>
      <c r="V153" s="462">
        <v>0</v>
      </c>
      <c r="W153" s="463">
        <f t="shared" si="34"/>
        <v>0</v>
      </c>
      <c r="X153" s="460"/>
      <c r="Y153" s="461">
        <v>0</v>
      </c>
      <c r="Z153" s="462">
        <v>0</v>
      </c>
      <c r="AA153" s="463">
        <f t="shared" si="35"/>
        <v>0</v>
      </c>
      <c r="AB153" s="460"/>
      <c r="AC153" s="461">
        <v>0</v>
      </c>
      <c r="AD153" s="462">
        <v>0</v>
      </c>
      <c r="AE153" s="463">
        <f t="shared" si="36"/>
        <v>0</v>
      </c>
      <c r="AF153" s="460"/>
      <c r="AG153" s="461">
        <v>0</v>
      </c>
      <c r="AH153" s="462">
        <v>0</v>
      </c>
      <c r="AI153" s="463">
        <f t="shared" si="37"/>
        <v>0</v>
      </c>
      <c r="AJ153" s="460"/>
      <c r="AK153" s="461">
        <v>0</v>
      </c>
      <c r="AL153" s="462">
        <v>0</v>
      </c>
      <c r="AM153" s="463">
        <f t="shared" si="38"/>
        <v>0</v>
      </c>
      <c r="AN153" s="460"/>
      <c r="AO153" s="461">
        <v>0</v>
      </c>
      <c r="AP153" s="462">
        <v>0</v>
      </c>
      <c r="AQ153" s="463">
        <f t="shared" si="39"/>
        <v>0</v>
      </c>
      <c r="AR153" s="464">
        <f t="shared" si="42"/>
        <v>0</v>
      </c>
      <c r="AS153" s="463">
        <f t="shared" si="43"/>
        <v>0</v>
      </c>
      <c r="AT153" s="480">
        <v>0</v>
      </c>
      <c r="AU153" s="491">
        <f>[1]Budżet!K145</f>
        <v>0</v>
      </c>
      <c r="AV153" s="487">
        <f>ROUND([1]Budżet!K145-[1]Budżet!M145,2)</f>
        <v>0</v>
      </c>
      <c r="AW153" s="487" t="str">
        <f t="shared" si="44"/>
        <v>OK</v>
      </c>
      <c r="AX153" s="488" t="str">
        <f t="shared" si="32"/>
        <v>OK</v>
      </c>
      <c r="AY153" s="488" t="str">
        <f t="shared" si="40"/>
        <v>Wartość wkładu własnego spójna z SOWA EFS</v>
      </c>
      <c r="AZ153" s="490" t="str">
        <f t="shared" si="41"/>
        <v>Wartość ogółem spójna z SOWA EFS</v>
      </c>
      <c r="BA153" s="456"/>
      <c r="BB153" s="441"/>
      <c r="BC153" s="441"/>
      <c r="BD153" s="441"/>
      <c r="BE153" s="441"/>
      <c r="BF153" s="441"/>
      <c r="BG153" s="441"/>
    </row>
    <row r="154" spans="1:59" ht="75" customHeight="1">
      <c r="A154" s="438" t="s">
        <v>1247</v>
      </c>
      <c r="B154" s="438">
        <f>[1]Budżet!B146</f>
        <v>0</v>
      </c>
      <c r="C154" s="476">
        <f>[1]Budżet!E146</f>
        <v>0</v>
      </c>
      <c r="D154" s="438">
        <f>[1]Budżet!N146</f>
        <v>0</v>
      </c>
      <c r="E154" s="438" t="str">
        <f>IF([1]Budżet!D146="Amortyzacja","T","N")</f>
        <v>N</v>
      </c>
      <c r="F154" s="438" t="str">
        <f>IF([1]Budżet!D146="Personel projektu","T","N")</f>
        <v>N</v>
      </c>
      <c r="G154" s="438" t="str">
        <f>IF([1]Budżet!D146="Środki trwałe/dostawy","T","N")</f>
        <v>N</v>
      </c>
      <c r="H154" s="438" t="str">
        <f>IF([1]Budżet!D146="Wsparcie finansowe udzielone grantobiorcom i uczestnikom projektu","T","N")</f>
        <v>N</v>
      </c>
      <c r="I154" s="438" t="str">
        <f>IF([1]Budżet!K146&gt;[1]Budżet!M146,"T","N")</f>
        <v>N</v>
      </c>
      <c r="J154" s="438" t="str">
        <f>IF([1]Budżet!D146="Nieruchomości","T","N")</f>
        <v>N</v>
      </c>
      <c r="K154" s="438" t="str">
        <f>IF([1]Budżet!D146="Usługi zewnętrzne","T","N")</f>
        <v>N</v>
      </c>
      <c r="L154" s="438" t="str">
        <f>IF([1]Budżet!D146="Wartości niematerialne i prawne","T","N")</f>
        <v>N</v>
      </c>
      <c r="M154" s="438" t="str">
        <f>IF([1]Budżet!D146="Roboty budowlane","T","N")</f>
        <v>N</v>
      </c>
      <c r="N154" s="438" t="str">
        <f>IF([1]Budżet!D146="Dostawy (inne niż środki trwałe)","T","N")</f>
        <v>N</v>
      </c>
      <c r="O154" s="438" t="str">
        <f>IF([1]Budżet!D146="Koszty wsparcia uczestników projektu","T","N")</f>
        <v>N</v>
      </c>
      <c r="P154" s="460"/>
      <c r="Q154" s="461">
        <v>0</v>
      </c>
      <c r="R154" s="462">
        <v>0</v>
      </c>
      <c r="S154" s="463">
        <f t="shared" si="33"/>
        <v>0</v>
      </c>
      <c r="T154" s="460"/>
      <c r="U154" s="461">
        <v>0</v>
      </c>
      <c r="V154" s="462">
        <v>0</v>
      </c>
      <c r="W154" s="463">
        <f t="shared" si="34"/>
        <v>0</v>
      </c>
      <c r="X154" s="460"/>
      <c r="Y154" s="461">
        <v>0</v>
      </c>
      <c r="Z154" s="462">
        <v>0</v>
      </c>
      <c r="AA154" s="463">
        <f t="shared" si="35"/>
        <v>0</v>
      </c>
      <c r="AB154" s="460"/>
      <c r="AC154" s="461">
        <v>0</v>
      </c>
      <c r="AD154" s="462">
        <v>0</v>
      </c>
      <c r="AE154" s="463">
        <f t="shared" si="36"/>
        <v>0</v>
      </c>
      <c r="AF154" s="460"/>
      <c r="AG154" s="461">
        <v>0</v>
      </c>
      <c r="AH154" s="462">
        <v>0</v>
      </c>
      <c r="AI154" s="463">
        <f t="shared" si="37"/>
        <v>0</v>
      </c>
      <c r="AJ154" s="460"/>
      <c r="AK154" s="461">
        <v>0</v>
      </c>
      <c r="AL154" s="462">
        <v>0</v>
      </c>
      <c r="AM154" s="463">
        <f t="shared" si="38"/>
        <v>0</v>
      </c>
      <c r="AN154" s="460"/>
      <c r="AO154" s="461">
        <v>0</v>
      </c>
      <c r="AP154" s="462">
        <v>0</v>
      </c>
      <c r="AQ154" s="463">
        <f t="shared" si="39"/>
        <v>0</v>
      </c>
      <c r="AR154" s="464">
        <f t="shared" si="42"/>
        <v>0</v>
      </c>
      <c r="AS154" s="463">
        <f t="shared" si="43"/>
        <v>0</v>
      </c>
      <c r="AT154" s="480">
        <v>0</v>
      </c>
      <c r="AU154" s="491">
        <f>[1]Budżet!K146</f>
        <v>0</v>
      </c>
      <c r="AV154" s="487">
        <f>ROUND([1]Budżet!K146-[1]Budżet!M146,2)</f>
        <v>0</v>
      </c>
      <c r="AW154" s="487" t="str">
        <f t="shared" si="44"/>
        <v>OK</v>
      </c>
      <c r="AX154" s="488" t="str">
        <f t="shared" si="32"/>
        <v>OK</v>
      </c>
      <c r="AY154" s="488" t="str">
        <f t="shared" si="40"/>
        <v>Wartość wkładu własnego spójna z SOWA EFS</v>
      </c>
      <c r="AZ154" s="490" t="str">
        <f t="shared" si="41"/>
        <v>Wartość ogółem spójna z SOWA EFS</v>
      </c>
      <c r="BA154" s="456"/>
      <c r="BB154" s="441"/>
      <c r="BC154" s="441"/>
      <c r="BD154" s="441"/>
      <c r="BE154" s="441"/>
      <c r="BF154" s="441"/>
      <c r="BG154" s="441"/>
    </row>
    <row r="155" spans="1:59" ht="75" customHeight="1">
      <c r="A155" s="438" t="s">
        <v>1248</v>
      </c>
      <c r="B155" s="438">
        <f>[1]Budżet!B147</f>
        <v>0</v>
      </c>
      <c r="C155" s="476">
        <f>[1]Budżet!E147</f>
        <v>0</v>
      </c>
      <c r="D155" s="438">
        <f>[1]Budżet!N147</f>
        <v>0</v>
      </c>
      <c r="E155" s="438" t="str">
        <f>IF([1]Budżet!D147="Amortyzacja","T","N")</f>
        <v>N</v>
      </c>
      <c r="F155" s="438" t="str">
        <f>IF([1]Budżet!D147="Personel projektu","T","N")</f>
        <v>N</v>
      </c>
      <c r="G155" s="438" t="str">
        <f>IF([1]Budżet!D147="Środki trwałe/dostawy","T","N")</f>
        <v>N</v>
      </c>
      <c r="H155" s="438" t="str">
        <f>IF([1]Budżet!D147="Wsparcie finansowe udzielone grantobiorcom i uczestnikom projektu","T","N")</f>
        <v>N</v>
      </c>
      <c r="I155" s="438" t="str">
        <f>IF([1]Budżet!K147&gt;[1]Budżet!M147,"T","N")</f>
        <v>N</v>
      </c>
      <c r="J155" s="438" t="str">
        <f>IF([1]Budżet!D147="Nieruchomości","T","N")</f>
        <v>N</v>
      </c>
      <c r="K155" s="438" t="str">
        <f>IF([1]Budżet!D147="Usługi zewnętrzne","T","N")</f>
        <v>N</v>
      </c>
      <c r="L155" s="438" t="str">
        <f>IF([1]Budżet!D147="Wartości niematerialne i prawne","T","N")</f>
        <v>N</v>
      </c>
      <c r="M155" s="438" t="str">
        <f>IF([1]Budżet!D147="Roboty budowlane","T","N")</f>
        <v>N</v>
      </c>
      <c r="N155" s="438" t="str">
        <f>IF([1]Budżet!D147="Dostawy (inne niż środki trwałe)","T","N")</f>
        <v>N</v>
      </c>
      <c r="O155" s="438" t="str">
        <f>IF([1]Budżet!D147="Koszty wsparcia uczestników projektu","T","N")</f>
        <v>N</v>
      </c>
      <c r="P155" s="460"/>
      <c r="Q155" s="461">
        <v>0</v>
      </c>
      <c r="R155" s="462">
        <v>0</v>
      </c>
      <c r="S155" s="463">
        <f t="shared" si="33"/>
        <v>0</v>
      </c>
      <c r="T155" s="460"/>
      <c r="U155" s="461">
        <v>0</v>
      </c>
      <c r="V155" s="462">
        <v>0</v>
      </c>
      <c r="W155" s="463">
        <f t="shared" si="34"/>
        <v>0</v>
      </c>
      <c r="X155" s="460"/>
      <c r="Y155" s="461">
        <v>0</v>
      </c>
      <c r="Z155" s="462">
        <v>0</v>
      </c>
      <c r="AA155" s="463">
        <f t="shared" si="35"/>
        <v>0</v>
      </c>
      <c r="AB155" s="460"/>
      <c r="AC155" s="461">
        <v>0</v>
      </c>
      <c r="AD155" s="462">
        <v>0</v>
      </c>
      <c r="AE155" s="463">
        <f t="shared" si="36"/>
        <v>0</v>
      </c>
      <c r="AF155" s="460"/>
      <c r="AG155" s="461">
        <v>0</v>
      </c>
      <c r="AH155" s="462">
        <v>0</v>
      </c>
      <c r="AI155" s="463">
        <f t="shared" si="37"/>
        <v>0</v>
      </c>
      <c r="AJ155" s="460"/>
      <c r="AK155" s="461">
        <v>0</v>
      </c>
      <c r="AL155" s="462">
        <v>0</v>
      </c>
      <c r="AM155" s="463">
        <f t="shared" si="38"/>
        <v>0</v>
      </c>
      <c r="AN155" s="460"/>
      <c r="AO155" s="461">
        <v>0</v>
      </c>
      <c r="AP155" s="462">
        <v>0</v>
      </c>
      <c r="AQ155" s="463">
        <f t="shared" si="39"/>
        <v>0</v>
      </c>
      <c r="AR155" s="464">
        <f t="shared" si="42"/>
        <v>0</v>
      </c>
      <c r="AS155" s="463">
        <f t="shared" si="43"/>
        <v>0</v>
      </c>
      <c r="AT155" s="480">
        <v>0</v>
      </c>
      <c r="AU155" s="491">
        <f>[1]Budżet!K147</f>
        <v>0</v>
      </c>
      <c r="AV155" s="487">
        <f>ROUND([1]Budżet!K147-[1]Budżet!M147,2)</f>
        <v>0</v>
      </c>
      <c r="AW155" s="487" t="str">
        <f t="shared" si="44"/>
        <v>OK</v>
      </c>
      <c r="AX155" s="488" t="str">
        <f t="shared" si="32"/>
        <v>OK</v>
      </c>
      <c r="AY155" s="488" t="str">
        <f t="shared" si="40"/>
        <v>Wartość wkładu własnego spójna z SOWA EFS</v>
      </c>
      <c r="AZ155" s="490" t="str">
        <f t="shared" si="41"/>
        <v>Wartość ogółem spójna z SOWA EFS</v>
      </c>
      <c r="BA155" s="456"/>
      <c r="BB155" s="441"/>
      <c r="BC155" s="441"/>
      <c r="BD155" s="441"/>
      <c r="BE155" s="441"/>
      <c r="BF155" s="441"/>
      <c r="BG155" s="441"/>
    </row>
    <row r="156" spans="1:59" ht="75" customHeight="1">
      <c r="A156" s="438" t="s">
        <v>1249</v>
      </c>
      <c r="B156" s="438">
        <f>[1]Budżet!B148</f>
        <v>0</v>
      </c>
      <c r="C156" s="476">
        <f>[1]Budżet!E148</f>
        <v>0</v>
      </c>
      <c r="D156" s="438">
        <f>[1]Budżet!N148</f>
        <v>0</v>
      </c>
      <c r="E156" s="438" t="str">
        <f>IF([1]Budżet!D148="Amortyzacja","T","N")</f>
        <v>N</v>
      </c>
      <c r="F156" s="438" t="str">
        <f>IF([1]Budżet!D148="Personel projektu","T","N")</f>
        <v>N</v>
      </c>
      <c r="G156" s="438" t="str">
        <f>IF([1]Budżet!D148="Środki trwałe/dostawy","T","N")</f>
        <v>N</v>
      </c>
      <c r="H156" s="438" t="str">
        <f>IF([1]Budżet!D148="Wsparcie finansowe udzielone grantobiorcom i uczestnikom projektu","T","N")</f>
        <v>N</v>
      </c>
      <c r="I156" s="438" t="str">
        <f>IF([1]Budżet!K148&gt;[1]Budżet!M148,"T","N")</f>
        <v>N</v>
      </c>
      <c r="J156" s="438" t="str">
        <f>IF([1]Budżet!D148="Nieruchomości","T","N")</f>
        <v>N</v>
      </c>
      <c r="K156" s="438" t="str">
        <f>IF([1]Budżet!D148="Usługi zewnętrzne","T","N")</f>
        <v>N</v>
      </c>
      <c r="L156" s="438" t="str">
        <f>IF([1]Budżet!D148="Wartości niematerialne i prawne","T","N")</f>
        <v>N</v>
      </c>
      <c r="M156" s="438" t="str">
        <f>IF([1]Budżet!D148="Roboty budowlane","T","N")</f>
        <v>N</v>
      </c>
      <c r="N156" s="438" t="str">
        <f>IF([1]Budżet!D148="Dostawy (inne niż środki trwałe)","T","N")</f>
        <v>N</v>
      </c>
      <c r="O156" s="438" t="str">
        <f>IF([1]Budżet!D148="Koszty wsparcia uczestników projektu","T","N")</f>
        <v>N</v>
      </c>
      <c r="P156" s="460"/>
      <c r="Q156" s="461">
        <v>0</v>
      </c>
      <c r="R156" s="462">
        <v>0</v>
      </c>
      <c r="S156" s="463">
        <f t="shared" si="33"/>
        <v>0</v>
      </c>
      <c r="T156" s="460"/>
      <c r="U156" s="461">
        <v>0</v>
      </c>
      <c r="V156" s="462">
        <v>0</v>
      </c>
      <c r="W156" s="463">
        <f t="shared" si="34"/>
        <v>0</v>
      </c>
      <c r="X156" s="460"/>
      <c r="Y156" s="461">
        <v>0</v>
      </c>
      <c r="Z156" s="462">
        <v>0</v>
      </c>
      <c r="AA156" s="463">
        <f t="shared" si="35"/>
        <v>0</v>
      </c>
      <c r="AB156" s="460"/>
      <c r="AC156" s="461">
        <v>0</v>
      </c>
      <c r="AD156" s="462">
        <v>0</v>
      </c>
      <c r="AE156" s="463">
        <f t="shared" si="36"/>
        <v>0</v>
      </c>
      <c r="AF156" s="460"/>
      <c r="AG156" s="461">
        <v>0</v>
      </c>
      <c r="AH156" s="462">
        <v>0</v>
      </c>
      <c r="AI156" s="463">
        <f t="shared" si="37"/>
        <v>0</v>
      </c>
      <c r="AJ156" s="460"/>
      <c r="AK156" s="461">
        <v>0</v>
      </c>
      <c r="AL156" s="462">
        <v>0</v>
      </c>
      <c r="AM156" s="463">
        <f t="shared" si="38"/>
        <v>0</v>
      </c>
      <c r="AN156" s="460"/>
      <c r="AO156" s="461">
        <v>0</v>
      </c>
      <c r="AP156" s="462">
        <v>0</v>
      </c>
      <c r="AQ156" s="463">
        <f t="shared" si="39"/>
        <v>0</v>
      </c>
      <c r="AR156" s="464">
        <f t="shared" si="42"/>
        <v>0</v>
      </c>
      <c r="AS156" s="463">
        <f t="shared" si="43"/>
        <v>0</v>
      </c>
      <c r="AT156" s="480">
        <v>0</v>
      </c>
      <c r="AU156" s="491">
        <f>[1]Budżet!K148</f>
        <v>0</v>
      </c>
      <c r="AV156" s="487">
        <f>ROUND([1]Budżet!K148-[1]Budżet!M148,2)</f>
        <v>0</v>
      </c>
      <c r="AW156" s="487" t="str">
        <f t="shared" si="44"/>
        <v>OK</v>
      </c>
      <c r="AX156" s="488" t="str">
        <f t="shared" si="32"/>
        <v>OK</v>
      </c>
      <c r="AY156" s="488" t="str">
        <f t="shared" si="40"/>
        <v>Wartość wkładu własnego spójna z SOWA EFS</v>
      </c>
      <c r="AZ156" s="490" t="str">
        <f t="shared" si="41"/>
        <v>Wartość ogółem spójna z SOWA EFS</v>
      </c>
      <c r="BA156" s="456"/>
      <c r="BB156" s="441"/>
      <c r="BC156" s="441"/>
      <c r="BD156" s="441"/>
      <c r="BE156" s="441"/>
      <c r="BF156" s="441"/>
      <c r="BG156" s="441"/>
    </row>
    <row r="157" spans="1:59" ht="75" customHeight="1">
      <c r="A157" s="438" t="s">
        <v>1250</v>
      </c>
      <c r="B157" s="438">
        <f>[1]Budżet!B149</f>
        <v>0</v>
      </c>
      <c r="C157" s="476">
        <f>[1]Budżet!E149</f>
        <v>0</v>
      </c>
      <c r="D157" s="438">
        <f>[1]Budżet!N149</f>
        <v>0</v>
      </c>
      <c r="E157" s="438" t="str">
        <f>IF([1]Budżet!D149="Amortyzacja","T","N")</f>
        <v>N</v>
      </c>
      <c r="F157" s="438" t="str">
        <f>IF([1]Budżet!D149="Personel projektu","T","N")</f>
        <v>N</v>
      </c>
      <c r="G157" s="438" t="str">
        <f>IF([1]Budżet!D149="Środki trwałe/dostawy","T","N")</f>
        <v>N</v>
      </c>
      <c r="H157" s="438" t="str">
        <f>IF([1]Budżet!D149="Wsparcie finansowe udzielone grantobiorcom i uczestnikom projektu","T","N")</f>
        <v>N</v>
      </c>
      <c r="I157" s="438" t="str">
        <f>IF([1]Budżet!K149&gt;[1]Budżet!M149,"T","N")</f>
        <v>N</v>
      </c>
      <c r="J157" s="438" t="str">
        <f>IF([1]Budżet!D149="Nieruchomości","T","N")</f>
        <v>N</v>
      </c>
      <c r="K157" s="438" t="str">
        <f>IF([1]Budżet!D149="Usługi zewnętrzne","T","N")</f>
        <v>N</v>
      </c>
      <c r="L157" s="438" t="str">
        <f>IF([1]Budżet!D149="Wartości niematerialne i prawne","T","N")</f>
        <v>N</v>
      </c>
      <c r="M157" s="438" t="str">
        <f>IF([1]Budżet!D149="Roboty budowlane","T","N")</f>
        <v>N</v>
      </c>
      <c r="N157" s="438" t="str">
        <f>IF([1]Budżet!D149="Dostawy (inne niż środki trwałe)","T","N")</f>
        <v>N</v>
      </c>
      <c r="O157" s="438" t="str">
        <f>IF([1]Budżet!D149="Koszty wsparcia uczestników projektu","T","N")</f>
        <v>N</v>
      </c>
      <c r="P157" s="460"/>
      <c r="Q157" s="461">
        <v>0</v>
      </c>
      <c r="R157" s="462">
        <v>0</v>
      </c>
      <c r="S157" s="463">
        <f t="shared" si="33"/>
        <v>0</v>
      </c>
      <c r="T157" s="460"/>
      <c r="U157" s="461">
        <v>0</v>
      </c>
      <c r="V157" s="462">
        <v>0</v>
      </c>
      <c r="W157" s="463">
        <f t="shared" si="34"/>
        <v>0</v>
      </c>
      <c r="X157" s="460"/>
      <c r="Y157" s="461">
        <v>0</v>
      </c>
      <c r="Z157" s="462">
        <v>0</v>
      </c>
      <c r="AA157" s="463">
        <f t="shared" si="35"/>
        <v>0</v>
      </c>
      <c r="AB157" s="460"/>
      <c r="AC157" s="461">
        <v>0</v>
      </c>
      <c r="AD157" s="462">
        <v>0</v>
      </c>
      <c r="AE157" s="463">
        <f t="shared" si="36"/>
        <v>0</v>
      </c>
      <c r="AF157" s="460"/>
      <c r="AG157" s="461">
        <v>0</v>
      </c>
      <c r="AH157" s="462">
        <v>0</v>
      </c>
      <c r="AI157" s="463">
        <f t="shared" si="37"/>
        <v>0</v>
      </c>
      <c r="AJ157" s="460"/>
      <c r="AK157" s="461">
        <v>0</v>
      </c>
      <c r="AL157" s="462">
        <v>0</v>
      </c>
      <c r="AM157" s="463">
        <f t="shared" si="38"/>
        <v>0</v>
      </c>
      <c r="AN157" s="460"/>
      <c r="AO157" s="461">
        <v>0</v>
      </c>
      <c r="AP157" s="462">
        <v>0</v>
      </c>
      <c r="AQ157" s="463">
        <f t="shared" si="39"/>
        <v>0</v>
      </c>
      <c r="AR157" s="464">
        <f t="shared" si="42"/>
        <v>0</v>
      </c>
      <c r="AS157" s="463">
        <f t="shared" si="43"/>
        <v>0</v>
      </c>
      <c r="AT157" s="480">
        <v>0</v>
      </c>
      <c r="AU157" s="491">
        <f>[1]Budżet!K149</f>
        <v>0</v>
      </c>
      <c r="AV157" s="487">
        <f>ROUND([1]Budżet!K149-[1]Budżet!M149,2)</f>
        <v>0</v>
      </c>
      <c r="AW157" s="487" t="str">
        <f t="shared" si="44"/>
        <v>OK</v>
      </c>
      <c r="AX157" s="488" t="str">
        <f t="shared" si="32"/>
        <v>OK</v>
      </c>
      <c r="AY157" s="488" t="str">
        <f t="shared" si="40"/>
        <v>Wartość wkładu własnego spójna z SOWA EFS</v>
      </c>
      <c r="AZ157" s="490" t="str">
        <f t="shared" si="41"/>
        <v>Wartość ogółem spójna z SOWA EFS</v>
      </c>
      <c r="BA157" s="456"/>
      <c r="BB157" s="441"/>
      <c r="BC157" s="441"/>
      <c r="BD157" s="441"/>
      <c r="BE157" s="441"/>
      <c r="BF157" s="441"/>
      <c r="BG157" s="441"/>
    </row>
    <row r="158" spans="1:59" ht="75" customHeight="1">
      <c r="A158" s="438" t="s">
        <v>1251</v>
      </c>
      <c r="B158" s="438">
        <f>[1]Budżet!B150</f>
        <v>0</v>
      </c>
      <c r="C158" s="476">
        <f>[1]Budżet!E150</f>
        <v>0</v>
      </c>
      <c r="D158" s="438">
        <f>[1]Budżet!N150</f>
        <v>0</v>
      </c>
      <c r="E158" s="438" t="str">
        <f>IF([1]Budżet!D150="Amortyzacja","T","N")</f>
        <v>N</v>
      </c>
      <c r="F158" s="438" t="str">
        <f>IF([1]Budżet!D150="Personel projektu","T","N")</f>
        <v>N</v>
      </c>
      <c r="G158" s="438" t="str">
        <f>IF([1]Budżet!D150="Środki trwałe/dostawy","T","N")</f>
        <v>N</v>
      </c>
      <c r="H158" s="438" t="str">
        <f>IF([1]Budżet!D150="Wsparcie finansowe udzielone grantobiorcom i uczestnikom projektu","T","N")</f>
        <v>N</v>
      </c>
      <c r="I158" s="438" t="str">
        <f>IF([1]Budżet!K150&gt;[1]Budżet!M150,"T","N")</f>
        <v>N</v>
      </c>
      <c r="J158" s="438" t="str">
        <f>IF([1]Budżet!D150="Nieruchomości","T","N")</f>
        <v>N</v>
      </c>
      <c r="K158" s="438" t="str">
        <f>IF([1]Budżet!D150="Usługi zewnętrzne","T","N")</f>
        <v>N</v>
      </c>
      <c r="L158" s="438" t="str">
        <f>IF([1]Budżet!D150="Wartości niematerialne i prawne","T","N")</f>
        <v>N</v>
      </c>
      <c r="M158" s="438" t="str">
        <f>IF([1]Budżet!D150="Roboty budowlane","T","N")</f>
        <v>N</v>
      </c>
      <c r="N158" s="438" t="str">
        <f>IF([1]Budżet!D150="Dostawy (inne niż środki trwałe)","T","N")</f>
        <v>N</v>
      </c>
      <c r="O158" s="438" t="str">
        <f>IF([1]Budżet!D150="Koszty wsparcia uczestników projektu","T","N")</f>
        <v>N</v>
      </c>
      <c r="P158" s="460"/>
      <c r="Q158" s="461">
        <v>0</v>
      </c>
      <c r="R158" s="462">
        <v>0</v>
      </c>
      <c r="S158" s="463">
        <f t="shared" si="33"/>
        <v>0</v>
      </c>
      <c r="T158" s="460"/>
      <c r="U158" s="461">
        <v>0</v>
      </c>
      <c r="V158" s="462">
        <v>0</v>
      </c>
      <c r="W158" s="463">
        <f t="shared" si="34"/>
        <v>0</v>
      </c>
      <c r="X158" s="460"/>
      <c r="Y158" s="461">
        <v>0</v>
      </c>
      <c r="Z158" s="462">
        <v>0</v>
      </c>
      <c r="AA158" s="463">
        <f t="shared" si="35"/>
        <v>0</v>
      </c>
      <c r="AB158" s="460"/>
      <c r="AC158" s="461">
        <v>0</v>
      </c>
      <c r="AD158" s="462">
        <v>0</v>
      </c>
      <c r="AE158" s="463">
        <f t="shared" si="36"/>
        <v>0</v>
      </c>
      <c r="AF158" s="460"/>
      <c r="AG158" s="461">
        <v>0</v>
      </c>
      <c r="AH158" s="462">
        <v>0</v>
      </c>
      <c r="AI158" s="463">
        <f t="shared" si="37"/>
        <v>0</v>
      </c>
      <c r="AJ158" s="460"/>
      <c r="AK158" s="461">
        <v>0</v>
      </c>
      <c r="AL158" s="462">
        <v>0</v>
      </c>
      <c r="AM158" s="463">
        <f t="shared" si="38"/>
        <v>0</v>
      </c>
      <c r="AN158" s="460"/>
      <c r="AO158" s="461">
        <v>0</v>
      </c>
      <c r="AP158" s="462">
        <v>0</v>
      </c>
      <c r="AQ158" s="463">
        <f t="shared" si="39"/>
        <v>0</v>
      </c>
      <c r="AR158" s="464">
        <f t="shared" si="42"/>
        <v>0</v>
      </c>
      <c r="AS158" s="463">
        <f t="shared" si="43"/>
        <v>0</v>
      </c>
      <c r="AT158" s="480">
        <v>0</v>
      </c>
      <c r="AU158" s="491">
        <f>[1]Budżet!K150</f>
        <v>0</v>
      </c>
      <c r="AV158" s="487">
        <f>ROUND([1]Budżet!K150-[1]Budżet!M150,2)</f>
        <v>0</v>
      </c>
      <c r="AW158" s="487" t="str">
        <f t="shared" si="44"/>
        <v>OK</v>
      </c>
      <c r="AX158" s="488" t="str">
        <f t="shared" si="32"/>
        <v>OK</v>
      </c>
      <c r="AY158" s="488" t="str">
        <f t="shared" si="40"/>
        <v>Wartość wkładu własnego spójna z SOWA EFS</v>
      </c>
      <c r="AZ158" s="490" t="str">
        <f t="shared" si="41"/>
        <v>Wartość ogółem spójna z SOWA EFS</v>
      </c>
      <c r="BA158" s="456"/>
      <c r="BB158" s="441"/>
      <c r="BC158" s="441"/>
      <c r="BD158" s="441"/>
      <c r="BE158" s="441"/>
      <c r="BF158" s="441"/>
      <c r="BG158" s="441"/>
    </row>
    <row r="159" spans="1:59" ht="75" customHeight="1">
      <c r="A159" s="438" t="s">
        <v>1252</v>
      </c>
      <c r="B159" s="438">
        <f>[1]Budżet!B151</f>
        <v>0</v>
      </c>
      <c r="C159" s="476">
        <f>[1]Budżet!E151</f>
        <v>0</v>
      </c>
      <c r="D159" s="438">
        <f>[1]Budżet!N151</f>
        <v>0</v>
      </c>
      <c r="E159" s="438" t="str">
        <f>IF([1]Budżet!D151="Amortyzacja","T","N")</f>
        <v>N</v>
      </c>
      <c r="F159" s="438" t="str">
        <f>IF([1]Budżet!D151="Personel projektu","T","N")</f>
        <v>N</v>
      </c>
      <c r="G159" s="438" t="str">
        <f>IF([1]Budżet!D151="Środki trwałe/dostawy","T","N")</f>
        <v>N</v>
      </c>
      <c r="H159" s="438" t="str">
        <f>IF([1]Budżet!D151="Wsparcie finansowe udzielone grantobiorcom i uczestnikom projektu","T","N")</f>
        <v>N</v>
      </c>
      <c r="I159" s="438" t="str">
        <f>IF([1]Budżet!K151&gt;[1]Budżet!M151,"T","N")</f>
        <v>N</v>
      </c>
      <c r="J159" s="438" t="str">
        <f>IF([1]Budżet!D151="Nieruchomości","T","N")</f>
        <v>N</v>
      </c>
      <c r="K159" s="438" t="str">
        <f>IF([1]Budżet!D151="Usługi zewnętrzne","T","N")</f>
        <v>N</v>
      </c>
      <c r="L159" s="438" t="str">
        <f>IF([1]Budżet!D151="Wartości niematerialne i prawne","T","N")</f>
        <v>N</v>
      </c>
      <c r="M159" s="438" t="str">
        <f>IF([1]Budżet!D151="Roboty budowlane","T","N")</f>
        <v>N</v>
      </c>
      <c r="N159" s="438" t="str">
        <f>IF([1]Budżet!D151="Dostawy (inne niż środki trwałe)","T","N")</f>
        <v>N</v>
      </c>
      <c r="O159" s="438" t="str">
        <f>IF([1]Budżet!D151="Koszty wsparcia uczestników projektu","T","N")</f>
        <v>N</v>
      </c>
      <c r="P159" s="460"/>
      <c r="Q159" s="461">
        <v>0</v>
      </c>
      <c r="R159" s="462">
        <v>0</v>
      </c>
      <c r="S159" s="463">
        <f t="shared" si="33"/>
        <v>0</v>
      </c>
      <c r="T159" s="460"/>
      <c r="U159" s="461">
        <v>0</v>
      </c>
      <c r="V159" s="462">
        <v>0</v>
      </c>
      <c r="W159" s="463">
        <f t="shared" si="34"/>
        <v>0</v>
      </c>
      <c r="X159" s="460"/>
      <c r="Y159" s="461">
        <v>0</v>
      </c>
      <c r="Z159" s="462">
        <v>0</v>
      </c>
      <c r="AA159" s="463">
        <f t="shared" si="35"/>
        <v>0</v>
      </c>
      <c r="AB159" s="460"/>
      <c r="AC159" s="461">
        <v>0</v>
      </c>
      <c r="AD159" s="462">
        <v>0</v>
      </c>
      <c r="AE159" s="463">
        <f t="shared" si="36"/>
        <v>0</v>
      </c>
      <c r="AF159" s="460"/>
      <c r="AG159" s="461">
        <v>0</v>
      </c>
      <c r="AH159" s="462">
        <v>0</v>
      </c>
      <c r="AI159" s="463">
        <f t="shared" si="37"/>
        <v>0</v>
      </c>
      <c r="AJ159" s="460"/>
      <c r="AK159" s="461">
        <v>0</v>
      </c>
      <c r="AL159" s="462">
        <v>0</v>
      </c>
      <c r="AM159" s="463">
        <f t="shared" si="38"/>
        <v>0</v>
      </c>
      <c r="AN159" s="460"/>
      <c r="AO159" s="461">
        <v>0</v>
      </c>
      <c r="AP159" s="462">
        <v>0</v>
      </c>
      <c r="AQ159" s="463">
        <f t="shared" si="39"/>
        <v>0</v>
      </c>
      <c r="AR159" s="464">
        <f t="shared" si="42"/>
        <v>0</v>
      </c>
      <c r="AS159" s="463">
        <f t="shared" si="43"/>
        <v>0</v>
      </c>
      <c r="AT159" s="480">
        <v>0</v>
      </c>
      <c r="AU159" s="491">
        <f>[1]Budżet!K151</f>
        <v>0</v>
      </c>
      <c r="AV159" s="487">
        <f>ROUND([1]Budżet!K151-[1]Budżet!M151,2)</f>
        <v>0</v>
      </c>
      <c r="AW159" s="487" t="str">
        <f t="shared" si="44"/>
        <v>OK</v>
      </c>
      <c r="AX159" s="488" t="str">
        <f t="shared" si="32"/>
        <v>OK</v>
      </c>
      <c r="AY159" s="488" t="str">
        <f t="shared" si="40"/>
        <v>Wartość wkładu własnego spójna z SOWA EFS</v>
      </c>
      <c r="AZ159" s="490" t="str">
        <f t="shared" si="41"/>
        <v>Wartość ogółem spójna z SOWA EFS</v>
      </c>
      <c r="BA159" s="456"/>
      <c r="BB159" s="441"/>
      <c r="BC159" s="441"/>
      <c r="BD159" s="441"/>
      <c r="BE159" s="441"/>
      <c r="BF159" s="441"/>
      <c r="BG159" s="441"/>
    </row>
    <row r="160" spans="1:59" ht="75" customHeight="1">
      <c r="A160" s="438" t="s">
        <v>1253</v>
      </c>
      <c r="B160" s="438">
        <f>[1]Budżet!B152</f>
        <v>0</v>
      </c>
      <c r="C160" s="476">
        <f>[1]Budżet!E152</f>
        <v>0</v>
      </c>
      <c r="D160" s="438">
        <f>[1]Budżet!N152</f>
        <v>0</v>
      </c>
      <c r="E160" s="438" t="str">
        <f>IF([1]Budżet!D152="Amortyzacja","T","N")</f>
        <v>N</v>
      </c>
      <c r="F160" s="438" t="str">
        <f>IF([1]Budżet!D152="Personel projektu","T","N")</f>
        <v>N</v>
      </c>
      <c r="G160" s="438" t="str">
        <f>IF([1]Budżet!D152="Środki trwałe/dostawy","T","N")</f>
        <v>N</v>
      </c>
      <c r="H160" s="438" t="str">
        <f>IF([1]Budżet!D152="Wsparcie finansowe udzielone grantobiorcom i uczestnikom projektu","T","N")</f>
        <v>N</v>
      </c>
      <c r="I160" s="438" t="str">
        <f>IF([1]Budżet!K152&gt;[1]Budżet!M152,"T","N")</f>
        <v>N</v>
      </c>
      <c r="J160" s="438" t="str">
        <f>IF([1]Budżet!D152="Nieruchomości","T","N")</f>
        <v>N</v>
      </c>
      <c r="K160" s="438" t="str">
        <f>IF([1]Budżet!D152="Usługi zewnętrzne","T","N")</f>
        <v>N</v>
      </c>
      <c r="L160" s="438" t="str">
        <f>IF([1]Budżet!D152="Wartości niematerialne i prawne","T","N")</f>
        <v>N</v>
      </c>
      <c r="M160" s="438" t="str">
        <f>IF([1]Budżet!D152="Roboty budowlane","T","N")</f>
        <v>N</v>
      </c>
      <c r="N160" s="438" t="str">
        <f>IF([1]Budżet!D152="Dostawy (inne niż środki trwałe)","T","N")</f>
        <v>N</v>
      </c>
      <c r="O160" s="438" t="str">
        <f>IF([1]Budżet!D152="Koszty wsparcia uczestników projektu","T","N")</f>
        <v>N</v>
      </c>
      <c r="P160" s="460"/>
      <c r="Q160" s="461">
        <v>0</v>
      </c>
      <c r="R160" s="462">
        <v>0</v>
      </c>
      <c r="S160" s="463">
        <f t="shared" si="33"/>
        <v>0</v>
      </c>
      <c r="T160" s="460"/>
      <c r="U160" s="461">
        <v>0</v>
      </c>
      <c r="V160" s="462">
        <v>0</v>
      </c>
      <c r="W160" s="463">
        <f t="shared" si="34"/>
        <v>0</v>
      </c>
      <c r="X160" s="460"/>
      <c r="Y160" s="461">
        <v>0</v>
      </c>
      <c r="Z160" s="462">
        <v>0</v>
      </c>
      <c r="AA160" s="463">
        <f t="shared" si="35"/>
        <v>0</v>
      </c>
      <c r="AB160" s="460"/>
      <c r="AC160" s="461">
        <v>0</v>
      </c>
      <c r="AD160" s="462">
        <v>0</v>
      </c>
      <c r="AE160" s="463">
        <f t="shared" si="36"/>
        <v>0</v>
      </c>
      <c r="AF160" s="460"/>
      <c r="AG160" s="461">
        <v>0</v>
      </c>
      <c r="AH160" s="462">
        <v>0</v>
      </c>
      <c r="AI160" s="463">
        <f t="shared" si="37"/>
        <v>0</v>
      </c>
      <c r="AJ160" s="460"/>
      <c r="AK160" s="461">
        <v>0</v>
      </c>
      <c r="AL160" s="462">
        <v>0</v>
      </c>
      <c r="AM160" s="463">
        <f t="shared" si="38"/>
        <v>0</v>
      </c>
      <c r="AN160" s="460"/>
      <c r="AO160" s="461">
        <v>0</v>
      </c>
      <c r="AP160" s="462">
        <v>0</v>
      </c>
      <c r="AQ160" s="463">
        <f t="shared" si="39"/>
        <v>0</v>
      </c>
      <c r="AR160" s="464">
        <f t="shared" si="42"/>
        <v>0</v>
      </c>
      <c r="AS160" s="463">
        <f t="shared" si="43"/>
        <v>0</v>
      </c>
      <c r="AT160" s="480">
        <v>0</v>
      </c>
      <c r="AU160" s="491">
        <f>[1]Budżet!K152</f>
        <v>0</v>
      </c>
      <c r="AV160" s="487">
        <f>ROUND([1]Budżet!K152-[1]Budżet!M152,2)</f>
        <v>0</v>
      </c>
      <c r="AW160" s="487" t="str">
        <f t="shared" si="44"/>
        <v>OK</v>
      </c>
      <c r="AX160" s="488" t="str">
        <f t="shared" si="32"/>
        <v>OK</v>
      </c>
      <c r="AY160" s="488" t="str">
        <f t="shared" si="40"/>
        <v>Wartość wkładu własnego spójna z SOWA EFS</v>
      </c>
      <c r="AZ160" s="490" t="str">
        <f t="shared" si="41"/>
        <v>Wartość ogółem spójna z SOWA EFS</v>
      </c>
      <c r="BA160" s="456"/>
      <c r="BB160" s="441"/>
      <c r="BC160" s="441"/>
      <c r="BD160" s="441"/>
      <c r="BE160" s="441"/>
      <c r="BF160" s="441"/>
      <c r="BG160" s="441"/>
    </row>
    <row r="161" spans="1:59" ht="75" customHeight="1">
      <c r="A161" s="438" t="s">
        <v>1254</v>
      </c>
      <c r="B161" s="438">
        <f>[1]Budżet!B153</f>
        <v>0</v>
      </c>
      <c r="C161" s="476">
        <f>[1]Budżet!E153</f>
        <v>0</v>
      </c>
      <c r="D161" s="438">
        <f>[1]Budżet!N153</f>
        <v>0</v>
      </c>
      <c r="E161" s="438" t="str">
        <f>IF([1]Budżet!D153="Amortyzacja","T","N")</f>
        <v>N</v>
      </c>
      <c r="F161" s="438" t="str">
        <f>IF([1]Budżet!D153="Personel projektu","T","N")</f>
        <v>N</v>
      </c>
      <c r="G161" s="438" t="str">
        <f>IF([1]Budżet!D153="Środki trwałe/dostawy","T","N")</f>
        <v>N</v>
      </c>
      <c r="H161" s="438" t="str">
        <f>IF([1]Budżet!D153="Wsparcie finansowe udzielone grantobiorcom i uczestnikom projektu","T","N")</f>
        <v>N</v>
      </c>
      <c r="I161" s="438" t="str">
        <f>IF([1]Budżet!K153&gt;[1]Budżet!M153,"T","N")</f>
        <v>N</v>
      </c>
      <c r="J161" s="438" t="str">
        <f>IF([1]Budżet!D153="Nieruchomości","T","N")</f>
        <v>N</v>
      </c>
      <c r="K161" s="438" t="str">
        <f>IF([1]Budżet!D153="Usługi zewnętrzne","T","N")</f>
        <v>N</v>
      </c>
      <c r="L161" s="438" t="str">
        <f>IF([1]Budżet!D153="Wartości niematerialne i prawne","T","N")</f>
        <v>N</v>
      </c>
      <c r="M161" s="438" t="str">
        <f>IF([1]Budżet!D153="Roboty budowlane","T","N")</f>
        <v>N</v>
      </c>
      <c r="N161" s="438" t="str">
        <f>IF([1]Budżet!D153="Dostawy (inne niż środki trwałe)","T","N")</f>
        <v>N</v>
      </c>
      <c r="O161" s="438" t="str">
        <f>IF([1]Budżet!D153="Koszty wsparcia uczestników projektu","T","N")</f>
        <v>N</v>
      </c>
      <c r="P161" s="460"/>
      <c r="Q161" s="461">
        <v>0</v>
      </c>
      <c r="R161" s="462">
        <v>0</v>
      </c>
      <c r="S161" s="463">
        <f t="shared" si="33"/>
        <v>0</v>
      </c>
      <c r="T161" s="460"/>
      <c r="U161" s="461">
        <v>0</v>
      </c>
      <c r="V161" s="462">
        <v>0</v>
      </c>
      <c r="W161" s="463">
        <f t="shared" si="34"/>
        <v>0</v>
      </c>
      <c r="X161" s="460"/>
      <c r="Y161" s="461">
        <v>0</v>
      </c>
      <c r="Z161" s="462">
        <v>0</v>
      </c>
      <c r="AA161" s="463">
        <f t="shared" si="35"/>
        <v>0</v>
      </c>
      <c r="AB161" s="460"/>
      <c r="AC161" s="461">
        <v>0</v>
      </c>
      <c r="AD161" s="462">
        <v>0</v>
      </c>
      <c r="AE161" s="463">
        <f t="shared" si="36"/>
        <v>0</v>
      </c>
      <c r="AF161" s="460"/>
      <c r="AG161" s="461">
        <v>0</v>
      </c>
      <c r="AH161" s="462">
        <v>0</v>
      </c>
      <c r="AI161" s="463">
        <f t="shared" si="37"/>
        <v>0</v>
      </c>
      <c r="AJ161" s="460"/>
      <c r="AK161" s="461">
        <v>0</v>
      </c>
      <c r="AL161" s="462">
        <v>0</v>
      </c>
      <c r="AM161" s="463">
        <f t="shared" si="38"/>
        <v>0</v>
      </c>
      <c r="AN161" s="460"/>
      <c r="AO161" s="461">
        <v>0</v>
      </c>
      <c r="AP161" s="462">
        <v>0</v>
      </c>
      <c r="AQ161" s="463">
        <f t="shared" si="39"/>
        <v>0</v>
      </c>
      <c r="AR161" s="464">
        <f t="shared" si="42"/>
        <v>0</v>
      </c>
      <c r="AS161" s="463">
        <f t="shared" si="43"/>
        <v>0</v>
      </c>
      <c r="AT161" s="480">
        <v>0</v>
      </c>
      <c r="AU161" s="491">
        <f>[1]Budżet!K153</f>
        <v>0</v>
      </c>
      <c r="AV161" s="487">
        <f>ROUND([1]Budżet!K153-[1]Budżet!M153,2)</f>
        <v>0</v>
      </c>
      <c r="AW161" s="487" t="str">
        <f t="shared" si="44"/>
        <v>OK</v>
      </c>
      <c r="AX161" s="488" t="str">
        <f t="shared" si="32"/>
        <v>OK</v>
      </c>
      <c r="AY161" s="488" t="str">
        <f t="shared" si="40"/>
        <v>Wartość wkładu własnego spójna z SOWA EFS</v>
      </c>
      <c r="AZ161" s="490" t="str">
        <f t="shared" si="41"/>
        <v>Wartość ogółem spójna z SOWA EFS</v>
      </c>
      <c r="BA161" s="456"/>
      <c r="BB161" s="441"/>
      <c r="BC161" s="441"/>
      <c r="BD161" s="441"/>
      <c r="BE161" s="441"/>
      <c r="BF161" s="441"/>
      <c r="BG161" s="441"/>
    </row>
    <row r="162" spans="1:59" ht="75" customHeight="1">
      <c r="A162" s="438" t="s">
        <v>1255</v>
      </c>
      <c r="B162" s="438">
        <f>[1]Budżet!B154</f>
        <v>0</v>
      </c>
      <c r="C162" s="476">
        <f>[1]Budżet!E154</f>
        <v>0</v>
      </c>
      <c r="D162" s="438">
        <f>[1]Budżet!N154</f>
        <v>0</v>
      </c>
      <c r="E162" s="438" t="str">
        <f>IF([1]Budżet!D154="Amortyzacja","T","N")</f>
        <v>N</v>
      </c>
      <c r="F162" s="438" t="str">
        <f>IF([1]Budżet!D154="Personel projektu","T","N")</f>
        <v>N</v>
      </c>
      <c r="G162" s="438" t="str">
        <f>IF([1]Budżet!D154="Środki trwałe/dostawy","T","N")</f>
        <v>N</v>
      </c>
      <c r="H162" s="438" t="str">
        <f>IF([1]Budżet!D154="Wsparcie finansowe udzielone grantobiorcom i uczestnikom projektu","T","N")</f>
        <v>N</v>
      </c>
      <c r="I162" s="438" t="str">
        <f>IF([1]Budżet!K154&gt;[1]Budżet!M154,"T","N")</f>
        <v>N</v>
      </c>
      <c r="J162" s="438" t="str">
        <f>IF([1]Budżet!D154="Nieruchomości","T","N")</f>
        <v>N</v>
      </c>
      <c r="K162" s="438" t="str">
        <f>IF([1]Budżet!D154="Usługi zewnętrzne","T","N")</f>
        <v>N</v>
      </c>
      <c r="L162" s="438" t="str">
        <f>IF([1]Budżet!D154="Wartości niematerialne i prawne","T","N")</f>
        <v>N</v>
      </c>
      <c r="M162" s="438" t="str">
        <f>IF([1]Budżet!D154="Roboty budowlane","T","N")</f>
        <v>N</v>
      </c>
      <c r="N162" s="438" t="str">
        <f>IF([1]Budżet!D154="Dostawy (inne niż środki trwałe)","T","N")</f>
        <v>N</v>
      </c>
      <c r="O162" s="438" t="str">
        <f>IF([1]Budżet!D154="Koszty wsparcia uczestników projektu","T","N")</f>
        <v>N</v>
      </c>
      <c r="P162" s="460"/>
      <c r="Q162" s="461">
        <v>0</v>
      </c>
      <c r="R162" s="462">
        <v>0</v>
      </c>
      <c r="S162" s="463">
        <f t="shared" si="33"/>
        <v>0</v>
      </c>
      <c r="T162" s="460"/>
      <c r="U162" s="461">
        <v>0</v>
      </c>
      <c r="V162" s="462">
        <v>0</v>
      </c>
      <c r="W162" s="463">
        <f t="shared" si="34"/>
        <v>0</v>
      </c>
      <c r="X162" s="460"/>
      <c r="Y162" s="461">
        <v>0</v>
      </c>
      <c r="Z162" s="462">
        <v>0</v>
      </c>
      <c r="AA162" s="463">
        <f t="shared" si="35"/>
        <v>0</v>
      </c>
      <c r="AB162" s="460"/>
      <c r="AC162" s="461">
        <v>0</v>
      </c>
      <c r="AD162" s="462">
        <v>0</v>
      </c>
      <c r="AE162" s="463">
        <f t="shared" si="36"/>
        <v>0</v>
      </c>
      <c r="AF162" s="460"/>
      <c r="AG162" s="461">
        <v>0</v>
      </c>
      <c r="AH162" s="462">
        <v>0</v>
      </c>
      <c r="AI162" s="463">
        <f t="shared" si="37"/>
        <v>0</v>
      </c>
      <c r="AJ162" s="460"/>
      <c r="AK162" s="461">
        <v>0</v>
      </c>
      <c r="AL162" s="462">
        <v>0</v>
      </c>
      <c r="AM162" s="463">
        <f t="shared" si="38"/>
        <v>0</v>
      </c>
      <c r="AN162" s="460"/>
      <c r="AO162" s="461">
        <v>0</v>
      </c>
      <c r="AP162" s="462">
        <v>0</v>
      </c>
      <c r="AQ162" s="463">
        <f t="shared" si="39"/>
        <v>0</v>
      </c>
      <c r="AR162" s="464">
        <f t="shared" si="42"/>
        <v>0</v>
      </c>
      <c r="AS162" s="463">
        <f t="shared" si="43"/>
        <v>0</v>
      </c>
      <c r="AT162" s="480">
        <v>0</v>
      </c>
      <c r="AU162" s="491">
        <f>[1]Budżet!K154</f>
        <v>0</v>
      </c>
      <c r="AV162" s="487">
        <f>ROUND([1]Budżet!K154-[1]Budżet!M154,2)</f>
        <v>0</v>
      </c>
      <c r="AW162" s="487" t="str">
        <f t="shared" si="44"/>
        <v>OK</v>
      </c>
      <c r="AX162" s="488" t="str">
        <f t="shared" si="32"/>
        <v>OK</v>
      </c>
      <c r="AY162" s="488" t="str">
        <f t="shared" si="40"/>
        <v>Wartość wkładu własnego spójna z SOWA EFS</v>
      </c>
      <c r="AZ162" s="490" t="str">
        <f t="shared" si="41"/>
        <v>Wartość ogółem spójna z SOWA EFS</v>
      </c>
      <c r="BA162" s="456"/>
      <c r="BB162" s="441"/>
      <c r="BC162" s="441"/>
      <c r="BD162" s="441"/>
      <c r="BE162" s="441"/>
      <c r="BF162" s="441"/>
      <c r="BG162" s="441"/>
    </row>
    <row r="163" spans="1:59" ht="75" customHeight="1">
      <c r="A163" s="438" t="s">
        <v>1256</v>
      </c>
      <c r="B163" s="438">
        <f>[1]Budżet!B155</f>
        <v>0</v>
      </c>
      <c r="C163" s="476">
        <f>[1]Budżet!E155</f>
        <v>0</v>
      </c>
      <c r="D163" s="438">
        <f>[1]Budżet!N155</f>
        <v>0</v>
      </c>
      <c r="E163" s="438" t="str">
        <f>IF([1]Budżet!D155="Amortyzacja","T","N")</f>
        <v>N</v>
      </c>
      <c r="F163" s="438" t="str">
        <f>IF([1]Budżet!D155="Personel projektu","T","N")</f>
        <v>N</v>
      </c>
      <c r="G163" s="438" t="str">
        <f>IF([1]Budżet!D155="Środki trwałe/dostawy","T","N")</f>
        <v>N</v>
      </c>
      <c r="H163" s="438" t="str">
        <f>IF([1]Budżet!D155="Wsparcie finansowe udzielone grantobiorcom i uczestnikom projektu","T","N")</f>
        <v>N</v>
      </c>
      <c r="I163" s="438" t="str">
        <f>IF([1]Budżet!K155&gt;[1]Budżet!M155,"T","N")</f>
        <v>N</v>
      </c>
      <c r="J163" s="438" t="str">
        <f>IF([1]Budżet!D155="Nieruchomości","T","N")</f>
        <v>N</v>
      </c>
      <c r="K163" s="438" t="str">
        <f>IF([1]Budżet!D155="Usługi zewnętrzne","T","N")</f>
        <v>N</v>
      </c>
      <c r="L163" s="438" t="str">
        <f>IF([1]Budżet!D155="Wartości niematerialne i prawne","T","N")</f>
        <v>N</v>
      </c>
      <c r="M163" s="438" t="str">
        <f>IF([1]Budżet!D155="Roboty budowlane","T","N")</f>
        <v>N</v>
      </c>
      <c r="N163" s="438" t="str">
        <f>IF([1]Budżet!D155="Dostawy (inne niż środki trwałe)","T","N")</f>
        <v>N</v>
      </c>
      <c r="O163" s="438" t="str">
        <f>IF([1]Budżet!D155="Koszty wsparcia uczestników projektu","T","N")</f>
        <v>N</v>
      </c>
      <c r="P163" s="460"/>
      <c r="Q163" s="461">
        <v>0</v>
      </c>
      <c r="R163" s="462">
        <v>0</v>
      </c>
      <c r="S163" s="463">
        <f t="shared" si="33"/>
        <v>0</v>
      </c>
      <c r="T163" s="460"/>
      <c r="U163" s="461">
        <v>0</v>
      </c>
      <c r="V163" s="462">
        <v>0</v>
      </c>
      <c r="W163" s="463">
        <f t="shared" si="34"/>
        <v>0</v>
      </c>
      <c r="X163" s="460"/>
      <c r="Y163" s="461">
        <v>0</v>
      </c>
      <c r="Z163" s="462">
        <v>0</v>
      </c>
      <c r="AA163" s="463">
        <f t="shared" si="35"/>
        <v>0</v>
      </c>
      <c r="AB163" s="460"/>
      <c r="AC163" s="461">
        <v>0</v>
      </c>
      <c r="AD163" s="462">
        <v>0</v>
      </c>
      <c r="AE163" s="463">
        <f t="shared" si="36"/>
        <v>0</v>
      </c>
      <c r="AF163" s="460"/>
      <c r="AG163" s="461">
        <v>0</v>
      </c>
      <c r="AH163" s="462">
        <v>0</v>
      </c>
      <c r="AI163" s="463">
        <f t="shared" si="37"/>
        <v>0</v>
      </c>
      <c r="AJ163" s="460"/>
      <c r="AK163" s="461">
        <v>0</v>
      </c>
      <c r="AL163" s="462">
        <v>0</v>
      </c>
      <c r="AM163" s="463">
        <f t="shared" si="38"/>
        <v>0</v>
      </c>
      <c r="AN163" s="460"/>
      <c r="AO163" s="461">
        <v>0</v>
      </c>
      <c r="AP163" s="462">
        <v>0</v>
      </c>
      <c r="AQ163" s="463">
        <f t="shared" si="39"/>
        <v>0</v>
      </c>
      <c r="AR163" s="464">
        <f t="shared" si="42"/>
        <v>0</v>
      </c>
      <c r="AS163" s="463">
        <f t="shared" si="43"/>
        <v>0</v>
      </c>
      <c r="AT163" s="480">
        <v>0</v>
      </c>
      <c r="AU163" s="491">
        <f>[1]Budżet!K155</f>
        <v>0</v>
      </c>
      <c r="AV163" s="487">
        <f>ROUND([1]Budżet!K155-[1]Budżet!M155,2)</f>
        <v>0</v>
      </c>
      <c r="AW163" s="487" t="str">
        <f t="shared" si="44"/>
        <v>OK</v>
      </c>
      <c r="AX163" s="488" t="str">
        <f t="shared" si="32"/>
        <v>OK</v>
      </c>
      <c r="AY163" s="488" t="str">
        <f t="shared" si="40"/>
        <v>Wartość wkładu własnego spójna z SOWA EFS</v>
      </c>
      <c r="AZ163" s="490" t="str">
        <f t="shared" si="41"/>
        <v>Wartość ogółem spójna z SOWA EFS</v>
      </c>
      <c r="BA163" s="456"/>
      <c r="BB163" s="441"/>
      <c r="BC163" s="441"/>
      <c r="BD163" s="441"/>
      <c r="BE163" s="441"/>
      <c r="BF163" s="441"/>
      <c r="BG163" s="441"/>
    </row>
    <row r="164" spans="1:59" ht="75" customHeight="1">
      <c r="A164" s="438" t="s">
        <v>1257</v>
      </c>
      <c r="B164" s="438">
        <f>[1]Budżet!B156</f>
        <v>0</v>
      </c>
      <c r="C164" s="476">
        <f>[1]Budżet!E156</f>
        <v>0</v>
      </c>
      <c r="D164" s="438">
        <f>[1]Budżet!N156</f>
        <v>0</v>
      </c>
      <c r="E164" s="438" t="str">
        <f>IF([1]Budżet!D156="Amortyzacja","T","N")</f>
        <v>N</v>
      </c>
      <c r="F164" s="438" t="str">
        <f>IF([1]Budżet!D156="Personel projektu","T","N")</f>
        <v>N</v>
      </c>
      <c r="G164" s="438" t="str">
        <f>IF([1]Budżet!D156="Środki trwałe/dostawy","T","N")</f>
        <v>N</v>
      </c>
      <c r="H164" s="438" t="str">
        <f>IF([1]Budżet!D156="Wsparcie finansowe udzielone grantobiorcom i uczestnikom projektu","T","N")</f>
        <v>N</v>
      </c>
      <c r="I164" s="438" t="str">
        <f>IF([1]Budżet!K156&gt;[1]Budżet!M156,"T","N")</f>
        <v>N</v>
      </c>
      <c r="J164" s="438" t="str">
        <f>IF([1]Budżet!D156="Nieruchomości","T","N")</f>
        <v>N</v>
      </c>
      <c r="K164" s="438" t="str">
        <f>IF([1]Budżet!D156="Usługi zewnętrzne","T","N")</f>
        <v>N</v>
      </c>
      <c r="L164" s="438" t="str">
        <f>IF([1]Budżet!D156="Wartości niematerialne i prawne","T","N")</f>
        <v>N</v>
      </c>
      <c r="M164" s="438" t="str">
        <f>IF([1]Budżet!D156="Roboty budowlane","T","N")</f>
        <v>N</v>
      </c>
      <c r="N164" s="438" t="str">
        <f>IF([1]Budżet!D156="Dostawy (inne niż środki trwałe)","T","N")</f>
        <v>N</v>
      </c>
      <c r="O164" s="438" t="str">
        <f>IF([1]Budżet!D156="Koszty wsparcia uczestników projektu","T","N")</f>
        <v>N</v>
      </c>
      <c r="P164" s="460"/>
      <c r="Q164" s="461">
        <v>0</v>
      </c>
      <c r="R164" s="462">
        <v>0</v>
      </c>
      <c r="S164" s="463">
        <f t="shared" si="33"/>
        <v>0</v>
      </c>
      <c r="T164" s="460"/>
      <c r="U164" s="461">
        <v>0</v>
      </c>
      <c r="V164" s="462">
        <v>0</v>
      </c>
      <c r="W164" s="463">
        <f t="shared" si="34"/>
        <v>0</v>
      </c>
      <c r="X164" s="460"/>
      <c r="Y164" s="461">
        <v>0</v>
      </c>
      <c r="Z164" s="462">
        <v>0</v>
      </c>
      <c r="AA164" s="463">
        <f t="shared" si="35"/>
        <v>0</v>
      </c>
      <c r="AB164" s="460"/>
      <c r="AC164" s="461">
        <v>0</v>
      </c>
      <c r="AD164" s="462">
        <v>0</v>
      </c>
      <c r="AE164" s="463">
        <f t="shared" si="36"/>
        <v>0</v>
      </c>
      <c r="AF164" s="460"/>
      <c r="AG164" s="461">
        <v>0</v>
      </c>
      <c r="AH164" s="462">
        <v>0</v>
      </c>
      <c r="AI164" s="463">
        <f t="shared" si="37"/>
        <v>0</v>
      </c>
      <c r="AJ164" s="460"/>
      <c r="AK164" s="461">
        <v>0</v>
      </c>
      <c r="AL164" s="462">
        <v>0</v>
      </c>
      <c r="AM164" s="463">
        <f t="shared" si="38"/>
        <v>0</v>
      </c>
      <c r="AN164" s="460"/>
      <c r="AO164" s="461">
        <v>0</v>
      </c>
      <c r="AP164" s="462">
        <v>0</v>
      </c>
      <c r="AQ164" s="463">
        <f t="shared" si="39"/>
        <v>0</v>
      </c>
      <c r="AR164" s="464">
        <f t="shared" si="42"/>
        <v>0</v>
      </c>
      <c r="AS164" s="463">
        <f t="shared" si="43"/>
        <v>0</v>
      </c>
      <c r="AT164" s="480">
        <v>0</v>
      </c>
      <c r="AU164" s="491">
        <f>[1]Budżet!K156</f>
        <v>0</v>
      </c>
      <c r="AV164" s="487">
        <f>ROUND([1]Budżet!K156-[1]Budżet!M156,2)</f>
        <v>0</v>
      </c>
      <c r="AW164" s="487" t="str">
        <f t="shared" si="44"/>
        <v>OK</v>
      </c>
      <c r="AX164" s="488" t="str">
        <f t="shared" si="32"/>
        <v>OK</v>
      </c>
      <c r="AY164" s="488" t="str">
        <f t="shared" si="40"/>
        <v>Wartość wkładu własnego spójna z SOWA EFS</v>
      </c>
      <c r="AZ164" s="490" t="str">
        <f t="shared" si="41"/>
        <v>Wartość ogółem spójna z SOWA EFS</v>
      </c>
      <c r="BA164" s="456"/>
      <c r="BB164" s="441"/>
      <c r="BC164" s="441"/>
      <c r="BD164" s="441"/>
      <c r="BE164" s="441"/>
      <c r="BF164" s="441"/>
      <c r="BG164" s="441"/>
    </row>
    <row r="165" spans="1:59" ht="75" customHeight="1">
      <c r="A165" s="438" t="s">
        <v>1258</v>
      </c>
      <c r="B165" s="438">
        <f>[1]Budżet!B157</f>
        <v>0</v>
      </c>
      <c r="C165" s="476">
        <f>[1]Budżet!E157</f>
        <v>0</v>
      </c>
      <c r="D165" s="438">
        <f>[1]Budżet!N157</f>
        <v>0</v>
      </c>
      <c r="E165" s="438" t="str">
        <f>IF([1]Budżet!D157="Amortyzacja","T","N")</f>
        <v>N</v>
      </c>
      <c r="F165" s="438" t="str">
        <f>IF([1]Budżet!D157="Personel projektu","T","N")</f>
        <v>N</v>
      </c>
      <c r="G165" s="438" t="str">
        <f>IF([1]Budżet!D157="Środki trwałe/dostawy","T","N")</f>
        <v>N</v>
      </c>
      <c r="H165" s="438" t="str">
        <f>IF([1]Budżet!D157="Wsparcie finansowe udzielone grantobiorcom i uczestnikom projektu","T","N")</f>
        <v>N</v>
      </c>
      <c r="I165" s="438" t="str">
        <f>IF([1]Budżet!K157&gt;[1]Budżet!M157,"T","N")</f>
        <v>N</v>
      </c>
      <c r="J165" s="438" t="str">
        <f>IF([1]Budżet!D157="Nieruchomości","T","N")</f>
        <v>N</v>
      </c>
      <c r="K165" s="438" t="str">
        <f>IF([1]Budżet!D157="Usługi zewnętrzne","T","N")</f>
        <v>N</v>
      </c>
      <c r="L165" s="438" t="str">
        <f>IF([1]Budżet!D157="Wartości niematerialne i prawne","T","N")</f>
        <v>N</v>
      </c>
      <c r="M165" s="438" t="str">
        <f>IF([1]Budżet!D157="Roboty budowlane","T","N")</f>
        <v>N</v>
      </c>
      <c r="N165" s="438" t="str">
        <f>IF([1]Budżet!D157="Dostawy (inne niż środki trwałe)","T","N")</f>
        <v>N</v>
      </c>
      <c r="O165" s="438" t="str">
        <f>IF([1]Budżet!D157="Koszty wsparcia uczestników projektu","T","N")</f>
        <v>N</v>
      </c>
      <c r="P165" s="460"/>
      <c r="Q165" s="461">
        <v>0</v>
      </c>
      <c r="R165" s="462">
        <v>0</v>
      </c>
      <c r="S165" s="463">
        <f t="shared" si="33"/>
        <v>0</v>
      </c>
      <c r="T165" s="460"/>
      <c r="U165" s="461">
        <v>0</v>
      </c>
      <c r="V165" s="462">
        <v>0</v>
      </c>
      <c r="W165" s="463">
        <f t="shared" si="34"/>
        <v>0</v>
      </c>
      <c r="X165" s="460"/>
      <c r="Y165" s="461">
        <v>0</v>
      </c>
      <c r="Z165" s="462">
        <v>0</v>
      </c>
      <c r="AA165" s="463">
        <f t="shared" si="35"/>
        <v>0</v>
      </c>
      <c r="AB165" s="460"/>
      <c r="AC165" s="461">
        <v>0</v>
      </c>
      <c r="AD165" s="462">
        <v>0</v>
      </c>
      <c r="AE165" s="463">
        <f t="shared" si="36"/>
        <v>0</v>
      </c>
      <c r="AF165" s="460"/>
      <c r="AG165" s="461">
        <v>0</v>
      </c>
      <c r="AH165" s="462">
        <v>0</v>
      </c>
      <c r="AI165" s="463">
        <f t="shared" si="37"/>
        <v>0</v>
      </c>
      <c r="AJ165" s="460"/>
      <c r="AK165" s="461">
        <v>0</v>
      </c>
      <c r="AL165" s="462">
        <v>0</v>
      </c>
      <c r="AM165" s="463">
        <f t="shared" si="38"/>
        <v>0</v>
      </c>
      <c r="AN165" s="460"/>
      <c r="AO165" s="461">
        <v>0</v>
      </c>
      <c r="AP165" s="462">
        <v>0</v>
      </c>
      <c r="AQ165" s="463">
        <f t="shared" si="39"/>
        <v>0</v>
      </c>
      <c r="AR165" s="464">
        <f t="shared" si="42"/>
        <v>0</v>
      </c>
      <c r="AS165" s="463">
        <f t="shared" si="43"/>
        <v>0</v>
      </c>
      <c r="AT165" s="480">
        <v>0</v>
      </c>
      <c r="AU165" s="491">
        <f>[1]Budżet!K157</f>
        <v>0</v>
      </c>
      <c r="AV165" s="487">
        <f>ROUND([1]Budżet!K157-[1]Budżet!M157,2)</f>
        <v>0</v>
      </c>
      <c r="AW165" s="487" t="str">
        <f t="shared" si="44"/>
        <v>OK</v>
      </c>
      <c r="AX165" s="488" t="str">
        <f t="shared" si="32"/>
        <v>OK</v>
      </c>
      <c r="AY165" s="488" t="str">
        <f t="shared" si="40"/>
        <v>Wartość wkładu własnego spójna z SOWA EFS</v>
      </c>
      <c r="AZ165" s="490" t="str">
        <f t="shared" si="41"/>
        <v>Wartość ogółem spójna z SOWA EFS</v>
      </c>
      <c r="BA165" s="456"/>
      <c r="BB165" s="441"/>
      <c r="BC165" s="441"/>
      <c r="BD165" s="441"/>
      <c r="BE165" s="441"/>
      <c r="BF165" s="441"/>
      <c r="BG165" s="441"/>
    </row>
    <row r="166" spans="1:59" ht="75" customHeight="1">
      <c r="A166" s="438" t="s">
        <v>1259</v>
      </c>
      <c r="B166" s="438">
        <f>[1]Budżet!B158</f>
        <v>0</v>
      </c>
      <c r="C166" s="476">
        <f>[1]Budżet!E158</f>
        <v>0</v>
      </c>
      <c r="D166" s="438">
        <f>[1]Budżet!N158</f>
        <v>0</v>
      </c>
      <c r="E166" s="438" t="str">
        <f>IF([1]Budżet!D158="Amortyzacja","T","N")</f>
        <v>N</v>
      </c>
      <c r="F166" s="438" t="str">
        <f>IF([1]Budżet!D158="Personel projektu","T","N")</f>
        <v>N</v>
      </c>
      <c r="G166" s="438" t="str">
        <f>IF([1]Budżet!D158="Środki trwałe/dostawy","T","N")</f>
        <v>N</v>
      </c>
      <c r="H166" s="438" t="str">
        <f>IF([1]Budżet!D158="Wsparcie finansowe udzielone grantobiorcom i uczestnikom projektu","T","N")</f>
        <v>N</v>
      </c>
      <c r="I166" s="438" t="str">
        <f>IF([1]Budżet!K158&gt;[1]Budżet!M158,"T","N")</f>
        <v>N</v>
      </c>
      <c r="J166" s="438" t="str">
        <f>IF([1]Budżet!D158="Nieruchomości","T","N")</f>
        <v>N</v>
      </c>
      <c r="K166" s="438" t="str">
        <f>IF([1]Budżet!D158="Usługi zewnętrzne","T","N")</f>
        <v>N</v>
      </c>
      <c r="L166" s="438" t="str">
        <f>IF([1]Budżet!D158="Wartości niematerialne i prawne","T","N")</f>
        <v>N</v>
      </c>
      <c r="M166" s="438" t="str">
        <f>IF([1]Budżet!D158="Roboty budowlane","T","N")</f>
        <v>N</v>
      </c>
      <c r="N166" s="438" t="str">
        <f>IF([1]Budżet!D158="Dostawy (inne niż środki trwałe)","T","N")</f>
        <v>N</v>
      </c>
      <c r="O166" s="438" t="str">
        <f>IF([1]Budżet!D158="Koszty wsparcia uczestników projektu","T","N")</f>
        <v>N</v>
      </c>
      <c r="P166" s="460"/>
      <c r="Q166" s="461">
        <v>0</v>
      </c>
      <c r="R166" s="462">
        <v>0</v>
      </c>
      <c r="S166" s="463">
        <f t="shared" si="33"/>
        <v>0</v>
      </c>
      <c r="T166" s="460"/>
      <c r="U166" s="461">
        <v>0</v>
      </c>
      <c r="V166" s="462">
        <v>0</v>
      </c>
      <c r="W166" s="463">
        <f t="shared" si="34"/>
        <v>0</v>
      </c>
      <c r="X166" s="460"/>
      <c r="Y166" s="461">
        <v>0</v>
      </c>
      <c r="Z166" s="462">
        <v>0</v>
      </c>
      <c r="AA166" s="463">
        <f t="shared" si="35"/>
        <v>0</v>
      </c>
      <c r="AB166" s="460"/>
      <c r="AC166" s="461">
        <v>0</v>
      </c>
      <c r="AD166" s="462">
        <v>0</v>
      </c>
      <c r="AE166" s="463">
        <f t="shared" si="36"/>
        <v>0</v>
      </c>
      <c r="AF166" s="460"/>
      <c r="AG166" s="461">
        <v>0</v>
      </c>
      <c r="AH166" s="462">
        <v>0</v>
      </c>
      <c r="AI166" s="463">
        <f t="shared" si="37"/>
        <v>0</v>
      </c>
      <c r="AJ166" s="460"/>
      <c r="AK166" s="461">
        <v>0</v>
      </c>
      <c r="AL166" s="462">
        <v>0</v>
      </c>
      <c r="AM166" s="463">
        <f t="shared" si="38"/>
        <v>0</v>
      </c>
      <c r="AN166" s="460"/>
      <c r="AO166" s="461">
        <v>0</v>
      </c>
      <c r="AP166" s="462">
        <v>0</v>
      </c>
      <c r="AQ166" s="463">
        <f t="shared" si="39"/>
        <v>0</v>
      </c>
      <c r="AR166" s="464">
        <f t="shared" si="42"/>
        <v>0</v>
      </c>
      <c r="AS166" s="463">
        <f t="shared" si="43"/>
        <v>0</v>
      </c>
      <c r="AT166" s="480">
        <v>0</v>
      </c>
      <c r="AU166" s="491">
        <f>[1]Budżet!K158</f>
        <v>0</v>
      </c>
      <c r="AV166" s="487">
        <f>ROUND([1]Budżet!K158-[1]Budżet!M158,2)</f>
        <v>0</v>
      </c>
      <c r="AW166" s="487" t="str">
        <f t="shared" si="44"/>
        <v>OK</v>
      </c>
      <c r="AX166" s="488" t="str">
        <f t="shared" si="32"/>
        <v>OK</v>
      </c>
      <c r="AY166" s="488" t="str">
        <f t="shared" si="40"/>
        <v>Wartość wkładu własnego spójna z SOWA EFS</v>
      </c>
      <c r="AZ166" s="490" t="str">
        <f t="shared" si="41"/>
        <v>Wartość ogółem spójna z SOWA EFS</v>
      </c>
      <c r="BA166" s="456"/>
      <c r="BB166" s="441"/>
      <c r="BC166" s="441"/>
      <c r="BD166" s="441"/>
      <c r="BE166" s="441"/>
      <c r="BF166" s="441"/>
      <c r="BG166" s="441"/>
    </row>
    <row r="167" spans="1:59" ht="75" customHeight="1">
      <c r="A167" s="438" t="s">
        <v>1260</v>
      </c>
      <c r="B167" s="438">
        <f>[1]Budżet!B159</f>
        <v>0</v>
      </c>
      <c r="C167" s="476">
        <f>[1]Budżet!E159</f>
        <v>0</v>
      </c>
      <c r="D167" s="438">
        <f>[1]Budżet!N159</f>
        <v>0</v>
      </c>
      <c r="E167" s="438" t="str">
        <f>IF([1]Budżet!D159="Amortyzacja","T","N")</f>
        <v>N</v>
      </c>
      <c r="F167" s="438" t="str">
        <f>IF([1]Budżet!D159="Personel projektu","T","N")</f>
        <v>N</v>
      </c>
      <c r="G167" s="438" t="str">
        <f>IF([1]Budżet!D159="Środki trwałe/dostawy","T","N")</f>
        <v>N</v>
      </c>
      <c r="H167" s="438" t="str">
        <f>IF([1]Budżet!D159="Wsparcie finansowe udzielone grantobiorcom i uczestnikom projektu","T","N")</f>
        <v>N</v>
      </c>
      <c r="I167" s="438" t="str">
        <f>IF([1]Budżet!K159&gt;[1]Budżet!M159,"T","N")</f>
        <v>N</v>
      </c>
      <c r="J167" s="438" t="str">
        <f>IF([1]Budżet!D159="Nieruchomości","T","N")</f>
        <v>N</v>
      </c>
      <c r="K167" s="438" t="str">
        <f>IF([1]Budżet!D159="Usługi zewnętrzne","T","N")</f>
        <v>N</v>
      </c>
      <c r="L167" s="438" t="str">
        <f>IF([1]Budżet!D159="Wartości niematerialne i prawne","T","N")</f>
        <v>N</v>
      </c>
      <c r="M167" s="438" t="str">
        <f>IF([1]Budżet!D159="Roboty budowlane","T","N")</f>
        <v>N</v>
      </c>
      <c r="N167" s="438" t="str">
        <f>IF([1]Budżet!D159="Dostawy (inne niż środki trwałe)","T","N")</f>
        <v>N</v>
      </c>
      <c r="O167" s="438" t="str">
        <f>IF([1]Budżet!D159="Koszty wsparcia uczestników projektu","T","N")</f>
        <v>N</v>
      </c>
      <c r="P167" s="460"/>
      <c r="Q167" s="461">
        <v>0</v>
      </c>
      <c r="R167" s="462">
        <v>0</v>
      </c>
      <c r="S167" s="463">
        <f t="shared" si="33"/>
        <v>0</v>
      </c>
      <c r="T167" s="460"/>
      <c r="U167" s="461">
        <v>0</v>
      </c>
      <c r="V167" s="462">
        <v>0</v>
      </c>
      <c r="W167" s="463">
        <f t="shared" si="34"/>
        <v>0</v>
      </c>
      <c r="X167" s="460"/>
      <c r="Y167" s="461">
        <v>0</v>
      </c>
      <c r="Z167" s="462">
        <v>0</v>
      </c>
      <c r="AA167" s="463">
        <f t="shared" si="35"/>
        <v>0</v>
      </c>
      <c r="AB167" s="460"/>
      <c r="AC167" s="461">
        <v>0</v>
      </c>
      <c r="AD167" s="462">
        <v>0</v>
      </c>
      <c r="AE167" s="463">
        <f t="shared" si="36"/>
        <v>0</v>
      </c>
      <c r="AF167" s="460"/>
      <c r="AG167" s="461">
        <v>0</v>
      </c>
      <c r="AH167" s="462">
        <v>0</v>
      </c>
      <c r="AI167" s="463">
        <f t="shared" si="37"/>
        <v>0</v>
      </c>
      <c r="AJ167" s="460"/>
      <c r="AK167" s="461">
        <v>0</v>
      </c>
      <c r="AL167" s="462">
        <v>0</v>
      </c>
      <c r="AM167" s="463">
        <f t="shared" si="38"/>
        <v>0</v>
      </c>
      <c r="AN167" s="460"/>
      <c r="AO167" s="461">
        <v>0</v>
      </c>
      <c r="AP167" s="462">
        <v>0</v>
      </c>
      <c r="AQ167" s="463">
        <f t="shared" si="39"/>
        <v>0</v>
      </c>
      <c r="AR167" s="464">
        <f t="shared" si="42"/>
        <v>0</v>
      </c>
      <c r="AS167" s="463">
        <f t="shared" si="43"/>
        <v>0</v>
      </c>
      <c r="AT167" s="480">
        <v>0</v>
      </c>
      <c r="AU167" s="491">
        <f>[1]Budżet!K159</f>
        <v>0</v>
      </c>
      <c r="AV167" s="487">
        <f>ROUND([1]Budżet!K159-[1]Budżet!M159,2)</f>
        <v>0</v>
      </c>
      <c r="AW167" s="487" t="str">
        <f t="shared" si="44"/>
        <v>OK</v>
      </c>
      <c r="AX167" s="488" t="str">
        <f t="shared" si="32"/>
        <v>OK</v>
      </c>
      <c r="AY167" s="488" t="str">
        <f t="shared" si="40"/>
        <v>Wartość wkładu własnego spójna z SOWA EFS</v>
      </c>
      <c r="AZ167" s="490" t="str">
        <f t="shared" si="41"/>
        <v>Wartość ogółem spójna z SOWA EFS</v>
      </c>
      <c r="BA167" s="456"/>
      <c r="BB167" s="441"/>
      <c r="BC167" s="441"/>
      <c r="BD167" s="441"/>
      <c r="BE167" s="441"/>
      <c r="BF167" s="441"/>
      <c r="BG167" s="441"/>
    </row>
    <row r="168" spans="1:59" ht="75" customHeight="1">
      <c r="A168" s="438" t="s">
        <v>1261</v>
      </c>
      <c r="B168" s="438">
        <f>[1]Budżet!B160</f>
        <v>0</v>
      </c>
      <c r="C168" s="476">
        <f>[1]Budżet!E160</f>
        <v>0</v>
      </c>
      <c r="D168" s="438">
        <f>[1]Budżet!N160</f>
        <v>0</v>
      </c>
      <c r="E168" s="438" t="str">
        <f>IF([1]Budżet!D160="Amortyzacja","T","N")</f>
        <v>N</v>
      </c>
      <c r="F168" s="438" t="str">
        <f>IF([1]Budżet!D160="Personel projektu","T","N")</f>
        <v>N</v>
      </c>
      <c r="G168" s="438" t="str">
        <f>IF([1]Budżet!D160="Środki trwałe/dostawy","T","N")</f>
        <v>N</v>
      </c>
      <c r="H168" s="438" t="str">
        <f>IF([1]Budżet!D160="Wsparcie finansowe udzielone grantobiorcom i uczestnikom projektu","T","N")</f>
        <v>N</v>
      </c>
      <c r="I168" s="438" t="str">
        <f>IF([1]Budżet!K160&gt;[1]Budżet!M160,"T","N")</f>
        <v>N</v>
      </c>
      <c r="J168" s="438" t="str">
        <f>IF([1]Budżet!D160="Nieruchomości","T","N")</f>
        <v>N</v>
      </c>
      <c r="K168" s="438" t="str">
        <f>IF([1]Budżet!D160="Usługi zewnętrzne","T","N")</f>
        <v>N</v>
      </c>
      <c r="L168" s="438" t="str">
        <f>IF([1]Budżet!D160="Wartości niematerialne i prawne","T","N")</f>
        <v>N</v>
      </c>
      <c r="M168" s="438" t="str">
        <f>IF([1]Budżet!D160="Roboty budowlane","T","N")</f>
        <v>N</v>
      </c>
      <c r="N168" s="438" t="str">
        <f>IF([1]Budżet!D160="Dostawy (inne niż środki trwałe)","T","N")</f>
        <v>N</v>
      </c>
      <c r="O168" s="438" t="str">
        <f>IF([1]Budżet!D160="Koszty wsparcia uczestników projektu","T","N")</f>
        <v>N</v>
      </c>
      <c r="P168" s="460"/>
      <c r="Q168" s="461">
        <v>0</v>
      </c>
      <c r="R168" s="462">
        <v>0</v>
      </c>
      <c r="S168" s="463">
        <f t="shared" si="33"/>
        <v>0</v>
      </c>
      <c r="T168" s="460"/>
      <c r="U168" s="461">
        <v>0</v>
      </c>
      <c r="V168" s="462">
        <v>0</v>
      </c>
      <c r="W168" s="463">
        <f t="shared" si="34"/>
        <v>0</v>
      </c>
      <c r="X168" s="460"/>
      <c r="Y168" s="461">
        <v>0</v>
      </c>
      <c r="Z168" s="462">
        <v>0</v>
      </c>
      <c r="AA168" s="463">
        <f t="shared" si="35"/>
        <v>0</v>
      </c>
      <c r="AB168" s="460"/>
      <c r="AC168" s="461">
        <v>0</v>
      </c>
      <c r="AD168" s="462">
        <v>0</v>
      </c>
      <c r="AE168" s="463">
        <f t="shared" si="36"/>
        <v>0</v>
      </c>
      <c r="AF168" s="460"/>
      <c r="AG168" s="461">
        <v>0</v>
      </c>
      <c r="AH168" s="462">
        <v>0</v>
      </c>
      <c r="AI168" s="463">
        <f t="shared" si="37"/>
        <v>0</v>
      </c>
      <c r="AJ168" s="460"/>
      <c r="AK168" s="461">
        <v>0</v>
      </c>
      <c r="AL168" s="462">
        <v>0</v>
      </c>
      <c r="AM168" s="463">
        <f t="shared" si="38"/>
        <v>0</v>
      </c>
      <c r="AN168" s="460"/>
      <c r="AO168" s="461">
        <v>0</v>
      </c>
      <c r="AP168" s="462">
        <v>0</v>
      </c>
      <c r="AQ168" s="463">
        <f t="shared" si="39"/>
        <v>0</v>
      </c>
      <c r="AR168" s="464">
        <f t="shared" si="42"/>
        <v>0</v>
      </c>
      <c r="AS168" s="463">
        <f t="shared" si="43"/>
        <v>0</v>
      </c>
      <c r="AT168" s="480">
        <v>0</v>
      </c>
      <c r="AU168" s="491">
        <f>[1]Budżet!K160</f>
        <v>0</v>
      </c>
      <c r="AV168" s="487">
        <f>ROUND([1]Budżet!K160-[1]Budżet!M160,2)</f>
        <v>0</v>
      </c>
      <c r="AW168" s="487" t="str">
        <f t="shared" si="44"/>
        <v>OK</v>
      </c>
      <c r="AX168" s="488" t="str">
        <f t="shared" si="32"/>
        <v>OK</v>
      </c>
      <c r="AY168" s="488" t="str">
        <f t="shared" si="40"/>
        <v>Wartość wkładu własnego spójna z SOWA EFS</v>
      </c>
      <c r="AZ168" s="490" t="str">
        <f t="shared" si="41"/>
        <v>Wartość ogółem spójna z SOWA EFS</v>
      </c>
      <c r="BA168" s="456"/>
      <c r="BB168" s="441"/>
      <c r="BC168" s="441"/>
      <c r="BD168" s="441"/>
      <c r="BE168" s="441"/>
      <c r="BF168" s="441"/>
      <c r="BG168" s="441"/>
    </row>
    <row r="169" spans="1:59" ht="75" customHeight="1">
      <c r="A169" s="438" t="s">
        <v>1262</v>
      </c>
      <c r="B169" s="438">
        <f>[1]Budżet!B161</f>
        <v>0</v>
      </c>
      <c r="C169" s="476">
        <f>[1]Budżet!E161</f>
        <v>0</v>
      </c>
      <c r="D169" s="438">
        <f>[1]Budżet!N161</f>
        <v>0</v>
      </c>
      <c r="E169" s="438" t="str">
        <f>IF([1]Budżet!D161="Amortyzacja","T","N")</f>
        <v>N</v>
      </c>
      <c r="F169" s="438" t="str">
        <f>IF([1]Budżet!D161="Personel projektu","T","N")</f>
        <v>N</v>
      </c>
      <c r="G169" s="438" t="str">
        <f>IF([1]Budżet!D161="Środki trwałe/dostawy","T","N")</f>
        <v>N</v>
      </c>
      <c r="H169" s="438" t="str">
        <f>IF([1]Budżet!D161="Wsparcie finansowe udzielone grantobiorcom i uczestnikom projektu","T","N")</f>
        <v>N</v>
      </c>
      <c r="I169" s="438" t="str">
        <f>IF([1]Budżet!K161&gt;[1]Budżet!M161,"T","N")</f>
        <v>N</v>
      </c>
      <c r="J169" s="438" t="str">
        <f>IF([1]Budżet!D161="Nieruchomości","T","N")</f>
        <v>N</v>
      </c>
      <c r="K169" s="438" t="str">
        <f>IF([1]Budżet!D161="Usługi zewnętrzne","T","N")</f>
        <v>N</v>
      </c>
      <c r="L169" s="438" t="str">
        <f>IF([1]Budżet!D161="Wartości niematerialne i prawne","T","N")</f>
        <v>N</v>
      </c>
      <c r="M169" s="438" t="str">
        <f>IF([1]Budżet!D161="Roboty budowlane","T","N")</f>
        <v>N</v>
      </c>
      <c r="N169" s="438" t="str">
        <f>IF([1]Budżet!D161="Dostawy (inne niż środki trwałe)","T","N")</f>
        <v>N</v>
      </c>
      <c r="O169" s="438" t="str">
        <f>IF([1]Budżet!D161="Koszty wsparcia uczestników projektu","T","N")</f>
        <v>N</v>
      </c>
      <c r="P169" s="460"/>
      <c r="Q169" s="461">
        <v>0</v>
      </c>
      <c r="R169" s="462">
        <v>0</v>
      </c>
      <c r="S169" s="463">
        <f t="shared" si="33"/>
        <v>0</v>
      </c>
      <c r="T169" s="460"/>
      <c r="U169" s="461">
        <v>0</v>
      </c>
      <c r="V169" s="462">
        <v>0</v>
      </c>
      <c r="W169" s="463">
        <f t="shared" si="34"/>
        <v>0</v>
      </c>
      <c r="X169" s="460"/>
      <c r="Y169" s="461">
        <v>0</v>
      </c>
      <c r="Z169" s="462">
        <v>0</v>
      </c>
      <c r="AA169" s="463">
        <f t="shared" si="35"/>
        <v>0</v>
      </c>
      <c r="AB169" s="460"/>
      <c r="AC169" s="461">
        <v>0</v>
      </c>
      <c r="AD169" s="462">
        <v>0</v>
      </c>
      <c r="AE169" s="463">
        <f t="shared" si="36"/>
        <v>0</v>
      </c>
      <c r="AF169" s="460"/>
      <c r="AG169" s="461">
        <v>0</v>
      </c>
      <c r="AH169" s="462">
        <v>0</v>
      </c>
      <c r="AI169" s="463">
        <f t="shared" si="37"/>
        <v>0</v>
      </c>
      <c r="AJ169" s="460"/>
      <c r="AK169" s="461">
        <v>0</v>
      </c>
      <c r="AL169" s="462">
        <v>0</v>
      </c>
      <c r="AM169" s="463">
        <f t="shared" si="38"/>
        <v>0</v>
      </c>
      <c r="AN169" s="460"/>
      <c r="AO169" s="461">
        <v>0</v>
      </c>
      <c r="AP169" s="462">
        <v>0</v>
      </c>
      <c r="AQ169" s="463">
        <f t="shared" si="39"/>
        <v>0</v>
      </c>
      <c r="AR169" s="464">
        <f t="shared" si="42"/>
        <v>0</v>
      </c>
      <c r="AS169" s="463">
        <f t="shared" si="43"/>
        <v>0</v>
      </c>
      <c r="AT169" s="480">
        <v>0</v>
      </c>
      <c r="AU169" s="491">
        <f>[1]Budżet!K161</f>
        <v>0</v>
      </c>
      <c r="AV169" s="487">
        <f>ROUND([1]Budżet!K161-[1]Budżet!M161,2)</f>
        <v>0</v>
      </c>
      <c r="AW169" s="487" t="str">
        <f t="shared" si="44"/>
        <v>OK</v>
      </c>
      <c r="AX169" s="488" t="str">
        <f t="shared" si="32"/>
        <v>OK</v>
      </c>
      <c r="AY169" s="488" t="str">
        <f t="shared" si="40"/>
        <v>Wartość wkładu własnego spójna z SOWA EFS</v>
      </c>
      <c r="AZ169" s="490" t="str">
        <f t="shared" si="41"/>
        <v>Wartość ogółem spójna z SOWA EFS</v>
      </c>
      <c r="BA169" s="456"/>
      <c r="BB169" s="441"/>
      <c r="BC169" s="441"/>
      <c r="BD169" s="441"/>
      <c r="BE169" s="441"/>
      <c r="BF169" s="441"/>
      <c r="BG169" s="441"/>
    </row>
    <row r="170" spans="1:59" ht="75" customHeight="1">
      <c r="A170" s="438" t="s">
        <v>1263</v>
      </c>
      <c r="B170" s="438">
        <f>[1]Budżet!B162</f>
        <v>0</v>
      </c>
      <c r="C170" s="476">
        <f>[1]Budżet!E162</f>
        <v>0</v>
      </c>
      <c r="D170" s="438">
        <f>[1]Budżet!N162</f>
        <v>0</v>
      </c>
      <c r="E170" s="438" t="str">
        <f>IF([1]Budżet!D162="Amortyzacja","T","N")</f>
        <v>N</v>
      </c>
      <c r="F170" s="438" t="str">
        <f>IF([1]Budżet!D162="Personel projektu","T","N")</f>
        <v>N</v>
      </c>
      <c r="G170" s="438" t="str">
        <f>IF([1]Budżet!D162="Środki trwałe/dostawy","T","N")</f>
        <v>N</v>
      </c>
      <c r="H170" s="438" t="str">
        <f>IF([1]Budżet!D162="Wsparcie finansowe udzielone grantobiorcom i uczestnikom projektu","T","N")</f>
        <v>N</v>
      </c>
      <c r="I170" s="438" t="str">
        <f>IF([1]Budżet!K162&gt;[1]Budżet!M162,"T","N")</f>
        <v>N</v>
      </c>
      <c r="J170" s="438" t="str">
        <f>IF([1]Budżet!D162="Nieruchomości","T","N")</f>
        <v>N</v>
      </c>
      <c r="K170" s="438" t="str">
        <f>IF([1]Budżet!D162="Usługi zewnętrzne","T","N")</f>
        <v>N</v>
      </c>
      <c r="L170" s="438" t="str">
        <f>IF([1]Budżet!D162="Wartości niematerialne i prawne","T","N")</f>
        <v>N</v>
      </c>
      <c r="M170" s="438" t="str">
        <f>IF([1]Budżet!D162="Roboty budowlane","T","N")</f>
        <v>N</v>
      </c>
      <c r="N170" s="438" t="str">
        <f>IF([1]Budżet!D162="Dostawy (inne niż środki trwałe)","T","N")</f>
        <v>N</v>
      </c>
      <c r="O170" s="438" t="str">
        <f>IF([1]Budżet!D162="Koszty wsparcia uczestników projektu","T","N")</f>
        <v>N</v>
      </c>
      <c r="P170" s="460"/>
      <c r="Q170" s="461">
        <v>0</v>
      </c>
      <c r="R170" s="462">
        <v>0</v>
      </c>
      <c r="S170" s="463">
        <f t="shared" si="33"/>
        <v>0</v>
      </c>
      <c r="T170" s="460"/>
      <c r="U170" s="461">
        <v>0</v>
      </c>
      <c r="V170" s="462">
        <v>0</v>
      </c>
      <c r="W170" s="463">
        <f t="shared" si="34"/>
        <v>0</v>
      </c>
      <c r="X170" s="460"/>
      <c r="Y170" s="461">
        <v>0</v>
      </c>
      <c r="Z170" s="462">
        <v>0</v>
      </c>
      <c r="AA170" s="463">
        <f t="shared" si="35"/>
        <v>0</v>
      </c>
      <c r="AB170" s="460"/>
      <c r="AC170" s="461">
        <v>0</v>
      </c>
      <c r="AD170" s="462">
        <v>0</v>
      </c>
      <c r="AE170" s="463">
        <f t="shared" si="36"/>
        <v>0</v>
      </c>
      <c r="AF170" s="460"/>
      <c r="AG170" s="461">
        <v>0</v>
      </c>
      <c r="AH170" s="462">
        <v>0</v>
      </c>
      <c r="AI170" s="463">
        <f t="shared" si="37"/>
        <v>0</v>
      </c>
      <c r="AJ170" s="460"/>
      <c r="AK170" s="461">
        <v>0</v>
      </c>
      <c r="AL170" s="462">
        <v>0</v>
      </c>
      <c r="AM170" s="463">
        <f t="shared" si="38"/>
        <v>0</v>
      </c>
      <c r="AN170" s="460"/>
      <c r="AO170" s="461">
        <v>0</v>
      </c>
      <c r="AP170" s="462">
        <v>0</v>
      </c>
      <c r="AQ170" s="463">
        <f t="shared" si="39"/>
        <v>0</v>
      </c>
      <c r="AR170" s="464">
        <f t="shared" si="42"/>
        <v>0</v>
      </c>
      <c r="AS170" s="463">
        <f t="shared" si="43"/>
        <v>0</v>
      </c>
      <c r="AT170" s="480">
        <v>0</v>
      </c>
      <c r="AU170" s="491">
        <f>[1]Budżet!K162</f>
        <v>0</v>
      </c>
      <c r="AV170" s="487">
        <f>ROUND([1]Budżet!K162-[1]Budżet!M162,2)</f>
        <v>0</v>
      </c>
      <c r="AW170" s="487" t="str">
        <f t="shared" si="44"/>
        <v>OK</v>
      </c>
      <c r="AX170" s="488" t="str">
        <f t="shared" si="32"/>
        <v>OK</v>
      </c>
      <c r="AY170" s="488" t="str">
        <f t="shared" si="40"/>
        <v>Wartość wkładu własnego spójna z SOWA EFS</v>
      </c>
      <c r="AZ170" s="490" t="str">
        <f t="shared" si="41"/>
        <v>Wartość ogółem spójna z SOWA EFS</v>
      </c>
      <c r="BA170" s="456"/>
      <c r="BB170" s="441"/>
      <c r="BC170" s="441"/>
      <c r="BD170" s="441"/>
      <c r="BE170" s="441"/>
      <c r="BF170" s="441"/>
      <c r="BG170" s="441"/>
    </row>
    <row r="171" spans="1:59" ht="75" customHeight="1">
      <c r="A171" s="438" t="s">
        <v>1264</v>
      </c>
      <c r="B171" s="438">
        <f>[1]Budżet!B163</f>
        <v>0</v>
      </c>
      <c r="C171" s="476">
        <f>[1]Budżet!E163</f>
        <v>0</v>
      </c>
      <c r="D171" s="438">
        <f>[1]Budżet!N163</f>
        <v>0</v>
      </c>
      <c r="E171" s="438" t="str">
        <f>IF([1]Budżet!D163="Amortyzacja","T","N")</f>
        <v>N</v>
      </c>
      <c r="F171" s="438" t="str">
        <f>IF([1]Budżet!D163="Personel projektu","T","N")</f>
        <v>N</v>
      </c>
      <c r="G171" s="438" t="str">
        <f>IF([1]Budżet!D163="Środki trwałe/dostawy","T","N")</f>
        <v>N</v>
      </c>
      <c r="H171" s="438" t="str">
        <f>IF([1]Budżet!D163="Wsparcie finansowe udzielone grantobiorcom i uczestnikom projektu","T","N")</f>
        <v>N</v>
      </c>
      <c r="I171" s="438" t="str">
        <f>IF([1]Budżet!K163&gt;[1]Budżet!M163,"T","N")</f>
        <v>N</v>
      </c>
      <c r="J171" s="438" t="str">
        <f>IF([1]Budżet!D163="Nieruchomości","T","N")</f>
        <v>N</v>
      </c>
      <c r="K171" s="438" t="str">
        <f>IF([1]Budżet!D163="Usługi zewnętrzne","T","N")</f>
        <v>N</v>
      </c>
      <c r="L171" s="438" t="str">
        <f>IF([1]Budżet!D163="Wartości niematerialne i prawne","T","N")</f>
        <v>N</v>
      </c>
      <c r="M171" s="438" t="str">
        <f>IF([1]Budżet!D163="Roboty budowlane","T","N")</f>
        <v>N</v>
      </c>
      <c r="N171" s="438" t="str">
        <f>IF([1]Budżet!D163="Dostawy (inne niż środki trwałe)","T","N")</f>
        <v>N</v>
      </c>
      <c r="O171" s="438" t="str">
        <f>IF([1]Budżet!D163="Koszty wsparcia uczestników projektu","T","N")</f>
        <v>N</v>
      </c>
      <c r="P171" s="460"/>
      <c r="Q171" s="461">
        <v>0</v>
      </c>
      <c r="R171" s="462">
        <v>0</v>
      </c>
      <c r="S171" s="463">
        <f t="shared" si="33"/>
        <v>0</v>
      </c>
      <c r="T171" s="460"/>
      <c r="U171" s="461">
        <v>0</v>
      </c>
      <c r="V171" s="462">
        <v>0</v>
      </c>
      <c r="W171" s="463">
        <f t="shared" si="34"/>
        <v>0</v>
      </c>
      <c r="X171" s="460"/>
      <c r="Y171" s="461">
        <v>0</v>
      </c>
      <c r="Z171" s="462">
        <v>0</v>
      </c>
      <c r="AA171" s="463">
        <f t="shared" si="35"/>
        <v>0</v>
      </c>
      <c r="AB171" s="460"/>
      <c r="AC171" s="461">
        <v>0</v>
      </c>
      <c r="AD171" s="462">
        <v>0</v>
      </c>
      <c r="AE171" s="463">
        <f t="shared" si="36"/>
        <v>0</v>
      </c>
      <c r="AF171" s="460"/>
      <c r="AG171" s="461">
        <v>0</v>
      </c>
      <c r="AH171" s="462">
        <v>0</v>
      </c>
      <c r="AI171" s="463">
        <f t="shared" si="37"/>
        <v>0</v>
      </c>
      <c r="AJ171" s="460"/>
      <c r="AK171" s="461">
        <v>0</v>
      </c>
      <c r="AL171" s="462">
        <v>0</v>
      </c>
      <c r="AM171" s="463">
        <f t="shared" si="38"/>
        <v>0</v>
      </c>
      <c r="AN171" s="460"/>
      <c r="AO171" s="461">
        <v>0</v>
      </c>
      <c r="AP171" s="462">
        <v>0</v>
      </c>
      <c r="AQ171" s="463">
        <f t="shared" si="39"/>
        <v>0</v>
      </c>
      <c r="AR171" s="464">
        <f t="shared" si="42"/>
        <v>0</v>
      </c>
      <c r="AS171" s="463">
        <f t="shared" si="43"/>
        <v>0</v>
      </c>
      <c r="AT171" s="480">
        <v>0</v>
      </c>
      <c r="AU171" s="491">
        <f>[1]Budżet!K163</f>
        <v>0</v>
      </c>
      <c r="AV171" s="487">
        <f>ROUND([1]Budżet!K163-[1]Budżet!M163,2)</f>
        <v>0</v>
      </c>
      <c r="AW171" s="487" t="str">
        <f t="shared" si="44"/>
        <v>OK</v>
      </c>
      <c r="AX171" s="488" t="str">
        <f t="shared" si="32"/>
        <v>OK</v>
      </c>
      <c r="AY171" s="488" t="str">
        <f t="shared" si="40"/>
        <v>Wartość wkładu własnego spójna z SOWA EFS</v>
      </c>
      <c r="AZ171" s="490" t="str">
        <f t="shared" si="41"/>
        <v>Wartość ogółem spójna z SOWA EFS</v>
      </c>
      <c r="BA171" s="456"/>
      <c r="BB171" s="441"/>
      <c r="BC171" s="441"/>
      <c r="BD171" s="441"/>
      <c r="BE171" s="441"/>
      <c r="BF171" s="441"/>
      <c r="BG171" s="441"/>
    </row>
    <row r="172" spans="1:59" ht="75" customHeight="1">
      <c r="A172" s="438" t="s">
        <v>1265</v>
      </c>
      <c r="B172" s="438">
        <f>[1]Budżet!B164</f>
        <v>0</v>
      </c>
      <c r="C172" s="476">
        <f>[1]Budżet!E164</f>
        <v>0</v>
      </c>
      <c r="D172" s="438">
        <f>[1]Budżet!N164</f>
        <v>0</v>
      </c>
      <c r="E172" s="438" t="str">
        <f>IF([1]Budżet!D164="Amortyzacja","T","N")</f>
        <v>N</v>
      </c>
      <c r="F172" s="438" t="str">
        <f>IF([1]Budżet!D164="Personel projektu","T","N")</f>
        <v>N</v>
      </c>
      <c r="G172" s="438" t="str">
        <f>IF([1]Budżet!D164="Środki trwałe/dostawy","T","N")</f>
        <v>N</v>
      </c>
      <c r="H172" s="438" t="str">
        <f>IF([1]Budżet!D164="Wsparcie finansowe udzielone grantobiorcom i uczestnikom projektu","T","N")</f>
        <v>N</v>
      </c>
      <c r="I172" s="438" t="str">
        <f>IF([1]Budżet!K164&gt;[1]Budżet!M164,"T","N")</f>
        <v>N</v>
      </c>
      <c r="J172" s="438" t="str">
        <f>IF([1]Budżet!D164="Nieruchomości","T","N")</f>
        <v>N</v>
      </c>
      <c r="K172" s="438" t="str">
        <f>IF([1]Budżet!D164="Usługi zewnętrzne","T","N")</f>
        <v>N</v>
      </c>
      <c r="L172" s="438" t="str">
        <f>IF([1]Budżet!D164="Wartości niematerialne i prawne","T","N")</f>
        <v>N</v>
      </c>
      <c r="M172" s="438" t="str">
        <f>IF([1]Budżet!D164="Roboty budowlane","T","N")</f>
        <v>N</v>
      </c>
      <c r="N172" s="438" t="str">
        <f>IF([1]Budżet!D164="Dostawy (inne niż środki trwałe)","T","N")</f>
        <v>N</v>
      </c>
      <c r="O172" s="438" t="str">
        <f>IF([1]Budżet!D164="Koszty wsparcia uczestników projektu","T","N")</f>
        <v>N</v>
      </c>
      <c r="P172" s="460"/>
      <c r="Q172" s="461">
        <v>0</v>
      </c>
      <c r="R172" s="462">
        <v>0</v>
      </c>
      <c r="S172" s="463">
        <f t="shared" si="33"/>
        <v>0</v>
      </c>
      <c r="T172" s="460"/>
      <c r="U172" s="461">
        <v>0</v>
      </c>
      <c r="V172" s="462">
        <v>0</v>
      </c>
      <c r="W172" s="463">
        <f t="shared" si="34"/>
        <v>0</v>
      </c>
      <c r="X172" s="460"/>
      <c r="Y172" s="461">
        <v>0</v>
      </c>
      <c r="Z172" s="462">
        <v>0</v>
      </c>
      <c r="AA172" s="463">
        <f t="shared" si="35"/>
        <v>0</v>
      </c>
      <c r="AB172" s="460"/>
      <c r="AC172" s="461">
        <v>0</v>
      </c>
      <c r="AD172" s="462">
        <v>0</v>
      </c>
      <c r="AE172" s="463">
        <f t="shared" si="36"/>
        <v>0</v>
      </c>
      <c r="AF172" s="460"/>
      <c r="AG172" s="461">
        <v>0</v>
      </c>
      <c r="AH172" s="462">
        <v>0</v>
      </c>
      <c r="AI172" s="463">
        <f t="shared" si="37"/>
        <v>0</v>
      </c>
      <c r="AJ172" s="460"/>
      <c r="AK172" s="461">
        <v>0</v>
      </c>
      <c r="AL172" s="462">
        <v>0</v>
      </c>
      <c r="AM172" s="463">
        <f t="shared" si="38"/>
        <v>0</v>
      </c>
      <c r="AN172" s="460"/>
      <c r="AO172" s="461">
        <v>0</v>
      </c>
      <c r="AP172" s="462">
        <v>0</v>
      </c>
      <c r="AQ172" s="463">
        <f t="shared" si="39"/>
        <v>0</v>
      </c>
      <c r="AR172" s="464">
        <f t="shared" si="42"/>
        <v>0</v>
      </c>
      <c r="AS172" s="463">
        <f t="shared" si="43"/>
        <v>0</v>
      </c>
      <c r="AT172" s="480">
        <v>0</v>
      </c>
      <c r="AU172" s="491">
        <f>[1]Budżet!K164</f>
        <v>0</v>
      </c>
      <c r="AV172" s="487">
        <f>ROUND([1]Budżet!K164-[1]Budżet!M164,2)</f>
        <v>0</v>
      </c>
      <c r="AW172" s="487" t="str">
        <f t="shared" si="44"/>
        <v>OK</v>
      </c>
      <c r="AX172" s="488" t="str">
        <f t="shared" si="32"/>
        <v>OK</v>
      </c>
      <c r="AY172" s="488" t="str">
        <f t="shared" si="40"/>
        <v>Wartość wkładu własnego spójna z SOWA EFS</v>
      </c>
      <c r="AZ172" s="490" t="str">
        <f t="shared" si="41"/>
        <v>Wartość ogółem spójna z SOWA EFS</v>
      </c>
      <c r="BA172" s="456"/>
      <c r="BB172" s="441"/>
      <c r="BC172" s="441"/>
      <c r="BD172" s="441"/>
      <c r="BE172" s="441"/>
      <c r="BF172" s="441"/>
      <c r="BG172" s="441"/>
    </row>
    <row r="173" spans="1:59" ht="75" customHeight="1">
      <c r="A173" s="438" t="s">
        <v>1266</v>
      </c>
      <c r="B173" s="438">
        <f>[1]Budżet!B165</f>
        <v>0</v>
      </c>
      <c r="C173" s="476">
        <f>[1]Budżet!E165</f>
        <v>0</v>
      </c>
      <c r="D173" s="438">
        <f>[1]Budżet!N165</f>
        <v>0</v>
      </c>
      <c r="E173" s="438" t="str">
        <f>IF([1]Budżet!D165="Amortyzacja","T","N")</f>
        <v>N</v>
      </c>
      <c r="F173" s="438" t="str">
        <f>IF([1]Budżet!D165="Personel projektu","T","N")</f>
        <v>N</v>
      </c>
      <c r="G173" s="438" t="str">
        <f>IF([1]Budżet!D165="Środki trwałe/dostawy","T","N")</f>
        <v>N</v>
      </c>
      <c r="H173" s="438" t="str">
        <f>IF([1]Budżet!D165="Wsparcie finansowe udzielone grantobiorcom i uczestnikom projektu","T","N")</f>
        <v>N</v>
      </c>
      <c r="I173" s="438" t="str">
        <f>IF([1]Budżet!K165&gt;[1]Budżet!M165,"T","N")</f>
        <v>N</v>
      </c>
      <c r="J173" s="438" t="str">
        <f>IF([1]Budżet!D165="Nieruchomości","T","N")</f>
        <v>N</v>
      </c>
      <c r="K173" s="438" t="str">
        <f>IF([1]Budżet!D165="Usługi zewnętrzne","T","N")</f>
        <v>N</v>
      </c>
      <c r="L173" s="438" t="str">
        <f>IF([1]Budżet!D165="Wartości niematerialne i prawne","T","N")</f>
        <v>N</v>
      </c>
      <c r="M173" s="438" t="str">
        <f>IF([1]Budżet!D165="Roboty budowlane","T","N")</f>
        <v>N</v>
      </c>
      <c r="N173" s="438" t="str">
        <f>IF([1]Budżet!D165="Dostawy (inne niż środki trwałe)","T","N")</f>
        <v>N</v>
      </c>
      <c r="O173" s="438" t="str">
        <f>IF([1]Budżet!D165="Koszty wsparcia uczestników projektu","T","N")</f>
        <v>N</v>
      </c>
      <c r="P173" s="460"/>
      <c r="Q173" s="461">
        <v>0</v>
      </c>
      <c r="R173" s="462">
        <v>0</v>
      </c>
      <c r="S173" s="463">
        <f t="shared" si="33"/>
        <v>0</v>
      </c>
      <c r="T173" s="460"/>
      <c r="U173" s="461">
        <v>0</v>
      </c>
      <c r="V173" s="462">
        <v>0</v>
      </c>
      <c r="W173" s="463">
        <f t="shared" si="34"/>
        <v>0</v>
      </c>
      <c r="X173" s="460"/>
      <c r="Y173" s="461">
        <v>0</v>
      </c>
      <c r="Z173" s="462">
        <v>0</v>
      </c>
      <c r="AA173" s="463">
        <f t="shared" si="35"/>
        <v>0</v>
      </c>
      <c r="AB173" s="460"/>
      <c r="AC173" s="461">
        <v>0</v>
      </c>
      <c r="AD173" s="462">
        <v>0</v>
      </c>
      <c r="AE173" s="463">
        <f t="shared" si="36"/>
        <v>0</v>
      </c>
      <c r="AF173" s="460"/>
      <c r="AG173" s="461">
        <v>0</v>
      </c>
      <c r="AH173" s="462">
        <v>0</v>
      </c>
      <c r="AI173" s="463">
        <f t="shared" si="37"/>
        <v>0</v>
      </c>
      <c r="AJ173" s="460"/>
      <c r="AK173" s="461">
        <v>0</v>
      </c>
      <c r="AL173" s="462">
        <v>0</v>
      </c>
      <c r="AM173" s="463">
        <f t="shared" si="38"/>
        <v>0</v>
      </c>
      <c r="AN173" s="460"/>
      <c r="AO173" s="461">
        <v>0</v>
      </c>
      <c r="AP173" s="462">
        <v>0</v>
      </c>
      <c r="AQ173" s="463">
        <f t="shared" si="39"/>
        <v>0</v>
      </c>
      <c r="AR173" s="464">
        <f t="shared" si="42"/>
        <v>0</v>
      </c>
      <c r="AS173" s="463">
        <f t="shared" si="43"/>
        <v>0</v>
      </c>
      <c r="AT173" s="480">
        <v>0</v>
      </c>
      <c r="AU173" s="491">
        <f>[1]Budżet!K165</f>
        <v>0</v>
      </c>
      <c r="AV173" s="487">
        <f>ROUND([1]Budżet!K165-[1]Budżet!M165,2)</f>
        <v>0</v>
      </c>
      <c r="AW173" s="487" t="str">
        <f t="shared" si="44"/>
        <v>OK</v>
      </c>
      <c r="AX173" s="488" t="str">
        <f t="shared" si="32"/>
        <v>OK</v>
      </c>
      <c r="AY173" s="488" t="str">
        <f t="shared" si="40"/>
        <v>Wartość wkładu własnego spójna z SOWA EFS</v>
      </c>
      <c r="AZ173" s="490" t="str">
        <f t="shared" si="41"/>
        <v>Wartość ogółem spójna z SOWA EFS</v>
      </c>
      <c r="BA173" s="456"/>
      <c r="BB173" s="441"/>
      <c r="BC173" s="441"/>
      <c r="BD173" s="441"/>
      <c r="BE173" s="441"/>
      <c r="BF173" s="441"/>
      <c r="BG173" s="441"/>
    </row>
    <row r="174" spans="1:59" ht="75" customHeight="1">
      <c r="A174" s="438" t="s">
        <v>1267</v>
      </c>
      <c r="B174" s="438">
        <f>[1]Budżet!B166</f>
        <v>0</v>
      </c>
      <c r="C174" s="476">
        <f>[1]Budżet!E166</f>
        <v>0</v>
      </c>
      <c r="D174" s="438">
        <f>[1]Budżet!N166</f>
        <v>0</v>
      </c>
      <c r="E174" s="438" t="str">
        <f>IF([1]Budżet!D166="Amortyzacja","T","N")</f>
        <v>N</v>
      </c>
      <c r="F174" s="438" t="str">
        <f>IF([1]Budżet!D166="Personel projektu","T","N")</f>
        <v>N</v>
      </c>
      <c r="G174" s="438" t="str">
        <f>IF([1]Budżet!D166="Środki trwałe/dostawy","T","N")</f>
        <v>N</v>
      </c>
      <c r="H174" s="438" t="str">
        <f>IF([1]Budżet!D166="Wsparcie finansowe udzielone grantobiorcom i uczestnikom projektu","T","N")</f>
        <v>N</v>
      </c>
      <c r="I174" s="438" t="str">
        <f>IF([1]Budżet!K166&gt;[1]Budżet!M166,"T","N")</f>
        <v>N</v>
      </c>
      <c r="J174" s="438" t="str">
        <f>IF([1]Budżet!D166="Nieruchomości","T","N")</f>
        <v>N</v>
      </c>
      <c r="K174" s="438" t="str">
        <f>IF([1]Budżet!D166="Usługi zewnętrzne","T","N")</f>
        <v>N</v>
      </c>
      <c r="L174" s="438" t="str">
        <f>IF([1]Budżet!D166="Wartości niematerialne i prawne","T","N")</f>
        <v>N</v>
      </c>
      <c r="M174" s="438" t="str">
        <f>IF([1]Budżet!D166="Roboty budowlane","T","N")</f>
        <v>N</v>
      </c>
      <c r="N174" s="438" t="str">
        <f>IF([1]Budżet!D166="Dostawy (inne niż środki trwałe)","T","N")</f>
        <v>N</v>
      </c>
      <c r="O174" s="438" t="str">
        <f>IF([1]Budżet!D166="Koszty wsparcia uczestników projektu","T","N")</f>
        <v>N</v>
      </c>
      <c r="P174" s="460"/>
      <c r="Q174" s="461">
        <v>0</v>
      </c>
      <c r="R174" s="462">
        <v>0</v>
      </c>
      <c r="S174" s="463">
        <f t="shared" si="33"/>
        <v>0</v>
      </c>
      <c r="T174" s="460"/>
      <c r="U174" s="461">
        <v>0</v>
      </c>
      <c r="V174" s="462">
        <v>0</v>
      </c>
      <c r="W174" s="463">
        <f t="shared" si="34"/>
        <v>0</v>
      </c>
      <c r="X174" s="460"/>
      <c r="Y174" s="461">
        <v>0</v>
      </c>
      <c r="Z174" s="462">
        <v>0</v>
      </c>
      <c r="AA174" s="463">
        <f t="shared" si="35"/>
        <v>0</v>
      </c>
      <c r="AB174" s="460"/>
      <c r="AC174" s="461">
        <v>0</v>
      </c>
      <c r="AD174" s="462">
        <v>0</v>
      </c>
      <c r="AE174" s="463">
        <f t="shared" si="36"/>
        <v>0</v>
      </c>
      <c r="AF174" s="460"/>
      <c r="AG174" s="461">
        <v>0</v>
      </c>
      <c r="AH174" s="462">
        <v>0</v>
      </c>
      <c r="AI174" s="463">
        <f t="shared" si="37"/>
        <v>0</v>
      </c>
      <c r="AJ174" s="460"/>
      <c r="AK174" s="461">
        <v>0</v>
      </c>
      <c r="AL174" s="462">
        <v>0</v>
      </c>
      <c r="AM174" s="463">
        <f t="shared" si="38"/>
        <v>0</v>
      </c>
      <c r="AN174" s="460"/>
      <c r="AO174" s="461">
        <v>0</v>
      </c>
      <c r="AP174" s="462">
        <v>0</v>
      </c>
      <c r="AQ174" s="463">
        <f t="shared" si="39"/>
        <v>0</v>
      </c>
      <c r="AR174" s="464">
        <f t="shared" si="42"/>
        <v>0</v>
      </c>
      <c r="AS174" s="463">
        <f t="shared" si="43"/>
        <v>0</v>
      </c>
      <c r="AT174" s="480">
        <v>0</v>
      </c>
      <c r="AU174" s="491">
        <f>[1]Budżet!K166</f>
        <v>0</v>
      </c>
      <c r="AV174" s="487">
        <f>ROUND([1]Budżet!K166-[1]Budżet!M166,2)</f>
        <v>0</v>
      </c>
      <c r="AW174" s="487" t="str">
        <f t="shared" si="44"/>
        <v>OK</v>
      </c>
      <c r="AX174" s="488" t="str">
        <f t="shared" si="32"/>
        <v>OK</v>
      </c>
      <c r="AY174" s="488" t="str">
        <f t="shared" si="40"/>
        <v>Wartość wkładu własnego spójna z SOWA EFS</v>
      </c>
      <c r="AZ174" s="490" t="str">
        <f t="shared" si="41"/>
        <v>Wartość ogółem spójna z SOWA EFS</v>
      </c>
      <c r="BA174" s="456"/>
      <c r="BB174" s="441"/>
      <c r="BC174" s="441"/>
      <c r="BD174" s="441"/>
      <c r="BE174" s="441"/>
      <c r="BF174" s="441"/>
      <c r="BG174" s="441"/>
    </row>
    <row r="175" spans="1:59" ht="75" customHeight="1">
      <c r="A175" s="438" t="s">
        <v>1268</v>
      </c>
      <c r="B175" s="438">
        <f>[1]Budżet!B167</f>
        <v>0</v>
      </c>
      <c r="C175" s="476">
        <f>[1]Budżet!E167</f>
        <v>0</v>
      </c>
      <c r="D175" s="438">
        <f>[1]Budżet!N167</f>
        <v>0</v>
      </c>
      <c r="E175" s="438" t="str">
        <f>IF([1]Budżet!D167="Amortyzacja","T","N")</f>
        <v>N</v>
      </c>
      <c r="F175" s="438" t="str">
        <f>IF([1]Budżet!D167="Personel projektu","T","N")</f>
        <v>N</v>
      </c>
      <c r="G175" s="438" t="str">
        <f>IF([1]Budżet!D167="Środki trwałe/dostawy","T","N")</f>
        <v>N</v>
      </c>
      <c r="H175" s="438" t="str">
        <f>IF([1]Budżet!D167="Wsparcie finansowe udzielone grantobiorcom i uczestnikom projektu","T","N")</f>
        <v>N</v>
      </c>
      <c r="I175" s="438" t="str">
        <f>IF([1]Budżet!K167&gt;[1]Budżet!M167,"T","N")</f>
        <v>N</v>
      </c>
      <c r="J175" s="438" t="str">
        <f>IF([1]Budżet!D167="Nieruchomości","T","N")</f>
        <v>N</v>
      </c>
      <c r="K175" s="438" t="str">
        <f>IF([1]Budżet!D167="Usługi zewnętrzne","T","N")</f>
        <v>N</v>
      </c>
      <c r="L175" s="438" t="str">
        <f>IF([1]Budżet!D167="Wartości niematerialne i prawne","T","N")</f>
        <v>N</v>
      </c>
      <c r="M175" s="438" t="str">
        <f>IF([1]Budżet!D167="Roboty budowlane","T","N")</f>
        <v>N</v>
      </c>
      <c r="N175" s="438" t="str">
        <f>IF([1]Budżet!D167="Dostawy (inne niż środki trwałe)","T","N")</f>
        <v>N</v>
      </c>
      <c r="O175" s="438" t="str">
        <f>IF([1]Budżet!D167="Koszty wsparcia uczestników projektu","T","N")</f>
        <v>N</v>
      </c>
      <c r="P175" s="460"/>
      <c r="Q175" s="461">
        <v>0</v>
      </c>
      <c r="R175" s="462">
        <v>0</v>
      </c>
      <c r="S175" s="463">
        <f t="shared" si="33"/>
        <v>0</v>
      </c>
      <c r="T175" s="460"/>
      <c r="U175" s="461">
        <v>0</v>
      </c>
      <c r="V175" s="462">
        <v>0</v>
      </c>
      <c r="W175" s="463">
        <f t="shared" si="34"/>
        <v>0</v>
      </c>
      <c r="X175" s="460"/>
      <c r="Y175" s="461">
        <v>0</v>
      </c>
      <c r="Z175" s="462">
        <v>0</v>
      </c>
      <c r="AA175" s="463">
        <f t="shared" si="35"/>
        <v>0</v>
      </c>
      <c r="AB175" s="460"/>
      <c r="AC175" s="461">
        <v>0</v>
      </c>
      <c r="AD175" s="462">
        <v>0</v>
      </c>
      <c r="AE175" s="463">
        <f t="shared" si="36"/>
        <v>0</v>
      </c>
      <c r="AF175" s="460"/>
      <c r="AG175" s="461">
        <v>0</v>
      </c>
      <c r="AH175" s="462">
        <v>0</v>
      </c>
      <c r="AI175" s="463">
        <f t="shared" si="37"/>
        <v>0</v>
      </c>
      <c r="AJ175" s="460"/>
      <c r="AK175" s="461">
        <v>0</v>
      </c>
      <c r="AL175" s="462">
        <v>0</v>
      </c>
      <c r="AM175" s="463">
        <f t="shared" si="38"/>
        <v>0</v>
      </c>
      <c r="AN175" s="460"/>
      <c r="AO175" s="461">
        <v>0</v>
      </c>
      <c r="AP175" s="462">
        <v>0</v>
      </c>
      <c r="AQ175" s="463">
        <f t="shared" si="39"/>
        <v>0</v>
      </c>
      <c r="AR175" s="464">
        <f t="shared" si="42"/>
        <v>0</v>
      </c>
      <c r="AS175" s="463">
        <f t="shared" si="43"/>
        <v>0</v>
      </c>
      <c r="AT175" s="480">
        <v>0</v>
      </c>
      <c r="AU175" s="491">
        <f>[1]Budżet!K167</f>
        <v>0</v>
      </c>
      <c r="AV175" s="487">
        <f>ROUND([1]Budżet!K167-[1]Budżet!M167,2)</f>
        <v>0</v>
      </c>
      <c r="AW175" s="487" t="str">
        <f t="shared" si="44"/>
        <v>OK</v>
      </c>
      <c r="AX175" s="488" t="str">
        <f t="shared" si="32"/>
        <v>OK</v>
      </c>
      <c r="AY175" s="488" t="str">
        <f t="shared" si="40"/>
        <v>Wartość wkładu własnego spójna z SOWA EFS</v>
      </c>
      <c r="AZ175" s="490" t="str">
        <f t="shared" si="41"/>
        <v>Wartość ogółem spójna z SOWA EFS</v>
      </c>
      <c r="BA175" s="456"/>
      <c r="BB175" s="441"/>
      <c r="BC175" s="441"/>
      <c r="BD175" s="441"/>
      <c r="BE175" s="441"/>
      <c r="BF175" s="441"/>
      <c r="BG175" s="441"/>
    </row>
    <row r="176" spans="1:59" ht="75" customHeight="1">
      <c r="A176" s="438" t="s">
        <v>1269</v>
      </c>
      <c r="B176" s="438">
        <f>[1]Budżet!B168</f>
        <v>0</v>
      </c>
      <c r="C176" s="476">
        <f>[1]Budżet!E168</f>
        <v>0</v>
      </c>
      <c r="D176" s="438">
        <f>[1]Budżet!N168</f>
        <v>0</v>
      </c>
      <c r="E176" s="438" t="str">
        <f>IF([1]Budżet!D168="Amortyzacja","T","N")</f>
        <v>N</v>
      </c>
      <c r="F176" s="438" t="str">
        <f>IF([1]Budżet!D168="Personel projektu","T","N")</f>
        <v>N</v>
      </c>
      <c r="G176" s="438" t="str">
        <f>IF([1]Budżet!D168="Środki trwałe/dostawy","T","N")</f>
        <v>N</v>
      </c>
      <c r="H176" s="438" t="str">
        <f>IF([1]Budżet!D168="Wsparcie finansowe udzielone grantobiorcom i uczestnikom projektu","T","N")</f>
        <v>N</v>
      </c>
      <c r="I176" s="438" t="str">
        <f>IF([1]Budżet!K168&gt;[1]Budżet!M168,"T","N")</f>
        <v>N</v>
      </c>
      <c r="J176" s="438" t="str">
        <f>IF([1]Budżet!D168="Nieruchomości","T","N")</f>
        <v>N</v>
      </c>
      <c r="K176" s="438" t="str">
        <f>IF([1]Budżet!D168="Usługi zewnętrzne","T","N")</f>
        <v>N</v>
      </c>
      <c r="L176" s="438" t="str">
        <f>IF([1]Budżet!D168="Wartości niematerialne i prawne","T","N")</f>
        <v>N</v>
      </c>
      <c r="M176" s="438" t="str">
        <f>IF([1]Budżet!D168="Roboty budowlane","T","N")</f>
        <v>N</v>
      </c>
      <c r="N176" s="438" t="str">
        <f>IF([1]Budżet!D168="Dostawy (inne niż środki trwałe)","T","N")</f>
        <v>N</v>
      </c>
      <c r="O176" s="438" t="str">
        <f>IF([1]Budżet!D168="Koszty wsparcia uczestników projektu","T","N")</f>
        <v>N</v>
      </c>
      <c r="P176" s="460"/>
      <c r="Q176" s="461">
        <v>0</v>
      </c>
      <c r="R176" s="462">
        <v>0</v>
      </c>
      <c r="S176" s="463">
        <f t="shared" si="33"/>
        <v>0</v>
      </c>
      <c r="T176" s="460"/>
      <c r="U176" s="461">
        <v>0</v>
      </c>
      <c r="V176" s="462">
        <v>0</v>
      </c>
      <c r="W176" s="463">
        <f t="shared" si="34"/>
        <v>0</v>
      </c>
      <c r="X176" s="460"/>
      <c r="Y176" s="461">
        <v>0</v>
      </c>
      <c r="Z176" s="462">
        <v>0</v>
      </c>
      <c r="AA176" s="463">
        <f t="shared" si="35"/>
        <v>0</v>
      </c>
      <c r="AB176" s="460"/>
      <c r="AC176" s="461">
        <v>0</v>
      </c>
      <c r="AD176" s="462">
        <v>0</v>
      </c>
      <c r="AE176" s="463">
        <f t="shared" si="36"/>
        <v>0</v>
      </c>
      <c r="AF176" s="460"/>
      <c r="AG176" s="461">
        <v>0</v>
      </c>
      <c r="AH176" s="462">
        <v>0</v>
      </c>
      <c r="AI176" s="463">
        <f t="shared" si="37"/>
        <v>0</v>
      </c>
      <c r="AJ176" s="460"/>
      <c r="AK176" s="461">
        <v>0</v>
      </c>
      <c r="AL176" s="462">
        <v>0</v>
      </c>
      <c r="AM176" s="463">
        <f t="shared" si="38"/>
        <v>0</v>
      </c>
      <c r="AN176" s="460"/>
      <c r="AO176" s="461">
        <v>0</v>
      </c>
      <c r="AP176" s="462">
        <v>0</v>
      </c>
      <c r="AQ176" s="463">
        <f t="shared" si="39"/>
        <v>0</v>
      </c>
      <c r="AR176" s="464">
        <f t="shared" si="42"/>
        <v>0</v>
      </c>
      <c r="AS176" s="463">
        <f t="shared" si="43"/>
        <v>0</v>
      </c>
      <c r="AT176" s="480">
        <v>0</v>
      </c>
      <c r="AU176" s="491">
        <f>[1]Budżet!K168</f>
        <v>0</v>
      </c>
      <c r="AV176" s="487">
        <f>ROUND([1]Budżet!K168-[1]Budżet!M168,2)</f>
        <v>0</v>
      </c>
      <c r="AW176" s="487" t="str">
        <f t="shared" si="44"/>
        <v>OK</v>
      </c>
      <c r="AX176" s="488" t="str">
        <f t="shared" si="32"/>
        <v>OK</v>
      </c>
      <c r="AY176" s="488" t="str">
        <f t="shared" si="40"/>
        <v>Wartość wkładu własnego spójna z SOWA EFS</v>
      </c>
      <c r="AZ176" s="490" t="str">
        <f t="shared" si="41"/>
        <v>Wartość ogółem spójna z SOWA EFS</v>
      </c>
      <c r="BA176" s="456"/>
      <c r="BB176" s="441"/>
      <c r="BC176" s="441"/>
      <c r="BD176" s="441"/>
      <c r="BE176" s="441"/>
      <c r="BF176" s="441"/>
      <c r="BG176" s="441"/>
    </row>
    <row r="177" spans="1:59" ht="75" customHeight="1">
      <c r="A177" s="438" t="s">
        <v>1270</v>
      </c>
      <c r="B177" s="438">
        <f>[1]Budżet!B169</f>
        <v>0</v>
      </c>
      <c r="C177" s="476">
        <f>[1]Budżet!E169</f>
        <v>0</v>
      </c>
      <c r="D177" s="438">
        <f>[1]Budżet!N169</f>
        <v>0</v>
      </c>
      <c r="E177" s="438" t="str">
        <f>IF([1]Budżet!D169="Amortyzacja","T","N")</f>
        <v>N</v>
      </c>
      <c r="F177" s="438" t="str">
        <f>IF([1]Budżet!D169="Personel projektu","T","N")</f>
        <v>N</v>
      </c>
      <c r="G177" s="438" t="str">
        <f>IF([1]Budżet!D169="Środki trwałe/dostawy","T","N")</f>
        <v>N</v>
      </c>
      <c r="H177" s="438" t="str">
        <f>IF([1]Budżet!D169="Wsparcie finansowe udzielone grantobiorcom i uczestnikom projektu","T","N")</f>
        <v>N</v>
      </c>
      <c r="I177" s="438" t="str">
        <f>IF([1]Budżet!K169&gt;[1]Budżet!M169,"T","N")</f>
        <v>N</v>
      </c>
      <c r="J177" s="438" t="str">
        <f>IF([1]Budżet!D169="Nieruchomości","T","N")</f>
        <v>N</v>
      </c>
      <c r="K177" s="438" t="str">
        <f>IF([1]Budżet!D169="Usługi zewnętrzne","T","N")</f>
        <v>N</v>
      </c>
      <c r="L177" s="438" t="str">
        <f>IF([1]Budżet!D169="Wartości niematerialne i prawne","T","N")</f>
        <v>N</v>
      </c>
      <c r="M177" s="438" t="str">
        <f>IF([1]Budżet!D169="Roboty budowlane","T","N")</f>
        <v>N</v>
      </c>
      <c r="N177" s="438" t="str">
        <f>IF([1]Budżet!D169="Dostawy (inne niż środki trwałe)","T","N")</f>
        <v>N</v>
      </c>
      <c r="O177" s="438" t="str">
        <f>IF([1]Budżet!D169="Koszty wsparcia uczestników projektu","T","N")</f>
        <v>N</v>
      </c>
      <c r="P177" s="460"/>
      <c r="Q177" s="461">
        <v>0</v>
      </c>
      <c r="R177" s="462">
        <v>0</v>
      </c>
      <c r="S177" s="463">
        <f t="shared" si="33"/>
        <v>0</v>
      </c>
      <c r="T177" s="460"/>
      <c r="U177" s="461">
        <v>0</v>
      </c>
      <c r="V177" s="462">
        <v>0</v>
      </c>
      <c r="W177" s="463">
        <f t="shared" si="34"/>
        <v>0</v>
      </c>
      <c r="X177" s="460"/>
      <c r="Y177" s="461">
        <v>0</v>
      </c>
      <c r="Z177" s="462">
        <v>0</v>
      </c>
      <c r="AA177" s="463">
        <f t="shared" si="35"/>
        <v>0</v>
      </c>
      <c r="AB177" s="460"/>
      <c r="AC177" s="461">
        <v>0</v>
      </c>
      <c r="AD177" s="462">
        <v>0</v>
      </c>
      <c r="AE177" s="463">
        <f t="shared" si="36"/>
        <v>0</v>
      </c>
      <c r="AF177" s="460"/>
      <c r="AG177" s="461">
        <v>0</v>
      </c>
      <c r="AH177" s="462">
        <v>0</v>
      </c>
      <c r="AI177" s="463">
        <f t="shared" si="37"/>
        <v>0</v>
      </c>
      <c r="AJ177" s="460"/>
      <c r="AK177" s="461">
        <v>0</v>
      </c>
      <c r="AL177" s="462">
        <v>0</v>
      </c>
      <c r="AM177" s="463">
        <f t="shared" si="38"/>
        <v>0</v>
      </c>
      <c r="AN177" s="460"/>
      <c r="AO177" s="461">
        <v>0</v>
      </c>
      <c r="AP177" s="462">
        <v>0</v>
      </c>
      <c r="AQ177" s="463">
        <f t="shared" si="39"/>
        <v>0</v>
      </c>
      <c r="AR177" s="464">
        <f t="shared" si="42"/>
        <v>0</v>
      </c>
      <c r="AS177" s="463">
        <f t="shared" si="43"/>
        <v>0</v>
      </c>
      <c r="AT177" s="480">
        <v>0</v>
      </c>
      <c r="AU177" s="491">
        <f>[1]Budżet!K169</f>
        <v>0</v>
      </c>
      <c r="AV177" s="487">
        <f>ROUND([1]Budżet!K169-[1]Budżet!M169,2)</f>
        <v>0</v>
      </c>
      <c r="AW177" s="487" t="str">
        <f t="shared" si="44"/>
        <v>OK</v>
      </c>
      <c r="AX177" s="488" t="str">
        <f t="shared" si="32"/>
        <v>OK</v>
      </c>
      <c r="AY177" s="488" t="str">
        <f t="shared" si="40"/>
        <v>Wartość wkładu własnego spójna z SOWA EFS</v>
      </c>
      <c r="AZ177" s="490" t="str">
        <f t="shared" si="41"/>
        <v>Wartość ogółem spójna z SOWA EFS</v>
      </c>
      <c r="BA177" s="456"/>
      <c r="BB177" s="441"/>
      <c r="BC177" s="441"/>
      <c r="BD177" s="441"/>
      <c r="BE177" s="441"/>
      <c r="BF177" s="441"/>
      <c r="BG177" s="441"/>
    </row>
    <row r="178" spans="1:59" ht="75" customHeight="1">
      <c r="A178" s="438" t="s">
        <v>1271</v>
      </c>
      <c r="B178" s="438">
        <f>[1]Budżet!B170</f>
        <v>0</v>
      </c>
      <c r="C178" s="476">
        <f>[1]Budżet!E170</f>
        <v>0</v>
      </c>
      <c r="D178" s="438">
        <f>[1]Budżet!N170</f>
        <v>0</v>
      </c>
      <c r="E178" s="438" t="str">
        <f>IF([1]Budżet!D170="Amortyzacja","T","N")</f>
        <v>N</v>
      </c>
      <c r="F178" s="438" t="str">
        <f>IF([1]Budżet!D170="Personel projektu","T","N")</f>
        <v>N</v>
      </c>
      <c r="G178" s="438" t="str">
        <f>IF([1]Budżet!D170="Środki trwałe/dostawy","T","N")</f>
        <v>N</v>
      </c>
      <c r="H178" s="438" t="str">
        <f>IF([1]Budżet!D170="Wsparcie finansowe udzielone grantobiorcom i uczestnikom projektu","T","N")</f>
        <v>N</v>
      </c>
      <c r="I178" s="438" t="str">
        <f>IF([1]Budżet!K170&gt;[1]Budżet!M170,"T","N")</f>
        <v>N</v>
      </c>
      <c r="J178" s="438" t="str">
        <f>IF([1]Budżet!D170="Nieruchomości","T","N")</f>
        <v>N</v>
      </c>
      <c r="K178" s="438" t="str">
        <f>IF([1]Budżet!D170="Usługi zewnętrzne","T","N")</f>
        <v>N</v>
      </c>
      <c r="L178" s="438" t="str">
        <f>IF([1]Budżet!D170="Wartości niematerialne i prawne","T","N")</f>
        <v>N</v>
      </c>
      <c r="M178" s="438" t="str">
        <f>IF([1]Budżet!D170="Roboty budowlane","T","N")</f>
        <v>N</v>
      </c>
      <c r="N178" s="438" t="str">
        <f>IF([1]Budżet!D170="Dostawy (inne niż środki trwałe)","T","N")</f>
        <v>N</v>
      </c>
      <c r="O178" s="438" t="str">
        <f>IF([1]Budżet!D170="Koszty wsparcia uczestników projektu","T","N")</f>
        <v>N</v>
      </c>
      <c r="P178" s="460"/>
      <c r="Q178" s="461">
        <v>0</v>
      </c>
      <c r="R178" s="462">
        <v>0</v>
      </c>
      <c r="S178" s="463">
        <f t="shared" si="33"/>
        <v>0</v>
      </c>
      <c r="T178" s="460"/>
      <c r="U178" s="461">
        <v>0</v>
      </c>
      <c r="V178" s="462">
        <v>0</v>
      </c>
      <c r="W178" s="463">
        <f t="shared" si="34"/>
        <v>0</v>
      </c>
      <c r="X178" s="460"/>
      <c r="Y178" s="461">
        <v>0</v>
      </c>
      <c r="Z178" s="462">
        <v>0</v>
      </c>
      <c r="AA178" s="463">
        <f t="shared" si="35"/>
        <v>0</v>
      </c>
      <c r="AB178" s="460"/>
      <c r="AC178" s="461">
        <v>0</v>
      </c>
      <c r="AD178" s="462">
        <v>0</v>
      </c>
      <c r="AE178" s="463">
        <f t="shared" si="36"/>
        <v>0</v>
      </c>
      <c r="AF178" s="460"/>
      <c r="AG178" s="461">
        <v>0</v>
      </c>
      <c r="AH178" s="462">
        <v>0</v>
      </c>
      <c r="AI178" s="463">
        <f t="shared" si="37"/>
        <v>0</v>
      </c>
      <c r="AJ178" s="460"/>
      <c r="AK178" s="461">
        <v>0</v>
      </c>
      <c r="AL178" s="462">
        <v>0</v>
      </c>
      <c r="AM178" s="463">
        <f t="shared" si="38"/>
        <v>0</v>
      </c>
      <c r="AN178" s="460"/>
      <c r="AO178" s="461">
        <v>0</v>
      </c>
      <c r="AP178" s="462">
        <v>0</v>
      </c>
      <c r="AQ178" s="463">
        <f t="shared" si="39"/>
        <v>0</v>
      </c>
      <c r="AR178" s="464">
        <f t="shared" si="42"/>
        <v>0</v>
      </c>
      <c r="AS178" s="463">
        <f t="shared" si="43"/>
        <v>0</v>
      </c>
      <c r="AT178" s="480">
        <v>0</v>
      </c>
      <c r="AU178" s="491">
        <f>[1]Budżet!K170</f>
        <v>0</v>
      </c>
      <c r="AV178" s="487">
        <f>ROUND([1]Budżet!K170-[1]Budżet!M170,2)</f>
        <v>0</v>
      </c>
      <c r="AW178" s="487" t="str">
        <f t="shared" si="44"/>
        <v>OK</v>
      </c>
      <c r="AX178" s="488" t="str">
        <f t="shared" si="32"/>
        <v>OK</v>
      </c>
      <c r="AY178" s="488" t="str">
        <f t="shared" si="40"/>
        <v>Wartość wkładu własnego spójna z SOWA EFS</v>
      </c>
      <c r="AZ178" s="490" t="str">
        <f t="shared" si="41"/>
        <v>Wartość ogółem spójna z SOWA EFS</v>
      </c>
      <c r="BA178" s="456"/>
      <c r="BB178" s="441"/>
      <c r="BC178" s="441"/>
      <c r="BD178" s="441"/>
      <c r="BE178" s="441"/>
      <c r="BF178" s="441"/>
      <c r="BG178" s="441"/>
    </row>
    <row r="179" spans="1:59" ht="75" customHeight="1">
      <c r="A179" s="438" t="s">
        <v>1272</v>
      </c>
      <c r="B179" s="438">
        <f>[1]Budżet!B171</f>
        <v>0</v>
      </c>
      <c r="C179" s="476">
        <f>[1]Budżet!E171</f>
        <v>0</v>
      </c>
      <c r="D179" s="438">
        <f>[1]Budżet!N171</f>
        <v>0</v>
      </c>
      <c r="E179" s="438" t="str">
        <f>IF([1]Budżet!D171="Amortyzacja","T","N")</f>
        <v>N</v>
      </c>
      <c r="F179" s="438" t="str">
        <f>IF([1]Budżet!D171="Personel projektu","T","N")</f>
        <v>N</v>
      </c>
      <c r="G179" s="438" t="str">
        <f>IF([1]Budżet!D171="Środki trwałe/dostawy","T","N")</f>
        <v>N</v>
      </c>
      <c r="H179" s="438" t="str">
        <f>IF([1]Budżet!D171="Wsparcie finansowe udzielone grantobiorcom i uczestnikom projektu","T","N")</f>
        <v>N</v>
      </c>
      <c r="I179" s="438" t="str">
        <f>IF([1]Budżet!K171&gt;[1]Budżet!M171,"T","N")</f>
        <v>N</v>
      </c>
      <c r="J179" s="438" t="str">
        <f>IF([1]Budżet!D171="Nieruchomości","T","N")</f>
        <v>N</v>
      </c>
      <c r="K179" s="438" t="str">
        <f>IF([1]Budżet!D171="Usługi zewnętrzne","T","N")</f>
        <v>N</v>
      </c>
      <c r="L179" s="438" t="str">
        <f>IF([1]Budżet!D171="Wartości niematerialne i prawne","T","N")</f>
        <v>N</v>
      </c>
      <c r="M179" s="438" t="str">
        <f>IF([1]Budżet!D171="Roboty budowlane","T","N")</f>
        <v>N</v>
      </c>
      <c r="N179" s="438" t="str">
        <f>IF([1]Budżet!D171="Dostawy (inne niż środki trwałe)","T","N")</f>
        <v>N</v>
      </c>
      <c r="O179" s="438" t="str">
        <f>IF([1]Budżet!D171="Koszty wsparcia uczestników projektu","T","N")</f>
        <v>N</v>
      </c>
      <c r="P179" s="460"/>
      <c r="Q179" s="461">
        <v>0</v>
      </c>
      <c r="R179" s="462">
        <v>0</v>
      </c>
      <c r="S179" s="463">
        <f t="shared" si="33"/>
        <v>0</v>
      </c>
      <c r="T179" s="460"/>
      <c r="U179" s="461">
        <v>0</v>
      </c>
      <c r="V179" s="462">
        <v>0</v>
      </c>
      <c r="W179" s="463">
        <f t="shared" si="34"/>
        <v>0</v>
      </c>
      <c r="X179" s="460"/>
      <c r="Y179" s="461">
        <v>0</v>
      </c>
      <c r="Z179" s="462">
        <v>0</v>
      </c>
      <c r="AA179" s="463">
        <f t="shared" si="35"/>
        <v>0</v>
      </c>
      <c r="AB179" s="460"/>
      <c r="AC179" s="461">
        <v>0</v>
      </c>
      <c r="AD179" s="462">
        <v>0</v>
      </c>
      <c r="AE179" s="463">
        <f t="shared" si="36"/>
        <v>0</v>
      </c>
      <c r="AF179" s="460"/>
      <c r="AG179" s="461">
        <v>0</v>
      </c>
      <c r="AH179" s="462">
        <v>0</v>
      </c>
      <c r="AI179" s="463">
        <f t="shared" si="37"/>
        <v>0</v>
      </c>
      <c r="AJ179" s="460"/>
      <c r="AK179" s="461">
        <v>0</v>
      </c>
      <c r="AL179" s="462">
        <v>0</v>
      </c>
      <c r="AM179" s="463">
        <f t="shared" si="38"/>
        <v>0</v>
      </c>
      <c r="AN179" s="460"/>
      <c r="AO179" s="461">
        <v>0</v>
      </c>
      <c r="AP179" s="462">
        <v>0</v>
      </c>
      <c r="AQ179" s="463">
        <f t="shared" si="39"/>
        <v>0</v>
      </c>
      <c r="AR179" s="464">
        <f t="shared" si="42"/>
        <v>0</v>
      </c>
      <c r="AS179" s="463">
        <f t="shared" si="43"/>
        <v>0</v>
      </c>
      <c r="AT179" s="480">
        <v>0</v>
      </c>
      <c r="AU179" s="491">
        <f>[1]Budżet!K171</f>
        <v>0</v>
      </c>
      <c r="AV179" s="487">
        <f>ROUND([1]Budżet!K171-[1]Budżet!M171,2)</f>
        <v>0</v>
      </c>
      <c r="AW179" s="487" t="str">
        <f t="shared" si="44"/>
        <v>OK</v>
      </c>
      <c r="AX179" s="488" t="str">
        <f t="shared" si="32"/>
        <v>OK</v>
      </c>
      <c r="AY179" s="488" t="str">
        <f t="shared" si="40"/>
        <v>Wartość wkładu własnego spójna z SOWA EFS</v>
      </c>
      <c r="AZ179" s="490" t="str">
        <f t="shared" si="41"/>
        <v>Wartość ogółem spójna z SOWA EFS</v>
      </c>
      <c r="BA179" s="456"/>
      <c r="BB179" s="441"/>
      <c r="BC179" s="441"/>
      <c r="BD179" s="441"/>
      <c r="BE179" s="441"/>
      <c r="BF179" s="441"/>
      <c r="BG179" s="441"/>
    </row>
    <row r="180" spans="1:59" ht="75" customHeight="1">
      <c r="A180" s="438" t="s">
        <v>1273</v>
      </c>
      <c r="B180" s="438">
        <f>[1]Budżet!B172</f>
        <v>0</v>
      </c>
      <c r="C180" s="476">
        <f>[1]Budżet!E172</f>
        <v>0</v>
      </c>
      <c r="D180" s="438">
        <f>[1]Budżet!N172</f>
        <v>0</v>
      </c>
      <c r="E180" s="438" t="str">
        <f>IF([1]Budżet!D172="Amortyzacja","T","N")</f>
        <v>N</v>
      </c>
      <c r="F180" s="438" t="str">
        <f>IF([1]Budżet!D172="Personel projektu","T","N")</f>
        <v>N</v>
      </c>
      <c r="G180" s="438" t="str">
        <f>IF([1]Budżet!D172="Środki trwałe/dostawy","T","N")</f>
        <v>N</v>
      </c>
      <c r="H180" s="438" t="str">
        <f>IF([1]Budżet!D172="Wsparcie finansowe udzielone grantobiorcom i uczestnikom projektu","T","N")</f>
        <v>N</v>
      </c>
      <c r="I180" s="438" t="str">
        <f>IF([1]Budżet!K172&gt;[1]Budżet!M172,"T","N")</f>
        <v>N</v>
      </c>
      <c r="J180" s="438" t="str">
        <f>IF([1]Budżet!D172="Nieruchomości","T","N")</f>
        <v>N</v>
      </c>
      <c r="K180" s="438" t="str">
        <f>IF([1]Budżet!D172="Usługi zewnętrzne","T","N")</f>
        <v>N</v>
      </c>
      <c r="L180" s="438" t="str">
        <f>IF([1]Budżet!D172="Wartości niematerialne i prawne","T","N")</f>
        <v>N</v>
      </c>
      <c r="M180" s="438" t="str">
        <f>IF([1]Budżet!D172="Roboty budowlane","T","N")</f>
        <v>N</v>
      </c>
      <c r="N180" s="438" t="str">
        <f>IF([1]Budżet!D172="Dostawy (inne niż środki trwałe)","T","N")</f>
        <v>N</v>
      </c>
      <c r="O180" s="438" t="str">
        <f>IF([1]Budżet!D172="Koszty wsparcia uczestników projektu","T","N")</f>
        <v>N</v>
      </c>
      <c r="P180" s="460"/>
      <c r="Q180" s="461">
        <v>0</v>
      </c>
      <c r="R180" s="462">
        <v>0</v>
      </c>
      <c r="S180" s="463">
        <f t="shared" si="33"/>
        <v>0</v>
      </c>
      <c r="T180" s="460"/>
      <c r="U180" s="461">
        <v>0</v>
      </c>
      <c r="V180" s="462">
        <v>0</v>
      </c>
      <c r="W180" s="463">
        <f t="shared" si="34"/>
        <v>0</v>
      </c>
      <c r="X180" s="460"/>
      <c r="Y180" s="461">
        <v>0</v>
      </c>
      <c r="Z180" s="462">
        <v>0</v>
      </c>
      <c r="AA180" s="463">
        <f t="shared" si="35"/>
        <v>0</v>
      </c>
      <c r="AB180" s="460"/>
      <c r="AC180" s="461">
        <v>0</v>
      </c>
      <c r="AD180" s="462">
        <v>0</v>
      </c>
      <c r="AE180" s="463">
        <f t="shared" si="36"/>
        <v>0</v>
      </c>
      <c r="AF180" s="460"/>
      <c r="AG180" s="461">
        <v>0</v>
      </c>
      <c r="AH180" s="462">
        <v>0</v>
      </c>
      <c r="AI180" s="463">
        <f t="shared" si="37"/>
        <v>0</v>
      </c>
      <c r="AJ180" s="460"/>
      <c r="AK180" s="461">
        <v>0</v>
      </c>
      <c r="AL180" s="462">
        <v>0</v>
      </c>
      <c r="AM180" s="463">
        <f t="shared" si="38"/>
        <v>0</v>
      </c>
      <c r="AN180" s="460"/>
      <c r="AO180" s="461">
        <v>0</v>
      </c>
      <c r="AP180" s="462">
        <v>0</v>
      </c>
      <c r="AQ180" s="463">
        <f t="shared" si="39"/>
        <v>0</v>
      </c>
      <c r="AR180" s="464">
        <f t="shared" si="42"/>
        <v>0</v>
      </c>
      <c r="AS180" s="463">
        <f t="shared" si="43"/>
        <v>0</v>
      </c>
      <c r="AT180" s="480">
        <v>0</v>
      </c>
      <c r="AU180" s="491">
        <f>[1]Budżet!K172</f>
        <v>0</v>
      </c>
      <c r="AV180" s="487">
        <f>ROUND([1]Budżet!K172-[1]Budżet!M172,2)</f>
        <v>0</v>
      </c>
      <c r="AW180" s="487" t="str">
        <f t="shared" si="44"/>
        <v>OK</v>
      </c>
      <c r="AX180" s="488" t="str">
        <f t="shared" si="32"/>
        <v>OK</v>
      </c>
      <c r="AY180" s="488" t="str">
        <f t="shared" si="40"/>
        <v>Wartość wkładu własnego spójna z SOWA EFS</v>
      </c>
      <c r="AZ180" s="490" t="str">
        <f t="shared" si="41"/>
        <v>Wartość ogółem spójna z SOWA EFS</v>
      </c>
      <c r="BA180" s="456"/>
      <c r="BB180" s="441"/>
      <c r="BC180" s="441"/>
      <c r="BD180" s="441"/>
      <c r="BE180" s="441"/>
      <c r="BF180" s="441"/>
      <c r="BG180" s="441"/>
    </row>
    <row r="181" spans="1:59" ht="75" customHeight="1">
      <c r="A181" s="438" t="s">
        <v>1274</v>
      </c>
      <c r="B181" s="438">
        <f>[1]Budżet!B173</f>
        <v>0</v>
      </c>
      <c r="C181" s="476">
        <f>[1]Budżet!E173</f>
        <v>0</v>
      </c>
      <c r="D181" s="438">
        <f>[1]Budżet!N173</f>
        <v>0</v>
      </c>
      <c r="E181" s="438" t="str">
        <f>IF([1]Budżet!D173="Amortyzacja","T","N")</f>
        <v>N</v>
      </c>
      <c r="F181" s="438" t="str">
        <f>IF([1]Budżet!D173="Personel projektu","T","N")</f>
        <v>N</v>
      </c>
      <c r="G181" s="438" t="str">
        <f>IF([1]Budżet!D173="Środki trwałe/dostawy","T","N")</f>
        <v>N</v>
      </c>
      <c r="H181" s="438" t="str">
        <f>IF([1]Budżet!D173="Wsparcie finansowe udzielone grantobiorcom i uczestnikom projektu","T","N")</f>
        <v>N</v>
      </c>
      <c r="I181" s="438" t="str">
        <f>IF([1]Budżet!K173&gt;[1]Budżet!M173,"T","N")</f>
        <v>N</v>
      </c>
      <c r="J181" s="438" t="str">
        <f>IF([1]Budżet!D173="Nieruchomości","T","N")</f>
        <v>N</v>
      </c>
      <c r="K181" s="438" t="str">
        <f>IF([1]Budżet!D173="Usługi zewnętrzne","T","N")</f>
        <v>N</v>
      </c>
      <c r="L181" s="438" t="str">
        <f>IF([1]Budżet!D173="Wartości niematerialne i prawne","T","N")</f>
        <v>N</v>
      </c>
      <c r="M181" s="438" t="str">
        <f>IF([1]Budżet!D173="Roboty budowlane","T","N")</f>
        <v>N</v>
      </c>
      <c r="N181" s="438" t="str">
        <f>IF([1]Budżet!D173="Dostawy (inne niż środki trwałe)","T","N")</f>
        <v>N</v>
      </c>
      <c r="O181" s="438" t="str">
        <f>IF([1]Budżet!D173="Koszty wsparcia uczestników projektu","T","N")</f>
        <v>N</v>
      </c>
      <c r="P181" s="460"/>
      <c r="Q181" s="461">
        <v>0</v>
      </c>
      <c r="R181" s="462">
        <v>0</v>
      </c>
      <c r="S181" s="463">
        <f t="shared" si="33"/>
        <v>0</v>
      </c>
      <c r="T181" s="460"/>
      <c r="U181" s="461">
        <v>0</v>
      </c>
      <c r="V181" s="462">
        <v>0</v>
      </c>
      <c r="W181" s="463">
        <f t="shared" si="34"/>
        <v>0</v>
      </c>
      <c r="X181" s="460"/>
      <c r="Y181" s="461">
        <v>0</v>
      </c>
      <c r="Z181" s="462">
        <v>0</v>
      </c>
      <c r="AA181" s="463">
        <f t="shared" si="35"/>
        <v>0</v>
      </c>
      <c r="AB181" s="460"/>
      <c r="AC181" s="461">
        <v>0</v>
      </c>
      <c r="AD181" s="462">
        <v>0</v>
      </c>
      <c r="AE181" s="463">
        <f t="shared" si="36"/>
        <v>0</v>
      </c>
      <c r="AF181" s="460"/>
      <c r="AG181" s="461">
        <v>0</v>
      </c>
      <c r="AH181" s="462">
        <v>0</v>
      </c>
      <c r="AI181" s="463">
        <f t="shared" si="37"/>
        <v>0</v>
      </c>
      <c r="AJ181" s="460"/>
      <c r="AK181" s="461">
        <v>0</v>
      </c>
      <c r="AL181" s="462">
        <v>0</v>
      </c>
      <c r="AM181" s="463">
        <f t="shared" si="38"/>
        <v>0</v>
      </c>
      <c r="AN181" s="460"/>
      <c r="AO181" s="461">
        <v>0</v>
      </c>
      <c r="AP181" s="462">
        <v>0</v>
      </c>
      <c r="AQ181" s="463">
        <f t="shared" si="39"/>
        <v>0</v>
      </c>
      <c r="AR181" s="464">
        <f t="shared" si="42"/>
        <v>0</v>
      </c>
      <c r="AS181" s="463">
        <f t="shared" si="43"/>
        <v>0</v>
      </c>
      <c r="AT181" s="480">
        <v>0</v>
      </c>
      <c r="AU181" s="491">
        <f>[1]Budżet!K173</f>
        <v>0</v>
      </c>
      <c r="AV181" s="487">
        <f>ROUND([1]Budżet!K173-[1]Budżet!M173,2)</f>
        <v>0</v>
      </c>
      <c r="AW181" s="487" t="str">
        <f t="shared" si="44"/>
        <v>OK</v>
      </c>
      <c r="AX181" s="488" t="str">
        <f t="shared" si="32"/>
        <v>OK</v>
      </c>
      <c r="AY181" s="488" t="str">
        <f t="shared" si="40"/>
        <v>Wartość wkładu własnego spójna z SOWA EFS</v>
      </c>
      <c r="AZ181" s="490" t="str">
        <f t="shared" si="41"/>
        <v>Wartość ogółem spójna z SOWA EFS</v>
      </c>
      <c r="BA181" s="456"/>
      <c r="BB181" s="441"/>
      <c r="BC181" s="441"/>
      <c r="BD181" s="441"/>
      <c r="BE181" s="441"/>
      <c r="BF181" s="441"/>
      <c r="BG181" s="441"/>
    </row>
    <row r="182" spans="1:59" ht="75" customHeight="1">
      <c r="A182" s="438" t="s">
        <v>1275</v>
      </c>
      <c r="B182" s="438">
        <f>[1]Budżet!B174</f>
        <v>0</v>
      </c>
      <c r="C182" s="476">
        <f>[1]Budżet!E174</f>
        <v>0</v>
      </c>
      <c r="D182" s="438">
        <f>[1]Budżet!N174</f>
        <v>0</v>
      </c>
      <c r="E182" s="438" t="str">
        <f>IF([1]Budżet!D174="Amortyzacja","T","N")</f>
        <v>N</v>
      </c>
      <c r="F182" s="438" t="str">
        <f>IF([1]Budżet!D174="Personel projektu","T","N")</f>
        <v>N</v>
      </c>
      <c r="G182" s="438" t="str">
        <f>IF([1]Budżet!D174="Środki trwałe/dostawy","T","N")</f>
        <v>N</v>
      </c>
      <c r="H182" s="438" t="str">
        <f>IF([1]Budżet!D174="Wsparcie finansowe udzielone grantobiorcom i uczestnikom projektu","T","N")</f>
        <v>N</v>
      </c>
      <c r="I182" s="438" t="str">
        <f>IF([1]Budżet!K174&gt;[1]Budżet!M174,"T","N")</f>
        <v>N</v>
      </c>
      <c r="J182" s="438" t="str">
        <f>IF([1]Budżet!D174="Nieruchomości","T","N")</f>
        <v>N</v>
      </c>
      <c r="K182" s="438" t="str">
        <f>IF([1]Budżet!D174="Usługi zewnętrzne","T","N")</f>
        <v>N</v>
      </c>
      <c r="L182" s="438" t="str">
        <f>IF([1]Budżet!D174="Wartości niematerialne i prawne","T","N")</f>
        <v>N</v>
      </c>
      <c r="M182" s="438" t="str">
        <f>IF([1]Budżet!D174="Roboty budowlane","T","N")</f>
        <v>N</v>
      </c>
      <c r="N182" s="438" t="str">
        <f>IF([1]Budżet!D174="Dostawy (inne niż środki trwałe)","T","N")</f>
        <v>N</v>
      </c>
      <c r="O182" s="438" t="str">
        <f>IF([1]Budżet!D174="Koszty wsparcia uczestników projektu","T","N")</f>
        <v>N</v>
      </c>
      <c r="P182" s="460"/>
      <c r="Q182" s="461">
        <v>0</v>
      </c>
      <c r="R182" s="462">
        <v>0</v>
      </c>
      <c r="S182" s="463">
        <f t="shared" si="33"/>
        <v>0</v>
      </c>
      <c r="T182" s="460"/>
      <c r="U182" s="461">
        <v>0</v>
      </c>
      <c r="V182" s="462">
        <v>0</v>
      </c>
      <c r="W182" s="463">
        <f t="shared" si="34"/>
        <v>0</v>
      </c>
      <c r="X182" s="460"/>
      <c r="Y182" s="461">
        <v>0</v>
      </c>
      <c r="Z182" s="462">
        <v>0</v>
      </c>
      <c r="AA182" s="463">
        <f t="shared" si="35"/>
        <v>0</v>
      </c>
      <c r="AB182" s="460"/>
      <c r="AC182" s="461">
        <v>0</v>
      </c>
      <c r="AD182" s="462">
        <v>0</v>
      </c>
      <c r="AE182" s="463">
        <f t="shared" si="36"/>
        <v>0</v>
      </c>
      <c r="AF182" s="460"/>
      <c r="AG182" s="461">
        <v>0</v>
      </c>
      <c r="AH182" s="462">
        <v>0</v>
      </c>
      <c r="AI182" s="463">
        <f t="shared" si="37"/>
        <v>0</v>
      </c>
      <c r="AJ182" s="460"/>
      <c r="AK182" s="461">
        <v>0</v>
      </c>
      <c r="AL182" s="462">
        <v>0</v>
      </c>
      <c r="AM182" s="463">
        <f t="shared" si="38"/>
        <v>0</v>
      </c>
      <c r="AN182" s="460"/>
      <c r="AO182" s="461">
        <v>0</v>
      </c>
      <c r="AP182" s="462">
        <v>0</v>
      </c>
      <c r="AQ182" s="463">
        <f t="shared" si="39"/>
        <v>0</v>
      </c>
      <c r="AR182" s="464">
        <f t="shared" si="42"/>
        <v>0</v>
      </c>
      <c r="AS182" s="463">
        <f t="shared" si="43"/>
        <v>0</v>
      </c>
      <c r="AT182" s="480">
        <v>0</v>
      </c>
      <c r="AU182" s="491">
        <f>[1]Budżet!K174</f>
        <v>0</v>
      </c>
      <c r="AV182" s="487">
        <f>ROUND([1]Budżet!K174-[1]Budżet!M174,2)</f>
        <v>0</v>
      </c>
      <c r="AW182" s="487" t="str">
        <f t="shared" si="44"/>
        <v>OK</v>
      </c>
      <c r="AX182" s="488" t="str">
        <f t="shared" si="32"/>
        <v>OK</v>
      </c>
      <c r="AY182" s="488" t="str">
        <f t="shared" si="40"/>
        <v>Wartość wkładu własnego spójna z SOWA EFS</v>
      </c>
      <c r="AZ182" s="490" t="str">
        <f t="shared" si="41"/>
        <v>Wartość ogółem spójna z SOWA EFS</v>
      </c>
      <c r="BA182" s="456"/>
      <c r="BB182" s="441"/>
      <c r="BC182" s="441"/>
      <c r="BD182" s="441"/>
      <c r="BE182" s="441"/>
      <c r="BF182" s="441"/>
      <c r="BG182" s="441"/>
    </row>
    <row r="183" spans="1:59" ht="75" customHeight="1">
      <c r="A183" s="438" t="s">
        <v>1276</v>
      </c>
      <c r="B183" s="438">
        <f>[1]Budżet!B175</f>
        <v>0</v>
      </c>
      <c r="C183" s="476">
        <f>[1]Budżet!E175</f>
        <v>0</v>
      </c>
      <c r="D183" s="438">
        <f>[1]Budżet!N175</f>
        <v>0</v>
      </c>
      <c r="E183" s="438" t="str">
        <f>IF([1]Budżet!D175="Amortyzacja","T","N")</f>
        <v>N</v>
      </c>
      <c r="F183" s="438" t="str">
        <f>IF([1]Budżet!D175="Personel projektu","T","N")</f>
        <v>N</v>
      </c>
      <c r="G183" s="438" t="str">
        <f>IF([1]Budżet!D175="Środki trwałe/dostawy","T","N")</f>
        <v>N</v>
      </c>
      <c r="H183" s="438" t="str">
        <f>IF([1]Budżet!D175="Wsparcie finansowe udzielone grantobiorcom i uczestnikom projektu","T","N")</f>
        <v>N</v>
      </c>
      <c r="I183" s="438" t="str">
        <f>IF([1]Budżet!K175&gt;[1]Budżet!M175,"T","N")</f>
        <v>N</v>
      </c>
      <c r="J183" s="438" t="str">
        <f>IF([1]Budżet!D175="Nieruchomości","T","N")</f>
        <v>N</v>
      </c>
      <c r="K183" s="438" t="str">
        <f>IF([1]Budżet!D175="Usługi zewnętrzne","T","N")</f>
        <v>N</v>
      </c>
      <c r="L183" s="438" t="str">
        <f>IF([1]Budżet!D175="Wartości niematerialne i prawne","T","N")</f>
        <v>N</v>
      </c>
      <c r="M183" s="438" t="str">
        <f>IF([1]Budżet!D175="Roboty budowlane","T","N")</f>
        <v>N</v>
      </c>
      <c r="N183" s="438" t="str">
        <f>IF([1]Budżet!D175="Dostawy (inne niż środki trwałe)","T","N")</f>
        <v>N</v>
      </c>
      <c r="O183" s="438" t="str">
        <f>IF([1]Budżet!D175="Koszty wsparcia uczestników projektu","T","N")</f>
        <v>N</v>
      </c>
      <c r="P183" s="460"/>
      <c r="Q183" s="461">
        <v>0</v>
      </c>
      <c r="R183" s="462">
        <v>0</v>
      </c>
      <c r="S183" s="463">
        <f t="shared" si="33"/>
        <v>0</v>
      </c>
      <c r="T183" s="460"/>
      <c r="U183" s="461">
        <v>0</v>
      </c>
      <c r="V183" s="462">
        <v>0</v>
      </c>
      <c r="W183" s="463">
        <f t="shared" si="34"/>
        <v>0</v>
      </c>
      <c r="X183" s="460"/>
      <c r="Y183" s="461">
        <v>0</v>
      </c>
      <c r="Z183" s="462">
        <v>0</v>
      </c>
      <c r="AA183" s="463">
        <f t="shared" si="35"/>
        <v>0</v>
      </c>
      <c r="AB183" s="460"/>
      <c r="AC183" s="461">
        <v>0</v>
      </c>
      <c r="AD183" s="462">
        <v>0</v>
      </c>
      <c r="AE183" s="463">
        <f t="shared" si="36"/>
        <v>0</v>
      </c>
      <c r="AF183" s="460"/>
      <c r="AG183" s="461">
        <v>0</v>
      </c>
      <c r="AH183" s="462">
        <v>0</v>
      </c>
      <c r="AI183" s="463">
        <f t="shared" si="37"/>
        <v>0</v>
      </c>
      <c r="AJ183" s="460"/>
      <c r="AK183" s="461">
        <v>0</v>
      </c>
      <c r="AL183" s="462">
        <v>0</v>
      </c>
      <c r="AM183" s="463">
        <f t="shared" si="38"/>
        <v>0</v>
      </c>
      <c r="AN183" s="460"/>
      <c r="AO183" s="461">
        <v>0</v>
      </c>
      <c r="AP183" s="462">
        <v>0</v>
      </c>
      <c r="AQ183" s="463">
        <f t="shared" si="39"/>
        <v>0</v>
      </c>
      <c r="AR183" s="464">
        <f t="shared" si="42"/>
        <v>0</v>
      </c>
      <c r="AS183" s="463">
        <f t="shared" si="43"/>
        <v>0</v>
      </c>
      <c r="AT183" s="480">
        <v>0</v>
      </c>
      <c r="AU183" s="491">
        <f>[1]Budżet!K175</f>
        <v>0</v>
      </c>
      <c r="AV183" s="487">
        <f>ROUND([1]Budżet!K175-[1]Budżet!M175,2)</f>
        <v>0</v>
      </c>
      <c r="AW183" s="487" t="str">
        <f t="shared" si="44"/>
        <v>OK</v>
      </c>
      <c r="AX183" s="488" t="str">
        <f t="shared" si="32"/>
        <v>OK</v>
      </c>
      <c r="AY183" s="488" t="str">
        <f t="shared" si="40"/>
        <v>Wartość wkładu własnego spójna z SOWA EFS</v>
      </c>
      <c r="AZ183" s="490" t="str">
        <f t="shared" si="41"/>
        <v>Wartość ogółem spójna z SOWA EFS</v>
      </c>
      <c r="BA183" s="456"/>
      <c r="BB183" s="441"/>
      <c r="BC183" s="441"/>
      <c r="BD183" s="441"/>
      <c r="BE183" s="441"/>
      <c r="BF183" s="441"/>
      <c r="BG183" s="441"/>
    </row>
    <row r="184" spans="1:59" ht="75" customHeight="1">
      <c r="A184" s="438" t="s">
        <v>1277</v>
      </c>
      <c r="B184" s="438">
        <f>[1]Budżet!B176</f>
        <v>0</v>
      </c>
      <c r="C184" s="476">
        <f>[1]Budżet!E176</f>
        <v>0</v>
      </c>
      <c r="D184" s="438">
        <f>[1]Budżet!N176</f>
        <v>0</v>
      </c>
      <c r="E184" s="438" t="str">
        <f>IF([1]Budżet!D176="Amortyzacja","T","N")</f>
        <v>N</v>
      </c>
      <c r="F184" s="438" t="str">
        <f>IF([1]Budżet!D176="Personel projektu","T","N")</f>
        <v>N</v>
      </c>
      <c r="G184" s="438" t="str">
        <f>IF([1]Budżet!D176="Środki trwałe/dostawy","T","N")</f>
        <v>N</v>
      </c>
      <c r="H184" s="438" t="str">
        <f>IF([1]Budżet!D176="Wsparcie finansowe udzielone grantobiorcom i uczestnikom projektu","T","N")</f>
        <v>N</v>
      </c>
      <c r="I184" s="438" t="str">
        <f>IF([1]Budżet!K176&gt;[1]Budżet!M176,"T","N")</f>
        <v>N</v>
      </c>
      <c r="J184" s="438" t="str">
        <f>IF([1]Budżet!D176="Nieruchomości","T","N")</f>
        <v>N</v>
      </c>
      <c r="K184" s="438" t="str">
        <f>IF([1]Budżet!D176="Usługi zewnętrzne","T","N")</f>
        <v>N</v>
      </c>
      <c r="L184" s="438" t="str">
        <f>IF([1]Budżet!D176="Wartości niematerialne i prawne","T","N")</f>
        <v>N</v>
      </c>
      <c r="M184" s="438" t="str">
        <f>IF([1]Budżet!D176="Roboty budowlane","T","N")</f>
        <v>N</v>
      </c>
      <c r="N184" s="438" t="str">
        <f>IF([1]Budżet!D176="Dostawy (inne niż środki trwałe)","T","N")</f>
        <v>N</v>
      </c>
      <c r="O184" s="438" t="str">
        <f>IF([1]Budżet!D176="Koszty wsparcia uczestników projektu","T","N")</f>
        <v>N</v>
      </c>
      <c r="P184" s="460"/>
      <c r="Q184" s="461">
        <v>0</v>
      </c>
      <c r="R184" s="462">
        <v>0</v>
      </c>
      <c r="S184" s="463">
        <f t="shared" si="33"/>
        <v>0</v>
      </c>
      <c r="T184" s="460"/>
      <c r="U184" s="461">
        <v>0</v>
      </c>
      <c r="V184" s="462">
        <v>0</v>
      </c>
      <c r="W184" s="463">
        <f t="shared" si="34"/>
        <v>0</v>
      </c>
      <c r="X184" s="460"/>
      <c r="Y184" s="461">
        <v>0</v>
      </c>
      <c r="Z184" s="462">
        <v>0</v>
      </c>
      <c r="AA184" s="463">
        <f t="shared" si="35"/>
        <v>0</v>
      </c>
      <c r="AB184" s="460"/>
      <c r="AC184" s="461">
        <v>0</v>
      </c>
      <c r="AD184" s="462">
        <v>0</v>
      </c>
      <c r="AE184" s="463">
        <f t="shared" si="36"/>
        <v>0</v>
      </c>
      <c r="AF184" s="460"/>
      <c r="AG184" s="461">
        <v>0</v>
      </c>
      <c r="AH184" s="462">
        <v>0</v>
      </c>
      <c r="AI184" s="463">
        <f t="shared" si="37"/>
        <v>0</v>
      </c>
      <c r="AJ184" s="460"/>
      <c r="AK184" s="461">
        <v>0</v>
      </c>
      <c r="AL184" s="462">
        <v>0</v>
      </c>
      <c r="AM184" s="463">
        <f t="shared" si="38"/>
        <v>0</v>
      </c>
      <c r="AN184" s="460"/>
      <c r="AO184" s="461">
        <v>0</v>
      </c>
      <c r="AP184" s="462">
        <v>0</v>
      </c>
      <c r="AQ184" s="463">
        <f t="shared" si="39"/>
        <v>0</v>
      </c>
      <c r="AR184" s="464">
        <f t="shared" si="42"/>
        <v>0</v>
      </c>
      <c r="AS184" s="463">
        <f t="shared" si="43"/>
        <v>0</v>
      </c>
      <c r="AT184" s="480">
        <v>0</v>
      </c>
      <c r="AU184" s="491">
        <f>[1]Budżet!K176</f>
        <v>0</v>
      </c>
      <c r="AV184" s="487">
        <f>ROUND([1]Budżet!K176-[1]Budżet!M176,2)</f>
        <v>0</v>
      </c>
      <c r="AW184" s="487" t="str">
        <f t="shared" si="44"/>
        <v>OK</v>
      </c>
      <c r="AX184" s="488" t="str">
        <f t="shared" si="32"/>
        <v>OK</v>
      </c>
      <c r="AY184" s="488" t="str">
        <f t="shared" si="40"/>
        <v>Wartość wkładu własnego spójna z SOWA EFS</v>
      </c>
      <c r="AZ184" s="490" t="str">
        <f t="shared" si="41"/>
        <v>Wartość ogółem spójna z SOWA EFS</v>
      </c>
      <c r="BA184" s="456"/>
      <c r="BB184" s="441"/>
      <c r="BC184" s="441"/>
      <c r="BD184" s="441"/>
      <c r="BE184" s="441"/>
      <c r="BF184" s="441"/>
      <c r="BG184" s="441"/>
    </row>
    <row r="185" spans="1:59" ht="75" customHeight="1">
      <c r="A185" s="438" t="s">
        <v>1278</v>
      </c>
      <c r="B185" s="438">
        <f>[1]Budżet!B177</f>
        <v>0</v>
      </c>
      <c r="C185" s="476">
        <f>[1]Budżet!E177</f>
        <v>0</v>
      </c>
      <c r="D185" s="438">
        <f>[1]Budżet!N177</f>
        <v>0</v>
      </c>
      <c r="E185" s="438" t="str">
        <f>IF([1]Budżet!D177="Amortyzacja","T","N")</f>
        <v>N</v>
      </c>
      <c r="F185" s="438" t="str">
        <f>IF([1]Budżet!D177="Personel projektu","T","N")</f>
        <v>N</v>
      </c>
      <c r="G185" s="438" t="str">
        <f>IF([1]Budżet!D177="Środki trwałe/dostawy","T","N")</f>
        <v>N</v>
      </c>
      <c r="H185" s="438" t="str">
        <f>IF([1]Budżet!D177="Wsparcie finansowe udzielone grantobiorcom i uczestnikom projektu","T","N")</f>
        <v>N</v>
      </c>
      <c r="I185" s="438" t="str">
        <f>IF([1]Budżet!K177&gt;[1]Budżet!M177,"T","N")</f>
        <v>N</v>
      </c>
      <c r="J185" s="438" t="str">
        <f>IF([1]Budżet!D177="Nieruchomości","T","N")</f>
        <v>N</v>
      </c>
      <c r="K185" s="438" t="str">
        <f>IF([1]Budżet!D177="Usługi zewnętrzne","T","N")</f>
        <v>N</v>
      </c>
      <c r="L185" s="438" t="str">
        <f>IF([1]Budżet!D177="Wartości niematerialne i prawne","T","N")</f>
        <v>N</v>
      </c>
      <c r="M185" s="438" t="str">
        <f>IF([1]Budżet!D177="Roboty budowlane","T","N")</f>
        <v>N</v>
      </c>
      <c r="N185" s="438" t="str">
        <f>IF([1]Budżet!D177="Dostawy (inne niż środki trwałe)","T","N")</f>
        <v>N</v>
      </c>
      <c r="O185" s="438" t="str">
        <f>IF([1]Budżet!D177="Koszty wsparcia uczestników projektu","T","N")</f>
        <v>N</v>
      </c>
      <c r="P185" s="460"/>
      <c r="Q185" s="461">
        <v>0</v>
      </c>
      <c r="R185" s="462">
        <v>0</v>
      </c>
      <c r="S185" s="463">
        <f t="shared" si="33"/>
        <v>0</v>
      </c>
      <c r="T185" s="460"/>
      <c r="U185" s="461">
        <v>0</v>
      </c>
      <c r="V185" s="462">
        <v>0</v>
      </c>
      <c r="W185" s="463">
        <f t="shared" si="34"/>
        <v>0</v>
      </c>
      <c r="X185" s="460"/>
      <c r="Y185" s="461">
        <v>0</v>
      </c>
      <c r="Z185" s="462">
        <v>0</v>
      </c>
      <c r="AA185" s="463">
        <f t="shared" si="35"/>
        <v>0</v>
      </c>
      <c r="AB185" s="460"/>
      <c r="AC185" s="461">
        <v>0</v>
      </c>
      <c r="AD185" s="462">
        <v>0</v>
      </c>
      <c r="AE185" s="463">
        <f t="shared" si="36"/>
        <v>0</v>
      </c>
      <c r="AF185" s="460"/>
      <c r="AG185" s="461">
        <v>0</v>
      </c>
      <c r="AH185" s="462">
        <v>0</v>
      </c>
      <c r="AI185" s="463">
        <f t="shared" si="37"/>
        <v>0</v>
      </c>
      <c r="AJ185" s="460"/>
      <c r="AK185" s="461">
        <v>0</v>
      </c>
      <c r="AL185" s="462">
        <v>0</v>
      </c>
      <c r="AM185" s="463">
        <f t="shared" si="38"/>
        <v>0</v>
      </c>
      <c r="AN185" s="460"/>
      <c r="AO185" s="461">
        <v>0</v>
      </c>
      <c r="AP185" s="462">
        <v>0</v>
      </c>
      <c r="AQ185" s="463">
        <f t="shared" si="39"/>
        <v>0</v>
      </c>
      <c r="AR185" s="464">
        <f t="shared" si="42"/>
        <v>0</v>
      </c>
      <c r="AS185" s="463">
        <f t="shared" si="43"/>
        <v>0</v>
      </c>
      <c r="AT185" s="480">
        <v>0</v>
      </c>
      <c r="AU185" s="491">
        <f>[1]Budżet!K177</f>
        <v>0</v>
      </c>
      <c r="AV185" s="487">
        <f>ROUND([1]Budżet!K177-[1]Budżet!M177,2)</f>
        <v>0</v>
      </c>
      <c r="AW185" s="487" t="str">
        <f t="shared" si="44"/>
        <v>OK</v>
      </c>
      <c r="AX185" s="488" t="str">
        <f t="shared" si="32"/>
        <v>OK</v>
      </c>
      <c r="AY185" s="488" t="str">
        <f t="shared" si="40"/>
        <v>Wartość wkładu własnego spójna z SOWA EFS</v>
      </c>
      <c r="AZ185" s="490" t="str">
        <f t="shared" si="41"/>
        <v>Wartość ogółem spójna z SOWA EFS</v>
      </c>
      <c r="BA185" s="456"/>
      <c r="BB185" s="441"/>
      <c r="BC185" s="441"/>
      <c r="BD185" s="441"/>
      <c r="BE185" s="441"/>
      <c r="BF185" s="441"/>
      <c r="BG185" s="441"/>
    </row>
    <row r="186" spans="1:59" ht="75" customHeight="1">
      <c r="A186" s="438" t="s">
        <v>1279</v>
      </c>
      <c r="B186" s="438">
        <f>[1]Budżet!B178</f>
        <v>0</v>
      </c>
      <c r="C186" s="476">
        <f>[1]Budżet!E178</f>
        <v>0</v>
      </c>
      <c r="D186" s="438">
        <f>[1]Budżet!N178</f>
        <v>0</v>
      </c>
      <c r="E186" s="438" t="str">
        <f>IF([1]Budżet!D178="Amortyzacja","T","N")</f>
        <v>N</v>
      </c>
      <c r="F186" s="438" t="str">
        <f>IF([1]Budżet!D178="Personel projektu","T","N")</f>
        <v>N</v>
      </c>
      <c r="G186" s="438" t="str">
        <f>IF([1]Budżet!D178="Środki trwałe/dostawy","T","N")</f>
        <v>N</v>
      </c>
      <c r="H186" s="438" t="str">
        <f>IF([1]Budżet!D178="Wsparcie finansowe udzielone grantobiorcom i uczestnikom projektu","T","N")</f>
        <v>N</v>
      </c>
      <c r="I186" s="438" t="str">
        <f>IF([1]Budżet!K178&gt;[1]Budżet!M178,"T","N")</f>
        <v>N</v>
      </c>
      <c r="J186" s="438" t="str">
        <f>IF([1]Budżet!D178="Nieruchomości","T","N")</f>
        <v>N</v>
      </c>
      <c r="K186" s="438" t="str">
        <f>IF([1]Budżet!D178="Usługi zewnętrzne","T","N")</f>
        <v>N</v>
      </c>
      <c r="L186" s="438" t="str">
        <f>IF([1]Budżet!D178="Wartości niematerialne i prawne","T","N")</f>
        <v>N</v>
      </c>
      <c r="M186" s="438" t="str">
        <f>IF([1]Budżet!D178="Roboty budowlane","T","N")</f>
        <v>N</v>
      </c>
      <c r="N186" s="438" t="str">
        <f>IF([1]Budżet!D178="Dostawy (inne niż środki trwałe)","T","N")</f>
        <v>N</v>
      </c>
      <c r="O186" s="438" t="str">
        <f>IF([1]Budżet!D178="Koszty wsparcia uczestników projektu","T","N")</f>
        <v>N</v>
      </c>
      <c r="P186" s="460"/>
      <c r="Q186" s="461">
        <v>0</v>
      </c>
      <c r="R186" s="462">
        <v>0</v>
      </c>
      <c r="S186" s="463">
        <f t="shared" si="33"/>
        <v>0</v>
      </c>
      <c r="T186" s="460"/>
      <c r="U186" s="461">
        <v>0</v>
      </c>
      <c r="V186" s="462">
        <v>0</v>
      </c>
      <c r="W186" s="463">
        <f t="shared" si="34"/>
        <v>0</v>
      </c>
      <c r="X186" s="460"/>
      <c r="Y186" s="461">
        <v>0</v>
      </c>
      <c r="Z186" s="462">
        <v>0</v>
      </c>
      <c r="AA186" s="463">
        <f t="shared" si="35"/>
        <v>0</v>
      </c>
      <c r="AB186" s="460"/>
      <c r="AC186" s="461">
        <v>0</v>
      </c>
      <c r="AD186" s="462">
        <v>0</v>
      </c>
      <c r="AE186" s="463">
        <f t="shared" si="36"/>
        <v>0</v>
      </c>
      <c r="AF186" s="460"/>
      <c r="AG186" s="461">
        <v>0</v>
      </c>
      <c r="AH186" s="462">
        <v>0</v>
      </c>
      <c r="AI186" s="463">
        <f t="shared" si="37"/>
        <v>0</v>
      </c>
      <c r="AJ186" s="460"/>
      <c r="AK186" s="461">
        <v>0</v>
      </c>
      <c r="AL186" s="462">
        <v>0</v>
      </c>
      <c r="AM186" s="463">
        <f t="shared" si="38"/>
        <v>0</v>
      </c>
      <c r="AN186" s="460"/>
      <c r="AO186" s="461">
        <v>0</v>
      </c>
      <c r="AP186" s="462">
        <v>0</v>
      </c>
      <c r="AQ186" s="463">
        <f t="shared" si="39"/>
        <v>0</v>
      </c>
      <c r="AR186" s="464">
        <f t="shared" si="42"/>
        <v>0</v>
      </c>
      <c r="AS186" s="463">
        <f t="shared" si="43"/>
        <v>0</v>
      </c>
      <c r="AT186" s="480">
        <v>0</v>
      </c>
      <c r="AU186" s="491">
        <f>[1]Budżet!K178</f>
        <v>0</v>
      </c>
      <c r="AV186" s="487">
        <f>ROUND([1]Budżet!K178-[1]Budżet!M178,2)</f>
        <v>0</v>
      </c>
      <c r="AW186" s="487" t="str">
        <f t="shared" si="44"/>
        <v>OK</v>
      </c>
      <c r="AX186" s="488" t="str">
        <f t="shared" si="32"/>
        <v>OK</v>
      </c>
      <c r="AY186" s="488" t="str">
        <f t="shared" si="40"/>
        <v>Wartość wkładu własnego spójna z SOWA EFS</v>
      </c>
      <c r="AZ186" s="490" t="str">
        <f t="shared" si="41"/>
        <v>Wartość ogółem spójna z SOWA EFS</v>
      </c>
      <c r="BA186" s="456"/>
      <c r="BB186" s="441"/>
      <c r="BC186" s="441"/>
      <c r="BD186" s="441"/>
      <c r="BE186" s="441"/>
      <c r="BF186" s="441"/>
      <c r="BG186" s="441"/>
    </row>
    <row r="187" spans="1:59" ht="75" customHeight="1">
      <c r="A187" s="438" t="s">
        <v>1280</v>
      </c>
      <c r="B187" s="438">
        <f>[1]Budżet!B179</f>
        <v>0</v>
      </c>
      <c r="C187" s="476">
        <f>[1]Budżet!E179</f>
        <v>0</v>
      </c>
      <c r="D187" s="438">
        <f>[1]Budżet!N179</f>
        <v>0</v>
      </c>
      <c r="E187" s="438" t="str">
        <f>IF([1]Budżet!D179="Amortyzacja","T","N")</f>
        <v>N</v>
      </c>
      <c r="F187" s="438" t="str">
        <f>IF([1]Budżet!D179="Personel projektu","T","N")</f>
        <v>N</v>
      </c>
      <c r="G187" s="438" t="str">
        <f>IF([1]Budżet!D179="Środki trwałe/dostawy","T","N")</f>
        <v>N</v>
      </c>
      <c r="H187" s="438" t="str">
        <f>IF([1]Budżet!D179="Wsparcie finansowe udzielone grantobiorcom i uczestnikom projektu","T","N")</f>
        <v>N</v>
      </c>
      <c r="I187" s="438" t="str">
        <f>IF([1]Budżet!K179&gt;[1]Budżet!M179,"T","N")</f>
        <v>N</v>
      </c>
      <c r="J187" s="438" t="str">
        <f>IF([1]Budżet!D179="Nieruchomości","T","N")</f>
        <v>N</v>
      </c>
      <c r="K187" s="438" t="str">
        <f>IF([1]Budżet!D179="Usługi zewnętrzne","T","N")</f>
        <v>N</v>
      </c>
      <c r="L187" s="438" t="str">
        <f>IF([1]Budżet!D179="Wartości niematerialne i prawne","T","N")</f>
        <v>N</v>
      </c>
      <c r="M187" s="438" t="str">
        <f>IF([1]Budżet!D179="Roboty budowlane","T","N")</f>
        <v>N</v>
      </c>
      <c r="N187" s="438" t="str">
        <f>IF([1]Budżet!D179="Dostawy (inne niż środki trwałe)","T","N")</f>
        <v>N</v>
      </c>
      <c r="O187" s="438" t="str">
        <f>IF([1]Budżet!D179="Koszty wsparcia uczestników projektu","T","N")</f>
        <v>N</v>
      </c>
      <c r="P187" s="460"/>
      <c r="Q187" s="461">
        <v>0</v>
      </c>
      <c r="R187" s="462">
        <v>0</v>
      </c>
      <c r="S187" s="463">
        <f t="shared" si="33"/>
        <v>0</v>
      </c>
      <c r="T187" s="460"/>
      <c r="U187" s="461">
        <v>0</v>
      </c>
      <c r="V187" s="462">
        <v>0</v>
      </c>
      <c r="W187" s="463">
        <f t="shared" si="34"/>
        <v>0</v>
      </c>
      <c r="X187" s="460"/>
      <c r="Y187" s="461">
        <v>0</v>
      </c>
      <c r="Z187" s="462">
        <v>0</v>
      </c>
      <c r="AA187" s="463">
        <f t="shared" si="35"/>
        <v>0</v>
      </c>
      <c r="AB187" s="460"/>
      <c r="AC187" s="461">
        <v>0</v>
      </c>
      <c r="AD187" s="462">
        <v>0</v>
      </c>
      <c r="AE187" s="463">
        <f t="shared" si="36"/>
        <v>0</v>
      </c>
      <c r="AF187" s="460"/>
      <c r="AG187" s="461">
        <v>0</v>
      </c>
      <c r="AH187" s="462">
        <v>0</v>
      </c>
      <c r="AI187" s="463">
        <f t="shared" si="37"/>
        <v>0</v>
      </c>
      <c r="AJ187" s="460"/>
      <c r="AK187" s="461">
        <v>0</v>
      </c>
      <c r="AL187" s="462">
        <v>0</v>
      </c>
      <c r="AM187" s="463">
        <f t="shared" si="38"/>
        <v>0</v>
      </c>
      <c r="AN187" s="460"/>
      <c r="AO187" s="461">
        <v>0</v>
      </c>
      <c r="AP187" s="462">
        <v>0</v>
      </c>
      <c r="AQ187" s="463">
        <f t="shared" si="39"/>
        <v>0</v>
      </c>
      <c r="AR187" s="464">
        <f t="shared" si="42"/>
        <v>0</v>
      </c>
      <c r="AS187" s="463">
        <f t="shared" si="43"/>
        <v>0</v>
      </c>
      <c r="AT187" s="480">
        <v>0</v>
      </c>
      <c r="AU187" s="491">
        <f>[1]Budżet!K179</f>
        <v>0</v>
      </c>
      <c r="AV187" s="487">
        <f>ROUND([1]Budżet!K179-[1]Budżet!M179,2)</f>
        <v>0</v>
      </c>
      <c r="AW187" s="487" t="str">
        <f t="shared" si="44"/>
        <v>OK</v>
      </c>
      <c r="AX187" s="488" t="str">
        <f t="shared" si="32"/>
        <v>OK</v>
      </c>
      <c r="AY187" s="488" t="str">
        <f t="shared" si="40"/>
        <v>Wartość wkładu własnego spójna z SOWA EFS</v>
      </c>
      <c r="AZ187" s="490" t="str">
        <f t="shared" si="41"/>
        <v>Wartość ogółem spójna z SOWA EFS</v>
      </c>
      <c r="BA187" s="456"/>
      <c r="BB187" s="441"/>
      <c r="BC187" s="441"/>
      <c r="BD187" s="441"/>
      <c r="BE187" s="441"/>
      <c r="BF187" s="441"/>
      <c r="BG187" s="441"/>
    </row>
    <row r="188" spans="1:59" ht="75" customHeight="1">
      <c r="A188" s="438" t="s">
        <v>1281</v>
      </c>
      <c r="B188" s="438">
        <f>[1]Budżet!B180</f>
        <v>0</v>
      </c>
      <c r="C188" s="476">
        <f>[1]Budżet!E180</f>
        <v>0</v>
      </c>
      <c r="D188" s="438">
        <f>[1]Budżet!N180</f>
        <v>0</v>
      </c>
      <c r="E188" s="438" t="str">
        <f>IF([1]Budżet!D180="Amortyzacja","T","N")</f>
        <v>N</v>
      </c>
      <c r="F188" s="438" t="str">
        <f>IF([1]Budżet!D180="Personel projektu","T","N")</f>
        <v>N</v>
      </c>
      <c r="G188" s="438" t="str">
        <f>IF([1]Budżet!D180="Środki trwałe/dostawy","T","N")</f>
        <v>N</v>
      </c>
      <c r="H188" s="438" t="str">
        <f>IF([1]Budżet!D180="Wsparcie finansowe udzielone grantobiorcom i uczestnikom projektu","T","N")</f>
        <v>N</v>
      </c>
      <c r="I188" s="438" t="str">
        <f>IF([1]Budżet!K180&gt;[1]Budżet!M180,"T","N")</f>
        <v>N</v>
      </c>
      <c r="J188" s="438" t="str">
        <f>IF([1]Budżet!D180="Nieruchomości","T","N")</f>
        <v>N</v>
      </c>
      <c r="K188" s="438" t="str">
        <f>IF([1]Budżet!D180="Usługi zewnętrzne","T","N")</f>
        <v>N</v>
      </c>
      <c r="L188" s="438" t="str">
        <f>IF([1]Budżet!D180="Wartości niematerialne i prawne","T","N")</f>
        <v>N</v>
      </c>
      <c r="M188" s="438" t="str">
        <f>IF([1]Budżet!D180="Roboty budowlane","T","N")</f>
        <v>N</v>
      </c>
      <c r="N188" s="438" t="str">
        <f>IF([1]Budżet!D180="Dostawy (inne niż środki trwałe)","T","N")</f>
        <v>N</v>
      </c>
      <c r="O188" s="438" t="str">
        <f>IF([1]Budżet!D180="Koszty wsparcia uczestników projektu","T","N")</f>
        <v>N</v>
      </c>
      <c r="P188" s="460"/>
      <c r="Q188" s="461">
        <v>0</v>
      </c>
      <c r="R188" s="462">
        <v>0</v>
      </c>
      <c r="S188" s="463">
        <f t="shared" si="33"/>
        <v>0</v>
      </c>
      <c r="T188" s="460"/>
      <c r="U188" s="461">
        <v>0</v>
      </c>
      <c r="V188" s="462">
        <v>0</v>
      </c>
      <c r="W188" s="463">
        <f t="shared" si="34"/>
        <v>0</v>
      </c>
      <c r="X188" s="460"/>
      <c r="Y188" s="461">
        <v>0</v>
      </c>
      <c r="Z188" s="462">
        <v>0</v>
      </c>
      <c r="AA188" s="463">
        <f t="shared" si="35"/>
        <v>0</v>
      </c>
      <c r="AB188" s="460"/>
      <c r="AC188" s="461">
        <v>0</v>
      </c>
      <c r="AD188" s="462">
        <v>0</v>
      </c>
      <c r="AE188" s="463">
        <f t="shared" si="36"/>
        <v>0</v>
      </c>
      <c r="AF188" s="460"/>
      <c r="AG188" s="461">
        <v>0</v>
      </c>
      <c r="AH188" s="462">
        <v>0</v>
      </c>
      <c r="AI188" s="463">
        <f t="shared" si="37"/>
        <v>0</v>
      </c>
      <c r="AJ188" s="460"/>
      <c r="AK188" s="461">
        <v>0</v>
      </c>
      <c r="AL188" s="462">
        <v>0</v>
      </c>
      <c r="AM188" s="463">
        <f t="shared" si="38"/>
        <v>0</v>
      </c>
      <c r="AN188" s="460"/>
      <c r="AO188" s="461">
        <v>0</v>
      </c>
      <c r="AP188" s="462">
        <v>0</v>
      </c>
      <c r="AQ188" s="463">
        <f t="shared" si="39"/>
        <v>0</v>
      </c>
      <c r="AR188" s="464">
        <f t="shared" si="42"/>
        <v>0</v>
      </c>
      <c r="AS188" s="463">
        <f t="shared" si="43"/>
        <v>0</v>
      </c>
      <c r="AT188" s="480">
        <v>0</v>
      </c>
      <c r="AU188" s="491">
        <f>[1]Budżet!K180</f>
        <v>0</v>
      </c>
      <c r="AV188" s="487">
        <f>ROUND([1]Budżet!K180-[1]Budżet!M180,2)</f>
        <v>0</v>
      </c>
      <c r="AW188" s="487" t="str">
        <f t="shared" si="44"/>
        <v>OK</v>
      </c>
      <c r="AX188" s="488" t="str">
        <f t="shared" si="32"/>
        <v>OK</v>
      </c>
      <c r="AY188" s="488" t="str">
        <f t="shared" si="40"/>
        <v>Wartość wkładu własnego spójna z SOWA EFS</v>
      </c>
      <c r="AZ188" s="490" t="str">
        <f t="shared" si="41"/>
        <v>Wartość ogółem spójna z SOWA EFS</v>
      </c>
      <c r="BA188" s="456"/>
      <c r="BB188" s="441"/>
      <c r="BC188" s="441"/>
      <c r="BD188" s="441"/>
      <c r="BE188" s="441"/>
      <c r="BF188" s="441"/>
      <c r="BG188" s="441"/>
    </row>
    <row r="189" spans="1:59" ht="75" customHeight="1">
      <c r="A189" s="438" t="s">
        <v>1282</v>
      </c>
      <c r="B189" s="438">
        <f>[1]Budżet!B181</f>
        <v>0</v>
      </c>
      <c r="C189" s="476">
        <f>[1]Budżet!E181</f>
        <v>0</v>
      </c>
      <c r="D189" s="438">
        <f>[1]Budżet!N181</f>
        <v>0</v>
      </c>
      <c r="E189" s="438" t="str">
        <f>IF([1]Budżet!D181="Amortyzacja","T","N")</f>
        <v>N</v>
      </c>
      <c r="F189" s="438" t="str">
        <f>IF([1]Budżet!D181="Personel projektu","T","N")</f>
        <v>N</v>
      </c>
      <c r="G189" s="438" t="str">
        <f>IF([1]Budżet!D181="Środki trwałe/dostawy","T","N")</f>
        <v>N</v>
      </c>
      <c r="H189" s="438" t="str">
        <f>IF([1]Budżet!D181="Wsparcie finansowe udzielone grantobiorcom i uczestnikom projektu","T","N")</f>
        <v>N</v>
      </c>
      <c r="I189" s="438" t="str">
        <f>IF([1]Budżet!K181&gt;[1]Budżet!M181,"T","N")</f>
        <v>N</v>
      </c>
      <c r="J189" s="438" t="str">
        <f>IF([1]Budżet!D181="Nieruchomości","T","N")</f>
        <v>N</v>
      </c>
      <c r="K189" s="438" t="str">
        <f>IF([1]Budżet!D181="Usługi zewnętrzne","T","N")</f>
        <v>N</v>
      </c>
      <c r="L189" s="438" t="str">
        <f>IF([1]Budżet!D181="Wartości niematerialne i prawne","T","N")</f>
        <v>N</v>
      </c>
      <c r="M189" s="438" t="str">
        <f>IF([1]Budżet!D181="Roboty budowlane","T","N")</f>
        <v>N</v>
      </c>
      <c r="N189" s="438" t="str">
        <f>IF([1]Budżet!D181="Dostawy (inne niż środki trwałe)","T","N")</f>
        <v>N</v>
      </c>
      <c r="O189" s="438" t="str">
        <f>IF([1]Budżet!D181="Koszty wsparcia uczestników projektu","T","N")</f>
        <v>N</v>
      </c>
      <c r="P189" s="460"/>
      <c r="Q189" s="461">
        <v>0</v>
      </c>
      <c r="R189" s="462">
        <v>0</v>
      </c>
      <c r="S189" s="463">
        <f t="shared" si="33"/>
        <v>0</v>
      </c>
      <c r="T189" s="460"/>
      <c r="U189" s="461">
        <v>0</v>
      </c>
      <c r="V189" s="462">
        <v>0</v>
      </c>
      <c r="W189" s="463">
        <f t="shared" si="34"/>
        <v>0</v>
      </c>
      <c r="X189" s="460"/>
      <c r="Y189" s="461">
        <v>0</v>
      </c>
      <c r="Z189" s="462">
        <v>0</v>
      </c>
      <c r="AA189" s="463">
        <f t="shared" si="35"/>
        <v>0</v>
      </c>
      <c r="AB189" s="460"/>
      <c r="AC189" s="461">
        <v>0</v>
      </c>
      <c r="AD189" s="462">
        <v>0</v>
      </c>
      <c r="AE189" s="463">
        <f t="shared" si="36"/>
        <v>0</v>
      </c>
      <c r="AF189" s="460"/>
      <c r="AG189" s="461">
        <v>0</v>
      </c>
      <c r="AH189" s="462">
        <v>0</v>
      </c>
      <c r="AI189" s="463">
        <f t="shared" si="37"/>
        <v>0</v>
      </c>
      <c r="AJ189" s="460"/>
      <c r="AK189" s="461">
        <v>0</v>
      </c>
      <c r="AL189" s="462">
        <v>0</v>
      </c>
      <c r="AM189" s="463">
        <f t="shared" si="38"/>
        <v>0</v>
      </c>
      <c r="AN189" s="460"/>
      <c r="AO189" s="461">
        <v>0</v>
      </c>
      <c r="AP189" s="462">
        <v>0</v>
      </c>
      <c r="AQ189" s="463">
        <f t="shared" si="39"/>
        <v>0</v>
      </c>
      <c r="AR189" s="464">
        <f t="shared" si="42"/>
        <v>0</v>
      </c>
      <c r="AS189" s="463">
        <f t="shared" si="43"/>
        <v>0</v>
      </c>
      <c r="AT189" s="480">
        <v>0</v>
      </c>
      <c r="AU189" s="491">
        <f>[1]Budżet!K181</f>
        <v>0</v>
      </c>
      <c r="AV189" s="487">
        <f>ROUND([1]Budżet!K181-[1]Budżet!M181,2)</f>
        <v>0</v>
      </c>
      <c r="AW189" s="487" t="str">
        <f t="shared" si="44"/>
        <v>OK</v>
      </c>
      <c r="AX189" s="488" t="str">
        <f t="shared" si="32"/>
        <v>OK</v>
      </c>
      <c r="AY189" s="488" t="str">
        <f t="shared" si="40"/>
        <v>Wartość wkładu własnego spójna z SOWA EFS</v>
      </c>
      <c r="AZ189" s="490" t="str">
        <f t="shared" si="41"/>
        <v>Wartość ogółem spójna z SOWA EFS</v>
      </c>
      <c r="BA189" s="456"/>
      <c r="BB189" s="441"/>
      <c r="BC189" s="441"/>
      <c r="BD189" s="441"/>
      <c r="BE189" s="441"/>
      <c r="BF189" s="441"/>
      <c r="BG189" s="441"/>
    </row>
    <row r="190" spans="1:59" ht="75" customHeight="1">
      <c r="A190" s="438" t="s">
        <v>1283</v>
      </c>
      <c r="B190" s="438">
        <f>[1]Budżet!B182</f>
        <v>0</v>
      </c>
      <c r="C190" s="476">
        <f>[1]Budżet!E182</f>
        <v>0</v>
      </c>
      <c r="D190" s="438">
        <f>[1]Budżet!N182</f>
        <v>0</v>
      </c>
      <c r="E190" s="438" t="str">
        <f>IF([1]Budżet!D182="Amortyzacja","T","N")</f>
        <v>N</v>
      </c>
      <c r="F190" s="438" t="str">
        <f>IF([1]Budżet!D182="Personel projektu","T","N")</f>
        <v>N</v>
      </c>
      <c r="G190" s="438" t="str">
        <f>IF([1]Budżet!D182="Środki trwałe/dostawy","T","N")</f>
        <v>N</v>
      </c>
      <c r="H190" s="438" t="str">
        <f>IF([1]Budżet!D182="Wsparcie finansowe udzielone grantobiorcom i uczestnikom projektu","T","N")</f>
        <v>N</v>
      </c>
      <c r="I190" s="438" t="str">
        <f>IF([1]Budżet!K182&gt;[1]Budżet!M182,"T","N")</f>
        <v>N</v>
      </c>
      <c r="J190" s="438" t="str">
        <f>IF([1]Budżet!D182="Nieruchomości","T","N")</f>
        <v>N</v>
      </c>
      <c r="K190" s="438" t="str">
        <f>IF([1]Budżet!D182="Usługi zewnętrzne","T","N")</f>
        <v>N</v>
      </c>
      <c r="L190" s="438" t="str">
        <f>IF([1]Budżet!D182="Wartości niematerialne i prawne","T","N")</f>
        <v>N</v>
      </c>
      <c r="M190" s="438" t="str">
        <f>IF([1]Budżet!D182="Roboty budowlane","T","N")</f>
        <v>N</v>
      </c>
      <c r="N190" s="438" t="str">
        <f>IF([1]Budżet!D182="Dostawy (inne niż środki trwałe)","T","N")</f>
        <v>N</v>
      </c>
      <c r="O190" s="438" t="str">
        <f>IF([1]Budżet!D182="Koszty wsparcia uczestników projektu","T","N")</f>
        <v>N</v>
      </c>
      <c r="P190" s="460"/>
      <c r="Q190" s="461">
        <v>0</v>
      </c>
      <c r="R190" s="462">
        <v>0</v>
      </c>
      <c r="S190" s="463">
        <f t="shared" si="33"/>
        <v>0</v>
      </c>
      <c r="T190" s="460"/>
      <c r="U190" s="461">
        <v>0</v>
      </c>
      <c r="V190" s="462">
        <v>0</v>
      </c>
      <c r="W190" s="463">
        <f t="shared" si="34"/>
        <v>0</v>
      </c>
      <c r="X190" s="460"/>
      <c r="Y190" s="461">
        <v>0</v>
      </c>
      <c r="Z190" s="462">
        <v>0</v>
      </c>
      <c r="AA190" s="463">
        <f t="shared" si="35"/>
        <v>0</v>
      </c>
      <c r="AB190" s="460"/>
      <c r="AC190" s="461">
        <v>0</v>
      </c>
      <c r="AD190" s="462">
        <v>0</v>
      </c>
      <c r="AE190" s="463">
        <f t="shared" si="36"/>
        <v>0</v>
      </c>
      <c r="AF190" s="460"/>
      <c r="AG190" s="461">
        <v>0</v>
      </c>
      <c r="AH190" s="462">
        <v>0</v>
      </c>
      <c r="AI190" s="463">
        <f t="shared" si="37"/>
        <v>0</v>
      </c>
      <c r="AJ190" s="460"/>
      <c r="AK190" s="461">
        <v>0</v>
      </c>
      <c r="AL190" s="462">
        <v>0</v>
      </c>
      <c r="AM190" s="463">
        <f t="shared" si="38"/>
        <v>0</v>
      </c>
      <c r="AN190" s="460"/>
      <c r="AO190" s="461">
        <v>0</v>
      </c>
      <c r="AP190" s="462">
        <v>0</v>
      </c>
      <c r="AQ190" s="463">
        <f t="shared" si="39"/>
        <v>0</v>
      </c>
      <c r="AR190" s="464">
        <f t="shared" si="42"/>
        <v>0</v>
      </c>
      <c r="AS190" s="463">
        <f t="shared" si="43"/>
        <v>0</v>
      </c>
      <c r="AT190" s="480">
        <v>0</v>
      </c>
      <c r="AU190" s="491">
        <f>[1]Budżet!K182</f>
        <v>0</v>
      </c>
      <c r="AV190" s="487">
        <f>ROUND([1]Budżet!K182-[1]Budżet!M182,2)</f>
        <v>0</v>
      </c>
      <c r="AW190" s="487" t="str">
        <f t="shared" si="44"/>
        <v>OK</v>
      </c>
      <c r="AX190" s="488" t="str">
        <f t="shared" si="32"/>
        <v>OK</v>
      </c>
      <c r="AY190" s="488" t="str">
        <f t="shared" si="40"/>
        <v>Wartość wkładu własnego spójna z SOWA EFS</v>
      </c>
      <c r="AZ190" s="490" t="str">
        <f t="shared" si="41"/>
        <v>Wartość ogółem spójna z SOWA EFS</v>
      </c>
      <c r="BA190" s="456"/>
      <c r="BB190" s="441"/>
      <c r="BC190" s="441"/>
      <c r="BD190" s="441"/>
      <c r="BE190" s="441"/>
      <c r="BF190" s="441"/>
      <c r="BG190" s="441"/>
    </row>
    <row r="191" spans="1:59" ht="75" customHeight="1">
      <c r="A191" s="438" t="s">
        <v>1284</v>
      </c>
      <c r="B191" s="438">
        <f>[1]Budżet!B183</f>
        <v>0</v>
      </c>
      <c r="C191" s="476">
        <f>[1]Budżet!E183</f>
        <v>0</v>
      </c>
      <c r="D191" s="438">
        <f>[1]Budżet!N183</f>
        <v>0</v>
      </c>
      <c r="E191" s="438" t="str">
        <f>IF([1]Budżet!D183="Amortyzacja","T","N")</f>
        <v>N</v>
      </c>
      <c r="F191" s="438" t="str">
        <f>IF([1]Budżet!D183="Personel projektu","T","N")</f>
        <v>N</v>
      </c>
      <c r="G191" s="438" t="str">
        <f>IF([1]Budżet!D183="Środki trwałe/dostawy","T","N")</f>
        <v>N</v>
      </c>
      <c r="H191" s="438" t="str">
        <f>IF([1]Budżet!D183="Wsparcie finansowe udzielone grantobiorcom i uczestnikom projektu","T","N")</f>
        <v>N</v>
      </c>
      <c r="I191" s="438" t="str">
        <f>IF([1]Budżet!K183&gt;[1]Budżet!M183,"T","N")</f>
        <v>N</v>
      </c>
      <c r="J191" s="438" t="str">
        <f>IF([1]Budżet!D183="Nieruchomości","T","N")</f>
        <v>N</v>
      </c>
      <c r="K191" s="438" t="str">
        <f>IF([1]Budżet!D183="Usługi zewnętrzne","T","N")</f>
        <v>N</v>
      </c>
      <c r="L191" s="438" t="str">
        <f>IF([1]Budżet!D183="Wartości niematerialne i prawne","T","N")</f>
        <v>N</v>
      </c>
      <c r="M191" s="438" t="str">
        <f>IF([1]Budżet!D183="Roboty budowlane","T","N")</f>
        <v>N</v>
      </c>
      <c r="N191" s="438" t="str">
        <f>IF([1]Budżet!D183="Dostawy (inne niż środki trwałe)","T","N")</f>
        <v>N</v>
      </c>
      <c r="O191" s="438" t="str">
        <f>IF([1]Budżet!D183="Koszty wsparcia uczestników projektu","T","N")</f>
        <v>N</v>
      </c>
      <c r="P191" s="460"/>
      <c r="Q191" s="461">
        <v>0</v>
      </c>
      <c r="R191" s="462">
        <v>0</v>
      </c>
      <c r="S191" s="463">
        <f t="shared" si="33"/>
        <v>0</v>
      </c>
      <c r="T191" s="460"/>
      <c r="U191" s="461">
        <v>0</v>
      </c>
      <c r="V191" s="462">
        <v>0</v>
      </c>
      <c r="W191" s="463">
        <f t="shared" si="34"/>
        <v>0</v>
      </c>
      <c r="X191" s="460"/>
      <c r="Y191" s="461">
        <v>0</v>
      </c>
      <c r="Z191" s="462">
        <v>0</v>
      </c>
      <c r="AA191" s="463">
        <f t="shared" si="35"/>
        <v>0</v>
      </c>
      <c r="AB191" s="460"/>
      <c r="AC191" s="461">
        <v>0</v>
      </c>
      <c r="AD191" s="462">
        <v>0</v>
      </c>
      <c r="AE191" s="463">
        <f t="shared" si="36"/>
        <v>0</v>
      </c>
      <c r="AF191" s="460"/>
      <c r="AG191" s="461">
        <v>0</v>
      </c>
      <c r="AH191" s="462">
        <v>0</v>
      </c>
      <c r="AI191" s="463">
        <f t="shared" si="37"/>
        <v>0</v>
      </c>
      <c r="AJ191" s="460"/>
      <c r="AK191" s="461">
        <v>0</v>
      </c>
      <c r="AL191" s="462">
        <v>0</v>
      </c>
      <c r="AM191" s="463">
        <f t="shared" si="38"/>
        <v>0</v>
      </c>
      <c r="AN191" s="460"/>
      <c r="AO191" s="461">
        <v>0</v>
      </c>
      <c r="AP191" s="462">
        <v>0</v>
      </c>
      <c r="AQ191" s="463">
        <f t="shared" si="39"/>
        <v>0</v>
      </c>
      <c r="AR191" s="464">
        <f t="shared" si="42"/>
        <v>0</v>
      </c>
      <c r="AS191" s="463">
        <f t="shared" si="43"/>
        <v>0</v>
      </c>
      <c r="AT191" s="480">
        <v>0</v>
      </c>
      <c r="AU191" s="491">
        <f>[1]Budżet!K183</f>
        <v>0</v>
      </c>
      <c r="AV191" s="487">
        <f>ROUND([1]Budżet!K183-[1]Budżet!M183,2)</f>
        <v>0</v>
      </c>
      <c r="AW191" s="487" t="str">
        <f t="shared" si="44"/>
        <v>OK</v>
      </c>
      <c r="AX191" s="488" t="str">
        <f t="shared" si="32"/>
        <v>OK</v>
      </c>
      <c r="AY191" s="488" t="str">
        <f t="shared" si="40"/>
        <v>Wartość wkładu własnego spójna z SOWA EFS</v>
      </c>
      <c r="AZ191" s="490" t="str">
        <f t="shared" si="41"/>
        <v>Wartość ogółem spójna z SOWA EFS</v>
      </c>
      <c r="BA191" s="456"/>
      <c r="BB191" s="441"/>
      <c r="BC191" s="441"/>
      <c r="BD191" s="441"/>
      <c r="BE191" s="441"/>
      <c r="BF191" s="441"/>
      <c r="BG191" s="441"/>
    </row>
    <row r="192" spans="1:59" ht="75" customHeight="1">
      <c r="A192" s="438" t="s">
        <v>1285</v>
      </c>
      <c r="B192" s="438">
        <f>[1]Budżet!B184</f>
        <v>0</v>
      </c>
      <c r="C192" s="476">
        <f>[1]Budżet!E184</f>
        <v>0</v>
      </c>
      <c r="D192" s="438">
        <f>[1]Budżet!N184</f>
        <v>0</v>
      </c>
      <c r="E192" s="438" t="str">
        <f>IF([1]Budżet!D184="Amortyzacja","T","N")</f>
        <v>N</v>
      </c>
      <c r="F192" s="438" t="str">
        <f>IF([1]Budżet!D184="Personel projektu","T","N")</f>
        <v>N</v>
      </c>
      <c r="G192" s="438" t="str">
        <f>IF([1]Budżet!D184="Środki trwałe/dostawy","T","N")</f>
        <v>N</v>
      </c>
      <c r="H192" s="438" t="str">
        <f>IF([1]Budżet!D184="Wsparcie finansowe udzielone grantobiorcom i uczestnikom projektu","T","N")</f>
        <v>N</v>
      </c>
      <c r="I192" s="438" t="str">
        <f>IF([1]Budżet!K184&gt;[1]Budżet!M184,"T","N")</f>
        <v>N</v>
      </c>
      <c r="J192" s="438" t="str">
        <f>IF([1]Budżet!D184="Nieruchomości","T","N")</f>
        <v>N</v>
      </c>
      <c r="K192" s="438" t="str">
        <f>IF([1]Budżet!D184="Usługi zewnętrzne","T","N")</f>
        <v>N</v>
      </c>
      <c r="L192" s="438" t="str">
        <f>IF([1]Budżet!D184="Wartości niematerialne i prawne","T","N")</f>
        <v>N</v>
      </c>
      <c r="M192" s="438" t="str">
        <f>IF([1]Budżet!D184="Roboty budowlane","T","N")</f>
        <v>N</v>
      </c>
      <c r="N192" s="438" t="str">
        <f>IF([1]Budżet!D184="Dostawy (inne niż środki trwałe)","T","N")</f>
        <v>N</v>
      </c>
      <c r="O192" s="438" t="str">
        <f>IF([1]Budżet!D184="Koszty wsparcia uczestników projektu","T","N")</f>
        <v>N</v>
      </c>
      <c r="P192" s="460"/>
      <c r="Q192" s="461">
        <v>0</v>
      </c>
      <c r="R192" s="462">
        <v>0</v>
      </c>
      <c r="S192" s="463">
        <f t="shared" si="33"/>
        <v>0</v>
      </c>
      <c r="T192" s="460"/>
      <c r="U192" s="461">
        <v>0</v>
      </c>
      <c r="V192" s="462">
        <v>0</v>
      </c>
      <c r="W192" s="463">
        <f t="shared" si="34"/>
        <v>0</v>
      </c>
      <c r="X192" s="460"/>
      <c r="Y192" s="461">
        <v>0</v>
      </c>
      <c r="Z192" s="462">
        <v>0</v>
      </c>
      <c r="AA192" s="463">
        <f t="shared" si="35"/>
        <v>0</v>
      </c>
      <c r="AB192" s="460"/>
      <c r="AC192" s="461">
        <v>0</v>
      </c>
      <c r="AD192" s="462">
        <v>0</v>
      </c>
      <c r="AE192" s="463">
        <f t="shared" si="36"/>
        <v>0</v>
      </c>
      <c r="AF192" s="460"/>
      <c r="AG192" s="461">
        <v>0</v>
      </c>
      <c r="AH192" s="462">
        <v>0</v>
      </c>
      <c r="AI192" s="463">
        <f t="shared" si="37"/>
        <v>0</v>
      </c>
      <c r="AJ192" s="460"/>
      <c r="AK192" s="461">
        <v>0</v>
      </c>
      <c r="AL192" s="462">
        <v>0</v>
      </c>
      <c r="AM192" s="463">
        <f t="shared" si="38"/>
        <v>0</v>
      </c>
      <c r="AN192" s="460"/>
      <c r="AO192" s="461">
        <v>0</v>
      </c>
      <c r="AP192" s="462">
        <v>0</v>
      </c>
      <c r="AQ192" s="463">
        <f t="shared" si="39"/>
        <v>0</v>
      </c>
      <c r="AR192" s="464">
        <f t="shared" si="42"/>
        <v>0</v>
      </c>
      <c r="AS192" s="463">
        <f t="shared" si="43"/>
        <v>0</v>
      </c>
      <c r="AT192" s="480">
        <v>0</v>
      </c>
      <c r="AU192" s="491">
        <f>[1]Budżet!K184</f>
        <v>0</v>
      </c>
      <c r="AV192" s="487">
        <f>ROUND([1]Budżet!K184-[1]Budżet!M184,2)</f>
        <v>0</v>
      </c>
      <c r="AW192" s="487" t="str">
        <f t="shared" si="44"/>
        <v>OK</v>
      </c>
      <c r="AX192" s="488" t="str">
        <f t="shared" si="32"/>
        <v>OK</v>
      </c>
      <c r="AY192" s="488" t="str">
        <f t="shared" si="40"/>
        <v>Wartość wkładu własnego spójna z SOWA EFS</v>
      </c>
      <c r="AZ192" s="490" t="str">
        <f t="shared" si="41"/>
        <v>Wartość ogółem spójna z SOWA EFS</v>
      </c>
      <c r="BA192" s="456"/>
      <c r="BB192" s="441"/>
      <c r="BC192" s="441"/>
      <c r="BD192" s="441"/>
      <c r="BE192" s="441"/>
      <c r="BF192" s="441"/>
      <c r="BG192" s="441"/>
    </row>
    <row r="193" spans="1:59" ht="75" customHeight="1">
      <c r="A193" s="438" t="s">
        <v>1286</v>
      </c>
      <c r="B193" s="438">
        <f>[1]Budżet!B185</f>
        <v>0</v>
      </c>
      <c r="C193" s="476">
        <f>[1]Budżet!E185</f>
        <v>0</v>
      </c>
      <c r="D193" s="438">
        <f>[1]Budżet!N185</f>
        <v>0</v>
      </c>
      <c r="E193" s="438" t="str">
        <f>IF([1]Budżet!D185="Amortyzacja","T","N")</f>
        <v>N</v>
      </c>
      <c r="F193" s="438" t="str">
        <f>IF([1]Budżet!D185="Personel projektu","T","N")</f>
        <v>N</v>
      </c>
      <c r="G193" s="438" t="str">
        <f>IF([1]Budżet!D185="Środki trwałe/dostawy","T","N")</f>
        <v>N</v>
      </c>
      <c r="H193" s="438" t="str">
        <f>IF([1]Budżet!D185="Wsparcie finansowe udzielone grantobiorcom i uczestnikom projektu","T","N")</f>
        <v>N</v>
      </c>
      <c r="I193" s="438" t="str">
        <f>IF([1]Budżet!K185&gt;[1]Budżet!M185,"T","N")</f>
        <v>N</v>
      </c>
      <c r="J193" s="438" t="str">
        <f>IF([1]Budżet!D185="Nieruchomości","T","N")</f>
        <v>N</v>
      </c>
      <c r="K193" s="438" t="str">
        <f>IF([1]Budżet!D185="Usługi zewnętrzne","T","N")</f>
        <v>N</v>
      </c>
      <c r="L193" s="438" t="str">
        <f>IF([1]Budżet!D185="Wartości niematerialne i prawne","T","N")</f>
        <v>N</v>
      </c>
      <c r="M193" s="438" t="str">
        <f>IF([1]Budżet!D185="Roboty budowlane","T","N")</f>
        <v>N</v>
      </c>
      <c r="N193" s="438" t="str">
        <f>IF([1]Budżet!D185="Dostawy (inne niż środki trwałe)","T","N")</f>
        <v>N</v>
      </c>
      <c r="O193" s="438" t="str">
        <f>IF([1]Budżet!D185="Koszty wsparcia uczestników projektu","T","N")</f>
        <v>N</v>
      </c>
      <c r="P193" s="460"/>
      <c r="Q193" s="461">
        <v>0</v>
      </c>
      <c r="R193" s="462">
        <v>0</v>
      </c>
      <c r="S193" s="463">
        <f t="shared" si="33"/>
        <v>0</v>
      </c>
      <c r="T193" s="460"/>
      <c r="U193" s="461">
        <v>0</v>
      </c>
      <c r="V193" s="462">
        <v>0</v>
      </c>
      <c r="W193" s="463">
        <f t="shared" si="34"/>
        <v>0</v>
      </c>
      <c r="X193" s="460"/>
      <c r="Y193" s="461">
        <v>0</v>
      </c>
      <c r="Z193" s="462">
        <v>0</v>
      </c>
      <c r="AA193" s="463">
        <f t="shared" si="35"/>
        <v>0</v>
      </c>
      <c r="AB193" s="460"/>
      <c r="AC193" s="461">
        <v>0</v>
      </c>
      <c r="AD193" s="462">
        <v>0</v>
      </c>
      <c r="AE193" s="463">
        <f t="shared" si="36"/>
        <v>0</v>
      </c>
      <c r="AF193" s="460"/>
      <c r="AG193" s="461">
        <v>0</v>
      </c>
      <c r="AH193" s="462">
        <v>0</v>
      </c>
      <c r="AI193" s="463">
        <f t="shared" si="37"/>
        <v>0</v>
      </c>
      <c r="AJ193" s="460"/>
      <c r="AK193" s="461">
        <v>0</v>
      </c>
      <c r="AL193" s="462">
        <v>0</v>
      </c>
      <c r="AM193" s="463">
        <f t="shared" si="38"/>
        <v>0</v>
      </c>
      <c r="AN193" s="460"/>
      <c r="AO193" s="461">
        <v>0</v>
      </c>
      <c r="AP193" s="462">
        <v>0</v>
      </c>
      <c r="AQ193" s="463">
        <f t="shared" si="39"/>
        <v>0</v>
      </c>
      <c r="AR193" s="464">
        <f t="shared" si="42"/>
        <v>0</v>
      </c>
      <c r="AS193" s="463">
        <f t="shared" si="43"/>
        <v>0</v>
      </c>
      <c r="AT193" s="480">
        <v>0</v>
      </c>
      <c r="AU193" s="491">
        <f>[1]Budżet!K185</f>
        <v>0</v>
      </c>
      <c r="AV193" s="487">
        <f>ROUND([1]Budżet!K185-[1]Budżet!M185,2)</f>
        <v>0</v>
      </c>
      <c r="AW193" s="487" t="str">
        <f t="shared" si="44"/>
        <v>OK</v>
      </c>
      <c r="AX193" s="488" t="str">
        <f t="shared" si="32"/>
        <v>OK</v>
      </c>
      <c r="AY193" s="488" t="str">
        <f t="shared" si="40"/>
        <v>Wartość wkładu własnego spójna z SOWA EFS</v>
      </c>
      <c r="AZ193" s="490" t="str">
        <f t="shared" si="41"/>
        <v>Wartość ogółem spójna z SOWA EFS</v>
      </c>
      <c r="BA193" s="456"/>
      <c r="BB193" s="441"/>
      <c r="BC193" s="441"/>
      <c r="BD193" s="441"/>
      <c r="BE193" s="441"/>
      <c r="BF193" s="441"/>
      <c r="BG193" s="441"/>
    </row>
    <row r="194" spans="1:59" ht="75" customHeight="1">
      <c r="A194" s="438" t="s">
        <v>1287</v>
      </c>
      <c r="B194" s="438">
        <f>[1]Budżet!B186</f>
        <v>0</v>
      </c>
      <c r="C194" s="476">
        <f>[1]Budżet!E186</f>
        <v>0</v>
      </c>
      <c r="D194" s="438">
        <f>[1]Budżet!N186</f>
        <v>0</v>
      </c>
      <c r="E194" s="438" t="str">
        <f>IF([1]Budżet!D186="Amortyzacja","T","N")</f>
        <v>N</v>
      </c>
      <c r="F194" s="438" t="str">
        <f>IF([1]Budżet!D186="Personel projektu","T","N")</f>
        <v>N</v>
      </c>
      <c r="G194" s="438" t="str">
        <f>IF([1]Budżet!D186="Środki trwałe/dostawy","T","N")</f>
        <v>N</v>
      </c>
      <c r="H194" s="438" t="str">
        <f>IF([1]Budżet!D186="Wsparcie finansowe udzielone grantobiorcom i uczestnikom projektu","T","N")</f>
        <v>N</v>
      </c>
      <c r="I194" s="438" t="str">
        <f>IF([1]Budżet!K186&gt;[1]Budżet!M186,"T","N")</f>
        <v>N</v>
      </c>
      <c r="J194" s="438" t="str">
        <f>IF([1]Budżet!D186="Nieruchomości","T","N")</f>
        <v>N</v>
      </c>
      <c r="K194" s="438" t="str">
        <f>IF([1]Budżet!D186="Usługi zewnętrzne","T","N")</f>
        <v>N</v>
      </c>
      <c r="L194" s="438" t="str">
        <f>IF([1]Budżet!D186="Wartości niematerialne i prawne","T","N")</f>
        <v>N</v>
      </c>
      <c r="M194" s="438" t="str">
        <f>IF([1]Budżet!D186="Roboty budowlane","T","N")</f>
        <v>N</v>
      </c>
      <c r="N194" s="438" t="str">
        <f>IF([1]Budżet!D186="Dostawy (inne niż środki trwałe)","T","N")</f>
        <v>N</v>
      </c>
      <c r="O194" s="438" t="str">
        <f>IF([1]Budżet!D186="Koszty wsparcia uczestników projektu","T","N")</f>
        <v>N</v>
      </c>
      <c r="P194" s="460"/>
      <c r="Q194" s="461">
        <v>0</v>
      </c>
      <c r="R194" s="462">
        <v>0</v>
      </c>
      <c r="S194" s="463">
        <f t="shared" si="33"/>
        <v>0</v>
      </c>
      <c r="T194" s="460"/>
      <c r="U194" s="461">
        <v>0</v>
      </c>
      <c r="V194" s="462">
        <v>0</v>
      </c>
      <c r="W194" s="463">
        <f t="shared" si="34"/>
        <v>0</v>
      </c>
      <c r="X194" s="460"/>
      <c r="Y194" s="461">
        <v>0</v>
      </c>
      <c r="Z194" s="462">
        <v>0</v>
      </c>
      <c r="AA194" s="463">
        <f t="shared" si="35"/>
        <v>0</v>
      </c>
      <c r="AB194" s="460"/>
      <c r="AC194" s="461">
        <v>0</v>
      </c>
      <c r="AD194" s="462">
        <v>0</v>
      </c>
      <c r="AE194" s="463">
        <f t="shared" si="36"/>
        <v>0</v>
      </c>
      <c r="AF194" s="460"/>
      <c r="AG194" s="461">
        <v>0</v>
      </c>
      <c r="AH194" s="462">
        <v>0</v>
      </c>
      <c r="AI194" s="463">
        <f t="shared" si="37"/>
        <v>0</v>
      </c>
      <c r="AJ194" s="460"/>
      <c r="AK194" s="461">
        <v>0</v>
      </c>
      <c r="AL194" s="462">
        <v>0</v>
      </c>
      <c r="AM194" s="463">
        <f t="shared" si="38"/>
        <v>0</v>
      </c>
      <c r="AN194" s="460"/>
      <c r="AO194" s="461">
        <v>0</v>
      </c>
      <c r="AP194" s="462">
        <v>0</v>
      </c>
      <c r="AQ194" s="463">
        <f t="shared" si="39"/>
        <v>0</v>
      </c>
      <c r="AR194" s="464">
        <f t="shared" si="42"/>
        <v>0</v>
      </c>
      <c r="AS194" s="463">
        <f t="shared" si="43"/>
        <v>0</v>
      </c>
      <c r="AT194" s="480">
        <v>0</v>
      </c>
      <c r="AU194" s="491">
        <f>[1]Budżet!K186</f>
        <v>0</v>
      </c>
      <c r="AV194" s="487">
        <f>ROUND([1]Budżet!K186-[1]Budżet!M186,2)</f>
        <v>0</v>
      </c>
      <c r="AW194" s="487" t="str">
        <f t="shared" si="44"/>
        <v>OK</v>
      </c>
      <c r="AX194" s="488" t="str">
        <f t="shared" si="32"/>
        <v>OK</v>
      </c>
      <c r="AY194" s="488" t="str">
        <f t="shared" si="40"/>
        <v>Wartość wkładu własnego spójna z SOWA EFS</v>
      </c>
      <c r="AZ194" s="490" t="str">
        <f t="shared" si="41"/>
        <v>Wartość ogółem spójna z SOWA EFS</v>
      </c>
      <c r="BA194" s="456"/>
      <c r="BB194" s="441"/>
      <c r="BC194" s="441"/>
      <c r="BD194" s="441"/>
      <c r="BE194" s="441"/>
      <c r="BF194" s="441"/>
      <c r="BG194" s="441"/>
    </row>
    <row r="195" spans="1:59" ht="75" customHeight="1">
      <c r="A195" s="438" t="s">
        <v>1288</v>
      </c>
      <c r="B195" s="438">
        <f>[1]Budżet!B187</f>
        <v>0</v>
      </c>
      <c r="C195" s="476">
        <f>[1]Budżet!E187</f>
        <v>0</v>
      </c>
      <c r="D195" s="438">
        <f>[1]Budżet!N187</f>
        <v>0</v>
      </c>
      <c r="E195" s="438" t="str">
        <f>IF([1]Budżet!D187="Amortyzacja","T","N")</f>
        <v>N</v>
      </c>
      <c r="F195" s="438" t="str">
        <f>IF([1]Budżet!D187="Personel projektu","T","N")</f>
        <v>N</v>
      </c>
      <c r="G195" s="438" t="str">
        <f>IF([1]Budżet!D187="Środki trwałe/dostawy","T","N")</f>
        <v>N</v>
      </c>
      <c r="H195" s="438" t="str">
        <f>IF([1]Budżet!D187="Wsparcie finansowe udzielone grantobiorcom i uczestnikom projektu","T","N")</f>
        <v>N</v>
      </c>
      <c r="I195" s="438" t="str">
        <f>IF([1]Budżet!K187&gt;[1]Budżet!M187,"T","N")</f>
        <v>N</v>
      </c>
      <c r="J195" s="438" t="str">
        <f>IF([1]Budżet!D187="Nieruchomości","T","N")</f>
        <v>N</v>
      </c>
      <c r="K195" s="438" t="str">
        <f>IF([1]Budżet!D187="Usługi zewnętrzne","T","N")</f>
        <v>N</v>
      </c>
      <c r="L195" s="438" t="str">
        <f>IF([1]Budżet!D187="Wartości niematerialne i prawne","T","N")</f>
        <v>N</v>
      </c>
      <c r="M195" s="438" t="str">
        <f>IF([1]Budżet!D187="Roboty budowlane","T","N")</f>
        <v>N</v>
      </c>
      <c r="N195" s="438" t="str">
        <f>IF([1]Budżet!D187="Dostawy (inne niż środki trwałe)","T","N")</f>
        <v>N</v>
      </c>
      <c r="O195" s="438" t="str">
        <f>IF([1]Budżet!D187="Koszty wsparcia uczestników projektu","T","N")</f>
        <v>N</v>
      </c>
      <c r="P195" s="460"/>
      <c r="Q195" s="461">
        <v>0</v>
      </c>
      <c r="R195" s="462">
        <v>0</v>
      </c>
      <c r="S195" s="463">
        <f t="shared" si="33"/>
        <v>0</v>
      </c>
      <c r="T195" s="460"/>
      <c r="U195" s="461">
        <v>0</v>
      </c>
      <c r="V195" s="462">
        <v>0</v>
      </c>
      <c r="W195" s="463">
        <f t="shared" si="34"/>
        <v>0</v>
      </c>
      <c r="X195" s="460"/>
      <c r="Y195" s="461">
        <v>0</v>
      </c>
      <c r="Z195" s="462">
        <v>0</v>
      </c>
      <c r="AA195" s="463">
        <f t="shared" si="35"/>
        <v>0</v>
      </c>
      <c r="AB195" s="460"/>
      <c r="AC195" s="461">
        <v>0</v>
      </c>
      <c r="AD195" s="462">
        <v>0</v>
      </c>
      <c r="AE195" s="463">
        <f t="shared" si="36"/>
        <v>0</v>
      </c>
      <c r="AF195" s="460"/>
      <c r="AG195" s="461">
        <v>0</v>
      </c>
      <c r="AH195" s="462">
        <v>0</v>
      </c>
      <c r="AI195" s="463">
        <f t="shared" si="37"/>
        <v>0</v>
      </c>
      <c r="AJ195" s="460"/>
      <c r="AK195" s="461">
        <v>0</v>
      </c>
      <c r="AL195" s="462">
        <v>0</v>
      </c>
      <c r="AM195" s="463">
        <f t="shared" si="38"/>
        <v>0</v>
      </c>
      <c r="AN195" s="460"/>
      <c r="AO195" s="461">
        <v>0</v>
      </c>
      <c r="AP195" s="462">
        <v>0</v>
      </c>
      <c r="AQ195" s="463">
        <f t="shared" si="39"/>
        <v>0</v>
      </c>
      <c r="AR195" s="464">
        <f t="shared" si="42"/>
        <v>0</v>
      </c>
      <c r="AS195" s="463">
        <f t="shared" si="43"/>
        <v>0</v>
      </c>
      <c r="AT195" s="480">
        <v>0</v>
      </c>
      <c r="AU195" s="491">
        <f>[1]Budżet!K187</f>
        <v>0</v>
      </c>
      <c r="AV195" s="487">
        <f>ROUND([1]Budżet!K187-[1]Budżet!M187,2)</f>
        <v>0</v>
      </c>
      <c r="AW195" s="487" t="str">
        <f t="shared" si="44"/>
        <v>OK</v>
      </c>
      <c r="AX195" s="488" t="str">
        <f t="shared" si="32"/>
        <v>OK</v>
      </c>
      <c r="AY195" s="488" t="str">
        <f t="shared" si="40"/>
        <v>Wartość wkładu własnego spójna z SOWA EFS</v>
      </c>
      <c r="AZ195" s="490" t="str">
        <f t="shared" si="41"/>
        <v>Wartość ogółem spójna z SOWA EFS</v>
      </c>
      <c r="BA195" s="456"/>
      <c r="BB195" s="441"/>
      <c r="BC195" s="441"/>
      <c r="BD195" s="441"/>
      <c r="BE195" s="441"/>
      <c r="BF195" s="441"/>
      <c r="BG195" s="441"/>
    </row>
    <row r="196" spans="1:59" ht="75" customHeight="1">
      <c r="A196" s="438" t="s">
        <v>1289</v>
      </c>
      <c r="B196" s="438">
        <f>[1]Budżet!B188</f>
        <v>0</v>
      </c>
      <c r="C196" s="476">
        <f>[1]Budżet!E188</f>
        <v>0</v>
      </c>
      <c r="D196" s="438">
        <f>[1]Budżet!N188</f>
        <v>0</v>
      </c>
      <c r="E196" s="438" t="str">
        <f>IF([1]Budżet!D188="Amortyzacja","T","N")</f>
        <v>N</v>
      </c>
      <c r="F196" s="438" t="str">
        <f>IF([1]Budżet!D188="Personel projektu","T","N")</f>
        <v>N</v>
      </c>
      <c r="G196" s="438" t="str">
        <f>IF([1]Budżet!D188="Środki trwałe/dostawy","T","N")</f>
        <v>N</v>
      </c>
      <c r="H196" s="438" t="str">
        <f>IF([1]Budżet!D188="Wsparcie finansowe udzielone grantobiorcom i uczestnikom projektu","T","N")</f>
        <v>N</v>
      </c>
      <c r="I196" s="438" t="str">
        <f>IF([1]Budżet!K188&gt;[1]Budżet!M188,"T","N")</f>
        <v>N</v>
      </c>
      <c r="J196" s="438" t="str">
        <f>IF([1]Budżet!D188="Nieruchomości","T","N")</f>
        <v>N</v>
      </c>
      <c r="K196" s="438" t="str">
        <f>IF([1]Budżet!D188="Usługi zewnętrzne","T","N")</f>
        <v>N</v>
      </c>
      <c r="L196" s="438" t="str">
        <f>IF([1]Budżet!D188="Wartości niematerialne i prawne","T","N")</f>
        <v>N</v>
      </c>
      <c r="M196" s="438" t="str">
        <f>IF([1]Budżet!D188="Roboty budowlane","T","N")</f>
        <v>N</v>
      </c>
      <c r="N196" s="438" t="str">
        <f>IF([1]Budżet!D188="Dostawy (inne niż środki trwałe)","T","N")</f>
        <v>N</v>
      </c>
      <c r="O196" s="438" t="str">
        <f>IF([1]Budżet!D188="Koszty wsparcia uczestników projektu","T","N")</f>
        <v>N</v>
      </c>
      <c r="P196" s="460"/>
      <c r="Q196" s="461">
        <v>0</v>
      </c>
      <c r="R196" s="462">
        <v>0</v>
      </c>
      <c r="S196" s="463">
        <f t="shared" si="33"/>
        <v>0</v>
      </c>
      <c r="T196" s="460"/>
      <c r="U196" s="461">
        <v>0</v>
      </c>
      <c r="V196" s="462">
        <v>0</v>
      </c>
      <c r="W196" s="463">
        <f t="shared" si="34"/>
        <v>0</v>
      </c>
      <c r="X196" s="460"/>
      <c r="Y196" s="461">
        <v>0</v>
      </c>
      <c r="Z196" s="462">
        <v>0</v>
      </c>
      <c r="AA196" s="463">
        <f t="shared" si="35"/>
        <v>0</v>
      </c>
      <c r="AB196" s="460"/>
      <c r="AC196" s="461">
        <v>0</v>
      </c>
      <c r="AD196" s="462">
        <v>0</v>
      </c>
      <c r="AE196" s="463">
        <f t="shared" si="36"/>
        <v>0</v>
      </c>
      <c r="AF196" s="460"/>
      <c r="AG196" s="461">
        <v>0</v>
      </c>
      <c r="AH196" s="462">
        <v>0</v>
      </c>
      <c r="AI196" s="463">
        <f t="shared" si="37"/>
        <v>0</v>
      </c>
      <c r="AJ196" s="460"/>
      <c r="AK196" s="461">
        <v>0</v>
      </c>
      <c r="AL196" s="462">
        <v>0</v>
      </c>
      <c r="AM196" s="463">
        <f t="shared" si="38"/>
        <v>0</v>
      </c>
      <c r="AN196" s="460"/>
      <c r="AO196" s="461">
        <v>0</v>
      </c>
      <c r="AP196" s="462">
        <v>0</v>
      </c>
      <c r="AQ196" s="463">
        <f t="shared" si="39"/>
        <v>0</v>
      </c>
      <c r="AR196" s="464">
        <f t="shared" si="42"/>
        <v>0</v>
      </c>
      <c r="AS196" s="463">
        <f t="shared" si="43"/>
        <v>0</v>
      </c>
      <c r="AT196" s="480">
        <v>0</v>
      </c>
      <c r="AU196" s="491">
        <f>[1]Budżet!K188</f>
        <v>0</v>
      </c>
      <c r="AV196" s="487">
        <f>ROUND([1]Budżet!K188-[1]Budżet!M188,2)</f>
        <v>0</v>
      </c>
      <c r="AW196" s="487" t="str">
        <f t="shared" si="44"/>
        <v>OK</v>
      </c>
      <c r="AX196" s="488" t="str">
        <f t="shared" si="32"/>
        <v>OK</v>
      </c>
      <c r="AY196" s="488" t="str">
        <f t="shared" si="40"/>
        <v>Wartość wkładu własnego spójna z SOWA EFS</v>
      </c>
      <c r="AZ196" s="490" t="str">
        <f t="shared" si="41"/>
        <v>Wartość ogółem spójna z SOWA EFS</v>
      </c>
      <c r="BA196" s="456"/>
      <c r="BB196" s="441"/>
      <c r="BC196" s="441"/>
      <c r="BD196" s="441"/>
      <c r="BE196" s="441"/>
      <c r="BF196" s="441"/>
      <c r="BG196" s="441"/>
    </row>
    <row r="197" spans="1:59" ht="75" customHeight="1">
      <c r="A197" s="438" t="s">
        <v>1290</v>
      </c>
      <c r="B197" s="438">
        <f>[1]Budżet!B189</f>
        <v>0</v>
      </c>
      <c r="C197" s="476">
        <f>[1]Budżet!E189</f>
        <v>0</v>
      </c>
      <c r="D197" s="438">
        <f>[1]Budżet!N189</f>
        <v>0</v>
      </c>
      <c r="E197" s="438" t="str">
        <f>IF([1]Budżet!D189="Amortyzacja","T","N")</f>
        <v>N</v>
      </c>
      <c r="F197" s="438" t="str">
        <f>IF([1]Budżet!D189="Personel projektu","T","N")</f>
        <v>N</v>
      </c>
      <c r="G197" s="438" t="str">
        <f>IF([1]Budżet!D189="Środki trwałe/dostawy","T","N")</f>
        <v>N</v>
      </c>
      <c r="H197" s="438" t="str">
        <f>IF([1]Budżet!D189="Wsparcie finansowe udzielone grantobiorcom i uczestnikom projektu","T","N")</f>
        <v>N</v>
      </c>
      <c r="I197" s="438" t="str">
        <f>IF([1]Budżet!K189&gt;[1]Budżet!M189,"T","N")</f>
        <v>N</v>
      </c>
      <c r="J197" s="438" t="str">
        <f>IF([1]Budżet!D189="Nieruchomości","T","N")</f>
        <v>N</v>
      </c>
      <c r="K197" s="438" t="str">
        <f>IF([1]Budżet!D189="Usługi zewnętrzne","T","N")</f>
        <v>N</v>
      </c>
      <c r="L197" s="438" t="str">
        <f>IF([1]Budżet!D189="Wartości niematerialne i prawne","T","N")</f>
        <v>N</v>
      </c>
      <c r="M197" s="438" t="str">
        <f>IF([1]Budżet!D189="Roboty budowlane","T","N")</f>
        <v>N</v>
      </c>
      <c r="N197" s="438" t="str">
        <f>IF([1]Budżet!D189="Dostawy (inne niż środki trwałe)","T","N")</f>
        <v>N</v>
      </c>
      <c r="O197" s="438" t="str">
        <f>IF([1]Budżet!D189="Koszty wsparcia uczestników projektu","T","N")</f>
        <v>N</v>
      </c>
      <c r="P197" s="460"/>
      <c r="Q197" s="461">
        <v>0</v>
      </c>
      <c r="R197" s="462">
        <v>0</v>
      </c>
      <c r="S197" s="463">
        <f t="shared" si="33"/>
        <v>0</v>
      </c>
      <c r="T197" s="460"/>
      <c r="U197" s="461">
        <v>0</v>
      </c>
      <c r="V197" s="462">
        <v>0</v>
      </c>
      <c r="W197" s="463">
        <f t="shared" si="34"/>
        <v>0</v>
      </c>
      <c r="X197" s="460"/>
      <c r="Y197" s="461">
        <v>0</v>
      </c>
      <c r="Z197" s="462">
        <v>0</v>
      </c>
      <c r="AA197" s="463">
        <f t="shared" si="35"/>
        <v>0</v>
      </c>
      <c r="AB197" s="460"/>
      <c r="AC197" s="461">
        <v>0</v>
      </c>
      <c r="AD197" s="462">
        <v>0</v>
      </c>
      <c r="AE197" s="463">
        <f t="shared" si="36"/>
        <v>0</v>
      </c>
      <c r="AF197" s="460"/>
      <c r="AG197" s="461">
        <v>0</v>
      </c>
      <c r="AH197" s="462">
        <v>0</v>
      </c>
      <c r="AI197" s="463">
        <f t="shared" si="37"/>
        <v>0</v>
      </c>
      <c r="AJ197" s="460"/>
      <c r="AK197" s="461">
        <v>0</v>
      </c>
      <c r="AL197" s="462">
        <v>0</v>
      </c>
      <c r="AM197" s="463">
        <f t="shared" si="38"/>
        <v>0</v>
      </c>
      <c r="AN197" s="460"/>
      <c r="AO197" s="461">
        <v>0</v>
      </c>
      <c r="AP197" s="462">
        <v>0</v>
      </c>
      <c r="AQ197" s="463">
        <f t="shared" si="39"/>
        <v>0</v>
      </c>
      <c r="AR197" s="464">
        <f t="shared" si="42"/>
        <v>0</v>
      </c>
      <c r="AS197" s="463">
        <f t="shared" si="43"/>
        <v>0</v>
      </c>
      <c r="AT197" s="480">
        <v>0</v>
      </c>
      <c r="AU197" s="491">
        <f>[1]Budżet!K189</f>
        <v>0</v>
      </c>
      <c r="AV197" s="487">
        <f>ROUND([1]Budżet!K189-[1]Budżet!M189,2)</f>
        <v>0</v>
      </c>
      <c r="AW197" s="487" t="str">
        <f t="shared" si="44"/>
        <v>OK</v>
      </c>
      <c r="AX197" s="488" t="str">
        <f t="shared" si="32"/>
        <v>OK</v>
      </c>
      <c r="AY197" s="488" t="str">
        <f t="shared" si="40"/>
        <v>Wartość wkładu własnego spójna z SOWA EFS</v>
      </c>
      <c r="AZ197" s="490" t="str">
        <f t="shared" si="41"/>
        <v>Wartość ogółem spójna z SOWA EFS</v>
      </c>
      <c r="BA197" s="456"/>
      <c r="BB197" s="441"/>
      <c r="BC197" s="441"/>
      <c r="BD197" s="441"/>
      <c r="BE197" s="441"/>
      <c r="BF197" s="441"/>
      <c r="BG197" s="441"/>
    </row>
    <row r="198" spans="1:59" ht="75" customHeight="1">
      <c r="A198" s="438" t="s">
        <v>1291</v>
      </c>
      <c r="B198" s="438">
        <f>[1]Budżet!B190</f>
        <v>0</v>
      </c>
      <c r="C198" s="476">
        <f>[1]Budżet!E190</f>
        <v>0</v>
      </c>
      <c r="D198" s="438">
        <f>[1]Budżet!N190</f>
        <v>0</v>
      </c>
      <c r="E198" s="438" t="str">
        <f>IF([1]Budżet!D190="Amortyzacja","T","N")</f>
        <v>N</v>
      </c>
      <c r="F198" s="438" t="str">
        <f>IF([1]Budżet!D190="Personel projektu","T","N")</f>
        <v>N</v>
      </c>
      <c r="G198" s="438" t="str">
        <f>IF([1]Budżet!D190="Środki trwałe/dostawy","T","N")</f>
        <v>N</v>
      </c>
      <c r="H198" s="438" t="str">
        <f>IF([1]Budżet!D190="Wsparcie finansowe udzielone grantobiorcom i uczestnikom projektu","T","N")</f>
        <v>N</v>
      </c>
      <c r="I198" s="438" t="str">
        <f>IF([1]Budżet!K190&gt;[1]Budżet!M190,"T","N")</f>
        <v>N</v>
      </c>
      <c r="J198" s="438" t="str">
        <f>IF([1]Budżet!D190="Nieruchomości","T","N")</f>
        <v>N</v>
      </c>
      <c r="K198" s="438" t="str">
        <f>IF([1]Budżet!D190="Usługi zewnętrzne","T","N")</f>
        <v>N</v>
      </c>
      <c r="L198" s="438" t="str">
        <f>IF([1]Budżet!D190="Wartości niematerialne i prawne","T","N")</f>
        <v>N</v>
      </c>
      <c r="M198" s="438" t="str">
        <f>IF([1]Budżet!D190="Roboty budowlane","T","N")</f>
        <v>N</v>
      </c>
      <c r="N198" s="438" t="str">
        <f>IF([1]Budżet!D190="Dostawy (inne niż środki trwałe)","T","N")</f>
        <v>N</v>
      </c>
      <c r="O198" s="438" t="str">
        <f>IF([1]Budżet!D190="Koszty wsparcia uczestników projektu","T","N")</f>
        <v>N</v>
      </c>
      <c r="P198" s="460"/>
      <c r="Q198" s="461">
        <v>0</v>
      </c>
      <c r="R198" s="462">
        <v>0</v>
      </c>
      <c r="S198" s="463">
        <f t="shared" si="33"/>
        <v>0</v>
      </c>
      <c r="T198" s="460"/>
      <c r="U198" s="461">
        <v>0</v>
      </c>
      <c r="V198" s="462">
        <v>0</v>
      </c>
      <c r="W198" s="463">
        <f t="shared" si="34"/>
        <v>0</v>
      </c>
      <c r="X198" s="460"/>
      <c r="Y198" s="461">
        <v>0</v>
      </c>
      <c r="Z198" s="462">
        <v>0</v>
      </c>
      <c r="AA198" s="463">
        <f t="shared" si="35"/>
        <v>0</v>
      </c>
      <c r="AB198" s="460"/>
      <c r="AC198" s="461">
        <v>0</v>
      </c>
      <c r="AD198" s="462">
        <v>0</v>
      </c>
      <c r="AE198" s="463">
        <f t="shared" si="36"/>
        <v>0</v>
      </c>
      <c r="AF198" s="460"/>
      <c r="AG198" s="461">
        <v>0</v>
      </c>
      <c r="AH198" s="462">
        <v>0</v>
      </c>
      <c r="AI198" s="463">
        <f t="shared" si="37"/>
        <v>0</v>
      </c>
      <c r="AJ198" s="460"/>
      <c r="AK198" s="461">
        <v>0</v>
      </c>
      <c r="AL198" s="462">
        <v>0</v>
      </c>
      <c r="AM198" s="463">
        <f t="shared" si="38"/>
        <v>0</v>
      </c>
      <c r="AN198" s="460"/>
      <c r="AO198" s="461">
        <v>0</v>
      </c>
      <c r="AP198" s="462">
        <v>0</v>
      </c>
      <c r="AQ198" s="463">
        <f t="shared" si="39"/>
        <v>0</v>
      </c>
      <c r="AR198" s="464">
        <f t="shared" si="42"/>
        <v>0</v>
      </c>
      <c r="AS198" s="463">
        <f t="shared" si="43"/>
        <v>0</v>
      </c>
      <c r="AT198" s="480">
        <v>0</v>
      </c>
      <c r="AU198" s="491">
        <f>[1]Budżet!K190</f>
        <v>0</v>
      </c>
      <c r="AV198" s="487">
        <f>ROUND([1]Budżet!K190-[1]Budżet!M190,2)</f>
        <v>0</v>
      </c>
      <c r="AW198" s="487" t="str">
        <f t="shared" si="44"/>
        <v>OK</v>
      </c>
      <c r="AX198" s="488" t="str">
        <f t="shared" si="32"/>
        <v>OK</v>
      </c>
      <c r="AY198" s="488" t="str">
        <f t="shared" si="40"/>
        <v>Wartość wkładu własnego spójna z SOWA EFS</v>
      </c>
      <c r="AZ198" s="490" t="str">
        <f t="shared" si="41"/>
        <v>Wartość ogółem spójna z SOWA EFS</v>
      </c>
      <c r="BA198" s="456"/>
      <c r="BB198" s="441"/>
      <c r="BC198" s="441"/>
      <c r="BD198" s="441"/>
      <c r="BE198" s="441"/>
      <c r="BF198" s="441"/>
      <c r="BG198" s="441"/>
    </row>
    <row r="199" spans="1:59" ht="75" customHeight="1">
      <c r="A199" s="438" t="s">
        <v>1292</v>
      </c>
      <c r="B199" s="438">
        <f>[1]Budżet!B191</f>
        <v>0</v>
      </c>
      <c r="C199" s="476">
        <f>[1]Budżet!E191</f>
        <v>0</v>
      </c>
      <c r="D199" s="438">
        <f>[1]Budżet!N191</f>
        <v>0</v>
      </c>
      <c r="E199" s="438" t="str">
        <f>IF([1]Budżet!D191="Amortyzacja","T","N")</f>
        <v>N</v>
      </c>
      <c r="F199" s="438" t="str">
        <f>IF([1]Budżet!D191="Personel projektu","T","N")</f>
        <v>N</v>
      </c>
      <c r="G199" s="438" t="str">
        <f>IF([1]Budżet!D191="Środki trwałe/dostawy","T","N")</f>
        <v>N</v>
      </c>
      <c r="H199" s="438" t="str">
        <f>IF([1]Budżet!D191="Wsparcie finansowe udzielone grantobiorcom i uczestnikom projektu","T","N")</f>
        <v>N</v>
      </c>
      <c r="I199" s="438" t="str">
        <f>IF([1]Budżet!K191&gt;[1]Budżet!M191,"T","N")</f>
        <v>N</v>
      </c>
      <c r="J199" s="438" t="str">
        <f>IF([1]Budżet!D191="Nieruchomości","T","N")</f>
        <v>N</v>
      </c>
      <c r="K199" s="438" t="str">
        <f>IF([1]Budżet!D191="Usługi zewnętrzne","T","N")</f>
        <v>N</v>
      </c>
      <c r="L199" s="438" t="str">
        <f>IF([1]Budżet!D191="Wartości niematerialne i prawne","T","N")</f>
        <v>N</v>
      </c>
      <c r="M199" s="438" t="str">
        <f>IF([1]Budżet!D191="Roboty budowlane","T","N")</f>
        <v>N</v>
      </c>
      <c r="N199" s="438" t="str">
        <f>IF([1]Budżet!D191="Dostawy (inne niż środki trwałe)","T","N")</f>
        <v>N</v>
      </c>
      <c r="O199" s="438" t="str">
        <f>IF([1]Budżet!D191="Koszty wsparcia uczestników projektu","T","N")</f>
        <v>N</v>
      </c>
      <c r="P199" s="460"/>
      <c r="Q199" s="461">
        <v>0</v>
      </c>
      <c r="R199" s="462">
        <v>0</v>
      </c>
      <c r="S199" s="463">
        <f t="shared" si="33"/>
        <v>0</v>
      </c>
      <c r="T199" s="460"/>
      <c r="U199" s="461">
        <v>0</v>
      </c>
      <c r="V199" s="462">
        <v>0</v>
      </c>
      <c r="W199" s="463">
        <f t="shared" si="34"/>
        <v>0</v>
      </c>
      <c r="X199" s="460"/>
      <c r="Y199" s="461">
        <v>0</v>
      </c>
      <c r="Z199" s="462">
        <v>0</v>
      </c>
      <c r="AA199" s="463">
        <f t="shared" si="35"/>
        <v>0</v>
      </c>
      <c r="AB199" s="460"/>
      <c r="AC199" s="461">
        <v>0</v>
      </c>
      <c r="AD199" s="462">
        <v>0</v>
      </c>
      <c r="AE199" s="463">
        <f t="shared" si="36"/>
        <v>0</v>
      </c>
      <c r="AF199" s="460"/>
      <c r="AG199" s="461">
        <v>0</v>
      </c>
      <c r="AH199" s="462">
        <v>0</v>
      </c>
      <c r="AI199" s="463">
        <f t="shared" si="37"/>
        <v>0</v>
      </c>
      <c r="AJ199" s="460"/>
      <c r="AK199" s="461">
        <v>0</v>
      </c>
      <c r="AL199" s="462">
        <v>0</v>
      </c>
      <c r="AM199" s="463">
        <f t="shared" si="38"/>
        <v>0</v>
      </c>
      <c r="AN199" s="460"/>
      <c r="AO199" s="461">
        <v>0</v>
      </c>
      <c r="AP199" s="462">
        <v>0</v>
      </c>
      <c r="AQ199" s="463">
        <f t="shared" si="39"/>
        <v>0</v>
      </c>
      <c r="AR199" s="464">
        <f t="shared" si="42"/>
        <v>0</v>
      </c>
      <c r="AS199" s="463">
        <f t="shared" si="43"/>
        <v>0</v>
      </c>
      <c r="AT199" s="480">
        <v>0</v>
      </c>
      <c r="AU199" s="491">
        <f>[1]Budżet!K191</f>
        <v>0</v>
      </c>
      <c r="AV199" s="487">
        <f>ROUND([1]Budżet!K191-[1]Budżet!M191,2)</f>
        <v>0</v>
      </c>
      <c r="AW199" s="487" t="str">
        <f t="shared" si="44"/>
        <v>OK</v>
      </c>
      <c r="AX199" s="488" t="str">
        <f t="shared" si="32"/>
        <v>OK</v>
      </c>
      <c r="AY199" s="488" t="str">
        <f t="shared" si="40"/>
        <v>Wartość wkładu własnego spójna z SOWA EFS</v>
      </c>
      <c r="AZ199" s="490" t="str">
        <f t="shared" si="41"/>
        <v>Wartość ogółem spójna z SOWA EFS</v>
      </c>
      <c r="BA199" s="456"/>
      <c r="BB199" s="441"/>
      <c r="BC199" s="441"/>
      <c r="BD199" s="441"/>
      <c r="BE199" s="441"/>
      <c r="BF199" s="441"/>
      <c r="BG199" s="441"/>
    </row>
    <row r="200" spans="1:59" ht="75" customHeight="1">
      <c r="A200" s="438" t="s">
        <v>1293</v>
      </c>
      <c r="B200" s="438">
        <f>[1]Budżet!B192</f>
        <v>0</v>
      </c>
      <c r="C200" s="476">
        <f>[1]Budżet!E192</f>
        <v>0</v>
      </c>
      <c r="D200" s="438">
        <f>[1]Budżet!N192</f>
        <v>0</v>
      </c>
      <c r="E200" s="438" t="str">
        <f>IF([1]Budżet!D192="Amortyzacja","T","N")</f>
        <v>N</v>
      </c>
      <c r="F200" s="438" t="str">
        <f>IF([1]Budżet!D192="Personel projektu","T","N")</f>
        <v>N</v>
      </c>
      <c r="G200" s="438" t="str">
        <f>IF([1]Budżet!D192="Środki trwałe/dostawy","T","N")</f>
        <v>N</v>
      </c>
      <c r="H200" s="438" t="str">
        <f>IF([1]Budżet!D192="Wsparcie finansowe udzielone grantobiorcom i uczestnikom projektu","T","N")</f>
        <v>N</v>
      </c>
      <c r="I200" s="438" t="str">
        <f>IF([1]Budżet!K192&gt;[1]Budżet!M192,"T","N")</f>
        <v>N</v>
      </c>
      <c r="J200" s="438" t="str">
        <f>IF([1]Budżet!D192="Nieruchomości","T","N")</f>
        <v>N</v>
      </c>
      <c r="K200" s="438" t="str">
        <f>IF([1]Budżet!D192="Usługi zewnętrzne","T","N")</f>
        <v>N</v>
      </c>
      <c r="L200" s="438" t="str">
        <f>IF([1]Budżet!D192="Wartości niematerialne i prawne","T","N")</f>
        <v>N</v>
      </c>
      <c r="M200" s="438" t="str">
        <f>IF([1]Budżet!D192="Roboty budowlane","T","N")</f>
        <v>N</v>
      </c>
      <c r="N200" s="438" t="str">
        <f>IF([1]Budżet!D192="Dostawy (inne niż środki trwałe)","T","N")</f>
        <v>N</v>
      </c>
      <c r="O200" s="438" t="str">
        <f>IF([1]Budżet!D192="Koszty wsparcia uczestników projektu","T","N")</f>
        <v>N</v>
      </c>
      <c r="P200" s="460"/>
      <c r="Q200" s="461">
        <v>0</v>
      </c>
      <c r="R200" s="462">
        <v>0</v>
      </c>
      <c r="S200" s="463">
        <f t="shared" si="33"/>
        <v>0</v>
      </c>
      <c r="T200" s="460"/>
      <c r="U200" s="461">
        <v>0</v>
      </c>
      <c r="V200" s="462">
        <v>0</v>
      </c>
      <c r="W200" s="463">
        <f t="shared" si="34"/>
        <v>0</v>
      </c>
      <c r="X200" s="460"/>
      <c r="Y200" s="461">
        <v>0</v>
      </c>
      <c r="Z200" s="462">
        <v>0</v>
      </c>
      <c r="AA200" s="463">
        <f t="shared" si="35"/>
        <v>0</v>
      </c>
      <c r="AB200" s="460"/>
      <c r="AC200" s="461">
        <v>0</v>
      </c>
      <c r="AD200" s="462">
        <v>0</v>
      </c>
      <c r="AE200" s="463">
        <f t="shared" si="36"/>
        <v>0</v>
      </c>
      <c r="AF200" s="460"/>
      <c r="AG200" s="461">
        <v>0</v>
      </c>
      <c r="AH200" s="462">
        <v>0</v>
      </c>
      <c r="AI200" s="463">
        <f t="shared" si="37"/>
        <v>0</v>
      </c>
      <c r="AJ200" s="460"/>
      <c r="AK200" s="461">
        <v>0</v>
      </c>
      <c r="AL200" s="462">
        <v>0</v>
      </c>
      <c r="AM200" s="463">
        <f t="shared" si="38"/>
        <v>0</v>
      </c>
      <c r="AN200" s="460"/>
      <c r="AO200" s="461">
        <v>0</v>
      </c>
      <c r="AP200" s="462">
        <v>0</v>
      </c>
      <c r="AQ200" s="463">
        <f t="shared" si="39"/>
        <v>0</v>
      </c>
      <c r="AR200" s="464">
        <f t="shared" si="42"/>
        <v>0</v>
      </c>
      <c r="AS200" s="463">
        <f t="shared" si="43"/>
        <v>0</v>
      </c>
      <c r="AT200" s="480">
        <v>0</v>
      </c>
      <c r="AU200" s="491">
        <f>[1]Budżet!K192</f>
        <v>0</v>
      </c>
      <c r="AV200" s="487">
        <f>ROUND([1]Budżet!K192-[1]Budżet!M192,2)</f>
        <v>0</v>
      </c>
      <c r="AW200" s="487" t="str">
        <f t="shared" si="44"/>
        <v>OK</v>
      </c>
      <c r="AX200" s="488" t="str">
        <f t="shared" si="32"/>
        <v>OK</v>
      </c>
      <c r="AY200" s="488" t="str">
        <f t="shared" si="40"/>
        <v>Wartość wkładu własnego spójna z SOWA EFS</v>
      </c>
      <c r="AZ200" s="490" t="str">
        <f t="shared" si="41"/>
        <v>Wartość ogółem spójna z SOWA EFS</v>
      </c>
      <c r="BA200" s="456"/>
      <c r="BB200" s="441"/>
      <c r="BC200" s="441"/>
      <c r="BD200" s="441"/>
      <c r="BE200" s="441"/>
      <c r="BF200" s="441"/>
      <c r="BG200" s="441"/>
    </row>
    <row r="201" spans="1:59" ht="75" customHeight="1">
      <c r="A201" s="438" t="s">
        <v>1294</v>
      </c>
      <c r="B201" s="438">
        <f>[1]Budżet!B193</f>
        <v>0</v>
      </c>
      <c r="C201" s="476">
        <f>[1]Budżet!E193</f>
        <v>0</v>
      </c>
      <c r="D201" s="438">
        <f>[1]Budżet!N193</f>
        <v>0</v>
      </c>
      <c r="E201" s="438" t="str">
        <f>IF([1]Budżet!D193="Amortyzacja","T","N")</f>
        <v>N</v>
      </c>
      <c r="F201" s="438" t="str">
        <f>IF([1]Budżet!D193="Personel projektu","T","N")</f>
        <v>N</v>
      </c>
      <c r="G201" s="438" t="str">
        <f>IF([1]Budżet!D193="Środki trwałe/dostawy","T","N")</f>
        <v>N</v>
      </c>
      <c r="H201" s="438" t="str">
        <f>IF([1]Budżet!D193="Wsparcie finansowe udzielone grantobiorcom i uczestnikom projektu","T","N")</f>
        <v>N</v>
      </c>
      <c r="I201" s="438" t="str">
        <f>IF([1]Budżet!K193&gt;[1]Budżet!M193,"T","N")</f>
        <v>N</v>
      </c>
      <c r="J201" s="438" t="str">
        <f>IF([1]Budżet!D193="Nieruchomości","T","N")</f>
        <v>N</v>
      </c>
      <c r="K201" s="438" t="str">
        <f>IF([1]Budżet!D193="Usługi zewnętrzne","T","N")</f>
        <v>N</v>
      </c>
      <c r="L201" s="438" t="str">
        <f>IF([1]Budżet!D193="Wartości niematerialne i prawne","T","N")</f>
        <v>N</v>
      </c>
      <c r="M201" s="438" t="str">
        <f>IF([1]Budżet!D193="Roboty budowlane","T","N")</f>
        <v>N</v>
      </c>
      <c r="N201" s="438" t="str">
        <f>IF([1]Budżet!D193="Dostawy (inne niż środki trwałe)","T","N")</f>
        <v>N</v>
      </c>
      <c r="O201" s="438" t="str">
        <f>IF([1]Budżet!D193="Koszty wsparcia uczestników projektu","T","N")</f>
        <v>N</v>
      </c>
      <c r="P201" s="460"/>
      <c r="Q201" s="461">
        <v>0</v>
      </c>
      <c r="R201" s="462">
        <v>0</v>
      </c>
      <c r="S201" s="463">
        <f t="shared" si="33"/>
        <v>0</v>
      </c>
      <c r="T201" s="460"/>
      <c r="U201" s="461">
        <v>0</v>
      </c>
      <c r="V201" s="462">
        <v>0</v>
      </c>
      <c r="W201" s="463">
        <f t="shared" si="34"/>
        <v>0</v>
      </c>
      <c r="X201" s="460"/>
      <c r="Y201" s="461">
        <v>0</v>
      </c>
      <c r="Z201" s="462">
        <v>0</v>
      </c>
      <c r="AA201" s="463">
        <f t="shared" si="35"/>
        <v>0</v>
      </c>
      <c r="AB201" s="460"/>
      <c r="AC201" s="461">
        <v>0</v>
      </c>
      <c r="AD201" s="462">
        <v>0</v>
      </c>
      <c r="AE201" s="463">
        <f t="shared" si="36"/>
        <v>0</v>
      </c>
      <c r="AF201" s="460"/>
      <c r="AG201" s="461">
        <v>0</v>
      </c>
      <c r="AH201" s="462">
        <v>0</v>
      </c>
      <c r="AI201" s="463">
        <f t="shared" si="37"/>
        <v>0</v>
      </c>
      <c r="AJ201" s="460"/>
      <c r="AK201" s="461">
        <v>0</v>
      </c>
      <c r="AL201" s="462">
        <v>0</v>
      </c>
      <c r="AM201" s="463">
        <f t="shared" si="38"/>
        <v>0</v>
      </c>
      <c r="AN201" s="460"/>
      <c r="AO201" s="461">
        <v>0</v>
      </c>
      <c r="AP201" s="462">
        <v>0</v>
      </c>
      <c r="AQ201" s="463">
        <f t="shared" si="39"/>
        <v>0</v>
      </c>
      <c r="AR201" s="464">
        <f t="shared" si="42"/>
        <v>0</v>
      </c>
      <c r="AS201" s="463">
        <f t="shared" si="43"/>
        <v>0</v>
      </c>
      <c r="AT201" s="480">
        <v>0</v>
      </c>
      <c r="AU201" s="491">
        <f>[1]Budżet!K193</f>
        <v>0</v>
      </c>
      <c r="AV201" s="487">
        <f>ROUND([1]Budżet!K193-[1]Budżet!M193,2)</f>
        <v>0</v>
      </c>
      <c r="AW201" s="487" t="str">
        <f t="shared" si="44"/>
        <v>OK</v>
      </c>
      <c r="AX201" s="488" t="str">
        <f t="shared" ref="AX201:AX264" si="45">IF(AS201=AU201,"OK","ŹLE")</f>
        <v>OK</v>
      </c>
      <c r="AY201" s="488" t="str">
        <f t="shared" si="40"/>
        <v>Wartość wkładu własnego spójna z SOWA EFS</v>
      </c>
      <c r="AZ201" s="490" t="str">
        <f t="shared" si="41"/>
        <v>Wartość ogółem spójna z SOWA EFS</v>
      </c>
      <c r="BA201" s="456"/>
      <c r="BB201" s="441"/>
      <c r="BC201" s="441"/>
      <c r="BD201" s="441"/>
      <c r="BE201" s="441"/>
      <c r="BF201" s="441"/>
      <c r="BG201" s="441"/>
    </row>
    <row r="202" spans="1:59" ht="75" customHeight="1">
      <c r="A202" s="438" t="s">
        <v>1295</v>
      </c>
      <c r="B202" s="438">
        <f>[1]Budżet!B194</f>
        <v>0</v>
      </c>
      <c r="C202" s="476">
        <f>[1]Budżet!E194</f>
        <v>0</v>
      </c>
      <c r="D202" s="438">
        <f>[1]Budżet!N194</f>
        <v>0</v>
      </c>
      <c r="E202" s="438" t="str">
        <f>IF([1]Budżet!D194="Amortyzacja","T","N")</f>
        <v>N</v>
      </c>
      <c r="F202" s="438" t="str">
        <f>IF([1]Budżet!D194="Personel projektu","T","N")</f>
        <v>N</v>
      </c>
      <c r="G202" s="438" t="str">
        <f>IF([1]Budżet!D194="Środki trwałe/dostawy","T","N")</f>
        <v>N</v>
      </c>
      <c r="H202" s="438" t="str">
        <f>IF([1]Budżet!D194="Wsparcie finansowe udzielone grantobiorcom i uczestnikom projektu","T","N")</f>
        <v>N</v>
      </c>
      <c r="I202" s="438" t="str">
        <f>IF([1]Budżet!K194&gt;[1]Budżet!M194,"T","N")</f>
        <v>N</v>
      </c>
      <c r="J202" s="438" t="str">
        <f>IF([1]Budżet!D194="Nieruchomości","T","N")</f>
        <v>N</v>
      </c>
      <c r="K202" s="438" t="str">
        <f>IF([1]Budżet!D194="Usługi zewnętrzne","T","N")</f>
        <v>N</v>
      </c>
      <c r="L202" s="438" t="str">
        <f>IF([1]Budżet!D194="Wartości niematerialne i prawne","T","N")</f>
        <v>N</v>
      </c>
      <c r="M202" s="438" t="str">
        <f>IF([1]Budżet!D194="Roboty budowlane","T","N")</f>
        <v>N</v>
      </c>
      <c r="N202" s="438" t="str">
        <f>IF([1]Budżet!D194="Dostawy (inne niż środki trwałe)","T","N")</f>
        <v>N</v>
      </c>
      <c r="O202" s="438" t="str">
        <f>IF([1]Budżet!D194="Koszty wsparcia uczestników projektu","T","N")</f>
        <v>N</v>
      </c>
      <c r="P202" s="460"/>
      <c r="Q202" s="461">
        <v>0</v>
      </c>
      <c r="R202" s="462">
        <v>0</v>
      </c>
      <c r="S202" s="463">
        <f t="shared" ref="S202:S265" si="46">ROUND(R202*Q202,2)</f>
        <v>0</v>
      </c>
      <c r="T202" s="460"/>
      <c r="U202" s="461">
        <v>0</v>
      </c>
      <c r="V202" s="462">
        <v>0</v>
      </c>
      <c r="W202" s="463">
        <f t="shared" ref="W202:W265" si="47">ROUND(V202*U202,2)</f>
        <v>0</v>
      </c>
      <c r="X202" s="460"/>
      <c r="Y202" s="461">
        <v>0</v>
      </c>
      <c r="Z202" s="462">
        <v>0</v>
      </c>
      <c r="AA202" s="463">
        <f t="shared" ref="AA202:AA265" si="48">ROUND(Z202*Y202,2)</f>
        <v>0</v>
      </c>
      <c r="AB202" s="460"/>
      <c r="AC202" s="461">
        <v>0</v>
      </c>
      <c r="AD202" s="462">
        <v>0</v>
      </c>
      <c r="AE202" s="463">
        <f t="shared" ref="AE202:AE265" si="49">ROUND(AD202*AC202,2)</f>
        <v>0</v>
      </c>
      <c r="AF202" s="460"/>
      <c r="AG202" s="461">
        <v>0</v>
      </c>
      <c r="AH202" s="462">
        <v>0</v>
      </c>
      <c r="AI202" s="463">
        <f t="shared" ref="AI202:AI265" si="50">ROUND(AH202*AG202,2)</f>
        <v>0</v>
      </c>
      <c r="AJ202" s="460"/>
      <c r="AK202" s="461">
        <v>0</v>
      </c>
      <c r="AL202" s="462">
        <v>0</v>
      </c>
      <c r="AM202" s="463">
        <f t="shared" ref="AM202:AM265" si="51">ROUND(AL202*AK202,2)</f>
        <v>0</v>
      </c>
      <c r="AN202" s="460"/>
      <c r="AO202" s="461">
        <v>0</v>
      </c>
      <c r="AP202" s="462">
        <v>0</v>
      </c>
      <c r="AQ202" s="463">
        <f t="shared" ref="AQ202:AQ265" si="52">ROUND(AP202*AO202,2)</f>
        <v>0</v>
      </c>
      <c r="AR202" s="464">
        <f t="shared" si="42"/>
        <v>0</v>
      </c>
      <c r="AS202" s="463">
        <f t="shared" si="43"/>
        <v>0</v>
      </c>
      <c r="AT202" s="480">
        <v>0</v>
      </c>
      <c r="AU202" s="491">
        <f>[1]Budżet!K194</f>
        <v>0</v>
      </c>
      <c r="AV202" s="487">
        <f>ROUND([1]Budżet!K194-[1]Budżet!M194,2)</f>
        <v>0</v>
      </c>
      <c r="AW202" s="487" t="str">
        <f t="shared" si="44"/>
        <v>OK</v>
      </c>
      <c r="AX202" s="488" t="str">
        <f t="shared" si="45"/>
        <v>OK</v>
      </c>
      <c r="AY202" s="488" t="str">
        <f t="shared" ref="AY202:AY265" si="53">IF(AW202="ŹLE",IF(AT202&lt;&gt;AV202,AT202-AV202),IF(AW202="ok","Wartość wkładu własnego spójna z SOWA EFS"))</f>
        <v>Wartość wkładu własnego spójna z SOWA EFS</v>
      </c>
      <c r="AZ202" s="490" t="str">
        <f t="shared" ref="AZ202:AZ265" si="54">IF(AX202="ŹLE",IF(AS202&lt;&gt;AU202,AS202-AU202),IF(AX202="ok","Wartość ogółem spójna z SOWA EFS"))</f>
        <v>Wartość ogółem spójna z SOWA EFS</v>
      </c>
      <c r="BA202" s="456"/>
      <c r="BB202" s="441"/>
      <c r="BC202" s="441"/>
      <c r="BD202" s="441"/>
      <c r="BE202" s="441"/>
      <c r="BF202" s="441"/>
      <c r="BG202" s="441"/>
    </row>
    <row r="203" spans="1:59" ht="75" customHeight="1">
      <c r="A203" s="438" t="s">
        <v>1296</v>
      </c>
      <c r="B203" s="438">
        <f>[1]Budżet!B195</f>
        <v>0</v>
      </c>
      <c r="C203" s="476">
        <f>[1]Budżet!E195</f>
        <v>0</v>
      </c>
      <c r="D203" s="438">
        <f>[1]Budżet!N195</f>
        <v>0</v>
      </c>
      <c r="E203" s="438" t="str">
        <f>IF([1]Budżet!D195="Amortyzacja","T","N")</f>
        <v>N</v>
      </c>
      <c r="F203" s="438" t="str">
        <f>IF([1]Budżet!D195="Personel projektu","T","N")</f>
        <v>N</v>
      </c>
      <c r="G203" s="438" t="str">
        <f>IF([1]Budżet!D195="Środki trwałe/dostawy","T","N")</f>
        <v>N</v>
      </c>
      <c r="H203" s="438" t="str">
        <f>IF([1]Budżet!D195="Wsparcie finansowe udzielone grantobiorcom i uczestnikom projektu","T","N")</f>
        <v>N</v>
      </c>
      <c r="I203" s="438" t="str">
        <f>IF([1]Budżet!K195&gt;[1]Budżet!M195,"T","N")</f>
        <v>N</v>
      </c>
      <c r="J203" s="438" t="str">
        <f>IF([1]Budżet!D195="Nieruchomości","T","N")</f>
        <v>N</v>
      </c>
      <c r="K203" s="438" t="str">
        <f>IF([1]Budżet!D195="Usługi zewnętrzne","T","N")</f>
        <v>N</v>
      </c>
      <c r="L203" s="438" t="str">
        <f>IF([1]Budżet!D195="Wartości niematerialne i prawne","T","N")</f>
        <v>N</v>
      </c>
      <c r="M203" s="438" t="str">
        <f>IF([1]Budżet!D195="Roboty budowlane","T","N")</f>
        <v>N</v>
      </c>
      <c r="N203" s="438" t="str">
        <f>IF([1]Budżet!D195="Dostawy (inne niż środki trwałe)","T","N")</f>
        <v>N</v>
      </c>
      <c r="O203" s="438" t="str">
        <f>IF([1]Budżet!D195="Koszty wsparcia uczestników projektu","T","N")</f>
        <v>N</v>
      </c>
      <c r="P203" s="460"/>
      <c r="Q203" s="461">
        <v>0</v>
      </c>
      <c r="R203" s="462">
        <v>0</v>
      </c>
      <c r="S203" s="463">
        <f t="shared" si="46"/>
        <v>0</v>
      </c>
      <c r="T203" s="460"/>
      <c r="U203" s="461">
        <v>0</v>
      </c>
      <c r="V203" s="462">
        <v>0</v>
      </c>
      <c r="W203" s="463">
        <f t="shared" si="47"/>
        <v>0</v>
      </c>
      <c r="X203" s="460"/>
      <c r="Y203" s="461">
        <v>0</v>
      </c>
      <c r="Z203" s="462">
        <v>0</v>
      </c>
      <c r="AA203" s="463">
        <f t="shared" si="48"/>
        <v>0</v>
      </c>
      <c r="AB203" s="460"/>
      <c r="AC203" s="461">
        <v>0</v>
      </c>
      <c r="AD203" s="462">
        <v>0</v>
      </c>
      <c r="AE203" s="463">
        <f t="shared" si="49"/>
        <v>0</v>
      </c>
      <c r="AF203" s="460"/>
      <c r="AG203" s="461">
        <v>0</v>
      </c>
      <c r="AH203" s="462">
        <v>0</v>
      </c>
      <c r="AI203" s="463">
        <f t="shared" si="50"/>
        <v>0</v>
      </c>
      <c r="AJ203" s="460"/>
      <c r="AK203" s="461">
        <v>0</v>
      </c>
      <c r="AL203" s="462">
        <v>0</v>
      </c>
      <c r="AM203" s="463">
        <f t="shared" si="51"/>
        <v>0</v>
      </c>
      <c r="AN203" s="460"/>
      <c r="AO203" s="461">
        <v>0</v>
      </c>
      <c r="AP203" s="462">
        <v>0</v>
      </c>
      <c r="AQ203" s="463">
        <f t="shared" si="52"/>
        <v>0</v>
      </c>
      <c r="AR203" s="464">
        <f t="shared" ref="AR203:AR266" si="55">AO203+AK203+AG203+AC203+Y203+Q203+U203</f>
        <v>0</v>
      </c>
      <c r="AS203" s="463">
        <f t="shared" ref="AS203:AS266" si="56">AQ203+AM203+AI203+AE203+AA203+W203+S203</f>
        <v>0</v>
      </c>
      <c r="AT203" s="480">
        <v>0</v>
      </c>
      <c r="AU203" s="491">
        <f>[1]Budżet!K195</f>
        <v>0</v>
      </c>
      <c r="AV203" s="487">
        <f>ROUND([1]Budżet!K195-[1]Budżet!M195,2)</f>
        <v>0</v>
      </c>
      <c r="AW203" s="487" t="str">
        <f t="shared" ref="AW203:AW266" si="57">IF(AT203=AV203,"OK","ŹLE")</f>
        <v>OK</v>
      </c>
      <c r="AX203" s="488" t="str">
        <f t="shared" si="45"/>
        <v>OK</v>
      </c>
      <c r="AY203" s="488" t="str">
        <f t="shared" si="53"/>
        <v>Wartość wkładu własnego spójna z SOWA EFS</v>
      </c>
      <c r="AZ203" s="490" t="str">
        <f t="shared" si="54"/>
        <v>Wartość ogółem spójna z SOWA EFS</v>
      </c>
      <c r="BA203" s="456"/>
      <c r="BB203" s="441"/>
      <c r="BC203" s="441"/>
      <c r="BD203" s="441"/>
      <c r="BE203" s="441"/>
      <c r="BF203" s="441"/>
      <c r="BG203" s="441"/>
    </row>
    <row r="204" spans="1:59" ht="75" customHeight="1">
      <c r="A204" s="438" t="s">
        <v>1297</v>
      </c>
      <c r="B204" s="438">
        <f>[1]Budżet!B196</f>
        <v>0</v>
      </c>
      <c r="C204" s="476">
        <f>[1]Budżet!E196</f>
        <v>0</v>
      </c>
      <c r="D204" s="438">
        <f>[1]Budżet!N196</f>
        <v>0</v>
      </c>
      <c r="E204" s="438" t="str">
        <f>IF([1]Budżet!D196="Amortyzacja","T","N")</f>
        <v>N</v>
      </c>
      <c r="F204" s="438" t="str">
        <f>IF([1]Budżet!D196="Personel projektu","T","N")</f>
        <v>N</v>
      </c>
      <c r="G204" s="438" t="str">
        <f>IF([1]Budżet!D196="Środki trwałe/dostawy","T","N")</f>
        <v>N</v>
      </c>
      <c r="H204" s="438" t="str">
        <f>IF([1]Budżet!D196="Wsparcie finansowe udzielone grantobiorcom i uczestnikom projektu","T","N")</f>
        <v>N</v>
      </c>
      <c r="I204" s="438" t="str">
        <f>IF([1]Budżet!K196&gt;[1]Budżet!M196,"T","N")</f>
        <v>N</v>
      </c>
      <c r="J204" s="438" t="str">
        <f>IF([1]Budżet!D196="Nieruchomości","T","N")</f>
        <v>N</v>
      </c>
      <c r="K204" s="438" t="str">
        <f>IF([1]Budżet!D196="Usługi zewnętrzne","T","N")</f>
        <v>N</v>
      </c>
      <c r="L204" s="438" t="str">
        <f>IF([1]Budżet!D196="Wartości niematerialne i prawne","T","N")</f>
        <v>N</v>
      </c>
      <c r="M204" s="438" t="str">
        <f>IF([1]Budżet!D196="Roboty budowlane","T","N")</f>
        <v>N</v>
      </c>
      <c r="N204" s="438" t="str">
        <f>IF([1]Budżet!D196="Dostawy (inne niż środki trwałe)","T","N")</f>
        <v>N</v>
      </c>
      <c r="O204" s="438" t="str">
        <f>IF([1]Budżet!D196="Koszty wsparcia uczestników projektu","T","N")</f>
        <v>N</v>
      </c>
      <c r="P204" s="460"/>
      <c r="Q204" s="461">
        <v>0</v>
      </c>
      <c r="R204" s="462">
        <v>0</v>
      </c>
      <c r="S204" s="463">
        <f t="shared" si="46"/>
        <v>0</v>
      </c>
      <c r="T204" s="460"/>
      <c r="U204" s="461">
        <v>0</v>
      </c>
      <c r="V204" s="462">
        <v>0</v>
      </c>
      <c r="W204" s="463">
        <f t="shared" si="47"/>
        <v>0</v>
      </c>
      <c r="X204" s="460"/>
      <c r="Y204" s="461">
        <v>0</v>
      </c>
      <c r="Z204" s="462">
        <v>0</v>
      </c>
      <c r="AA204" s="463">
        <f t="shared" si="48"/>
        <v>0</v>
      </c>
      <c r="AB204" s="460"/>
      <c r="AC204" s="461">
        <v>0</v>
      </c>
      <c r="AD204" s="462">
        <v>0</v>
      </c>
      <c r="AE204" s="463">
        <f t="shared" si="49"/>
        <v>0</v>
      </c>
      <c r="AF204" s="460"/>
      <c r="AG204" s="461">
        <v>0</v>
      </c>
      <c r="AH204" s="462">
        <v>0</v>
      </c>
      <c r="AI204" s="463">
        <f t="shared" si="50"/>
        <v>0</v>
      </c>
      <c r="AJ204" s="460"/>
      <c r="AK204" s="461">
        <v>0</v>
      </c>
      <c r="AL204" s="462">
        <v>0</v>
      </c>
      <c r="AM204" s="463">
        <f t="shared" si="51"/>
        <v>0</v>
      </c>
      <c r="AN204" s="460"/>
      <c r="AO204" s="461">
        <v>0</v>
      </c>
      <c r="AP204" s="462">
        <v>0</v>
      </c>
      <c r="AQ204" s="463">
        <f t="shared" si="52"/>
        <v>0</v>
      </c>
      <c r="AR204" s="464">
        <f t="shared" si="55"/>
        <v>0</v>
      </c>
      <c r="AS204" s="463">
        <f t="shared" si="56"/>
        <v>0</v>
      </c>
      <c r="AT204" s="480">
        <v>0</v>
      </c>
      <c r="AU204" s="491">
        <f>[1]Budżet!K196</f>
        <v>0</v>
      </c>
      <c r="AV204" s="487">
        <f>ROUND([1]Budżet!K196-[1]Budżet!M196,2)</f>
        <v>0</v>
      </c>
      <c r="AW204" s="487" t="str">
        <f t="shared" si="57"/>
        <v>OK</v>
      </c>
      <c r="AX204" s="488" t="str">
        <f t="shared" si="45"/>
        <v>OK</v>
      </c>
      <c r="AY204" s="488" t="str">
        <f t="shared" si="53"/>
        <v>Wartość wkładu własnego spójna z SOWA EFS</v>
      </c>
      <c r="AZ204" s="490" t="str">
        <f t="shared" si="54"/>
        <v>Wartość ogółem spójna z SOWA EFS</v>
      </c>
      <c r="BA204" s="456"/>
      <c r="BB204" s="441"/>
      <c r="BC204" s="441"/>
      <c r="BD204" s="441"/>
      <c r="BE204" s="441"/>
      <c r="BF204" s="441"/>
      <c r="BG204" s="441"/>
    </row>
    <row r="205" spans="1:59" ht="75" customHeight="1">
      <c r="A205" s="438" t="s">
        <v>1298</v>
      </c>
      <c r="B205" s="438">
        <f>[1]Budżet!B197</f>
        <v>0</v>
      </c>
      <c r="C205" s="476">
        <f>[1]Budżet!E197</f>
        <v>0</v>
      </c>
      <c r="D205" s="438">
        <f>[1]Budżet!N197</f>
        <v>0</v>
      </c>
      <c r="E205" s="438" t="str">
        <f>IF([1]Budżet!D197="Amortyzacja","T","N")</f>
        <v>N</v>
      </c>
      <c r="F205" s="438" t="str">
        <f>IF([1]Budżet!D197="Personel projektu","T","N")</f>
        <v>N</v>
      </c>
      <c r="G205" s="438" t="str">
        <f>IF([1]Budżet!D197="Środki trwałe/dostawy","T","N")</f>
        <v>N</v>
      </c>
      <c r="H205" s="438" t="str">
        <f>IF([1]Budżet!D197="Wsparcie finansowe udzielone grantobiorcom i uczestnikom projektu","T","N")</f>
        <v>N</v>
      </c>
      <c r="I205" s="438" t="str">
        <f>IF([1]Budżet!K197&gt;[1]Budżet!M197,"T","N")</f>
        <v>N</v>
      </c>
      <c r="J205" s="438" t="str">
        <f>IF([1]Budżet!D197="Nieruchomości","T","N")</f>
        <v>N</v>
      </c>
      <c r="K205" s="438" t="str">
        <f>IF([1]Budżet!D197="Usługi zewnętrzne","T","N")</f>
        <v>N</v>
      </c>
      <c r="L205" s="438" t="str">
        <f>IF([1]Budżet!D197="Wartości niematerialne i prawne","T","N")</f>
        <v>N</v>
      </c>
      <c r="M205" s="438" t="str">
        <f>IF([1]Budżet!D197="Roboty budowlane","T","N")</f>
        <v>N</v>
      </c>
      <c r="N205" s="438" t="str">
        <f>IF([1]Budżet!D197="Dostawy (inne niż środki trwałe)","T","N")</f>
        <v>N</v>
      </c>
      <c r="O205" s="438" t="str">
        <f>IF([1]Budżet!D197="Koszty wsparcia uczestników projektu","T","N")</f>
        <v>N</v>
      </c>
      <c r="P205" s="460"/>
      <c r="Q205" s="461">
        <v>0</v>
      </c>
      <c r="R205" s="462">
        <v>0</v>
      </c>
      <c r="S205" s="463">
        <f t="shared" si="46"/>
        <v>0</v>
      </c>
      <c r="T205" s="460"/>
      <c r="U205" s="461">
        <v>0</v>
      </c>
      <c r="V205" s="462">
        <v>0</v>
      </c>
      <c r="W205" s="463">
        <f t="shared" si="47"/>
        <v>0</v>
      </c>
      <c r="X205" s="460"/>
      <c r="Y205" s="461">
        <v>0</v>
      </c>
      <c r="Z205" s="462">
        <v>0</v>
      </c>
      <c r="AA205" s="463">
        <f t="shared" si="48"/>
        <v>0</v>
      </c>
      <c r="AB205" s="460"/>
      <c r="AC205" s="461">
        <v>0</v>
      </c>
      <c r="AD205" s="462">
        <v>0</v>
      </c>
      <c r="AE205" s="463">
        <f t="shared" si="49"/>
        <v>0</v>
      </c>
      <c r="AF205" s="460"/>
      <c r="AG205" s="461">
        <v>0</v>
      </c>
      <c r="AH205" s="462">
        <v>0</v>
      </c>
      <c r="AI205" s="463">
        <f t="shared" si="50"/>
        <v>0</v>
      </c>
      <c r="AJ205" s="460"/>
      <c r="AK205" s="461">
        <v>0</v>
      </c>
      <c r="AL205" s="462">
        <v>0</v>
      </c>
      <c r="AM205" s="463">
        <f t="shared" si="51"/>
        <v>0</v>
      </c>
      <c r="AN205" s="460"/>
      <c r="AO205" s="461">
        <v>0</v>
      </c>
      <c r="AP205" s="462">
        <v>0</v>
      </c>
      <c r="AQ205" s="463">
        <f t="shared" si="52"/>
        <v>0</v>
      </c>
      <c r="AR205" s="464">
        <f t="shared" si="55"/>
        <v>0</v>
      </c>
      <c r="AS205" s="463">
        <f t="shared" si="56"/>
        <v>0</v>
      </c>
      <c r="AT205" s="480">
        <v>0</v>
      </c>
      <c r="AU205" s="491">
        <f>[1]Budżet!K197</f>
        <v>0</v>
      </c>
      <c r="AV205" s="487">
        <f>ROUND([1]Budżet!K197-[1]Budżet!M197,2)</f>
        <v>0</v>
      </c>
      <c r="AW205" s="487" t="str">
        <f t="shared" si="57"/>
        <v>OK</v>
      </c>
      <c r="AX205" s="488" t="str">
        <f t="shared" si="45"/>
        <v>OK</v>
      </c>
      <c r="AY205" s="488" t="str">
        <f t="shared" si="53"/>
        <v>Wartość wkładu własnego spójna z SOWA EFS</v>
      </c>
      <c r="AZ205" s="490" t="str">
        <f t="shared" si="54"/>
        <v>Wartość ogółem spójna z SOWA EFS</v>
      </c>
      <c r="BA205" s="456"/>
      <c r="BB205" s="441"/>
      <c r="BC205" s="441"/>
      <c r="BD205" s="441"/>
      <c r="BE205" s="441"/>
      <c r="BF205" s="441"/>
      <c r="BG205" s="441"/>
    </row>
    <row r="206" spans="1:59" ht="75" customHeight="1">
      <c r="A206" s="438" t="s">
        <v>1299</v>
      </c>
      <c r="B206" s="438">
        <f>[1]Budżet!B198</f>
        <v>0</v>
      </c>
      <c r="C206" s="476">
        <f>[1]Budżet!E198</f>
        <v>0</v>
      </c>
      <c r="D206" s="438">
        <f>[1]Budżet!N198</f>
        <v>0</v>
      </c>
      <c r="E206" s="438" t="str">
        <f>IF([1]Budżet!D198="Amortyzacja","T","N")</f>
        <v>N</v>
      </c>
      <c r="F206" s="438" t="str">
        <f>IF([1]Budżet!D198="Personel projektu","T","N")</f>
        <v>N</v>
      </c>
      <c r="G206" s="438" t="str">
        <f>IF([1]Budżet!D198="Środki trwałe/dostawy","T","N")</f>
        <v>N</v>
      </c>
      <c r="H206" s="438" t="str">
        <f>IF([1]Budżet!D198="Wsparcie finansowe udzielone grantobiorcom i uczestnikom projektu","T","N")</f>
        <v>N</v>
      </c>
      <c r="I206" s="438" t="str">
        <f>IF([1]Budżet!K198&gt;[1]Budżet!M198,"T","N")</f>
        <v>N</v>
      </c>
      <c r="J206" s="438" t="str">
        <f>IF([1]Budżet!D198="Nieruchomości","T","N")</f>
        <v>N</v>
      </c>
      <c r="K206" s="438" t="str">
        <f>IF([1]Budżet!D198="Usługi zewnętrzne","T","N")</f>
        <v>N</v>
      </c>
      <c r="L206" s="438" t="str">
        <f>IF([1]Budżet!D198="Wartości niematerialne i prawne","T","N")</f>
        <v>N</v>
      </c>
      <c r="M206" s="438" t="str">
        <f>IF([1]Budżet!D198="Roboty budowlane","T","N")</f>
        <v>N</v>
      </c>
      <c r="N206" s="438" t="str">
        <f>IF([1]Budżet!D198="Dostawy (inne niż środki trwałe)","T","N")</f>
        <v>N</v>
      </c>
      <c r="O206" s="438" t="str">
        <f>IF([1]Budżet!D198="Koszty wsparcia uczestników projektu","T","N")</f>
        <v>N</v>
      </c>
      <c r="P206" s="460"/>
      <c r="Q206" s="461">
        <v>0</v>
      </c>
      <c r="R206" s="462">
        <v>0</v>
      </c>
      <c r="S206" s="463">
        <f t="shared" si="46"/>
        <v>0</v>
      </c>
      <c r="T206" s="460"/>
      <c r="U206" s="461">
        <v>0</v>
      </c>
      <c r="V206" s="462">
        <v>0</v>
      </c>
      <c r="W206" s="463">
        <f t="shared" si="47"/>
        <v>0</v>
      </c>
      <c r="X206" s="460"/>
      <c r="Y206" s="461">
        <v>0</v>
      </c>
      <c r="Z206" s="462">
        <v>0</v>
      </c>
      <c r="AA206" s="463">
        <f t="shared" si="48"/>
        <v>0</v>
      </c>
      <c r="AB206" s="460"/>
      <c r="AC206" s="461">
        <v>0</v>
      </c>
      <c r="AD206" s="462">
        <v>0</v>
      </c>
      <c r="AE206" s="463">
        <f t="shared" si="49"/>
        <v>0</v>
      </c>
      <c r="AF206" s="460"/>
      <c r="AG206" s="461">
        <v>0</v>
      </c>
      <c r="AH206" s="462">
        <v>0</v>
      </c>
      <c r="AI206" s="463">
        <f t="shared" si="50"/>
        <v>0</v>
      </c>
      <c r="AJ206" s="460"/>
      <c r="AK206" s="461">
        <v>0</v>
      </c>
      <c r="AL206" s="462">
        <v>0</v>
      </c>
      <c r="AM206" s="463">
        <f t="shared" si="51"/>
        <v>0</v>
      </c>
      <c r="AN206" s="460"/>
      <c r="AO206" s="461">
        <v>0</v>
      </c>
      <c r="AP206" s="462">
        <v>0</v>
      </c>
      <c r="AQ206" s="463">
        <f t="shared" si="52"/>
        <v>0</v>
      </c>
      <c r="AR206" s="464">
        <f t="shared" si="55"/>
        <v>0</v>
      </c>
      <c r="AS206" s="463">
        <f t="shared" si="56"/>
        <v>0</v>
      </c>
      <c r="AT206" s="480">
        <v>0</v>
      </c>
      <c r="AU206" s="491">
        <f>[1]Budżet!K198</f>
        <v>0</v>
      </c>
      <c r="AV206" s="487">
        <f>ROUND([1]Budżet!K198-[1]Budżet!M198,2)</f>
        <v>0</v>
      </c>
      <c r="AW206" s="487" t="str">
        <f t="shared" si="57"/>
        <v>OK</v>
      </c>
      <c r="AX206" s="488" t="str">
        <f t="shared" si="45"/>
        <v>OK</v>
      </c>
      <c r="AY206" s="488" t="str">
        <f t="shared" si="53"/>
        <v>Wartość wkładu własnego spójna z SOWA EFS</v>
      </c>
      <c r="AZ206" s="490" t="str">
        <f t="shared" si="54"/>
        <v>Wartość ogółem spójna z SOWA EFS</v>
      </c>
      <c r="BA206" s="456"/>
      <c r="BB206" s="441"/>
      <c r="BC206" s="441"/>
      <c r="BD206" s="441"/>
      <c r="BE206" s="441"/>
      <c r="BF206" s="441"/>
      <c r="BG206" s="441"/>
    </row>
    <row r="207" spans="1:59" ht="75" customHeight="1">
      <c r="A207" s="438" t="s">
        <v>1300</v>
      </c>
      <c r="B207" s="438">
        <f>[1]Budżet!B199</f>
        <v>0</v>
      </c>
      <c r="C207" s="476">
        <f>[1]Budżet!E199</f>
        <v>0</v>
      </c>
      <c r="D207" s="438">
        <f>[1]Budżet!N199</f>
        <v>0</v>
      </c>
      <c r="E207" s="438" t="str">
        <f>IF([1]Budżet!D199="Amortyzacja","T","N")</f>
        <v>N</v>
      </c>
      <c r="F207" s="438" t="str">
        <f>IF([1]Budżet!D199="Personel projektu","T","N")</f>
        <v>N</v>
      </c>
      <c r="G207" s="438" t="str">
        <f>IF([1]Budżet!D199="Środki trwałe/dostawy","T","N")</f>
        <v>N</v>
      </c>
      <c r="H207" s="438" t="str">
        <f>IF([1]Budżet!D199="Wsparcie finansowe udzielone grantobiorcom i uczestnikom projektu","T","N")</f>
        <v>N</v>
      </c>
      <c r="I207" s="438" t="str">
        <f>IF([1]Budżet!K199&gt;[1]Budżet!M199,"T","N")</f>
        <v>N</v>
      </c>
      <c r="J207" s="438" t="str">
        <f>IF([1]Budżet!D199="Nieruchomości","T","N")</f>
        <v>N</v>
      </c>
      <c r="K207" s="438" t="str">
        <f>IF([1]Budżet!D199="Usługi zewnętrzne","T","N")</f>
        <v>N</v>
      </c>
      <c r="L207" s="438" t="str">
        <f>IF([1]Budżet!D199="Wartości niematerialne i prawne","T","N")</f>
        <v>N</v>
      </c>
      <c r="M207" s="438" t="str">
        <f>IF([1]Budżet!D199="Roboty budowlane","T","N")</f>
        <v>N</v>
      </c>
      <c r="N207" s="438" t="str">
        <f>IF([1]Budżet!D199="Dostawy (inne niż środki trwałe)","T","N")</f>
        <v>N</v>
      </c>
      <c r="O207" s="438" t="str">
        <f>IF([1]Budżet!D199="Koszty wsparcia uczestników projektu","T","N")</f>
        <v>N</v>
      </c>
      <c r="P207" s="460"/>
      <c r="Q207" s="461">
        <v>0</v>
      </c>
      <c r="R207" s="462">
        <v>0</v>
      </c>
      <c r="S207" s="463">
        <f t="shared" si="46"/>
        <v>0</v>
      </c>
      <c r="T207" s="460"/>
      <c r="U207" s="461">
        <v>0</v>
      </c>
      <c r="V207" s="462">
        <v>0</v>
      </c>
      <c r="W207" s="463">
        <f t="shared" si="47"/>
        <v>0</v>
      </c>
      <c r="X207" s="460"/>
      <c r="Y207" s="461">
        <v>0</v>
      </c>
      <c r="Z207" s="462">
        <v>0</v>
      </c>
      <c r="AA207" s="463">
        <f t="shared" si="48"/>
        <v>0</v>
      </c>
      <c r="AB207" s="460"/>
      <c r="AC207" s="461">
        <v>0</v>
      </c>
      <c r="AD207" s="462">
        <v>0</v>
      </c>
      <c r="AE207" s="463">
        <f t="shared" si="49"/>
        <v>0</v>
      </c>
      <c r="AF207" s="460"/>
      <c r="AG207" s="461">
        <v>0</v>
      </c>
      <c r="AH207" s="462">
        <v>0</v>
      </c>
      <c r="AI207" s="463">
        <f t="shared" si="50"/>
        <v>0</v>
      </c>
      <c r="AJ207" s="460"/>
      <c r="AK207" s="461">
        <v>0</v>
      </c>
      <c r="AL207" s="462">
        <v>0</v>
      </c>
      <c r="AM207" s="463">
        <f t="shared" si="51"/>
        <v>0</v>
      </c>
      <c r="AN207" s="460"/>
      <c r="AO207" s="461">
        <v>0</v>
      </c>
      <c r="AP207" s="462">
        <v>0</v>
      </c>
      <c r="AQ207" s="463">
        <f t="shared" si="52"/>
        <v>0</v>
      </c>
      <c r="AR207" s="464">
        <f t="shared" si="55"/>
        <v>0</v>
      </c>
      <c r="AS207" s="463">
        <f t="shared" si="56"/>
        <v>0</v>
      </c>
      <c r="AT207" s="480">
        <v>0</v>
      </c>
      <c r="AU207" s="491">
        <f>[1]Budżet!K199</f>
        <v>0</v>
      </c>
      <c r="AV207" s="487">
        <f>ROUND([1]Budżet!K199-[1]Budżet!M199,2)</f>
        <v>0</v>
      </c>
      <c r="AW207" s="487" t="str">
        <f t="shared" si="57"/>
        <v>OK</v>
      </c>
      <c r="AX207" s="488" t="str">
        <f t="shared" si="45"/>
        <v>OK</v>
      </c>
      <c r="AY207" s="488" t="str">
        <f t="shared" si="53"/>
        <v>Wartość wkładu własnego spójna z SOWA EFS</v>
      </c>
      <c r="AZ207" s="490" t="str">
        <f t="shared" si="54"/>
        <v>Wartość ogółem spójna z SOWA EFS</v>
      </c>
      <c r="BA207" s="456"/>
      <c r="BB207" s="441"/>
      <c r="BC207" s="441"/>
      <c r="BD207" s="441"/>
      <c r="BE207" s="441"/>
      <c r="BF207" s="441"/>
      <c r="BG207" s="441"/>
    </row>
    <row r="208" spans="1:59" ht="75" customHeight="1">
      <c r="A208" s="438" t="s">
        <v>1301</v>
      </c>
      <c r="B208" s="438">
        <f>[1]Budżet!B200</f>
        <v>0</v>
      </c>
      <c r="C208" s="476">
        <f>[1]Budżet!E200</f>
        <v>0</v>
      </c>
      <c r="D208" s="438">
        <f>[1]Budżet!N200</f>
        <v>0</v>
      </c>
      <c r="E208" s="438" t="str">
        <f>IF([1]Budżet!D200="Amortyzacja","T","N")</f>
        <v>N</v>
      </c>
      <c r="F208" s="438" t="str">
        <f>IF([1]Budżet!D200="Personel projektu","T","N")</f>
        <v>N</v>
      </c>
      <c r="G208" s="438" t="str">
        <f>IF([1]Budżet!D200="Środki trwałe/dostawy","T","N")</f>
        <v>N</v>
      </c>
      <c r="H208" s="438" t="str">
        <f>IF([1]Budżet!D200="Wsparcie finansowe udzielone grantobiorcom i uczestnikom projektu","T","N")</f>
        <v>N</v>
      </c>
      <c r="I208" s="438" t="str">
        <f>IF([1]Budżet!K200&gt;[1]Budżet!M200,"T","N")</f>
        <v>N</v>
      </c>
      <c r="J208" s="438" t="str">
        <f>IF([1]Budżet!D200="Nieruchomości","T","N")</f>
        <v>N</v>
      </c>
      <c r="K208" s="438" t="str">
        <f>IF([1]Budżet!D200="Usługi zewnętrzne","T","N")</f>
        <v>N</v>
      </c>
      <c r="L208" s="438" t="str">
        <f>IF([1]Budżet!D200="Wartości niematerialne i prawne","T","N")</f>
        <v>N</v>
      </c>
      <c r="M208" s="438" t="str">
        <f>IF([1]Budżet!D200="Roboty budowlane","T","N")</f>
        <v>N</v>
      </c>
      <c r="N208" s="438" t="str">
        <f>IF([1]Budżet!D200="Dostawy (inne niż środki trwałe)","T","N")</f>
        <v>N</v>
      </c>
      <c r="O208" s="438" t="str">
        <f>IF([1]Budżet!D200="Koszty wsparcia uczestników projektu","T","N")</f>
        <v>N</v>
      </c>
      <c r="P208" s="460"/>
      <c r="Q208" s="461">
        <v>0</v>
      </c>
      <c r="R208" s="462">
        <v>0</v>
      </c>
      <c r="S208" s="463">
        <f t="shared" si="46"/>
        <v>0</v>
      </c>
      <c r="T208" s="460"/>
      <c r="U208" s="461">
        <v>0</v>
      </c>
      <c r="V208" s="462">
        <v>0</v>
      </c>
      <c r="W208" s="463">
        <f t="shared" si="47"/>
        <v>0</v>
      </c>
      <c r="X208" s="460"/>
      <c r="Y208" s="461">
        <v>0</v>
      </c>
      <c r="Z208" s="462">
        <v>0</v>
      </c>
      <c r="AA208" s="463">
        <f t="shared" si="48"/>
        <v>0</v>
      </c>
      <c r="AB208" s="460"/>
      <c r="AC208" s="461">
        <v>0</v>
      </c>
      <c r="AD208" s="462">
        <v>0</v>
      </c>
      <c r="AE208" s="463">
        <f t="shared" si="49"/>
        <v>0</v>
      </c>
      <c r="AF208" s="460"/>
      <c r="AG208" s="461">
        <v>0</v>
      </c>
      <c r="AH208" s="462">
        <v>0</v>
      </c>
      <c r="AI208" s="463">
        <f t="shared" si="50"/>
        <v>0</v>
      </c>
      <c r="AJ208" s="460"/>
      <c r="AK208" s="461">
        <v>0</v>
      </c>
      <c r="AL208" s="462">
        <v>0</v>
      </c>
      <c r="AM208" s="463">
        <f t="shared" si="51"/>
        <v>0</v>
      </c>
      <c r="AN208" s="460"/>
      <c r="AO208" s="461">
        <v>0</v>
      </c>
      <c r="AP208" s="462">
        <v>0</v>
      </c>
      <c r="AQ208" s="463">
        <f t="shared" si="52"/>
        <v>0</v>
      </c>
      <c r="AR208" s="464">
        <f t="shared" si="55"/>
        <v>0</v>
      </c>
      <c r="AS208" s="463">
        <f t="shared" si="56"/>
        <v>0</v>
      </c>
      <c r="AT208" s="480">
        <v>0</v>
      </c>
      <c r="AU208" s="491">
        <f>[1]Budżet!K200</f>
        <v>0</v>
      </c>
      <c r="AV208" s="487">
        <f>ROUND([1]Budżet!K200-[1]Budżet!M200,2)</f>
        <v>0</v>
      </c>
      <c r="AW208" s="487" t="str">
        <f t="shared" si="57"/>
        <v>OK</v>
      </c>
      <c r="AX208" s="488" t="str">
        <f t="shared" si="45"/>
        <v>OK</v>
      </c>
      <c r="AY208" s="488" t="str">
        <f t="shared" si="53"/>
        <v>Wartość wkładu własnego spójna z SOWA EFS</v>
      </c>
      <c r="AZ208" s="490" t="str">
        <f t="shared" si="54"/>
        <v>Wartość ogółem spójna z SOWA EFS</v>
      </c>
      <c r="BA208" s="456"/>
      <c r="BB208" s="441"/>
      <c r="BC208" s="441"/>
      <c r="BD208" s="441"/>
      <c r="BE208" s="441"/>
      <c r="BF208" s="441"/>
      <c r="BG208" s="441"/>
    </row>
    <row r="209" spans="1:59" ht="75" customHeight="1">
      <c r="A209" s="438" t="s">
        <v>1302</v>
      </c>
      <c r="B209" s="438">
        <f>[1]Budżet!B201</f>
        <v>0</v>
      </c>
      <c r="C209" s="476">
        <f>[1]Budżet!E201</f>
        <v>0</v>
      </c>
      <c r="D209" s="438">
        <f>[1]Budżet!N201</f>
        <v>0</v>
      </c>
      <c r="E209" s="438" t="str">
        <f>IF([1]Budżet!D201="Amortyzacja","T","N")</f>
        <v>N</v>
      </c>
      <c r="F209" s="438" t="str">
        <f>IF([1]Budżet!D201="Personel projektu","T","N")</f>
        <v>N</v>
      </c>
      <c r="G209" s="438" t="str">
        <f>IF([1]Budżet!D201="Środki trwałe/dostawy","T","N")</f>
        <v>N</v>
      </c>
      <c r="H209" s="438" t="str">
        <f>IF([1]Budżet!D201="Wsparcie finansowe udzielone grantobiorcom i uczestnikom projektu","T","N")</f>
        <v>N</v>
      </c>
      <c r="I209" s="438" t="str">
        <f>IF([1]Budżet!K201&gt;[1]Budżet!M201,"T","N")</f>
        <v>N</v>
      </c>
      <c r="J209" s="438" t="str">
        <f>IF([1]Budżet!D201="Nieruchomości","T","N")</f>
        <v>N</v>
      </c>
      <c r="K209" s="438" t="str">
        <f>IF([1]Budżet!D201="Usługi zewnętrzne","T","N")</f>
        <v>N</v>
      </c>
      <c r="L209" s="438" t="str">
        <f>IF([1]Budżet!D201="Wartości niematerialne i prawne","T","N")</f>
        <v>N</v>
      </c>
      <c r="M209" s="438" t="str">
        <f>IF([1]Budżet!D201="Roboty budowlane","T","N")</f>
        <v>N</v>
      </c>
      <c r="N209" s="438" t="str">
        <f>IF([1]Budżet!D201="Dostawy (inne niż środki trwałe)","T","N")</f>
        <v>N</v>
      </c>
      <c r="O209" s="438" t="str">
        <f>IF([1]Budżet!D201="Koszty wsparcia uczestników projektu","T","N")</f>
        <v>N</v>
      </c>
      <c r="P209" s="460"/>
      <c r="Q209" s="461">
        <v>0</v>
      </c>
      <c r="R209" s="462">
        <v>0</v>
      </c>
      <c r="S209" s="463">
        <f t="shared" si="46"/>
        <v>0</v>
      </c>
      <c r="T209" s="460"/>
      <c r="U209" s="461">
        <v>0</v>
      </c>
      <c r="V209" s="462">
        <v>0</v>
      </c>
      <c r="W209" s="463">
        <f t="shared" si="47"/>
        <v>0</v>
      </c>
      <c r="X209" s="460"/>
      <c r="Y209" s="461">
        <v>0</v>
      </c>
      <c r="Z209" s="462">
        <v>0</v>
      </c>
      <c r="AA209" s="463">
        <f t="shared" si="48"/>
        <v>0</v>
      </c>
      <c r="AB209" s="460"/>
      <c r="AC209" s="461">
        <v>0</v>
      </c>
      <c r="AD209" s="462">
        <v>0</v>
      </c>
      <c r="AE209" s="463">
        <f t="shared" si="49"/>
        <v>0</v>
      </c>
      <c r="AF209" s="460"/>
      <c r="AG209" s="461">
        <v>0</v>
      </c>
      <c r="AH209" s="462">
        <v>0</v>
      </c>
      <c r="AI209" s="463">
        <f t="shared" si="50"/>
        <v>0</v>
      </c>
      <c r="AJ209" s="460"/>
      <c r="AK209" s="461">
        <v>0</v>
      </c>
      <c r="AL209" s="462">
        <v>0</v>
      </c>
      <c r="AM209" s="463">
        <f t="shared" si="51"/>
        <v>0</v>
      </c>
      <c r="AN209" s="460"/>
      <c r="AO209" s="461">
        <v>0</v>
      </c>
      <c r="AP209" s="462">
        <v>0</v>
      </c>
      <c r="AQ209" s="463">
        <f t="shared" si="52"/>
        <v>0</v>
      </c>
      <c r="AR209" s="464">
        <f t="shared" si="55"/>
        <v>0</v>
      </c>
      <c r="AS209" s="463">
        <f t="shared" si="56"/>
        <v>0</v>
      </c>
      <c r="AT209" s="480">
        <v>0</v>
      </c>
      <c r="AU209" s="491">
        <f>[1]Budżet!K201</f>
        <v>0</v>
      </c>
      <c r="AV209" s="487">
        <f>ROUND([1]Budżet!K201-[1]Budżet!M201,2)</f>
        <v>0</v>
      </c>
      <c r="AW209" s="487" t="str">
        <f t="shared" si="57"/>
        <v>OK</v>
      </c>
      <c r="AX209" s="488" t="str">
        <f t="shared" si="45"/>
        <v>OK</v>
      </c>
      <c r="AY209" s="488" t="str">
        <f t="shared" si="53"/>
        <v>Wartość wkładu własnego spójna z SOWA EFS</v>
      </c>
      <c r="AZ209" s="490" t="str">
        <f t="shared" si="54"/>
        <v>Wartość ogółem spójna z SOWA EFS</v>
      </c>
      <c r="BA209" s="456"/>
      <c r="BB209" s="441"/>
      <c r="BC209" s="441"/>
      <c r="BD209" s="441"/>
      <c r="BE209" s="441"/>
      <c r="BF209" s="441"/>
      <c r="BG209" s="441"/>
    </row>
    <row r="210" spans="1:59" ht="75" customHeight="1">
      <c r="A210" s="438" t="s">
        <v>1303</v>
      </c>
      <c r="B210" s="438">
        <f>[1]Budżet!B202</f>
        <v>0</v>
      </c>
      <c r="C210" s="476">
        <f>[1]Budżet!E202</f>
        <v>0</v>
      </c>
      <c r="D210" s="438">
        <f>[1]Budżet!N202</f>
        <v>0</v>
      </c>
      <c r="E210" s="438" t="str">
        <f>IF([1]Budżet!D202="Amortyzacja","T","N")</f>
        <v>N</v>
      </c>
      <c r="F210" s="438" t="str">
        <f>IF([1]Budżet!D202="Personel projektu","T","N")</f>
        <v>N</v>
      </c>
      <c r="G210" s="438" t="str">
        <f>IF([1]Budżet!D202="Środki trwałe/dostawy","T","N")</f>
        <v>N</v>
      </c>
      <c r="H210" s="438" t="str">
        <f>IF([1]Budżet!D202="Wsparcie finansowe udzielone grantobiorcom i uczestnikom projektu","T","N")</f>
        <v>N</v>
      </c>
      <c r="I210" s="438" t="str">
        <f>IF([1]Budżet!K202&gt;[1]Budżet!M202,"T","N")</f>
        <v>N</v>
      </c>
      <c r="J210" s="438" t="str">
        <f>IF([1]Budżet!D202="Nieruchomości","T","N")</f>
        <v>N</v>
      </c>
      <c r="K210" s="438" t="str">
        <f>IF([1]Budżet!D202="Usługi zewnętrzne","T","N")</f>
        <v>N</v>
      </c>
      <c r="L210" s="438" t="str">
        <f>IF([1]Budżet!D202="Wartości niematerialne i prawne","T","N")</f>
        <v>N</v>
      </c>
      <c r="M210" s="438" t="str">
        <f>IF([1]Budżet!D202="Roboty budowlane","T","N")</f>
        <v>N</v>
      </c>
      <c r="N210" s="438" t="str">
        <f>IF([1]Budżet!D202="Dostawy (inne niż środki trwałe)","T","N")</f>
        <v>N</v>
      </c>
      <c r="O210" s="438" t="str">
        <f>IF([1]Budżet!D202="Koszty wsparcia uczestników projektu","T","N")</f>
        <v>N</v>
      </c>
      <c r="P210" s="460"/>
      <c r="Q210" s="461">
        <v>0</v>
      </c>
      <c r="R210" s="462">
        <v>0</v>
      </c>
      <c r="S210" s="463">
        <f t="shared" si="46"/>
        <v>0</v>
      </c>
      <c r="T210" s="460"/>
      <c r="U210" s="461">
        <v>0</v>
      </c>
      <c r="V210" s="462">
        <v>0</v>
      </c>
      <c r="W210" s="463">
        <f t="shared" si="47"/>
        <v>0</v>
      </c>
      <c r="X210" s="460"/>
      <c r="Y210" s="461">
        <v>0</v>
      </c>
      <c r="Z210" s="462">
        <v>0</v>
      </c>
      <c r="AA210" s="463">
        <f t="shared" si="48"/>
        <v>0</v>
      </c>
      <c r="AB210" s="460"/>
      <c r="AC210" s="461">
        <v>0</v>
      </c>
      <c r="AD210" s="462">
        <v>0</v>
      </c>
      <c r="AE210" s="463">
        <f t="shared" si="49"/>
        <v>0</v>
      </c>
      <c r="AF210" s="460"/>
      <c r="AG210" s="461">
        <v>0</v>
      </c>
      <c r="AH210" s="462">
        <v>0</v>
      </c>
      <c r="AI210" s="463">
        <f t="shared" si="50"/>
        <v>0</v>
      </c>
      <c r="AJ210" s="460"/>
      <c r="AK210" s="461">
        <v>0</v>
      </c>
      <c r="AL210" s="462">
        <v>0</v>
      </c>
      <c r="AM210" s="463">
        <f t="shared" si="51"/>
        <v>0</v>
      </c>
      <c r="AN210" s="460"/>
      <c r="AO210" s="461">
        <v>0</v>
      </c>
      <c r="AP210" s="462">
        <v>0</v>
      </c>
      <c r="AQ210" s="463">
        <f t="shared" si="52"/>
        <v>0</v>
      </c>
      <c r="AR210" s="464">
        <f t="shared" si="55"/>
        <v>0</v>
      </c>
      <c r="AS210" s="463">
        <f t="shared" si="56"/>
        <v>0</v>
      </c>
      <c r="AT210" s="480">
        <v>0</v>
      </c>
      <c r="AU210" s="491">
        <f>[1]Budżet!K202</f>
        <v>0</v>
      </c>
      <c r="AV210" s="487">
        <f>ROUND([1]Budżet!K202-[1]Budżet!M202,2)</f>
        <v>0</v>
      </c>
      <c r="AW210" s="487" t="str">
        <f t="shared" si="57"/>
        <v>OK</v>
      </c>
      <c r="AX210" s="488" t="str">
        <f t="shared" si="45"/>
        <v>OK</v>
      </c>
      <c r="AY210" s="488" t="str">
        <f t="shared" si="53"/>
        <v>Wartość wkładu własnego spójna z SOWA EFS</v>
      </c>
      <c r="AZ210" s="490" t="str">
        <f t="shared" si="54"/>
        <v>Wartość ogółem spójna z SOWA EFS</v>
      </c>
      <c r="BA210" s="456"/>
      <c r="BB210" s="441"/>
      <c r="BC210" s="441"/>
      <c r="BD210" s="441"/>
      <c r="BE210" s="441"/>
      <c r="BF210" s="441"/>
      <c r="BG210" s="441"/>
    </row>
    <row r="211" spans="1:59" ht="75" customHeight="1">
      <c r="A211" s="438" t="s">
        <v>1304</v>
      </c>
      <c r="B211" s="438">
        <f>[1]Budżet!B203</f>
        <v>0</v>
      </c>
      <c r="C211" s="476">
        <f>[1]Budżet!E203</f>
        <v>0</v>
      </c>
      <c r="D211" s="438">
        <f>[1]Budżet!N203</f>
        <v>0</v>
      </c>
      <c r="E211" s="438" t="str">
        <f>IF([1]Budżet!D203="Amortyzacja","T","N")</f>
        <v>N</v>
      </c>
      <c r="F211" s="438" t="str">
        <f>IF([1]Budżet!D203="Personel projektu","T","N")</f>
        <v>N</v>
      </c>
      <c r="G211" s="438" t="str">
        <f>IF([1]Budżet!D203="Środki trwałe/dostawy","T","N")</f>
        <v>N</v>
      </c>
      <c r="H211" s="438" t="str">
        <f>IF([1]Budżet!D203="Wsparcie finansowe udzielone grantobiorcom i uczestnikom projektu","T","N")</f>
        <v>N</v>
      </c>
      <c r="I211" s="438" t="str">
        <f>IF([1]Budżet!K203&gt;[1]Budżet!M203,"T","N")</f>
        <v>N</v>
      </c>
      <c r="J211" s="438" t="str">
        <f>IF([1]Budżet!D203="Nieruchomości","T","N")</f>
        <v>N</v>
      </c>
      <c r="K211" s="438" t="str">
        <f>IF([1]Budżet!D203="Usługi zewnętrzne","T","N")</f>
        <v>N</v>
      </c>
      <c r="L211" s="438" t="str">
        <f>IF([1]Budżet!D203="Wartości niematerialne i prawne","T","N")</f>
        <v>N</v>
      </c>
      <c r="M211" s="438" t="str">
        <f>IF([1]Budżet!D203="Roboty budowlane","T","N")</f>
        <v>N</v>
      </c>
      <c r="N211" s="438" t="str">
        <f>IF([1]Budżet!D203="Dostawy (inne niż środki trwałe)","T","N")</f>
        <v>N</v>
      </c>
      <c r="O211" s="438" t="str">
        <f>IF([1]Budżet!D203="Koszty wsparcia uczestników projektu","T","N")</f>
        <v>N</v>
      </c>
      <c r="P211" s="460"/>
      <c r="Q211" s="461">
        <v>0</v>
      </c>
      <c r="R211" s="462">
        <v>0</v>
      </c>
      <c r="S211" s="463">
        <f t="shared" si="46"/>
        <v>0</v>
      </c>
      <c r="T211" s="460"/>
      <c r="U211" s="461">
        <v>0</v>
      </c>
      <c r="V211" s="462">
        <v>0</v>
      </c>
      <c r="W211" s="463">
        <f t="shared" si="47"/>
        <v>0</v>
      </c>
      <c r="X211" s="460"/>
      <c r="Y211" s="461">
        <v>0</v>
      </c>
      <c r="Z211" s="462">
        <v>0</v>
      </c>
      <c r="AA211" s="463">
        <f t="shared" si="48"/>
        <v>0</v>
      </c>
      <c r="AB211" s="460"/>
      <c r="AC211" s="461">
        <v>0</v>
      </c>
      <c r="AD211" s="462">
        <v>0</v>
      </c>
      <c r="AE211" s="463">
        <f t="shared" si="49"/>
        <v>0</v>
      </c>
      <c r="AF211" s="460"/>
      <c r="AG211" s="461">
        <v>0</v>
      </c>
      <c r="AH211" s="462">
        <v>0</v>
      </c>
      <c r="AI211" s="463">
        <f t="shared" si="50"/>
        <v>0</v>
      </c>
      <c r="AJ211" s="460"/>
      <c r="AK211" s="461">
        <v>0</v>
      </c>
      <c r="AL211" s="462">
        <v>0</v>
      </c>
      <c r="AM211" s="463">
        <f t="shared" si="51"/>
        <v>0</v>
      </c>
      <c r="AN211" s="460"/>
      <c r="AO211" s="461">
        <v>0</v>
      </c>
      <c r="AP211" s="462">
        <v>0</v>
      </c>
      <c r="AQ211" s="463">
        <f t="shared" si="52"/>
        <v>0</v>
      </c>
      <c r="AR211" s="464">
        <f t="shared" si="55"/>
        <v>0</v>
      </c>
      <c r="AS211" s="463">
        <f t="shared" si="56"/>
        <v>0</v>
      </c>
      <c r="AT211" s="480">
        <v>0</v>
      </c>
      <c r="AU211" s="491">
        <f>[1]Budżet!K203</f>
        <v>0</v>
      </c>
      <c r="AV211" s="487">
        <f>ROUND([1]Budżet!K203-[1]Budżet!M203,2)</f>
        <v>0</v>
      </c>
      <c r="AW211" s="487" t="str">
        <f t="shared" si="57"/>
        <v>OK</v>
      </c>
      <c r="AX211" s="488" t="str">
        <f t="shared" si="45"/>
        <v>OK</v>
      </c>
      <c r="AY211" s="488" t="str">
        <f t="shared" si="53"/>
        <v>Wartość wkładu własnego spójna z SOWA EFS</v>
      </c>
      <c r="AZ211" s="490" t="str">
        <f t="shared" si="54"/>
        <v>Wartość ogółem spójna z SOWA EFS</v>
      </c>
      <c r="BA211" s="456"/>
      <c r="BB211" s="441"/>
      <c r="BC211" s="441"/>
      <c r="BD211" s="441"/>
      <c r="BE211" s="441"/>
      <c r="BF211" s="441"/>
      <c r="BG211" s="441"/>
    </row>
    <row r="212" spans="1:59" ht="75" customHeight="1">
      <c r="A212" s="438" t="s">
        <v>1305</v>
      </c>
      <c r="B212" s="438">
        <f>[1]Budżet!B204</f>
        <v>0</v>
      </c>
      <c r="C212" s="476">
        <f>[1]Budżet!E204</f>
        <v>0</v>
      </c>
      <c r="D212" s="438">
        <f>[1]Budżet!N204</f>
        <v>0</v>
      </c>
      <c r="E212" s="438" t="str">
        <f>IF([1]Budżet!D204="Amortyzacja","T","N")</f>
        <v>N</v>
      </c>
      <c r="F212" s="438" t="str">
        <f>IF([1]Budżet!D204="Personel projektu","T","N")</f>
        <v>N</v>
      </c>
      <c r="G212" s="438" t="str">
        <f>IF([1]Budżet!D204="Środki trwałe/dostawy","T","N")</f>
        <v>N</v>
      </c>
      <c r="H212" s="438" t="str">
        <f>IF([1]Budżet!D204="Wsparcie finansowe udzielone grantobiorcom i uczestnikom projektu","T","N")</f>
        <v>N</v>
      </c>
      <c r="I212" s="438" t="str">
        <f>IF([1]Budżet!K204&gt;[1]Budżet!M204,"T","N")</f>
        <v>N</v>
      </c>
      <c r="J212" s="438" t="str">
        <f>IF([1]Budżet!D204="Nieruchomości","T","N")</f>
        <v>N</v>
      </c>
      <c r="K212" s="438" t="str">
        <f>IF([1]Budżet!D204="Usługi zewnętrzne","T","N")</f>
        <v>N</v>
      </c>
      <c r="L212" s="438" t="str">
        <f>IF([1]Budżet!D204="Wartości niematerialne i prawne","T","N")</f>
        <v>N</v>
      </c>
      <c r="M212" s="438" t="str">
        <f>IF([1]Budżet!D204="Roboty budowlane","T","N")</f>
        <v>N</v>
      </c>
      <c r="N212" s="438" t="str">
        <f>IF([1]Budżet!D204="Dostawy (inne niż środki trwałe)","T","N")</f>
        <v>N</v>
      </c>
      <c r="O212" s="438" t="str">
        <f>IF([1]Budżet!D204="Koszty wsparcia uczestników projektu","T","N")</f>
        <v>N</v>
      </c>
      <c r="P212" s="460"/>
      <c r="Q212" s="461">
        <v>0</v>
      </c>
      <c r="R212" s="462">
        <v>0</v>
      </c>
      <c r="S212" s="463">
        <f t="shared" si="46"/>
        <v>0</v>
      </c>
      <c r="T212" s="460"/>
      <c r="U212" s="461">
        <v>0</v>
      </c>
      <c r="V212" s="462">
        <v>0</v>
      </c>
      <c r="W212" s="463">
        <f t="shared" si="47"/>
        <v>0</v>
      </c>
      <c r="X212" s="460"/>
      <c r="Y212" s="461">
        <v>0</v>
      </c>
      <c r="Z212" s="462">
        <v>0</v>
      </c>
      <c r="AA212" s="463">
        <f t="shared" si="48"/>
        <v>0</v>
      </c>
      <c r="AB212" s="460"/>
      <c r="AC212" s="461">
        <v>0</v>
      </c>
      <c r="AD212" s="462">
        <v>0</v>
      </c>
      <c r="AE212" s="463">
        <f t="shared" si="49"/>
        <v>0</v>
      </c>
      <c r="AF212" s="460"/>
      <c r="AG212" s="461">
        <v>0</v>
      </c>
      <c r="AH212" s="462">
        <v>0</v>
      </c>
      <c r="AI212" s="463">
        <f t="shared" si="50"/>
        <v>0</v>
      </c>
      <c r="AJ212" s="460"/>
      <c r="AK212" s="461">
        <v>0</v>
      </c>
      <c r="AL212" s="462">
        <v>0</v>
      </c>
      <c r="AM212" s="463">
        <f t="shared" si="51"/>
        <v>0</v>
      </c>
      <c r="AN212" s="460"/>
      <c r="AO212" s="461">
        <v>0</v>
      </c>
      <c r="AP212" s="462">
        <v>0</v>
      </c>
      <c r="AQ212" s="463">
        <f t="shared" si="52"/>
        <v>0</v>
      </c>
      <c r="AR212" s="464">
        <f t="shared" si="55"/>
        <v>0</v>
      </c>
      <c r="AS212" s="463">
        <f t="shared" si="56"/>
        <v>0</v>
      </c>
      <c r="AT212" s="480">
        <v>0</v>
      </c>
      <c r="AU212" s="491">
        <f>[1]Budżet!K204</f>
        <v>0</v>
      </c>
      <c r="AV212" s="487">
        <f>ROUND([1]Budżet!K204-[1]Budżet!M204,2)</f>
        <v>0</v>
      </c>
      <c r="AW212" s="487" t="str">
        <f t="shared" si="57"/>
        <v>OK</v>
      </c>
      <c r="AX212" s="488" t="str">
        <f t="shared" si="45"/>
        <v>OK</v>
      </c>
      <c r="AY212" s="488" t="str">
        <f t="shared" si="53"/>
        <v>Wartość wkładu własnego spójna z SOWA EFS</v>
      </c>
      <c r="AZ212" s="490" t="str">
        <f t="shared" si="54"/>
        <v>Wartość ogółem spójna z SOWA EFS</v>
      </c>
      <c r="BA212" s="456"/>
      <c r="BB212" s="441"/>
      <c r="BC212" s="441"/>
      <c r="BD212" s="441"/>
      <c r="BE212" s="441"/>
      <c r="BF212" s="441"/>
      <c r="BG212" s="441"/>
    </row>
    <row r="213" spans="1:59" ht="75" customHeight="1">
      <c r="A213" s="438" t="s">
        <v>1306</v>
      </c>
      <c r="B213" s="438">
        <f>[1]Budżet!B205</f>
        <v>0</v>
      </c>
      <c r="C213" s="476">
        <f>[1]Budżet!E205</f>
        <v>0</v>
      </c>
      <c r="D213" s="438">
        <f>[1]Budżet!N205</f>
        <v>0</v>
      </c>
      <c r="E213" s="438" t="str">
        <f>IF([1]Budżet!D205="Amortyzacja","T","N")</f>
        <v>N</v>
      </c>
      <c r="F213" s="438" t="str">
        <f>IF([1]Budżet!D205="Personel projektu","T","N")</f>
        <v>N</v>
      </c>
      <c r="G213" s="438" t="str">
        <f>IF([1]Budżet!D205="Środki trwałe/dostawy","T","N")</f>
        <v>N</v>
      </c>
      <c r="H213" s="438" t="str">
        <f>IF([1]Budżet!D205="Wsparcie finansowe udzielone grantobiorcom i uczestnikom projektu","T","N")</f>
        <v>N</v>
      </c>
      <c r="I213" s="438" t="str">
        <f>IF([1]Budżet!K205&gt;[1]Budżet!M205,"T","N")</f>
        <v>N</v>
      </c>
      <c r="J213" s="438" t="str">
        <f>IF([1]Budżet!D205="Nieruchomości","T","N")</f>
        <v>N</v>
      </c>
      <c r="K213" s="438" t="str">
        <f>IF([1]Budżet!D205="Usługi zewnętrzne","T","N")</f>
        <v>N</v>
      </c>
      <c r="L213" s="438" t="str">
        <f>IF([1]Budżet!D205="Wartości niematerialne i prawne","T","N")</f>
        <v>N</v>
      </c>
      <c r="M213" s="438" t="str">
        <f>IF([1]Budżet!D205="Roboty budowlane","T","N")</f>
        <v>N</v>
      </c>
      <c r="N213" s="438" t="str">
        <f>IF([1]Budżet!D205="Dostawy (inne niż środki trwałe)","T","N")</f>
        <v>N</v>
      </c>
      <c r="O213" s="438" t="str">
        <f>IF([1]Budżet!D205="Koszty wsparcia uczestników projektu","T","N")</f>
        <v>N</v>
      </c>
      <c r="P213" s="460"/>
      <c r="Q213" s="461">
        <v>0</v>
      </c>
      <c r="R213" s="462">
        <v>0</v>
      </c>
      <c r="S213" s="463">
        <f t="shared" si="46"/>
        <v>0</v>
      </c>
      <c r="T213" s="460"/>
      <c r="U213" s="461">
        <v>0</v>
      </c>
      <c r="V213" s="462">
        <v>0</v>
      </c>
      <c r="W213" s="463">
        <f t="shared" si="47"/>
        <v>0</v>
      </c>
      <c r="X213" s="460"/>
      <c r="Y213" s="461">
        <v>0</v>
      </c>
      <c r="Z213" s="462">
        <v>0</v>
      </c>
      <c r="AA213" s="463">
        <f t="shared" si="48"/>
        <v>0</v>
      </c>
      <c r="AB213" s="460"/>
      <c r="AC213" s="461">
        <v>0</v>
      </c>
      <c r="AD213" s="462">
        <v>0</v>
      </c>
      <c r="AE213" s="463">
        <f t="shared" si="49"/>
        <v>0</v>
      </c>
      <c r="AF213" s="460"/>
      <c r="AG213" s="461">
        <v>0</v>
      </c>
      <c r="AH213" s="462">
        <v>0</v>
      </c>
      <c r="AI213" s="463">
        <f t="shared" si="50"/>
        <v>0</v>
      </c>
      <c r="AJ213" s="460"/>
      <c r="AK213" s="461">
        <v>0</v>
      </c>
      <c r="AL213" s="462">
        <v>0</v>
      </c>
      <c r="AM213" s="463">
        <f t="shared" si="51"/>
        <v>0</v>
      </c>
      <c r="AN213" s="460"/>
      <c r="AO213" s="461">
        <v>0</v>
      </c>
      <c r="AP213" s="462">
        <v>0</v>
      </c>
      <c r="AQ213" s="463">
        <f t="shared" si="52"/>
        <v>0</v>
      </c>
      <c r="AR213" s="464">
        <f t="shared" si="55"/>
        <v>0</v>
      </c>
      <c r="AS213" s="463">
        <f t="shared" si="56"/>
        <v>0</v>
      </c>
      <c r="AT213" s="480">
        <v>0</v>
      </c>
      <c r="AU213" s="491">
        <f>[1]Budżet!K205</f>
        <v>0</v>
      </c>
      <c r="AV213" s="487">
        <f>ROUND([1]Budżet!K205-[1]Budżet!M205,2)</f>
        <v>0</v>
      </c>
      <c r="AW213" s="487" t="str">
        <f t="shared" si="57"/>
        <v>OK</v>
      </c>
      <c r="AX213" s="488" t="str">
        <f t="shared" si="45"/>
        <v>OK</v>
      </c>
      <c r="AY213" s="488" t="str">
        <f t="shared" si="53"/>
        <v>Wartość wkładu własnego spójna z SOWA EFS</v>
      </c>
      <c r="AZ213" s="490" t="str">
        <f t="shared" si="54"/>
        <v>Wartość ogółem spójna z SOWA EFS</v>
      </c>
      <c r="BA213" s="456"/>
      <c r="BB213" s="441"/>
      <c r="BC213" s="441"/>
      <c r="BD213" s="441"/>
      <c r="BE213" s="441"/>
      <c r="BF213" s="441"/>
      <c r="BG213" s="441"/>
    </row>
    <row r="214" spans="1:59" ht="75" customHeight="1">
      <c r="A214" s="438" t="s">
        <v>1307</v>
      </c>
      <c r="B214" s="438">
        <f>[1]Budżet!B206</f>
        <v>0</v>
      </c>
      <c r="C214" s="476">
        <f>[1]Budżet!E206</f>
        <v>0</v>
      </c>
      <c r="D214" s="438">
        <f>[1]Budżet!N206</f>
        <v>0</v>
      </c>
      <c r="E214" s="438" t="str">
        <f>IF([1]Budżet!D206="Amortyzacja","T","N")</f>
        <v>N</v>
      </c>
      <c r="F214" s="438" t="str">
        <f>IF([1]Budżet!D206="Personel projektu","T","N")</f>
        <v>N</v>
      </c>
      <c r="G214" s="438" t="str">
        <f>IF([1]Budżet!D206="Środki trwałe/dostawy","T","N")</f>
        <v>N</v>
      </c>
      <c r="H214" s="438" t="str">
        <f>IF([1]Budżet!D206="Wsparcie finansowe udzielone grantobiorcom i uczestnikom projektu","T","N")</f>
        <v>N</v>
      </c>
      <c r="I214" s="438" t="str">
        <f>IF([1]Budżet!K206&gt;[1]Budżet!M206,"T","N")</f>
        <v>N</v>
      </c>
      <c r="J214" s="438" t="str">
        <f>IF([1]Budżet!D206="Nieruchomości","T","N")</f>
        <v>N</v>
      </c>
      <c r="K214" s="438" t="str">
        <f>IF([1]Budżet!D206="Usługi zewnętrzne","T","N")</f>
        <v>N</v>
      </c>
      <c r="L214" s="438" t="str">
        <f>IF([1]Budżet!D206="Wartości niematerialne i prawne","T","N")</f>
        <v>N</v>
      </c>
      <c r="M214" s="438" t="str">
        <f>IF([1]Budżet!D206="Roboty budowlane","T","N")</f>
        <v>N</v>
      </c>
      <c r="N214" s="438" t="str">
        <f>IF([1]Budżet!D206="Dostawy (inne niż środki trwałe)","T","N")</f>
        <v>N</v>
      </c>
      <c r="O214" s="438" t="str">
        <f>IF([1]Budżet!D206="Koszty wsparcia uczestników projektu","T","N")</f>
        <v>N</v>
      </c>
      <c r="P214" s="460"/>
      <c r="Q214" s="461">
        <v>0</v>
      </c>
      <c r="R214" s="462">
        <v>0</v>
      </c>
      <c r="S214" s="463">
        <f t="shared" si="46"/>
        <v>0</v>
      </c>
      <c r="T214" s="460"/>
      <c r="U214" s="461">
        <v>0</v>
      </c>
      <c r="V214" s="462">
        <v>0</v>
      </c>
      <c r="W214" s="463">
        <f t="shared" si="47"/>
        <v>0</v>
      </c>
      <c r="X214" s="460"/>
      <c r="Y214" s="461">
        <v>0</v>
      </c>
      <c r="Z214" s="462">
        <v>0</v>
      </c>
      <c r="AA214" s="463">
        <f t="shared" si="48"/>
        <v>0</v>
      </c>
      <c r="AB214" s="460"/>
      <c r="AC214" s="461">
        <v>0</v>
      </c>
      <c r="AD214" s="462">
        <v>0</v>
      </c>
      <c r="AE214" s="463">
        <f t="shared" si="49"/>
        <v>0</v>
      </c>
      <c r="AF214" s="460"/>
      <c r="AG214" s="461">
        <v>0</v>
      </c>
      <c r="AH214" s="462">
        <v>0</v>
      </c>
      <c r="AI214" s="463">
        <f t="shared" si="50"/>
        <v>0</v>
      </c>
      <c r="AJ214" s="460"/>
      <c r="AK214" s="461">
        <v>0</v>
      </c>
      <c r="AL214" s="462">
        <v>0</v>
      </c>
      <c r="AM214" s="463">
        <f t="shared" si="51"/>
        <v>0</v>
      </c>
      <c r="AN214" s="460"/>
      <c r="AO214" s="461">
        <v>0</v>
      </c>
      <c r="AP214" s="462">
        <v>0</v>
      </c>
      <c r="AQ214" s="463">
        <f t="shared" si="52"/>
        <v>0</v>
      </c>
      <c r="AR214" s="464">
        <f t="shared" si="55"/>
        <v>0</v>
      </c>
      <c r="AS214" s="463">
        <f t="shared" si="56"/>
        <v>0</v>
      </c>
      <c r="AT214" s="480">
        <v>0</v>
      </c>
      <c r="AU214" s="491">
        <f>[1]Budżet!K206</f>
        <v>0</v>
      </c>
      <c r="AV214" s="487">
        <f>ROUND([1]Budżet!K206-[1]Budżet!M206,2)</f>
        <v>0</v>
      </c>
      <c r="AW214" s="487" t="str">
        <f t="shared" si="57"/>
        <v>OK</v>
      </c>
      <c r="AX214" s="488" t="str">
        <f t="shared" si="45"/>
        <v>OK</v>
      </c>
      <c r="AY214" s="488" t="str">
        <f t="shared" si="53"/>
        <v>Wartość wkładu własnego spójna z SOWA EFS</v>
      </c>
      <c r="AZ214" s="490" t="str">
        <f t="shared" si="54"/>
        <v>Wartość ogółem spójna z SOWA EFS</v>
      </c>
      <c r="BA214" s="456"/>
      <c r="BB214" s="441"/>
      <c r="BC214" s="441"/>
      <c r="BD214" s="441"/>
      <c r="BE214" s="441"/>
      <c r="BF214" s="441"/>
      <c r="BG214" s="441"/>
    </row>
    <row r="215" spans="1:59" ht="75" customHeight="1">
      <c r="A215" s="438" t="s">
        <v>1308</v>
      </c>
      <c r="B215" s="438">
        <f>[1]Budżet!B207</f>
        <v>0</v>
      </c>
      <c r="C215" s="476">
        <f>[1]Budżet!E207</f>
        <v>0</v>
      </c>
      <c r="D215" s="438">
        <f>[1]Budżet!N207</f>
        <v>0</v>
      </c>
      <c r="E215" s="438" t="str">
        <f>IF([1]Budżet!D207="Amortyzacja","T","N")</f>
        <v>N</v>
      </c>
      <c r="F215" s="438" t="str">
        <f>IF([1]Budżet!D207="Personel projektu","T","N")</f>
        <v>N</v>
      </c>
      <c r="G215" s="438" t="str">
        <f>IF([1]Budżet!D207="Środki trwałe/dostawy","T","N")</f>
        <v>N</v>
      </c>
      <c r="H215" s="438" t="str">
        <f>IF([1]Budżet!D207="Wsparcie finansowe udzielone grantobiorcom i uczestnikom projektu","T","N")</f>
        <v>N</v>
      </c>
      <c r="I215" s="438" t="str">
        <f>IF([1]Budżet!K207&gt;[1]Budżet!M207,"T","N")</f>
        <v>N</v>
      </c>
      <c r="J215" s="438" t="str">
        <f>IF([1]Budżet!D207="Nieruchomości","T","N")</f>
        <v>N</v>
      </c>
      <c r="K215" s="438" t="str">
        <f>IF([1]Budżet!D207="Usługi zewnętrzne","T","N")</f>
        <v>N</v>
      </c>
      <c r="L215" s="438" t="str">
        <f>IF([1]Budżet!D207="Wartości niematerialne i prawne","T","N")</f>
        <v>N</v>
      </c>
      <c r="M215" s="438" t="str">
        <f>IF([1]Budżet!D207="Roboty budowlane","T","N")</f>
        <v>N</v>
      </c>
      <c r="N215" s="438" t="str">
        <f>IF([1]Budżet!D207="Dostawy (inne niż środki trwałe)","T","N")</f>
        <v>N</v>
      </c>
      <c r="O215" s="438" t="str">
        <f>IF([1]Budżet!D207="Koszty wsparcia uczestników projektu","T","N")</f>
        <v>N</v>
      </c>
      <c r="P215" s="460"/>
      <c r="Q215" s="461">
        <v>0</v>
      </c>
      <c r="R215" s="462">
        <v>0</v>
      </c>
      <c r="S215" s="463">
        <f t="shared" si="46"/>
        <v>0</v>
      </c>
      <c r="T215" s="460"/>
      <c r="U215" s="461">
        <v>0</v>
      </c>
      <c r="V215" s="462">
        <v>0</v>
      </c>
      <c r="W215" s="463">
        <f t="shared" si="47"/>
        <v>0</v>
      </c>
      <c r="X215" s="460"/>
      <c r="Y215" s="461">
        <v>0</v>
      </c>
      <c r="Z215" s="462">
        <v>0</v>
      </c>
      <c r="AA215" s="463">
        <f t="shared" si="48"/>
        <v>0</v>
      </c>
      <c r="AB215" s="460"/>
      <c r="AC215" s="461">
        <v>0</v>
      </c>
      <c r="AD215" s="462">
        <v>0</v>
      </c>
      <c r="AE215" s="463">
        <f t="shared" si="49"/>
        <v>0</v>
      </c>
      <c r="AF215" s="460"/>
      <c r="AG215" s="461">
        <v>0</v>
      </c>
      <c r="AH215" s="462">
        <v>0</v>
      </c>
      <c r="AI215" s="463">
        <f t="shared" si="50"/>
        <v>0</v>
      </c>
      <c r="AJ215" s="460"/>
      <c r="AK215" s="461">
        <v>0</v>
      </c>
      <c r="AL215" s="462">
        <v>0</v>
      </c>
      <c r="AM215" s="463">
        <f t="shared" si="51"/>
        <v>0</v>
      </c>
      <c r="AN215" s="460"/>
      <c r="AO215" s="461">
        <v>0</v>
      </c>
      <c r="AP215" s="462">
        <v>0</v>
      </c>
      <c r="AQ215" s="463">
        <f t="shared" si="52"/>
        <v>0</v>
      </c>
      <c r="AR215" s="464">
        <f t="shared" si="55"/>
        <v>0</v>
      </c>
      <c r="AS215" s="463">
        <f t="shared" si="56"/>
        <v>0</v>
      </c>
      <c r="AT215" s="480">
        <v>0</v>
      </c>
      <c r="AU215" s="491">
        <f>[1]Budżet!K207</f>
        <v>0</v>
      </c>
      <c r="AV215" s="487">
        <f>ROUND([1]Budżet!K207-[1]Budżet!M207,2)</f>
        <v>0</v>
      </c>
      <c r="AW215" s="487" t="str">
        <f t="shared" si="57"/>
        <v>OK</v>
      </c>
      <c r="AX215" s="488" t="str">
        <f t="shared" si="45"/>
        <v>OK</v>
      </c>
      <c r="AY215" s="488" t="str">
        <f t="shared" si="53"/>
        <v>Wartość wkładu własnego spójna z SOWA EFS</v>
      </c>
      <c r="AZ215" s="490" t="str">
        <f t="shared" si="54"/>
        <v>Wartość ogółem spójna z SOWA EFS</v>
      </c>
      <c r="BA215" s="456"/>
      <c r="BB215" s="441"/>
      <c r="BC215" s="441"/>
      <c r="BD215" s="441"/>
      <c r="BE215" s="441"/>
      <c r="BF215" s="441"/>
      <c r="BG215" s="441"/>
    </row>
    <row r="216" spans="1:59" ht="75" customHeight="1">
      <c r="A216" s="438" t="s">
        <v>1309</v>
      </c>
      <c r="B216" s="438">
        <f>[1]Budżet!B208</f>
        <v>0</v>
      </c>
      <c r="C216" s="476">
        <f>[1]Budżet!E208</f>
        <v>0</v>
      </c>
      <c r="D216" s="438">
        <f>[1]Budżet!N208</f>
        <v>0</v>
      </c>
      <c r="E216" s="438" t="str">
        <f>IF([1]Budżet!D208="Amortyzacja","T","N")</f>
        <v>N</v>
      </c>
      <c r="F216" s="438" t="str">
        <f>IF([1]Budżet!D208="Personel projektu","T","N")</f>
        <v>N</v>
      </c>
      <c r="G216" s="438" t="str">
        <f>IF([1]Budżet!D208="Środki trwałe/dostawy","T","N")</f>
        <v>N</v>
      </c>
      <c r="H216" s="438" t="str">
        <f>IF([1]Budżet!D208="Wsparcie finansowe udzielone grantobiorcom i uczestnikom projektu","T","N")</f>
        <v>N</v>
      </c>
      <c r="I216" s="438" t="str">
        <f>IF([1]Budżet!K208&gt;[1]Budżet!M208,"T","N")</f>
        <v>N</v>
      </c>
      <c r="J216" s="438" t="str">
        <f>IF([1]Budżet!D208="Nieruchomości","T","N")</f>
        <v>N</v>
      </c>
      <c r="K216" s="438" t="str">
        <f>IF([1]Budżet!D208="Usługi zewnętrzne","T","N")</f>
        <v>N</v>
      </c>
      <c r="L216" s="438" t="str">
        <f>IF([1]Budżet!D208="Wartości niematerialne i prawne","T","N")</f>
        <v>N</v>
      </c>
      <c r="M216" s="438" t="str">
        <f>IF([1]Budżet!D208="Roboty budowlane","T","N")</f>
        <v>N</v>
      </c>
      <c r="N216" s="438" t="str">
        <f>IF([1]Budżet!D208="Dostawy (inne niż środki trwałe)","T","N")</f>
        <v>N</v>
      </c>
      <c r="O216" s="438" t="str">
        <f>IF([1]Budżet!D208="Koszty wsparcia uczestników projektu","T","N")</f>
        <v>N</v>
      </c>
      <c r="P216" s="460"/>
      <c r="Q216" s="461">
        <v>0</v>
      </c>
      <c r="R216" s="462">
        <v>0</v>
      </c>
      <c r="S216" s="463">
        <f t="shared" si="46"/>
        <v>0</v>
      </c>
      <c r="T216" s="460"/>
      <c r="U216" s="461">
        <v>0</v>
      </c>
      <c r="V216" s="462">
        <v>0</v>
      </c>
      <c r="W216" s="463">
        <f t="shared" si="47"/>
        <v>0</v>
      </c>
      <c r="X216" s="460"/>
      <c r="Y216" s="461">
        <v>0</v>
      </c>
      <c r="Z216" s="462">
        <v>0</v>
      </c>
      <c r="AA216" s="463">
        <f t="shared" si="48"/>
        <v>0</v>
      </c>
      <c r="AB216" s="460"/>
      <c r="AC216" s="461">
        <v>0</v>
      </c>
      <c r="AD216" s="462">
        <v>0</v>
      </c>
      <c r="AE216" s="463">
        <f t="shared" si="49"/>
        <v>0</v>
      </c>
      <c r="AF216" s="460"/>
      <c r="AG216" s="461">
        <v>0</v>
      </c>
      <c r="AH216" s="462">
        <v>0</v>
      </c>
      <c r="AI216" s="463">
        <f t="shared" si="50"/>
        <v>0</v>
      </c>
      <c r="AJ216" s="460"/>
      <c r="AK216" s="461">
        <v>0</v>
      </c>
      <c r="AL216" s="462">
        <v>0</v>
      </c>
      <c r="AM216" s="463">
        <f t="shared" si="51"/>
        <v>0</v>
      </c>
      <c r="AN216" s="460"/>
      <c r="AO216" s="461">
        <v>0</v>
      </c>
      <c r="AP216" s="462">
        <v>0</v>
      </c>
      <c r="AQ216" s="463">
        <f t="shared" si="52"/>
        <v>0</v>
      </c>
      <c r="AR216" s="464">
        <f t="shared" si="55"/>
        <v>0</v>
      </c>
      <c r="AS216" s="463">
        <f t="shared" si="56"/>
        <v>0</v>
      </c>
      <c r="AT216" s="480">
        <v>0</v>
      </c>
      <c r="AU216" s="491">
        <f>[1]Budżet!K208</f>
        <v>0</v>
      </c>
      <c r="AV216" s="487">
        <f>ROUND([1]Budżet!K208-[1]Budżet!M208,2)</f>
        <v>0</v>
      </c>
      <c r="AW216" s="487" t="str">
        <f t="shared" si="57"/>
        <v>OK</v>
      </c>
      <c r="AX216" s="488" t="str">
        <f t="shared" si="45"/>
        <v>OK</v>
      </c>
      <c r="AY216" s="488" t="str">
        <f t="shared" si="53"/>
        <v>Wartość wkładu własnego spójna z SOWA EFS</v>
      </c>
      <c r="AZ216" s="490" t="str">
        <f t="shared" si="54"/>
        <v>Wartość ogółem spójna z SOWA EFS</v>
      </c>
      <c r="BA216" s="456"/>
      <c r="BB216" s="441"/>
      <c r="BC216" s="441"/>
      <c r="BD216" s="441"/>
      <c r="BE216" s="441"/>
      <c r="BF216" s="441"/>
      <c r="BG216" s="441"/>
    </row>
    <row r="217" spans="1:59" ht="75" customHeight="1">
      <c r="A217" s="438" t="s">
        <v>1310</v>
      </c>
      <c r="B217" s="438">
        <f>[1]Budżet!B209</f>
        <v>0</v>
      </c>
      <c r="C217" s="476">
        <f>[1]Budżet!E209</f>
        <v>0</v>
      </c>
      <c r="D217" s="438">
        <f>[1]Budżet!N209</f>
        <v>0</v>
      </c>
      <c r="E217" s="438" t="str">
        <f>IF([1]Budżet!D209="Amortyzacja","T","N")</f>
        <v>N</v>
      </c>
      <c r="F217" s="438" t="str">
        <f>IF([1]Budżet!D209="Personel projektu","T","N")</f>
        <v>N</v>
      </c>
      <c r="G217" s="438" t="str">
        <f>IF([1]Budżet!D209="Środki trwałe/dostawy","T","N")</f>
        <v>N</v>
      </c>
      <c r="H217" s="438" t="str">
        <f>IF([1]Budżet!D209="Wsparcie finansowe udzielone grantobiorcom i uczestnikom projektu","T","N")</f>
        <v>N</v>
      </c>
      <c r="I217" s="438" t="str">
        <f>IF([1]Budżet!K209&gt;[1]Budżet!M209,"T","N")</f>
        <v>N</v>
      </c>
      <c r="J217" s="438" t="str">
        <f>IF([1]Budżet!D209="Nieruchomości","T","N")</f>
        <v>N</v>
      </c>
      <c r="K217" s="438" t="str">
        <f>IF([1]Budżet!D209="Usługi zewnętrzne","T","N")</f>
        <v>N</v>
      </c>
      <c r="L217" s="438" t="str">
        <f>IF([1]Budżet!D209="Wartości niematerialne i prawne","T","N")</f>
        <v>N</v>
      </c>
      <c r="M217" s="438" t="str">
        <f>IF([1]Budżet!D209="Roboty budowlane","T","N")</f>
        <v>N</v>
      </c>
      <c r="N217" s="438" t="str">
        <f>IF([1]Budżet!D209="Dostawy (inne niż środki trwałe)","T","N")</f>
        <v>N</v>
      </c>
      <c r="O217" s="438" t="str">
        <f>IF([1]Budżet!D209="Koszty wsparcia uczestników projektu","T","N")</f>
        <v>N</v>
      </c>
      <c r="P217" s="460"/>
      <c r="Q217" s="461">
        <v>0</v>
      </c>
      <c r="R217" s="462">
        <v>0</v>
      </c>
      <c r="S217" s="463">
        <f t="shared" si="46"/>
        <v>0</v>
      </c>
      <c r="T217" s="460"/>
      <c r="U217" s="461">
        <v>0</v>
      </c>
      <c r="V217" s="462">
        <v>0</v>
      </c>
      <c r="W217" s="463">
        <f t="shared" si="47"/>
        <v>0</v>
      </c>
      <c r="X217" s="460"/>
      <c r="Y217" s="461">
        <v>0</v>
      </c>
      <c r="Z217" s="462">
        <v>0</v>
      </c>
      <c r="AA217" s="463">
        <f t="shared" si="48"/>
        <v>0</v>
      </c>
      <c r="AB217" s="460"/>
      <c r="AC217" s="461">
        <v>0</v>
      </c>
      <c r="AD217" s="462">
        <v>0</v>
      </c>
      <c r="AE217" s="463">
        <f t="shared" si="49"/>
        <v>0</v>
      </c>
      <c r="AF217" s="460"/>
      <c r="AG217" s="461">
        <v>0</v>
      </c>
      <c r="AH217" s="462">
        <v>0</v>
      </c>
      <c r="AI217" s="463">
        <f t="shared" si="50"/>
        <v>0</v>
      </c>
      <c r="AJ217" s="460"/>
      <c r="AK217" s="461">
        <v>0</v>
      </c>
      <c r="AL217" s="462">
        <v>0</v>
      </c>
      <c r="AM217" s="463">
        <f t="shared" si="51"/>
        <v>0</v>
      </c>
      <c r="AN217" s="460"/>
      <c r="AO217" s="461">
        <v>0</v>
      </c>
      <c r="AP217" s="462">
        <v>0</v>
      </c>
      <c r="AQ217" s="463">
        <f t="shared" si="52"/>
        <v>0</v>
      </c>
      <c r="AR217" s="464">
        <f t="shared" si="55"/>
        <v>0</v>
      </c>
      <c r="AS217" s="463">
        <f t="shared" si="56"/>
        <v>0</v>
      </c>
      <c r="AT217" s="480">
        <v>0</v>
      </c>
      <c r="AU217" s="491">
        <f>[1]Budżet!K209</f>
        <v>0</v>
      </c>
      <c r="AV217" s="487">
        <f>ROUND([1]Budżet!K209-[1]Budżet!M209,2)</f>
        <v>0</v>
      </c>
      <c r="AW217" s="487" t="str">
        <f t="shared" si="57"/>
        <v>OK</v>
      </c>
      <c r="AX217" s="488" t="str">
        <f t="shared" si="45"/>
        <v>OK</v>
      </c>
      <c r="AY217" s="488" t="str">
        <f t="shared" si="53"/>
        <v>Wartość wkładu własnego spójna z SOWA EFS</v>
      </c>
      <c r="AZ217" s="490" t="str">
        <f t="shared" si="54"/>
        <v>Wartość ogółem spójna z SOWA EFS</v>
      </c>
      <c r="BA217" s="456"/>
      <c r="BB217" s="441"/>
      <c r="BC217" s="441"/>
      <c r="BD217" s="441"/>
      <c r="BE217" s="441"/>
      <c r="BF217" s="441"/>
      <c r="BG217" s="441"/>
    </row>
    <row r="218" spans="1:59" ht="75" customHeight="1">
      <c r="A218" s="438" t="s">
        <v>1311</v>
      </c>
      <c r="B218" s="438">
        <f>[1]Budżet!B210</f>
        <v>0</v>
      </c>
      <c r="C218" s="476">
        <f>[1]Budżet!E210</f>
        <v>0</v>
      </c>
      <c r="D218" s="438">
        <f>[1]Budżet!N210</f>
        <v>0</v>
      </c>
      <c r="E218" s="438" t="str">
        <f>IF([1]Budżet!D210="Amortyzacja","T","N")</f>
        <v>N</v>
      </c>
      <c r="F218" s="438" t="str">
        <f>IF([1]Budżet!D210="Personel projektu","T","N")</f>
        <v>N</v>
      </c>
      <c r="G218" s="438" t="str">
        <f>IF([1]Budżet!D210="Środki trwałe/dostawy","T","N")</f>
        <v>N</v>
      </c>
      <c r="H218" s="438" t="str">
        <f>IF([1]Budżet!D210="Wsparcie finansowe udzielone grantobiorcom i uczestnikom projektu","T","N")</f>
        <v>N</v>
      </c>
      <c r="I218" s="438" t="str">
        <f>IF([1]Budżet!K210&gt;[1]Budżet!M210,"T","N")</f>
        <v>N</v>
      </c>
      <c r="J218" s="438" t="str">
        <f>IF([1]Budżet!D210="Nieruchomości","T","N")</f>
        <v>N</v>
      </c>
      <c r="K218" s="438" t="str">
        <f>IF([1]Budżet!D210="Usługi zewnętrzne","T","N")</f>
        <v>N</v>
      </c>
      <c r="L218" s="438" t="str">
        <f>IF([1]Budżet!D210="Wartości niematerialne i prawne","T","N")</f>
        <v>N</v>
      </c>
      <c r="M218" s="438" t="str">
        <f>IF([1]Budżet!D210="Roboty budowlane","T","N")</f>
        <v>N</v>
      </c>
      <c r="N218" s="438" t="str">
        <f>IF([1]Budżet!D210="Dostawy (inne niż środki trwałe)","T","N")</f>
        <v>N</v>
      </c>
      <c r="O218" s="438" t="str">
        <f>IF([1]Budżet!D210="Koszty wsparcia uczestników projektu","T","N")</f>
        <v>N</v>
      </c>
      <c r="P218" s="460"/>
      <c r="Q218" s="461">
        <v>0</v>
      </c>
      <c r="R218" s="462">
        <v>0</v>
      </c>
      <c r="S218" s="463">
        <f t="shared" si="46"/>
        <v>0</v>
      </c>
      <c r="T218" s="460"/>
      <c r="U218" s="461">
        <v>0</v>
      </c>
      <c r="V218" s="462">
        <v>0</v>
      </c>
      <c r="W218" s="463">
        <f t="shared" si="47"/>
        <v>0</v>
      </c>
      <c r="X218" s="460"/>
      <c r="Y218" s="461">
        <v>0</v>
      </c>
      <c r="Z218" s="462">
        <v>0</v>
      </c>
      <c r="AA218" s="463">
        <f t="shared" si="48"/>
        <v>0</v>
      </c>
      <c r="AB218" s="460"/>
      <c r="AC218" s="461">
        <v>0</v>
      </c>
      <c r="AD218" s="462">
        <v>0</v>
      </c>
      <c r="AE218" s="463">
        <f t="shared" si="49"/>
        <v>0</v>
      </c>
      <c r="AF218" s="460"/>
      <c r="AG218" s="461">
        <v>0</v>
      </c>
      <c r="AH218" s="462">
        <v>0</v>
      </c>
      <c r="AI218" s="463">
        <f t="shared" si="50"/>
        <v>0</v>
      </c>
      <c r="AJ218" s="460"/>
      <c r="AK218" s="461">
        <v>0</v>
      </c>
      <c r="AL218" s="462">
        <v>0</v>
      </c>
      <c r="AM218" s="463">
        <f t="shared" si="51"/>
        <v>0</v>
      </c>
      <c r="AN218" s="460"/>
      <c r="AO218" s="461">
        <v>0</v>
      </c>
      <c r="AP218" s="462">
        <v>0</v>
      </c>
      <c r="AQ218" s="463">
        <f t="shared" si="52"/>
        <v>0</v>
      </c>
      <c r="AR218" s="464">
        <f t="shared" si="55"/>
        <v>0</v>
      </c>
      <c r="AS218" s="463">
        <f t="shared" si="56"/>
        <v>0</v>
      </c>
      <c r="AT218" s="480">
        <v>0</v>
      </c>
      <c r="AU218" s="491">
        <f>[1]Budżet!K210</f>
        <v>0</v>
      </c>
      <c r="AV218" s="487">
        <f>ROUND([1]Budżet!K210-[1]Budżet!M210,2)</f>
        <v>0</v>
      </c>
      <c r="AW218" s="487" t="str">
        <f t="shared" si="57"/>
        <v>OK</v>
      </c>
      <c r="AX218" s="488" t="str">
        <f t="shared" si="45"/>
        <v>OK</v>
      </c>
      <c r="AY218" s="488" t="str">
        <f t="shared" si="53"/>
        <v>Wartość wkładu własnego spójna z SOWA EFS</v>
      </c>
      <c r="AZ218" s="490" t="str">
        <f t="shared" si="54"/>
        <v>Wartość ogółem spójna z SOWA EFS</v>
      </c>
      <c r="BA218" s="456"/>
      <c r="BB218" s="441"/>
      <c r="BC218" s="441"/>
      <c r="BD218" s="441"/>
      <c r="BE218" s="441"/>
      <c r="BF218" s="441"/>
      <c r="BG218" s="441"/>
    </row>
    <row r="219" spans="1:59" ht="75" customHeight="1">
      <c r="A219" s="438" t="s">
        <v>1312</v>
      </c>
      <c r="B219" s="438">
        <f>[1]Budżet!B211</f>
        <v>0</v>
      </c>
      <c r="C219" s="476">
        <f>[1]Budżet!E211</f>
        <v>0</v>
      </c>
      <c r="D219" s="438">
        <f>[1]Budżet!N211</f>
        <v>0</v>
      </c>
      <c r="E219" s="438" t="str">
        <f>IF([1]Budżet!D211="Amortyzacja","T","N")</f>
        <v>N</v>
      </c>
      <c r="F219" s="438" t="str">
        <f>IF([1]Budżet!D211="Personel projektu","T","N")</f>
        <v>N</v>
      </c>
      <c r="G219" s="438" t="str">
        <f>IF([1]Budżet!D211="Środki trwałe/dostawy","T","N")</f>
        <v>N</v>
      </c>
      <c r="H219" s="438" t="str">
        <f>IF([1]Budżet!D211="Wsparcie finansowe udzielone grantobiorcom i uczestnikom projektu","T","N")</f>
        <v>N</v>
      </c>
      <c r="I219" s="438" t="str">
        <f>IF([1]Budżet!K211&gt;[1]Budżet!M211,"T","N")</f>
        <v>N</v>
      </c>
      <c r="J219" s="438" t="str">
        <f>IF([1]Budżet!D211="Nieruchomości","T","N")</f>
        <v>N</v>
      </c>
      <c r="K219" s="438" t="str">
        <f>IF([1]Budżet!D211="Usługi zewnętrzne","T","N")</f>
        <v>N</v>
      </c>
      <c r="L219" s="438" t="str">
        <f>IF([1]Budżet!D211="Wartości niematerialne i prawne","T","N")</f>
        <v>N</v>
      </c>
      <c r="M219" s="438" t="str">
        <f>IF([1]Budżet!D211="Roboty budowlane","T","N")</f>
        <v>N</v>
      </c>
      <c r="N219" s="438" t="str">
        <f>IF([1]Budżet!D211="Dostawy (inne niż środki trwałe)","T","N")</f>
        <v>N</v>
      </c>
      <c r="O219" s="438" t="str">
        <f>IF([1]Budżet!D211="Koszty wsparcia uczestników projektu","T","N")</f>
        <v>N</v>
      </c>
      <c r="P219" s="460"/>
      <c r="Q219" s="461">
        <v>0</v>
      </c>
      <c r="R219" s="462">
        <v>0</v>
      </c>
      <c r="S219" s="463">
        <f t="shared" si="46"/>
        <v>0</v>
      </c>
      <c r="T219" s="460"/>
      <c r="U219" s="461">
        <v>0</v>
      </c>
      <c r="V219" s="462">
        <v>0</v>
      </c>
      <c r="W219" s="463">
        <f t="shared" si="47"/>
        <v>0</v>
      </c>
      <c r="X219" s="460"/>
      <c r="Y219" s="461">
        <v>0</v>
      </c>
      <c r="Z219" s="462">
        <v>0</v>
      </c>
      <c r="AA219" s="463">
        <f t="shared" si="48"/>
        <v>0</v>
      </c>
      <c r="AB219" s="460"/>
      <c r="AC219" s="461">
        <v>0</v>
      </c>
      <c r="AD219" s="462">
        <v>0</v>
      </c>
      <c r="AE219" s="463">
        <f t="shared" si="49"/>
        <v>0</v>
      </c>
      <c r="AF219" s="460"/>
      <c r="AG219" s="461">
        <v>0</v>
      </c>
      <c r="AH219" s="462">
        <v>0</v>
      </c>
      <c r="AI219" s="463">
        <f t="shared" si="50"/>
        <v>0</v>
      </c>
      <c r="AJ219" s="460"/>
      <c r="AK219" s="461">
        <v>0</v>
      </c>
      <c r="AL219" s="462">
        <v>0</v>
      </c>
      <c r="AM219" s="463">
        <f t="shared" si="51"/>
        <v>0</v>
      </c>
      <c r="AN219" s="460"/>
      <c r="AO219" s="461">
        <v>0</v>
      </c>
      <c r="AP219" s="462">
        <v>0</v>
      </c>
      <c r="AQ219" s="463">
        <f t="shared" si="52"/>
        <v>0</v>
      </c>
      <c r="AR219" s="464">
        <f t="shared" si="55"/>
        <v>0</v>
      </c>
      <c r="AS219" s="463">
        <f t="shared" si="56"/>
        <v>0</v>
      </c>
      <c r="AT219" s="480">
        <v>0</v>
      </c>
      <c r="AU219" s="491">
        <f>[1]Budżet!K211</f>
        <v>0</v>
      </c>
      <c r="AV219" s="487">
        <f>ROUND([1]Budżet!K211-[1]Budżet!M211,2)</f>
        <v>0</v>
      </c>
      <c r="AW219" s="487" t="str">
        <f t="shared" si="57"/>
        <v>OK</v>
      </c>
      <c r="AX219" s="488" t="str">
        <f t="shared" si="45"/>
        <v>OK</v>
      </c>
      <c r="AY219" s="488" t="str">
        <f t="shared" si="53"/>
        <v>Wartość wkładu własnego spójna z SOWA EFS</v>
      </c>
      <c r="AZ219" s="490" t="str">
        <f t="shared" si="54"/>
        <v>Wartość ogółem spójna z SOWA EFS</v>
      </c>
      <c r="BA219" s="456"/>
      <c r="BB219" s="441"/>
      <c r="BC219" s="441"/>
      <c r="BD219" s="441"/>
      <c r="BE219" s="441"/>
      <c r="BF219" s="441"/>
      <c r="BG219" s="441"/>
    </row>
    <row r="220" spans="1:59" ht="75" customHeight="1">
      <c r="A220" s="438" t="s">
        <v>1313</v>
      </c>
      <c r="B220" s="438">
        <f>[1]Budżet!B212</f>
        <v>0</v>
      </c>
      <c r="C220" s="476">
        <f>[1]Budżet!E212</f>
        <v>0</v>
      </c>
      <c r="D220" s="438">
        <f>[1]Budżet!N212</f>
        <v>0</v>
      </c>
      <c r="E220" s="438" t="str">
        <f>IF([1]Budżet!D212="Amortyzacja","T","N")</f>
        <v>N</v>
      </c>
      <c r="F220" s="438" t="str">
        <f>IF([1]Budżet!D212="Personel projektu","T","N")</f>
        <v>N</v>
      </c>
      <c r="G220" s="438" t="str">
        <f>IF([1]Budżet!D212="Środki trwałe/dostawy","T","N")</f>
        <v>N</v>
      </c>
      <c r="H220" s="438" t="str">
        <f>IF([1]Budżet!D212="Wsparcie finansowe udzielone grantobiorcom i uczestnikom projektu","T","N")</f>
        <v>N</v>
      </c>
      <c r="I220" s="438" t="str">
        <f>IF([1]Budżet!K212&gt;[1]Budżet!M212,"T","N")</f>
        <v>N</v>
      </c>
      <c r="J220" s="438" t="str">
        <f>IF([1]Budżet!D212="Nieruchomości","T","N")</f>
        <v>N</v>
      </c>
      <c r="K220" s="438" t="str">
        <f>IF([1]Budżet!D212="Usługi zewnętrzne","T","N")</f>
        <v>N</v>
      </c>
      <c r="L220" s="438" t="str">
        <f>IF([1]Budżet!D212="Wartości niematerialne i prawne","T","N")</f>
        <v>N</v>
      </c>
      <c r="M220" s="438" t="str">
        <f>IF([1]Budżet!D212="Roboty budowlane","T","N")</f>
        <v>N</v>
      </c>
      <c r="N220" s="438" t="str">
        <f>IF([1]Budżet!D212="Dostawy (inne niż środki trwałe)","T","N")</f>
        <v>N</v>
      </c>
      <c r="O220" s="438" t="str">
        <f>IF([1]Budżet!D212="Koszty wsparcia uczestników projektu","T","N")</f>
        <v>N</v>
      </c>
      <c r="P220" s="460"/>
      <c r="Q220" s="461">
        <v>0</v>
      </c>
      <c r="R220" s="462">
        <v>0</v>
      </c>
      <c r="S220" s="463">
        <f t="shared" si="46"/>
        <v>0</v>
      </c>
      <c r="T220" s="460"/>
      <c r="U220" s="461">
        <v>0</v>
      </c>
      <c r="V220" s="462">
        <v>0</v>
      </c>
      <c r="W220" s="463">
        <f t="shared" si="47"/>
        <v>0</v>
      </c>
      <c r="X220" s="460"/>
      <c r="Y220" s="461">
        <v>0</v>
      </c>
      <c r="Z220" s="462">
        <v>0</v>
      </c>
      <c r="AA220" s="463">
        <f t="shared" si="48"/>
        <v>0</v>
      </c>
      <c r="AB220" s="460"/>
      <c r="AC220" s="461">
        <v>0</v>
      </c>
      <c r="AD220" s="462">
        <v>0</v>
      </c>
      <c r="AE220" s="463">
        <f t="shared" si="49"/>
        <v>0</v>
      </c>
      <c r="AF220" s="460"/>
      <c r="AG220" s="461">
        <v>0</v>
      </c>
      <c r="AH220" s="462">
        <v>0</v>
      </c>
      <c r="AI220" s="463">
        <f t="shared" si="50"/>
        <v>0</v>
      </c>
      <c r="AJ220" s="460"/>
      <c r="AK220" s="461">
        <v>0</v>
      </c>
      <c r="AL220" s="462">
        <v>0</v>
      </c>
      <c r="AM220" s="463">
        <f t="shared" si="51"/>
        <v>0</v>
      </c>
      <c r="AN220" s="460"/>
      <c r="AO220" s="461">
        <v>0</v>
      </c>
      <c r="AP220" s="462">
        <v>0</v>
      </c>
      <c r="AQ220" s="463">
        <f t="shared" si="52"/>
        <v>0</v>
      </c>
      <c r="AR220" s="464">
        <f t="shared" si="55"/>
        <v>0</v>
      </c>
      <c r="AS220" s="463">
        <f t="shared" si="56"/>
        <v>0</v>
      </c>
      <c r="AT220" s="480">
        <v>0</v>
      </c>
      <c r="AU220" s="491">
        <f>[1]Budżet!K212</f>
        <v>0</v>
      </c>
      <c r="AV220" s="487">
        <f>ROUND([1]Budżet!K212-[1]Budżet!M212,2)</f>
        <v>0</v>
      </c>
      <c r="AW220" s="487" t="str">
        <f t="shared" si="57"/>
        <v>OK</v>
      </c>
      <c r="AX220" s="488" t="str">
        <f t="shared" si="45"/>
        <v>OK</v>
      </c>
      <c r="AY220" s="488" t="str">
        <f t="shared" si="53"/>
        <v>Wartość wkładu własnego spójna z SOWA EFS</v>
      </c>
      <c r="AZ220" s="490" t="str">
        <f t="shared" si="54"/>
        <v>Wartość ogółem spójna z SOWA EFS</v>
      </c>
      <c r="BA220" s="456"/>
      <c r="BB220" s="441"/>
      <c r="BC220" s="441"/>
      <c r="BD220" s="441"/>
      <c r="BE220" s="441"/>
      <c r="BF220" s="441"/>
      <c r="BG220" s="441"/>
    </row>
    <row r="221" spans="1:59" ht="75" customHeight="1">
      <c r="A221" s="438" t="s">
        <v>1314</v>
      </c>
      <c r="B221" s="438">
        <f>[1]Budżet!B213</f>
        <v>0</v>
      </c>
      <c r="C221" s="476">
        <f>[1]Budżet!E213</f>
        <v>0</v>
      </c>
      <c r="D221" s="438">
        <f>[1]Budżet!N213</f>
        <v>0</v>
      </c>
      <c r="E221" s="438" t="str">
        <f>IF([1]Budżet!D213="Amortyzacja","T","N")</f>
        <v>N</v>
      </c>
      <c r="F221" s="438" t="str">
        <f>IF([1]Budżet!D213="Personel projektu","T","N")</f>
        <v>N</v>
      </c>
      <c r="G221" s="438" t="str">
        <f>IF([1]Budżet!D213="Środki trwałe/dostawy","T","N")</f>
        <v>N</v>
      </c>
      <c r="H221" s="438" t="str">
        <f>IF([1]Budżet!D213="Wsparcie finansowe udzielone grantobiorcom i uczestnikom projektu","T","N")</f>
        <v>N</v>
      </c>
      <c r="I221" s="438" t="str">
        <f>IF([1]Budżet!K213&gt;[1]Budżet!M213,"T","N")</f>
        <v>N</v>
      </c>
      <c r="J221" s="438" t="str">
        <f>IF([1]Budżet!D213="Nieruchomości","T","N")</f>
        <v>N</v>
      </c>
      <c r="K221" s="438" t="str">
        <f>IF([1]Budżet!D213="Usługi zewnętrzne","T","N")</f>
        <v>N</v>
      </c>
      <c r="L221" s="438" t="str">
        <f>IF([1]Budżet!D213="Wartości niematerialne i prawne","T","N")</f>
        <v>N</v>
      </c>
      <c r="M221" s="438" t="str">
        <f>IF([1]Budżet!D213="Roboty budowlane","T","N")</f>
        <v>N</v>
      </c>
      <c r="N221" s="438" t="str">
        <f>IF([1]Budżet!D213="Dostawy (inne niż środki trwałe)","T","N")</f>
        <v>N</v>
      </c>
      <c r="O221" s="438" t="str">
        <f>IF([1]Budżet!D213="Koszty wsparcia uczestników projektu","T","N")</f>
        <v>N</v>
      </c>
      <c r="P221" s="460"/>
      <c r="Q221" s="461">
        <v>0</v>
      </c>
      <c r="R221" s="462">
        <v>0</v>
      </c>
      <c r="S221" s="463">
        <f t="shared" si="46"/>
        <v>0</v>
      </c>
      <c r="T221" s="460"/>
      <c r="U221" s="461">
        <v>0</v>
      </c>
      <c r="V221" s="462">
        <v>0</v>
      </c>
      <c r="W221" s="463">
        <f t="shared" si="47"/>
        <v>0</v>
      </c>
      <c r="X221" s="460"/>
      <c r="Y221" s="461">
        <v>0</v>
      </c>
      <c r="Z221" s="462">
        <v>0</v>
      </c>
      <c r="AA221" s="463">
        <f t="shared" si="48"/>
        <v>0</v>
      </c>
      <c r="AB221" s="460"/>
      <c r="AC221" s="461">
        <v>0</v>
      </c>
      <c r="AD221" s="462">
        <v>0</v>
      </c>
      <c r="AE221" s="463">
        <f t="shared" si="49"/>
        <v>0</v>
      </c>
      <c r="AF221" s="460"/>
      <c r="AG221" s="461">
        <v>0</v>
      </c>
      <c r="AH221" s="462">
        <v>0</v>
      </c>
      <c r="AI221" s="463">
        <f t="shared" si="50"/>
        <v>0</v>
      </c>
      <c r="AJ221" s="460"/>
      <c r="AK221" s="461">
        <v>0</v>
      </c>
      <c r="AL221" s="462">
        <v>0</v>
      </c>
      <c r="AM221" s="463">
        <f t="shared" si="51"/>
        <v>0</v>
      </c>
      <c r="AN221" s="460"/>
      <c r="AO221" s="461">
        <v>0</v>
      </c>
      <c r="AP221" s="462">
        <v>0</v>
      </c>
      <c r="AQ221" s="463">
        <f t="shared" si="52"/>
        <v>0</v>
      </c>
      <c r="AR221" s="464">
        <f t="shared" si="55"/>
        <v>0</v>
      </c>
      <c r="AS221" s="463">
        <f t="shared" si="56"/>
        <v>0</v>
      </c>
      <c r="AT221" s="480">
        <v>0</v>
      </c>
      <c r="AU221" s="491">
        <f>[1]Budżet!K213</f>
        <v>0</v>
      </c>
      <c r="AV221" s="487">
        <f>ROUND([1]Budżet!K213-[1]Budżet!M213,2)</f>
        <v>0</v>
      </c>
      <c r="AW221" s="487" t="str">
        <f t="shared" si="57"/>
        <v>OK</v>
      </c>
      <c r="AX221" s="488" t="str">
        <f t="shared" si="45"/>
        <v>OK</v>
      </c>
      <c r="AY221" s="488" t="str">
        <f t="shared" si="53"/>
        <v>Wartość wkładu własnego spójna z SOWA EFS</v>
      </c>
      <c r="AZ221" s="490" t="str">
        <f t="shared" si="54"/>
        <v>Wartość ogółem spójna z SOWA EFS</v>
      </c>
      <c r="BA221" s="456"/>
      <c r="BB221" s="441"/>
      <c r="BC221" s="441"/>
      <c r="BD221" s="441"/>
      <c r="BE221" s="441"/>
      <c r="BF221" s="441"/>
      <c r="BG221" s="441"/>
    </row>
    <row r="222" spans="1:59" ht="75" customHeight="1">
      <c r="A222" s="438" t="s">
        <v>1315</v>
      </c>
      <c r="B222" s="438">
        <f>[1]Budżet!B214</f>
        <v>0</v>
      </c>
      <c r="C222" s="476">
        <f>[1]Budżet!E214</f>
        <v>0</v>
      </c>
      <c r="D222" s="438">
        <f>[1]Budżet!N214</f>
        <v>0</v>
      </c>
      <c r="E222" s="438" t="str">
        <f>IF([1]Budżet!D214="Amortyzacja","T","N")</f>
        <v>N</v>
      </c>
      <c r="F222" s="438" t="str">
        <f>IF([1]Budżet!D214="Personel projektu","T","N")</f>
        <v>N</v>
      </c>
      <c r="G222" s="438" t="str">
        <f>IF([1]Budżet!D214="Środki trwałe/dostawy","T","N")</f>
        <v>N</v>
      </c>
      <c r="H222" s="438" t="str">
        <f>IF([1]Budżet!D214="Wsparcie finansowe udzielone grantobiorcom i uczestnikom projektu","T","N")</f>
        <v>N</v>
      </c>
      <c r="I222" s="438" t="str">
        <f>IF([1]Budżet!K214&gt;[1]Budżet!M214,"T","N")</f>
        <v>N</v>
      </c>
      <c r="J222" s="438" t="str">
        <f>IF([1]Budżet!D214="Nieruchomości","T","N")</f>
        <v>N</v>
      </c>
      <c r="K222" s="438" t="str">
        <f>IF([1]Budżet!D214="Usługi zewnętrzne","T","N")</f>
        <v>N</v>
      </c>
      <c r="L222" s="438" t="str">
        <f>IF([1]Budżet!D214="Wartości niematerialne i prawne","T","N")</f>
        <v>N</v>
      </c>
      <c r="M222" s="438" t="str">
        <f>IF([1]Budżet!D214="Roboty budowlane","T","N")</f>
        <v>N</v>
      </c>
      <c r="N222" s="438" t="str">
        <f>IF([1]Budżet!D214="Dostawy (inne niż środki trwałe)","T","N")</f>
        <v>N</v>
      </c>
      <c r="O222" s="438" t="str">
        <f>IF([1]Budżet!D214="Koszty wsparcia uczestników projektu","T","N")</f>
        <v>N</v>
      </c>
      <c r="P222" s="460"/>
      <c r="Q222" s="461">
        <v>0</v>
      </c>
      <c r="R222" s="462">
        <v>0</v>
      </c>
      <c r="S222" s="463">
        <f t="shared" si="46"/>
        <v>0</v>
      </c>
      <c r="T222" s="460"/>
      <c r="U222" s="461">
        <v>0</v>
      </c>
      <c r="V222" s="462">
        <v>0</v>
      </c>
      <c r="W222" s="463">
        <f t="shared" si="47"/>
        <v>0</v>
      </c>
      <c r="X222" s="460"/>
      <c r="Y222" s="461">
        <v>0</v>
      </c>
      <c r="Z222" s="462">
        <v>0</v>
      </c>
      <c r="AA222" s="463">
        <f t="shared" si="48"/>
        <v>0</v>
      </c>
      <c r="AB222" s="460"/>
      <c r="AC222" s="461">
        <v>0</v>
      </c>
      <c r="AD222" s="462">
        <v>0</v>
      </c>
      <c r="AE222" s="463">
        <f t="shared" si="49"/>
        <v>0</v>
      </c>
      <c r="AF222" s="460"/>
      <c r="AG222" s="461">
        <v>0</v>
      </c>
      <c r="AH222" s="462">
        <v>0</v>
      </c>
      <c r="AI222" s="463">
        <f t="shared" si="50"/>
        <v>0</v>
      </c>
      <c r="AJ222" s="460"/>
      <c r="AK222" s="461">
        <v>0</v>
      </c>
      <c r="AL222" s="462">
        <v>0</v>
      </c>
      <c r="AM222" s="463">
        <f t="shared" si="51"/>
        <v>0</v>
      </c>
      <c r="AN222" s="460"/>
      <c r="AO222" s="461">
        <v>0</v>
      </c>
      <c r="AP222" s="462">
        <v>0</v>
      </c>
      <c r="AQ222" s="463">
        <f t="shared" si="52"/>
        <v>0</v>
      </c>
      <c r="AR222" s="464">
        <f t="shared" si="55"/>
        <v>0</v>
      </c>
      <c r="AS222" s="463">
        <f t="shared" si="56"/>
        <v>0</v>
      </c>
      <c r="AT222" s="480">
        <v>0</v>
      </c>
      <c r="AU222" s="491">
        <f>[1]Budżet!K214</f>
        <v>0</v>
      </c>
      <c r="AV222" s="487">
        <f>ROUND([1]Budżet!K214-[1]Budżet!M214,2)</f>
        <v>0</v>
      </c>
      <c r="AW222" s="487" t="str">
        <f t="shared" si="57"/>
        <v>OK</v>
      </c>
      <c r="AX222" s="488" t="str">
        <f t="shared" si="45"/>
        <v>OK</v>
      </c>
      <c r="AY222" s="488" t="str">
        <f t="shared" si="53"/>
        <v>Wartość wkładu własnego spójna z SOWA EFS</v>
      </c>
      <c r="AZ222" s="490" t="str">
        <f t="shared" si="54"/>
        <v>Wartość ogółem spójna z SOWA EFS</v>
      </c>
      <c r="BA222" s="456"/>
      <c r="BB222" s="441"/>
      <c r="BC222" s="441"/>
      <c r="BD222" s="441"/>
      <c r="BE222" s="441"/>
      <c r="BF222" s="441"/>
      <c r="BG222" s="441"/>
    </row>
    <row r="223" spans="1:59" ht="75" customHeight="1">
      <c r="A223" s="438" t="s">
        <v>1316</v>
      </c>
      <c r="B223" s="438">
        <f>[1]Budżet!B215</f>
        <v>0</v>
      </c>
      <c r="C223" s="476">
        <f>[1]Budżet!E215</f>
        <v>0</v>
      </c>
      <c r="D223" s="438">
        <f>[1]Budżet!N215</f>
        <v>0</v>
      </c>
      <c r="E223" s="438" t="str">
        <f>IF([1]Budżet!D215="Amortyzacja","T","N")</f>
        <v>N</v>
      </c>
      <c r="F223" s="438" t="str">
        <f>IF([1]Budżet!D215="Personel projektu","T","N")</f>
        <v>N</v>
      </c>
      <c r="G223" s="438" t="str">
        <f>IF([1]Budżet!D215="Środki trwałe/dostawy","T","N")</f>
        <v>N</v>
      </c>
      <c r="H223" s="438" t="str">
        <f>IF([1]Budżet!D215="Wsparcie finansowe udzielone grantobiorcom i uczestnikom projektu","T","N")</f>
        <v>N</v>
      </c>
      <c r="I223" s="438" t="str">
        <f>IF([1]Budżet!K215&gt;[1]Budżet!M215,"T","N")</f>
        <v>N</v>
      </c>
      <c r="J223" s="438" t="str">
        <f>IF([1]Budżet!D215="Nieruchomości","T","N")</f>
        <v>N</v>
      </c>
      <c r="K223" s="438" t="str">
        <f>IF([1]Budżet!D215="Usługi zewnętrzne","T","N")</f>
        <v>N</v>
      </c>
      <c r="L223" s="438" t="str">
        <f>IF([1]Budżet!D215="Wartości niematerialne i prawne","T","N")</f>
        <v>N</v>
      </c>
      <c r="M223" s="438" t="str">
        <f>IF([1]Budżet!D215="Roboty budowlane","T","N")</f>
        <v>N</v>
      </c>
      <c r="N223" s="438" t="str">
        <f>IF([1]Budżet!D215="Dostawy (inne niż środki trwałe)","T","N")</f>
        <v>N</v>
      </c>
      <c r="O223" s="438" t="str">
        <f>IF([1]Budżet!D215="Koszty wsparcia uczestników projektu","T","N")</f>
        <v>N</v>
      </c>
      <c r="P223" s="460"/>
      <c r="Q223" s="461">
        <v>0</v>
      </c>
      <c r="R223" s="462">
        <v>0</v>
      </c>
      <c r="S223" s="463">
        <f t="shared" si="46"/>
        <v>0</v>
      </c>
      <c r="T223" s="460"/>
      <c r="U223" s="461">
        <v>0</v>
      </c>
      <c r="V223" s="462">
        <v>0</v>
      </c>
      <c r="W223" s="463">
        <f t="shared" si="47"/>
        <v>0</v>
      </c>
      <c r="X223" s="460"/>
      <c r="Y223" s="461">
        <v>0</v>
      </c>
      <c r="Z223" s="462">
        <v>0</v>
      </c>
      <c r="AA223" s="463">
        <f t="shared" si="48"/>
        <v>0</v>
      </c>
      <c r="AB223" s="460"/>
      <c r="AC223" s="461">
        <v>0</v>
      </c>
      <c r="AD223" s="462">
        <v>0</v>
      </c>
      <c r="AE223" s="463">
        <f t="shared" si="49"/>
        <v>0</v>
      </c>
      <c r="AF223" s="460"/>
      <c r="AG223" s="461">
        <v>0</v>
      </c>
      <c r="AH223" s="462">
        <v>0</v>
      </c>
      <c r="AI223" s="463">
        <f t="shared" si="50"/>
        <v>0</v>
      </c>
      <c r="AJ223" s="460"/>
      <c r="AK223" s="461">
        <v>0</v>
      </c>
      <c r="AL223" s="462">
        <v>0</v>
      </c>
      <c r="AM223" s="463">
        <f t="shared" si="51"/>
        <v>0</v>
      </c>
      <c r="AN223" s="460"/>
      <c r="AO223" s="461">
        <v>0</v>
      </c>
      <c r="AP223" s="462">
        <v>0</v>
      </c>
      <c r="AQ223" s="463">
        <f t="shared" si="52"/>
        <v>0</v>
      </c>
      <c r="AR223" s="464">
        <f t="shared" si="55"/>
        <v>0</v>
      </c>
      <c r="AS223" s="463">
        <f t="shared" si="56"/>
        <v>0</v>
      </c>
      <c r="AT223" s="480">
        <v>0</v>
      </c>
      <c r="AU223" s="491">
        <f>[1]Budżet!K215</f>
        <v>0</v>
      </c>
      <c r="AV223" s="487">
        <f>ROUND([1]Budżet!K215-[1]Budżet!M215,2)</f>
        <v>0</v>
      </c>
      <c r="AW223" s="487" t="str">
        <f t="shared" si="57"/>
        <v>OK</v>
      </c>
      <c r="AX223" s="488" t="str">
        <f t="shared" si="45"/>
        <v>OK</v>
      </c>
      <c r="AY223" s="488" t="str">
        <f t="shared" si="53"/>
        <v>Wartość wkładu własnego spójna z SOWA EFS</v>
      </c>
      <c r="AZ223" s="490" t="str">
        <f t="shared" si="54"/>
        <v>Wartość ogółem spójna z SOWA EFS</v>
      </c>
      <c r="BA223" s="456"/>
      <c r="BB223" s="441"/>
      <c r="BC223" s="441"/>
      <c r="BD223" s="441"/>
      <c r="BE223" s="441"/>
      <c r="BF223" s="441"/>
      <c r="BG223" s="441"/>
    </row>
    <row r="224" spans="1:59" ht="75" customHeight="1">
      <c r="A224" s="438" t="s">
        <v>1317</v>
      </c>
      <c r="B224" s="438">
        <f>[1]Budżet!B216</f>
        <v>0</v>
      </c>
      <c r="C224" s="476">
        <f>[1]Budżet!E216</f>
        <v>0</v>
      </c>
      <c r="D224" s="438">
        <f>[1]Budżet!N216</f>
        <v>0</v>
      </c>
      <c r="E224" s="438" t="str">
        <f>IF([1]Budżet!D216="Amortyzacja","T","N")</f>
        <v>N</v>
      </c>
      <c r="F224" s="438" t="str">
        <f>IF([1]Budżet!D216="Personel projektu","T","N")</f>
        <v>N</v>
      </c>
      <c r="G224" s="438" t="str">
        <f>IF([1]Budżet!D216="Środki trwałe/dostawy","T","N")</f>
        <v>N</v>
      </c>
      <c r="H224" s="438" t="str">
        <f>IF([1]Budżet!D216="Wsparcie finansowe udzielone grantobiorcom i uczestnikom projektu","T","N")</f>
        <v>N</v>
      </c>
      <c r="I224" s="438" t="str">
        <f>IF([1]Budżet!K216&gt;[1]Budżet!M216,"T","N")</f>
        <v>N</v>
      </c>
      <c r="J224" s="438" t="str">
        <f>IF([1]Budżet!D216="Nieruchomości","T","N")</f>
        <v>N</v>
      </c>
      <c r="K224" s="438" t="str">
        <f>IF([1]Budżet!D216="Usługi zewnętrzne","T","N")</f>
        <v>N</v>
      </c>
      <c r="L224" s="438" t="str">
        <f>IF([1]Budżet!D216="Wartości niematerialne i prawne","T","N")</f>
        <v>N</v>
      </c>
      <c r="M224" s="438" t="str">
        <f>IF([1]Budżet!D216="Roboty budowlane","T","N")</f>
        <v>N</v>
      </c>
      <c r="N224" s="438" t="str">
        <f>IF([1]Budżet!D216="Dostawy (inne niż środki trwałe)","T","N")</f>
        <v>N</v>
      </c>
      <c r="O224" s="438" t="str">
        <f>IF([1]Budżet!D216="Koszty wsparcia uczestników projektu","T","N")</f>
        <v>N</v>
      </c>
      <c r="P224" s="460"/>
      <c r="Q224" s="461">
        <v>0</v>
      </c>
      <c r="R224" s="462">
        <v>0</v>
      </c>
      <c r="S224" s="463">
        <f t="shared" si="46"/>
        <v>0</v>
      </c>
      <c r="T224" s="460"/>
      <c r="U224" s="461">
        <v>0</v>
      </c>
      <c r="V224" s="462">
        <v>0</v>
      </c>
      <c r="W224" s="463">
        <f t="shared" si="47"/>
        <v>0</v>
      </c>
      <c r="X224" s="460"/>
      <c r="Y224" s="461">
        <v>0</v>
      </c>
      <c r="Z224" s="462">
        <v>0</v>
      </c>
      <c r="AA224" s="463">
        <f t="shared" si="48"/>
        <v>0</v>
      </c>
      <c r="AB224" s="460"/>
      <c r="AC224" s="461">
        <v>0</v>
      </c>
      <c r="AD224" s="462">
        <v>0</v>
      </c>
      <c r="AE224" s="463">
        <f t="shared" si="49"/>
        <v>0</v>
      </c>
      <c r="AF224" s="460"/>
      <c r="AG224" s="461">
        <v>0</v>
      </c>
      <c r="AH224" s="462">
        <v>0</v>
      </c>
      <c r="AI224" s="463">
        <f t="shared" si="50"/>
        <v>0</v>
      </c>
      <c r="AJ224" s="460"/>
      <c r="AK224" s="461">
        <v>0</v>
      </c>
      <c r="AL224" s="462">
        <v>0</v>
      </c>
      <c r="AM224" s="463">
        <f t="shared" si="51"/>
        <v>0</v>
      </c>
      <c r="AN224" s="460"/>
      <c r="AO224" s="461">
        <v>0</v>
      </c>
      <c r="AP224" s="462">
        <v>0</v>
      </c>
      <c r="AQ224" s="463">
        <f t="shared" si="52"/>
        <v>0</v>
      </c>
      <c r="AR224" s="464">
        <f t="shared" si="55"/>
        <v>0</v>
      </c>
      <c r="AS224" s="463">
        <f t="shared" si="56"/>
        <v>0</v>
      </c>
      <c r="AT224" s="480">
        <v>0</v>
      </c>
      <c r="AU224" s="491">
        <f>[1]Budżet!K216</f>
        <v>0</v>
      </c>
      <c r="AV224" s="487">
        <f>ROUND([1]Budżet!K216-[1]Budżet!M216,2)</f>
        <v>0</v>
      </c>
      <c r="AW224" s="487" t="str">
        <f t="shared" si="57"/>
        <v>OK</v>
      </c>
      <c r="AX224" s="488" t="str">
        <f t="shared" si="45"/>
        <v>OK</v>
      </c>
      <c r="AY224" s="488" t="str">
        <f t="shared" si="53"/>
        <v>Wartość wkładu własnego spójna z SOWA EFS</v>
      </c>
      <c r="AZ224" s="490" t="str">
        <f t="shared" si="54"/>
        <v>Wartość ogółem spójna z SOWA EFS</v>
      </c>
      <c r="BA224" s="456"/>
      <c r="BB224" s="441"/>
      <c r="BC224" s="441"/>
      <c r="BD224" s="441"/>
      <c r="BE224" s="441"/>
      <c r="BF224" s="441"/>
      <c r="BG224" s="441"/>
    </row>
    <row r="225" spans="1:59" ht="75" customHeight="1">
      <c r="A225" s="438" t="s">
        <v>1318</v>
      </c>
      <c r="B225" s="438">
        <f>[1]Budżet!B217</f>
        <v>0</v>
      </c>
      <c r="C225" s="476">
        <f>[1]Budżet!E217</f>
        <v>0</v>
      </c>
      <c r="D225" s="438">
        <f>[1]Budżet!N217</f>
        <v>0</v>
      </c>
      <c r="E225" s="438" t="str">
        <f>IF([1]Budżet!D217="Amortyzacja","T","N")</f>
        <v>N</v>
      </c>
      <c r="F225" s="438" t="str">
        <f>IF([1]Budżet!D217="Personel projektu","T","N")</f>
        <v>N</v>
      </c>
      <c r="G225" s="438" t="str">
        <f>IF([1]Budżet!D217="Środki trwałe/dostawy","T","N")</f>
        <v>N</v>
      </c>
      <c r="H225" s="438" t="str">
        <f>IF([1]Budżet!D217="Wsparcie finansowe udzielone grantobiorcom i uczestnikom projektu","T","N")</f>
        <v>N</v>
      </c>
      <c r="I225" s="438" t="str">
        <f>IF([1]Budżet!K217&gt;[1]Budżet!M217,"T","N")</f>
        <v>N</v>
      </c>
      <c r="J225" s="438" t="str">
        <f>IF([1]Budżet!D217="Nieruchomości","T","N")</f>
        <v>N</v>
      </c>
      <c r="K225" s="438" t="str">
        <f>IF([1]Budżet!D217="Usługi zewnętrzne","T","N")</f>
        <v>N</v>
      </c>
      <c r="L225" s="438" t="str">
        <f>IF([1]Budżet!D217="Wartości niematerialne i prawne","T","N")</f>
        <v>N</v>
      </c>
      <c r="M225" s="438" t="str">
        <f>IF([1]Budżet!D217="Roboty budowlane","T","N")</f>
        <v>N</v>
      </c>
      <c r="N225" s="438" t="str">
        <f>IF([1]Budżet!D217="Dostawy (inne niż środki trwałe)","T","N")</f>
        <v>N</v>
      </c>
      <c r="O225" s="438" t="str">
        <f>IF([1]Budżet!D217="Koszty wsparcia uczestników projektu","T","N")</f>
        <v>N</v>
      </c>
      <c r="P225" s="460"/>
      <c r="Q225" s="461">
        <v>0</v>
      </c>
      <c r="R225" s="462">
        <v>0</v>
      </c>
      <c r="S225" s="463">
        <f t="shared" si="46"/>
        <v>0</v>
      </c>
      <c r="T225" s="460"/>
      <c r="U225" s="461">
        <v>0</v>
      </c>
      <c r="V225" s="462">
        <v>0</v>
      </c>
      <c r="W225" s="463">
        <f t="shared" si="47"/>
        <v>0</v>
      </c>
      <c r="X225" s="460"/>
      <c r="Y225" s="461">
        <v>0</v>
      </c>
      <c r="Z225" s="462">
        <v>0</v>
      </c>
      <c r="AA225" s="463">
        <f t="shared" si="48"/>
        <v>0</v>
      </c>
      <c r="AB225" s="460"/>
      <c r="AC225" s="461">
        <v>0</v>
      </c>
      <c r="AD225" s="462">
        <v>0</v>
      </c>
      <c r="AE225" s="463">
        <f t="shared" si="49"/>
        <v>0</v>
      </c>
      <c r="AF225" s="460"/>
      <c r="AG225" s="461">
        <v>0</v>
      </c>
      <c r="AH225" s="462">
        <v>0</v>
      </c>
      <c r="AI225" s="463">
        <f t="shared" si="50"/>
        <v>0</v>
      </c>
      <c r="AJ225" s="460"/>
      <c r="AK225" s="461">
        <v>0</v>
      </c>
      <c r="AL225" s="462">
        <v>0</v>
      </c>
      <c r="AM225" s="463">
        <f t="shared" si="51"/>
        <v>0</v>
      </c>
      <c r="AN225" s="460"/>
      <c r="AO225" s="461">
        <v>0</v>
      </c>
      <c r="AP225" s="462">
        <v>0</v>
      </c>
      <c r="AQ225" s="463">
        <f t="shared" si="52"/>
        <v>0</v>
      </c>
      <c r="AR225" s="464">
        <f t="shared" si="55"/>
        <v>0</v>
      </c>
      <c r="AS225" s="463">
        <f t="shared" si="56"/>
        <v>0</v>
      </c>
      <c r="AT225" s="480">
        <v>0</v>
      </c>
      <c r="AU225" s="491">
        <f>[1]Budżet!K217</f>
        <v>0</v>
      </c>
      <c r="AV225" s="487">
        <f>ROUND([1]Budżet!K217-[1]Budżet!M217,2)</f>
        <v>0</v>
      </c>
      <c r="AW225" s="487" t="str">
        <f t="shared" si="57"/>
        <v>OK</v>
      </c>
      <c r="AX225" s="488" t="str">
        <f t="shared" si="45"/>
        <v>OK</v>
      </c>
      <c r="AY225" s="488" t="str">
        <f t="shared" si="53"/>
        <v>Wartość wkładu własnego spójna z SOWA EFS</v>
      </c>
      <c r="AZ225" s="490" t="str">
        <f t="shared" si="54"/>
        <v>Wartość ogółem spójna z SOWA EFS</v>
      </c>
      <c r="BA225" s="456"/>
      <c r="BB225" s="441"/>
      <c r="BC225" s="441"/>
      <c r="BD225" s="441"/>
      <c r="BE225" s="441"/>
      <c r="BF225" s="441"/>
      <c r="BG225" s="441"/>
    </row>
    <row r="226" spans="1:59" ht="75" customHeight="1">
      <c r="A226" s="438" t="s">
        <v>1319</v>
      </c>
      <c r="B226" s="438">
        <f>[1]Budżet!B218</f>
        <v>0</v>
      </c>
      <c r="C226" s="476">
        <f>[1]Budżet!E218</f>
        <v>0</v>
      </c>
      <c r="D226" s="438">
        <f>[1]Budżet!N218</f>
        <v>0</v>
      </c>
      <c r="E226" s="438" t="str">
        <f>IF([1]Budżet!D218="Amortyzacja","T","N")</f>
        <v>N</v>
      </c>
      <c r="F226" s="438" t="str">
        <f>IF([1]Budżet!D218="Personel projektu","T","N")</f>
        <v>N</v>
      </c>
      <c r="G226" s="438" t="str">
        <f>IF([1]Budżet!D218="Środki trwałe/dostawy","T","N")</f>
        <v>N</v>
      </c>
      <c r="H226" s="438" t="str">
        <f>IF([1]Budżet!D218="Wsparcie finansowe udzielone grantobiorcom i uczestnikom projektu","T","N")</f>
        <v>N</v>
      </c>
      <c r="I226" s="438" t="str">
        <f>IF([1]Budżet!K218&gt;[1]Budżet!M218,"T","N")</f>
        <v>N</v>
      </c>
      <c r="J226" s="438" t="str">
        <f>IF([1]Budżet!D218="Nieruchomości","T","N")</f>
        <v>N</v>
      </c>
      <c r="K226" s="438" t="str">
        <f>IF([1]Budżet!D218="Usługi zewnętrzne","T","N")</f>
        <v>N</v>
      </c>
      <c r="L226" s="438" t="str">
        <f>IF([1]Budżet!D218="Wartości niematerialne i prawne","T","N")</f>
        <v>N</v>
      </c>
      <c r="M226" s="438" t="str">
        <f>IF([1]Budżet!D218="Roboty budowlane","T","N")</f>
        <v>N</v>
      </c>
      <c r="N226" s="438" t="str">
        <f>IF([1]Budżet!D218="Dostawy (inne niż środki trwałe)","T","N")</f>
        <v>N</v>
      </c>
      <c r="O226" s="438" t="str">
        <f>IF([1]Budżet!D218="Koszty wsparcia uczestników projektu","T","N")</f>
        <v>N</v>
      </c>
      <c r="P226" s="460"/>
      <c r="Q226" s="461">
        <v>0</v>
      </c>
      <c r="R226" s="462">
        <v>0</v>
      </c>
      <c r="S226" s="463">
        <f t="shared" si="46"/>
        <v>0</v>
      </c>
      <c r="T226" s="460"/>
      <c r="U226" s="461">
        <v>0</v>
      </c>
      <c r="V226" s="462">
        <v>0</v>
      </c>
      <c r="W226" s="463">
        <f t="shared" si="47"/>
        <v>0</v>
      </c>
      <c r="X226" s="460"/>
      <c r="Y226" s="461">
        <v>0</v>
      </c>
      <c r="Z226" s="462">
        <v>0</v>
      </c>
      <c r="AA226" s="463">
        <f t="shared" si="48"/>
        <v>0</v>
      </c>
      <c r="AB226" s="460"/>
      <c r="AC226" s="461">
        <v>0</v>
      </c>
      <c r="AD226" s="462">
        <v>0</v>
      </c>
      <c r="AE226" s="463">
        <f t="shared" si="49"/>
        <v>0</v>
      </c>
      <c r="AF226" s="460"/>
      <c r="AG226" s="461">
        <v>0</v>
      </c>
      <c r="AH226" s="462">
        <v>0</v>
      </c>
      <c r="AI226" s="463">
        <f t="shared" si="50"/>
        <v>0</v>
      </c>
      <c r="AJ226" s="460"/>
      <c r="AK226" s="461">
        <v>0</v>
      </c>
      <c r="AL226" s="462">
        <v>0</v>
      </c>
      <c r="AM226" s="463">
        <f t="shared" si="51"/>
        <v>0</v>
      </c>
      <c r="AN226" s="460"/>
      <c r="AO226" s="461">
        <v>0</v>
      </c>
      <c r="AP226" s="462">
        <v>0</v>
      </c>
      <c r="AQ226" s="463">
        <f t="shared" si="52"/>
        <v>0</v>
      </c>
      <c r="AR226" s="464">
        <f t="shared" si="55"/>
        <v>0</v>
      </c>
      <c r="AS226" s="463">
        <f t="shared" si="56"/>
        <v>0</v>
      </c>
      <c r="AT226" s="480">
        <v>0</v>
      </c>
      <c r="AU226" s="491">
        <f>[1]Budżet!K218</f>
        <v>0</v>
      </c>
      <c r="AV226" s="487">
        <f>ROUND([1]Budżet!K218-[1]Budżet!M218,2)</f>
        <v>0</v>
      </c>
      <c r="AW226" s="487" t="str">
        <f t="shared" si="57"/>
        <v>OK</v>
      </c>
      <c r="AX226" s="488" t="str">
        <f t="shared" si="45"/>
        <v>OK</v>
      </c>
      <c r="AY226" s="488" t="str">
        <f t="shared" si="53"/>
        <v>Wartość wkładu własnego spójna z SOWA EFS</v>
      </c>
      <c r="AZ226" s="490" t="str">
        <f t="shared" si="54"/>
        <v>Wartość ogółem spójna z SOWA EFS</v>
      </c>
      <c r="BA226" s="456"/>
      <c r="BB226" s="441"/>
      <c r="BC226" s="441"/>
      <c r="BD226" s="441"/>
      <c r="BE226" s="441"/>
      <c r="BF226" s="441"/>
      <c r="BG226" s="441"/>
    </row>
    <row r="227" spans="1:59" ht="75" customHeight="1">
      <c r="A227" s="438" t="s">
        <v>1320</v>
      </c>
      <c r="B227" s="438">
        <f>[1]Budżet!B219</f>
        <v>0</v>
      </c>
      <c r="C227" s="476">
        <f>[1]Budżet!E219</f>
        <v>0</v>
      </c>
      <c r="D227" s="438">
        <f>[1]Budżet!N219</f>
        <v>0</v>
      </c>
      <c r="E227" s="438" t="str">
        <f>IF([1]Budżet!D219="Amortyzacja","T","N")</f>
        <v>N</v>
      </c>
      <c r="F227" s="438" t="str">
        <f>IF([1]Budżet!D219="Personel projektu","T","N")</f>
        <v>N</v>
      </c>
      <c r="G227" s="438" t="str">
        <f>IF([1]Budżet!D219="Środki trwałe/dostawy","T","N")</f>
        <v>N</v>
      </c>
      <c r="H227" s="438" t="str">
        <f>IF([1]Budżet!D219="Wsparcie finansowe udzielone grantobiorcom i uczestnikom projektu","T","N")</f>
        <v>N</v>
      </c>
      <c r="I227" s="438" t="str">
        <f>IF([1]Budżet!K219&gt;[1]Budżet!M219,"T","N")</f>
        <v>N</v>
      </c>
      <c r="J227" s="438" t="str">
        <f>IF([1]Budżet!D219="Nieruchomości","T","N")</f>
        <v>N</v>
      </c>
      <c r="K227" s="438" t="str">
        <f>IF([1]Budżet!D219="Usługi zewnętrzne","T","N")</f>
        <v>N</v>
      </c>
      <c r="L227" s="438" t="str">
        <f>IF([1]Budżet!D219="Wartości niematerialne i prawne","T","N")</f>
        <v>N</v>
      </c>
      <c r="M227" s="438" t="str">
        <f>IF([1]Budżet!D219="Roboty budowlane","T","N")</f>
        <v>N</v>
      </c>
      <c r="N227" s="438" t="str">
        <f>IF([1]Budżet!D219="Dostawy (inne niż środki trwałe)","T","N")</f>
        <v>N</v>
      </c>
      <c r="O227" s="438" t="str">
        <f>IF([1]Budżet!D219="Koszty wsparcia uczestników projektu","T","N")</f>
        <v>N</v>
      </c>
      <c r="P227" s="460"/>
      <c r="Q227" s="461">
        <v>0</v>
      </c>
      <c r="R227" s="462">
        <v>0</v>
      </c>
      <c r="S227" s="463">
        <f t="shared" si="46"/>
        <v>0</v>
      </c>
      <c r="T227" s="460"/>
      <c r="U227" s="461">
        <v>0</v>
      </c>
      <c r="V227" s="462">
        <v>0</v>
      </c>
      <c r="W227" s="463">
        <f t="shared" si="47"/>
        <v>0</v>
      </c>
      <c r="X227" s="460"/>
      <c r="Y227" s="461">
        <v>0</v>
      </c>
      <c r="Z227" s="462">
        <v>0</v>
      </c>
      <c r="AA227" s="463">
        <f t="shared" si="48"/>
        <v>0</v>
      </c>
      <c r="AB227" s="460"/>
      <c r="AC227" s="461">
        <v>0</v>
      </c>
      <c r="AD227" s="462">
        <v>0</v>
      </c>
      <c r="AE227" s="463">
        <f t="shared" si="49"/>
        <v>0</v>
      </c>
      <c r="AF227" s="460"/>
      <c r="AG227" s="461">
        <v>0</v>
      </c>
      <c r="AH227" s="462">
        <v>0</v>
      </c>
      <c r="AI227" s="463">
        <f t="shared" si="50"/>
        <v>0</v>
      </c>
      <c r="AJ227" s="460"/>
      <c r="AK227" s="461">
        <v>0</v>
      </c>
      <c r="AL227" s="462">
        <v>0</v>
      </c>
      <c r="AM227" s="463">
        <f t="shared" si="51"/>
        <v>0</v>
      </c>
      <c r="AN227" s="460"/>
      <c r="AO227" s="461">
        <v>0</v>
      </c>
      <c r="AP227" s="462">
        <v>0</v>
      </c>
      <c r="AQ227" s="463">
        <f t="shared" si="52"/>
        <v>0</v>
      </c>
      <c r="AR227" s="464">
        <f t="shared" si="55"/>
        <v>0</v>
      </c>
      <c r="AS227" s="463">
        <f t="shared" si="56"/>
        <v>0</v>
      </c>
      <c r="AT227" s="480">
        <v>0</v>
      </c>
      <c r="AU227" s="491">
        <f>[1]Budżet!K219</f>
        <v>0</v>
      </c>
      <c r="AV227" s="487">
        <f>ROUND([1]Budżet!K219-[1]Budżet!M219,2)</f>
        <v>0</v>
      </c>
      <c r="AW227" s="487" t="str">
        <f t="shared" si="57"/>
        <v>OK</v>
      </c>
      <c r="AX227" s="488" t="str">
        <f t="shared" si="45"/>
        <v>OK</v>
      </c>
      <c r="AY227" s="488" t="str">
        <f t="shared" si="53"/>
        <v>Wartość wkładu własnego spójna z SOWA EFS</v>
      </c>
      <c r="AZ227" s="490" t="str">
        <f t="shared" si="54"/>
        <v>Wartość ogółem spójna z SOWA EFS</v>
      </c>
      <c r="BA227" s="456"/>
      <c r="BB227" s="441"/>
      <c r="BC227" s="441"/>
      <c r="BD227" s="441"/>
      <c r="BE227" s="441"/>
      <c r="BF227" s="441"/>
      <c r="BG227" s="441"/>
    </row>
    <row r="228" spans="1:59" ht="75" customHeight="1">
      <c r="A228" s="438" t="s">
        <v>1321</v>
      </c>
      <c r="B228" s="438">
        <f>[1]Budżet!B220</f>
        <v>0</v>
      </c>
      <c r="C228" s="476">
        <f>[1]Budżet!E220</f>
        <v>0</v>
      </c>
      <c r="D228" s="438">
        <f>[1]Budżet!N220</f>
        <v>0</v>
      </c>
      <c r="E228" s="438" t="str">
        <f>IF([1]Budżet!D220="Amortyzacja","T","N")</f>
        <v>N</v>
      </c>
      <c r="F228" s="438" t="str">
        <f>IF([1]Budżet!D220="Personel projektu","T","N")</f>
        <v>N</v>
      </c>
      <c r="G228" s="438" t="str">
        <f>IF([1]Budżet!D220="Środki trwałe/dostawy","T","N")</f>
        <v>N</v>
      </c>
      <c r="H228" s="438" t="str">
        <f>IF([1]Budżet!D220="Wsparcie finansowe udzielone grantobiorcom i uczestnikom projektu","T","N")</f>
        <v>N</v>
      </c>
      <c r="I228" s="438" t="str">
        <f>IF([1]Budżet!K220&gt;[1]Budżet!M220,"T","N")</f>
        <v>N</v>
      </c>
      <c r="J228" s="438" t="str">
        <f>IF([1]Budżet!D220="Nieruchomości","T","N")</f>
        <v>N</v>
      </c>
      <c r="K228" s="438" t="str">
        <f>IF([1]Budżet!D220="Usługi zewnętrzne","T","N")</f>
        <v>N</v>
      </c>
      <c r="L228" s="438" t="str">
        <f>IF([1]Budżet!D220="Wartości niematerialne i prawne","T","N")</f>
        <v>N</v>
      </c>
      <c r="M228" s="438" t="str">
        <f>IF([1]Budżet!D220="Roboty budowlane","T","N")</f>
        <v>N</v>
      </c>
      <c r="N228" s="438" t="str">
        <f>IF([1]Budżet!D220="Dostawy (inne niż środki trwałe)","T","N")</f>
        <v>N</v>
      </c>
      <c r="O228" s="438" t="str">
        <f>IF([1]Budżet!D220="Koszty wsparcia uczestników projektu","T","N")</f>
        <v>N</v>
      </c>
      <c r="P228" s="460"/>
      <c r="Q228" s="461">
        <v>0</v>
      </c>
      <c r="R228" s="462">
        <v>0</v>
      </c>
      <c r="S228" s="463">
        <f t="shared" si="46"/>
        <v>0</v>
      </c>
      <c r="T228" s="460"/>
      <c r="U228" s="461">
        <v>0</v>
      </c>
      <c r="V228" s="462">
        <v>0</v>
      </c>
      <c r="W228" s="463">
        <f t="shared" si="47"/>
        <v>0</v>
      </c>
      <c r="X228" s="460"/>
      <c r="Y228" s="461">
        <v>0</v>
      </c>
      <c r="Z228" s="462">
        <v>0</v>
      </c>
      <c r="AA228" s="463">
        <f t="shared" si="48"/>
        <v>0</v>
      </c>
      <c r="AB228" s="460"/>
      <c r="AC228" s="461">
        <v>0</v>
      </c>
      <c r="AD228" s="462">
        <v>0</v>
      </c>
      <c r="AE228" s="463">
        <f t="shared" si="49"/>
        <v>0</v>
      </c>
      <c r="AF228" s="460"/>
      <c r="AG228" s="461">
        <v>0</v>
      </c>
      <c r="AH228" s="462">
        <v>0</v>
      </c>
      <c r="AI228" s="463">
        <f t="shared" si="50"/>
        <v>0</v>
      </c>
      <c r="AJ228" s="460"/>
      <c r="AK228" s="461">
        <v>0</v>
      </c>
      <c r="AL228" s="462">
        <v>0</v>
      </c>
      <c r="AM228" s="463">
        <f t="shared" si="51"/>
        <v>0</v>
      </c>
      <c r="AN228" s="460"/>
      <c r="AO228" s="461">
        <v>0</v>
      </c>
      <c r="AP228" s="462">
        <v>0</v>
      </c>
      <c r="AQ228" s="463">
        <f t="shared" si="52"/>
        <v>0</v>
      </c>
      <c r="AR228" s="464">
        <f t="shared" si="55"/>
        <v>0</v>
      </c>
      <c r="AS228" s="463">
        <f t="shared" si="56"/>
        <v>0</v>
      </c>
      <c r="AT228" s="480">
        <v>0</v>
      </c>
      <c r="AU228" s="491">
        <f>[1]Budżet!K220</f>
        <v>0</v>
      </c>
      <c r="AV228" s="487">
        <f>ROUND([1]Budżet!K220-[1]Budżet!M220,2)</f>
        <v>0</v>
      </c>
      <c r="AW228" s="487" t="str">
        <f t="shared" si="57"/>
        <v>OK</v>
      </c>
      <c r="AX228" s="488" t="str">
        <f t="shared" si="45"/>
        <v>OK</v>
      </c>
      <c r="AY228" s="488" t="str">
        <f t="shared" si="53"/>
        <v>Wartość wkładu własnego spójna z SOWA EFS</v>
      </c>
      <c r="AZ228" s="490" t="str">
        <f t="shared" si="54"/>
        <v>Wartość ogółem spójna z SOWA EFS</v>
      </c>
      <c r="BA228" s="456"/>
      <c r="BB228" s="441"/>
      <c r="BC228" s="441"/>
      <c r="BD228" s="441"/>
      <c r="BE228" s="441"/>
      <c r="BF228" s="441"/>
      <c r="BG228" s="441"/>
    </row>
    <row r="229" spans="1:59" ht="75" customHeight="1">
      <c r="A229" s="438" t="s">
        <v>1322</v>
      </c>
      <c r="B229" s="438">
        <f>[1]Budżet!B221</f>
        <v>0</v>
      </c>
      <c r="C229" s="476">
        <f>[1]Budżet!E221</f>
        <v>0</v>
      </c>
      <c r="D229" s="438">
        <f>[1]Budżet!N221</f>
        <v>0</v>
      </c>
      <c r="E229" s="438" t="str">
        <f>IF([1]Budżet!D221="Amortyzacja","T","N")</f>
        <v>N</v>
      </c>
      <c r="F229" s="438" t="str">
        <f>IF([1]Budżet!D221="Personel projektu","T","N")</f>
        <v>N</v>
      </c>
      <c r="G229" s="438" t="str">
        <f>IF([1]Budżet!D221="Środki trwałe/dostawy","T","N")</f>
        <v>N</v>
      </c>
      <c r="H229" s="438" t="str">
        <f>IF([1]Budżet!D221="Wsparcie finansowe udzielone grantobiorcom i uczestnikom projektu","T","N")</f>
        <v>N</v>
      </c>
      <c r="I229" s="438" t="str">
        <f>IF([1]Budżet!K221&gt;[1]Budżet!M221,"T","N")</f>
        <v>N</v>
      </c>
      <c r="J229" s="438" t="str">
        <f>IF([1]Budżet!D221="Nieruchomości","T","N")</f>
        <v>N</v>
      </c>
      <c r="K229" s="438" t="str">
        <f>IF([1]Budżet!D221="Usługi zewnętrzne","T","N")</f>
        <v>N</v>
      </c>
      <c r="L229" s="438" t="str">
        <f>IF([1]Budżet!D221="Wartości niematerialne i prawne","T","N")</f>
        <v>N</v>
      </c>
      <c r="M229" s="438" t="str">
        <f>IF([1]Budżet!D221="Roboty budowlane","T","N")</f>
        <v>N</v>
      </c>
      <c r="N229" s="438" t="str">
        <f>IF([1]Budżet!D221="Dostawy (inne niż środki trwałe)","T","N")</f>
        <v>N</v>
      </c>
      <c r="O229" s="438" t="str">
        <f>IF([1]Budżet!D221="Koszty wsparcia uczestników projektu","T","N")</f>
        <v>N</v>
      </c>
      <c r="P229" s="460"/>
      <c r="Q229" s="461">
        <v>0</v>
      </c>
      <c r="R229" s="462">
        <v>0</v>
      </c>
      <c r="S229" s="463">
        <f t="shared" si="46"/>
        <v>0</v>
      </c>
      <c r="T229" s="460"/>
      <c r="U229" s="461">
        <v>0</v>
      </c>
      <c r="V229" s="462">
        <v>0</v>
      </c>
      <c r="W229" s="463">
        <f t="shared" si="47"/>
        <v>0</v>
      </c>
      <c r="X229" s="460"/>
      <c r="Y229" s="461">
        <v>0</v>
      </c>
      <c r="Z229" s="462">
        <v>0</v>
      </c>
      <c r="AA229" s="463">
        <f t="shared" si="48"/>
        <v>0</v>
      </c>
      <c r="AB229" s="460"/>
      <c r="AC229" s="461">
        <v>0</v>
      </c>
      <c r="AD229" s="462">
        <v>0</v>
      </c>
      <c r="AE229" s="463">
        <f t="shared" si="49"/>
        <v>0</v>
      </c>
      <c r="AF229" s="460"/>
      <c r="AG229" s="461">
        <v>0</v>
      </c>
      <c r="AH229" s="462">
        <v>0</v>
      </c>
      <c r="AI229" s="463">
        <f t="shared" si="50"/>
        <v>0</v>
      </c>
      <c r="AJ229" s="460"/>
      <c r="AK229" s="461">
        <v>0</v>
      </c>
      <c r="AL229" s="462">
        <v>0</v>
      </c>
      <c r="AM229" s="463">
        <f t="shared" si="51"/>
        <v>0</v>
      </c>
      <c r="AN229" s="460"/>
      <c r="AO229" s="461">
        <v>0</v>
      </c>
      <c r="AP229" s="462">
        <v>0</v>
      </c>
      <c r="AQ229" s="463">
        <f t="shared" si="52"/>
        <v>0</v>
      </c>
      <c r="AR229" s="464">
        <f t="shared" si="55"/>
        <v>0</v>
      </c>
      <c r="AS229" s="463">
        <f t="shared" si="56"/>
        <v>0</v>
      </c>
      <c r="AT229" s="480">
        <v>0</v>
      </c>
      <c r="AU229" s="491">
        <f>[1]Budżet!K221</f>
        <v>0</v>
      </c>
      <c r="AV229" s="487">
        <f>ROUND([1]Budżet!K221-[1]Budżet!M221,2)</f>
        <v>0</v>
      </c>
      <c r="AW229" s="487" t="str">
        <f t="shared" si="57"/>
        <v>OK</v>
      </c>
      <c r="AX229" s="488" t="str">
        <f t="shared" si="45"/>
        <v>OK</v>
      </c>
      <c r="AY229" s="488" t="str">
        <f t="shared" si="53"/>
        <v>Wartość wkładu własnego spójna z SOWA EFS</v>
      </c>
      <c r="AZ229" s="490" t="str">
        <f t="shared" si="54"/>
        <v>Wartość ogółem spójna z SOWA EFS</v>
      </c>
      <c r="BA229" s="456"/>
      <c r="BB229" s="441"/>
      <c r="BC229" s="441"/>
      <c r="BD229" s="441"/>
      <c r="BE229" s="441"/>
      <c r="BF229" s="441"/>
      <c r="BG229" s="441"/>
    </row>
    <row r="230" spans="1:59" ht="75" customHeight="1">
      <c r="A230" s="438" t="s">
        <v>1323</v>
      </c>
      <c r="B230" s="438">
        <f>[1]Budżet!B222</f>
        <v>0</v>
      </c>
      <c r="C230" s="476">
        <f>[1]Budżet!E222</f>
        <v>0</v>
      </c>
      <c r="D230" s="438">
        <f>[1]Budżet!N222</f>
        <v>0</v>
      </c>
      <c r="E230" s="438" t="str">
        <f>IF([1]Budżet!D222="Amortyzacja","T","N")</f>
        <v>N</v>
      </c>
      <c r="F230" s="438" t="str">
        <f>IF([1]Budżet!D222="Personel projektu","T","N")</f>
        <v>N</v>
      </c>
      <c r="G230" s="438" t="str">
        <f>IF([1]Budżet!D222="Środki trwałe/dostawy","T","N")</f>
        <v>N</v>
      </c>
      <c r="H230" s="438" t="str">
        <f>IF([1]Budżet!D222="Wsparcie finansowe udzielone grantobiorcom i uczestnikom projektu","T","N")</f>
        <v>N</v>
      </c>
      <c r="I230" s="438" t="str">
        <f>IF([1]Budżet!K222&gt;[1]Budżet!M222,"T","N")</f>
        <v>N</v>
      </c>
      <c r="J230" s="438" t="str">
        <f>IF([1]Budżet!D222="Nieruchomości","T","N")</f>
        <v>N</v>
      </c>
      <c r="K230" s="438" t="str">
        <f>IF([1]Budżet!D222="Usługi zewnętrzne","T","N")</f>
        <v>N</v>
      </c>
      <c r="L230" s="438" t="str">
        <f>IF([1]Budżet!D222="Wartości niematerialne i prawne","T","N")</f>
        <v>N</v>
      </c>
      <c r="M230" s="438" t="str">
        <f>IF([1]Budżet!D222="Roboty budowlane","T","N")</f>
        <v>N</v>
      </c>
      <c r="N230" s="438" t="str">
        <f>IF([1]Budżet!D222="Dostawy (inne niż środki trwałe)","T","N")</f>
        <v>N</v>
      </c>
      <c r="O230" s="438" t="str">
        <f>IF([1]Budżet!D222="Koszty wsparcia uczestników projektu","T","N")</f>
        <v>N</v>
      </c>
      <c r="P230" s="460"/>
      <c r="Q230" s="461">
        <v>0</v>
      </c>
      <c r="R230" s="462">
        <v>0</v>
      </c>
      <c r="S230" s="463">
        <f t="shared" si="46"/>
        <v>0</v>
      </c>
      <c r="T230" s="460"/>
      <c r="U230" s="461">
        <v>0</v>
      </c>
      <c r="V230" s="462">
        <v>0</v>
      </c>
      <c r="W230" s="463">
        <f t="shared" si="47"/>
        <v>0</v>
      </c>
      <c r="X230" s="460"/>
      <c r="Y230" s="461">
        <v>0</v>
      </c>
      <c r="Z230" s="462">
        <v>0</v>
      </c>
      <c r="AA230" s="463">
        <f t="shared" si="48"/>
        <v>0</v>
      </c>
      <c r="AB230" s="460"/>
      <c r="AC230" s="461">
        <v>0</v>
      </c>
      <c r="AD230" s="462">
        <v>0</v>
      </c>
      <c r="AE230" s="463">
        <f t="shared" si="49"/>
        <v>0</v>
      </c>
      <c r="AF230" s="460"/>
      <c r="AG230" s="461">
        <v>0</v>
      </c>
      <c r="AH230" s="462">
        <v>0</v>
      </c>
      <c r="AI230" s="463">
        <f t="shared" si="50"/>
        <v>0</v>
      </c>
      <c r="AJ230" s="460"/>
      <c r="AK230" s="461">
        <v>0</v>
      </c>
      <c r="AL230" s="462">
        <v>0</v>
      </c>
      <c r="AM230" s="463">
        <f t="shared" si="51"/>
        <v>0</v>
      </c>
      <c r="AN230" s="460"/>
      <c r="AO230" s="461">
        <v>0</v>
      </c>
      <c r="AP230" s="462">
        <v>0</v>
      </c>
      <c r="AQ230" s="463">
        <f t="shared" si="52"/>
        <v>0</v>
      </c>
      <c r="AR230" s="464">
        <f t="shared" si="55"/>
        <v>0</v>
      </c>
      <c r="AS230" s="463">
        <f t="shared" si="56"/>
        <v>0</v>
      </c>
      <c r="AT230" s="480">
        <v>0</v>
      </c>
      <c r="AU230" s="491">
        <f>[1]Budżet!K222</f>
        <v>0</v>
      </c>
      <c r="AV230" s="487">
        <f>ROUND([1]Budżet!K222-[1]Budżet!M222,2)</f>
        <v>0</v>
      </c>
      <c r="AW230" s="487" t="str">
        <f t="shared" si="57"/>
        <v>OK</v>
      </c>
      <c r="AX230" s="488" t="str">
        <f t="shared" si="45"/>
        <v>OK</v>
      </c>
      <c r="AY230" s="488" t="str">
        <f t="shared" si="53"/>
        <v>Wartość wkładu własnego spójna z SOWA EFS</v>
      </c>
      <c r="AZ230" s="490" t="str">
        <f t="shared" si="54"/>
        <v>Wartość ogółem spójna z SOWA EFS</v>
      </c>
      <c r="BA230" s="456"/>
      <c r="BB230" s="441"/>
      <c r="BC230" s="441"/>
      <c r="BD230" s="441"/>
      <c r="BE230" s="441"/>
      <c r="BF230" s="441"/>
      <c r="BG230" s="441"/>
    </row>
    <row r="231" spans="1:59" ht="75" customHeight="1">
      <c r="A231" s="438" t="s">
        <v>1324</v>
      </c>
      <c r="B231" s="438">
        <f>[1]Budżet!B223</f>
        <v>0</v>
      </c>
      <c r="C231" s="476">
        <f>[1]Budżet!E223</f>
        <v>0</v>
      </c>
      <c r="D231" s="438">
        <f>[1]Budżet!N223</f>
        <v>0</v>
      </c>
      <c r="E231" s="438" t="str">
        <f>IF([1]Budżet!D223="Amortyzacja","T","N")</f>
        <v>N</v>
      </c>
      <c r="F231" s="438" t="str">
        <f>IF([1]Budżet!D223="Personel projektu","T","N")</f>
        <v>N</v>
      </c>
      <c r="G231" s="438" t="str">
        <f>IF([1]Budżet!D223="Środki trwałe/dostawy","T","N")</f>
        <v>N</v>
      </c>
      <c r="H231" s="438" t="str">
        <f>IF([1]Budżet!D223="Wsparcie finansowe udzielone grantobiorcom i uczestnikom projektu","T","N")</f>
        <v>N</v>
      </c>
      <c r="I231" s="438" t="str">
        <f>IF([1]Budżet!K223&gt;[1]Budżet!M223,"T","N")</f>
        <v>N</v>
      </c>
      <c r="J231" s="438" t="str">
        <f>IF([1]Budżet!D223="Nieruchomości","T","N")</f>
        <v>N</v>
      </c>
      <c r="K231" s="438" t="str">
        <f>IF([1]Budżet!D223="Usługi zewnętrzne","T","N")</f>
        <v>N</v>
      </c>
      <c r="L231" s="438" t="str">
        <f>IF([1]Budżet!D223="Wartości niematerialne i prawne","T","N")</f>
        <v>N</v>
      </c>
      <c r="M231" s="438" t="str">
        <f>IF([1]Budżet!D223="Roboty budowlane","T","N")</f>
        <v>N</v>
      </c>
      <c r="N231" s="438" t="str">
        <f>IF([1]Budżet!D223="Dostawy (inne niż środki trwałe)","T","N")</f>
        <v>N</v>
      </c>
      <c r="O231" s="438" t="str">
        <f>IF([1]Budżet!D223="Koszty wsparcia uczestników projektu","T","N")</f>
        <v>N</v>
      </c>
      <c r="P231" s="460"/>
      <c r="Q231" s="461">
        <v>0</v>
      </c>
      <c r="R231" s="462">
        <v>0</v>
      </c>
      <c r="S231" s="463">
        <f t="shared" si="46"/>
        <v>0</v>
      </c>
      <c r="T231" s="460"/>
      <c r="U231" s="461">
        <v>0</v>
      </c>
      <c r="V231" s="462">
        <v>0</v>
      </c>
      <c r="W231" s="463">
        <f t="shared" si="47"/>
        <v>0</v>
      </c>
      <c r="X231" s="460"/>
      <c r="Y231" s="461">
        <v>0</v>
      </c>
      <c r="Z231" s="462">
        <v>0</v>
      </c>
      <c r="AA231" s="463">
        <f t="shared" si="48"/>
        <v>0</v>
      </c>
      <c r="AB231" s="460"/>
      <c r="AC231" s="461">
        <v>0</v>
      </c>
      <c r="AD231" s="462">
        <v>0</v>
      </c>
      <c r="AE231" s="463">
        <f t="shared" si="49"/>
        <v>0</v>
      </c>
      <c r="AF231" s="460"/>
      <c r="AG231" s="461">
        <v>0</v>
      </c>
      <c r="AH231" s="462">
        <v>0</v>
      </c>
      <c r="AI231" s="463">
        <f t="shared" si="50"/>
        <v>0</v>
      </c>
      <c r="AJ231" s="460"/>
      <c r="AK231" s="461">
        <v>0</v>
      </c>
      <c r="AL231" s="462">
        <v>0</v>
      </c>
      <c r="AM231" s="463">
        <f t="shared" si="51"/>
        <v>0</v>
      </c>
      <c r="AN231" s="460"/>
      <c r="AO231" s="461">
        <v>0</v>
      </c>
      <c r="AP231" s="462">
        <v>0</v>
      </c>
      <c r="AQ231" s="463">
        <f t="shared" si="52"/>
        <v>0</v>
      </c>
      <c r="AR231" s="464">
        <f t="shared" si="55"/>
        <v>0</v>
      </c>
      <c r="AS231" s="463">
        <f t="shared" si="56"/>
        <v>0</v>
      </c>
      <c r="AT231" s="480">
        <v>0</v>
      </c>
      <c r="AU231" s="491">
        <f>[1]Budżet!K223</f>
        <v>0</v>
      </c>
      <c r="AV231" s="487">
        <f>ROUND([1]Budżet!K223-[1]Budżet!M223,2)</f>
        <v>0</v>
      </c>
      <c r="AW231" s="487" t="str">
        <f t="shared" si="57"/>
        <v>OK</v>
      </c>
      <c r="AX231" s="488" t="str">
        <f t="shared" si="45"/>
        <v>OK</v>
      </c>
      <c r="AY231" s="488" t="str">
        <f t="shared" si="53"/>
        <v>Wartość wkładu własnego spójna z SOWA EFS</v>
      </c>
      <c r="AZ231" s="490" t="str">
        <f t="shared" si="54"/>
        <v>Wartość ogółem spójna z SOWA EFS</v>
      </c>
      <c r="BA231" s="456"/>
      <c r="BB231" s="441"/>
      <c r="BC231" s="441"/>
      <c r="BD231" s="441"/>
      <c r="BE231" s="441"/>
      <c r="BF231" s="441"/>
      <c r="BG231" s="441"/>
    </row>
    <row r="232" spans="1:59" ht="75" customHeight="1">
      <c r="A232" s="438" t="s">
        <v>1325</v>
      </c>
      <c r="B232" s="438">
        <f>[1]Budżet!B224</f>
        <v>0</v>
      </c>
      <c r="C232" s="476">
        <f>[1]Budżet!E224</f>
        <v>0</v>
      </c>
      <c r="D232" s="438">
        <f>[1]Budżet!N224</f>
        <v>0</v>
      </c>
      <c r="E232" s="438" t="str">
        <f>IF([1]Budżet!D224="Amortyzacja","T","N")</f>
        <v>N</v>
      </c>
      <c r="F232" s="438" t="str">
        <f>IF([1]Budżet!D224="Personel projektu","T","N")</f>
        <v>N</v>
      </c>
      <c r="G232" s="438" t="str">
        <f>IF([1]Budżet!D224="Środki trwałe/dostawy","T","N")</f>
        <v>N</v>
      </c>
      <c r="H232" s="438" t="str">
        <f>IF([1]Budżet!D224="Wsparcie finansowe udzielone grantobiorcom i uczestnikom projektu","T","N")</f>
        <v>N</v>
      </c>
      <c r="I232" s="438" t="str">
        <f>IF([1]Budżet!K224&gt;[1]Budżet!M224,"T","N")</f>
        <v>N</v>
      </c>
      <c r="J232" s="438" t="str">
        <f>IF([1]Budżet!D224="Nieruchomości","T","N")</f>
        <v>N</v>
      </c>
      <c r="K232" s="438" t="str">
        <f>IF([1]Budżet!D224="Usługi zewnętrzne","T","N")</f>
        <v>N</v>
      </c>
      <c r="L232" s="438" t="str">
        <f>IF([1]Budżet!D224="Wartości niematerialne i prawne","T","N")</f>
        <v>N</v>
      </c>
      <c r="M232" s="438" t="str">
        <f>IF([1]Budżet!D224="Roboty budowlane","T","N")</f>
        <v>N</v>
      </c>
      <c r="N232" s="438" t="str">
        <f>IF([1]Budżet!D224="Dostawy (inne niż środki trwałe)","T","N")</f>
        <v>N</v>
      </c>
      <c r="O232" s="438" t="str">
        <f>IF([1]Budżet!D224="Koszty wsparcia uczestników projektu","T","N")</f>
        <v>N</v>
      </c>
      <c r="P232" s="460"/>
      <c r="Q232" s="461">
        <v>0</v>
      </c>
      <c r="R232" s="462">
        <v>0</v>
      </c>
      <c r="S232" s="463">
        <f t="shared" si="46"/>
        <v>0</v>
      </c>
      <c r="T232" s="460"/>
      <c r="U232" s="461">
        <v>0</v>
      </c>
      <c r="V232" s="462">
        <v>0</v>
      </c>
      <c r="W232" s="463">
        <f t="shared" si="47"/>
        <v>0</v>
      </c>
      <c r="X232" s="460"/>
      <c r="Y232" s="461">
        <v>0</v>
      </c>
      <c r="Z232" s="462">
        <v>0</v>
      </c>
      <c r="AA232" s="463">
        <f t="shared" si="48"/>
        <v>0</v>
      </c>
      <c r="AB232" s="460"/>
      <c r="AC232" s="461">
        <v>0</v>
      </c>
      <c r="AD232" s="462">
        <v>0</v>
      </c>
      <c r="AE232" s="463">
        <f t="shared" si="49"/>
        <v>0</v>
      </c>
      <c r="AF232" s="460"/>
      <c r="AG232" s="461">
        <v>0</v>
      </c>
      <c r="AH232" s="462">
        <v>0</v>
      </c>
      <c r="AI232" s="463">
        <f t="shared" si="50"/>
        <v>0</v>
      </c>
      <c r="AJ232" s="460"/>
      <c r="AK232" s="461">
        <v>0</v>
      </c>
      <c r="AL232" s="462">
        <v>0</v>
      </c>
      <c r="AM232" s="463">
        <f t="shared" si="51"/>
        <v>0</v>
      </c>
      <c r="AN232" s="460"/>
      <c r="AO232" s="461">
        <v>0</v>
      </c>
      <c r="AP232" s="462">
        <v>0</v>
      </c>
      <c r="AQ232" s="463">
        <f t="shared" si="52"/>
        <v>0</v>
      </c>
      <c r="AR232" s="464">
        <f t="shared" si="55"/>
        <v>0</v>
      </c>
      <c r="AS232" s="463">
        <f t="shared" si="56"/>
        <v>0</v>
      </c>
      <c r="AT232" s="480">
        <v>0</v>
      </c>
      <c r="AU232" s="491">
        <f>[1]Budżet!K224</f>
        <v>0</v>
      </c>
      <c r="AV232" s="487">
        <f>ROUND([1]Budżet!K224-[1]Budżet!M224,2)</f>
        <v>0</v>
      </c>
      <c r="AW232" s="487" t="str">
        <f t="shared" si="57"/>
        <v>OK</v>
      </c>
      <c r="AX232" s="488" t="str">
        <f t="shared" si="45"/>
        <v>OK</v>
      </c>
      <c r="AY232" s="488" t="str">
        <f t="shared" si="53"/>
        <v>Wartość wkładu własnego spójna z SOWA EFS</v>
      </c>
      <c r="AZ232" s="490" t="str">
        <f t="shared" si="54"/>
        <v>Wartość ogółem spójna z SOWA EFS</v>
      </c>
      <c r="BA232" s="456"/>
      <c r="BB232" s="441"/>
      <c r="BC232" s="441"/>
      <c r="BD232" s="441"/>
      <c r="BE232" s="441"/>
      <c r="BF232" s="441"/>
      <c r="BG232" s="441"/>
    </row>
    <row r="233" spans="1:59" ht="75" customHeight="1">
      <c r="A233" s="438" t="s">
        <v>1326</v>
      </c>
      <c r="B233" s="438">
        <f>[1]Budżet!B225</f>
        <v>0</v>
      </c>
      <c r="C233" s="476">
        <f>[1]Budżet!E225</f>
        <v>0</v>
      </c>
      <c r="D233" s="438">
        <f>[1]Budżet!N225</f>
        <v>0</v>
      </c>
      <c r="E233" s="438" t="str">
        <f>IF([1]Budżet!D225="Amortyzacja","T","N")</f>
        <v>N</v>
      </c>
      <c r="F233" s="438" t="str">
        <f>IF([1]Budżet!D225="Personel projektu","T","N")</f>
        <v>N</v>
      </c>
      <c r="G233" s="438" t="str">
        <f>IF([1]Budżet!D225="Środki trwałe/dostawy","T","N")</f>
        <v>N</v>
      </c>
      <c r="H233" s="438" t="str">
        <f>IF([1]Budżet!D225="Wsparcie finansowe udzielone grantobiorcom i uczestnikom projektu","T","N")</f>
        <v>N</v>
      </c>
      <c r="I233" s="438" t="str">
        <f>IF([1]Budżet!K225&gt;[1]Budżet!M225,"T","N")</f>
        <v>N</v>
      </c>
      <c r="J233" s="438" t="str">
        <f>IF([1]Budżet!D225="Nieruchomości","T","N")</f>
        <v>N</v>
      </c>
      <c r="K233" s="438" t="str">
        <f>IF([1]Budżet!D225="Usługi zewnętrzne","T","N")</f>
        <v>N</v>
      </c>
      <c r="L233" s="438" t="str">
        <f>IF([1]Budżet!D225="Wartości niematerialne i prawne","T","N")</f>
        <v>N</v>
      </c>
      <c r="M233" s="438" t="str">
        <f>IF([1]Budżet!D225="Roboty budowlane","T","N")</f>
        <v>N</v>
      </c>
      <c r="N233" s="438" t="str">
        <f>IF([1]Budżet!D225="Dostawy (inne niż środki trwałe)","T","N")</f>
        <v>N</v>
      </c>
      <c r="O233" s="438" t="str">
        <f>IF([1]Budżet!D225="Koszty wsparcia uczestników projektu","T","N")</f>
        <v>N</v>
      </c>
      <c r="P233" s="460"/>
      <c r="Q233" s="461">
        <v>0</v>
      </c>
      <c r="R233" s="462">
        <v>0</v>
      </c>
      <c r="S233" s="463">
        <f t="shared" si="46"/>
        <v>0</v>
      </c>
      <c r="T233" s="460"/>
      <c r="U233" s="461">
        <v>0</v>
      </c>
      <c r="V233" s="462">
        <v>0</v>
      </c>
      <c r="W233" s="463">
        <f t="shared" si="47"/>
        <v>0</v>
      </c>
      <c r="X233" s="460"/>
      <c r="Y233" s="461">
        <v>0</v>
      </c>
      <c r="Z233" s="462">
        <v>0</v>
      </c>
      <c r="AA233" s="463">
        <f t="shared" si="48"/>
        <v>0</v>
      </c>
      <c r="AB233" s="460"/>
      <c r="AC233" s="461">
        <v>0</v>
      </c>
      <c r="AD233" s="462">
        <v>0</v>
      </c>
      <c r="AE233" s="463">
        <f t="shared" si="49"/>
        <v>0</v>
      </c>
      <c r="AF233" s="460"/>
      <c r="AG233" s="461">
        <v>0</v>
      </c>
      <c r="AH233" s="462">
        <v>0</v>
      </c>
      <c r="AI233" s="463">
        <f t="shared" si="50"/>
        <v>0</v>
      </c>
      <c r="AJ233" s="460"/>
      <c r="AK233" s="461">
        <v>0</v>
      </c>
      <c r="AL233" s="462">
        <v>0</v>
      </c>
      <c r="AM233" s="463">
        <f t="shared" si="51"/>
        <v>0</v>
      </c>
      <c r="AN233" s="460"/>
      <c r="AO233" s="461">
        <v>0</v>
      </c>
      <c r="AP233" s="462">
        <v>0</v>
      </c>
      <c r="AQ233" s="463">
        <f t="shared" si="52"/>
        <v>0</v>
      </c>
      <c r="AR233" s="464">
        <f t="shared" si="55"/>
        <v>0</v>
      </c>
      <c r="AS233" s="463">
        <f t="shared" si="56"/>
        <v>0</v>
      </c>
      <c r="AT233" s="480">
        <v>0</v>
      </c>
      <c r="AU233" s="491">
        <f>[1]Budżet!K225</f>
        <v>0</v>
      </c>
      <c r="AV233" s="487">
        <f>ROUND([1]Budżet!K225-[1]Budżet!M225,2)</f>
        <v>0</v>
      </c>
      <c r="AW233" s="487" t="str">
        <f t="shared" si="57"/>
        <v>OK</v>
      </c>
      <c r="AX233" s="488" t="str">
        <f t="shared" si="45"/>
        <v>OK</v>
      </c>
      <c r="AY233" s="488" t="str">
        <f t="shared" si="53"/>
        <v>Wartość wkładu własnego spójna z SOWA EFS</v>
      </c>
      <c r="AZ233" s="490" t="str">
        <f t="shared" si="54"/>
        <v>Wartość ogółem spójna z SOWA EFS</v>
      </c>
      <c r="BA233" s="456"/>
      <c r="BB233" s="441"/>
      <c r="BC233" s="441"/>
      <c r="BD233" s="441"/>
      <c r="BE233" s="441"/>
      <c r="BF233" s="441"/>
      <c r="BG233" s="441"/>
    </row>
    <row r="234" spans="1:59" ht="75" customHeight="1">
      <c r="A234" s="438" t="s">
        <v>1327</v>
      </c>
      <c r="B234" s="438">
        <f>[1]Budżet!B226</f>
        <v>0</v>
      </c>
      <c r="C234" s="476">
        <f>[1]Budżet!E226</f>
        <v>0</v>
      </c>
      <c r="D234" s="438">
        <f>[1]Budżet!N226</f>
        <v>0</v>
      </c>
      <c r="E234" s="438" t="str">
        <f>IF([1]Budżet!D226="Amortyzacja","T","N")</f>
        <v>N</v>
      </c>
      <c r="F234" s="438" t="str">
        <f>IF([1]Budżet!D226="Personel projektu","T","N")</f>
        <v>N</v>
      </c>
      <c r="G234" s="438" t="str">
        <f>IF([1]Budżet!D226="Środki trwałe/dostawy","T","N")</f>
        <v>N</v>
      </c>
      <c r="H234" s="438" t="str">
        <f>IF([1]Budżet!D226="Wsparcie finansowe udzielone grantobiorcom i uczestnikom projektu","T","N")</f>
        <v>N</v>
      </c>
      <c r="I234" s="438" t="str">
        <f>IF([1]Budżet!K226&gt;[1]Budżet!M226,"T","N")</f>
        <v>N</v>
      </c>
      <c r="J234" s="438" t="str">
        <f>IF([1]Budżet!D226="Nieruchomości","T","N")</f>
        <v>N</v>
      </c>
      <c r="K234" s="438" t="str">
        <f>IF([1]Budżet!D226="Usługi zewnętrzne","T","N")</f>
        <v>N</v>
      </c>
      <c r="L234" s="438" t="str">
        <f>IF([1]Budżet!D226="Wartości niematerialne i prawne","T","N")</f>
        <v>N</v>
      </c>
      <c r="M234" s="438" t="str">
        <f>IF([1]Budżet!D226="Roboty budowlane","T","N")</f>
        <v>N</v>
      </c>
      <c r="N234" s="438" t="str">
        <f>IF([1]Budżet!D226="Dostawy (inne niż środki trwałe)","T","N")</f>
        <v>N</v>
      </c>
      <c r="O234" s="438" t="str">
        <f>IF([1]Budżet!D226="Koszty wsparcia uczestników projektu","T","N")</f>
        <v>N</v>
      </c>
      <c r="P234" s="460"/>
      <c r="Q234" s="461">
        <v>0</v>
      </c>
      <c r="R234" s="462">
        <v>0</v>
      </c>
      <c r="S234" s="463">
        <f t="shared" si="46"/>
        <v>0</v>
      </c>
      <c r="T234" s="460"/>
      <c r="U234" s="461">
        <v>0</v>
      </c>
      <c r="V234" s="462">
        <v>0</v>
      </c>
      <c r="W234" s="463">
        <f t="shared" si="47"/>
        <v>0</v>
      </c>
      <c r="X234" s="460"/>
      <c r="Y234" s="461">
        <v>0</v>
      </c>
      <c r="Z234" s="462">
        <v>0</v>
      </c>
      <c r="AA234" s="463">
        <f t="shared" si="48"/>
        <v>0</v>
      </c>
      <c r="AB234" s="460"/>
      <c r="AC234" s="461">
        <v>0</v>
      </c>
      <c r="AD234" s="462">
        <v>0</v>
      </c>
      <c r="AE234" s="463">
        <f t="shared" si="49"/>
        <v>0</v>
      </c>
      <c r="AF234" s="460"/>
      <c r="AG234" s="461">
        <v>0</v>
      </c>
      <c r="AH234" s="462">
        <v>0</v>
      </c>
      <c r="AI234" s="463">
        <f t="shared" si="50"/>
        <v>0</v>
      </c>
      <c r="AJ234" s="460"/>
      <c r="AK234" s="461">
        <v>0</v>
      </c>
      <c r="AL234" s="462">
        <v>0</v>
      </c>
      <c r="AM234" s="463">
        <f t="shared" si="51"/>
        <v>0</v>
      </c>
      <c r="AN234" s="460"/>
      <c r="AO234" s="461">
        <v>0</v>
      </c>
      <c r="AP234" s="462">
        <v>0</v>
      </c>
      <c r="AQ234" s="463">
        <f t="shared" si="52"/>
        <v>0</v>
      </c>
      <c r="AR234" s="464">
        <f t="shared" si="55"/>
        <v>0</v>
      </c>
      <c r="AS234" s="463">
        <f t="shared" si="56"/>
        <v>0</v>
      </c>
      <c r="AT234" s="480">
        <v>0</v>
      </c>
      <c r="AU234" s="491">
        <f>[1]Budżet!K226</f>
        <v>0</v>
      </c>
      <c r="AV234" s="487">
        <f>ROUND([1]Budżet!K226-[1]Budżet!M226,2)</f>
        <v>0</v>
      </c>
      <c r="AW234" s="487" t="str">
        <f t="shared" si="57"/>
        <v>OK</v>
      </c>
      <c r="AX234" s="488" t="str">
        <f t="shared" si="45"/>
        <v>OK</v>
      </c>
      <c r="AY234" s="488" t="str">
        <f t="shared" si="53"/>
        <v>Wartość wkładu własnego spójna z SOWA EFS</v>
      </c>
      <c r="AZ234" s="490" t="str">
        <f t="shared" si="54"/>
        <v>Wartość ogółem spójna z SOWA EFS</v>
      </c>
      <c r="BA234" s="456"/>
      <c r="BB234" s="441"/>
      <c r="BC234" s="441"/>
      <c r="BD234" s="441"/>
      <c r="BE234" s="441"/>
      <c r="BF234" s="441"/>
      <c r="BG234" s="441"/>
    </row>
    <row r="235" spans="1:59" ht="75" customHeight="1">
      <c r="A235" s="438" t="s">
        <v>1328</v>
      </c>
      <c r="B235" s="438">
        <f>[1]Budżet!B227</f>
        <v>0</v>
      </c>
      <c r="C235" s="476">
        <f>[1]Budżet!E227</f>
        <v>0</v>
      </c>
      <c r="D235" s="438">
        <f>[1]Budżet!N227</f>
        <v>0</v>
      </c>
      <c r="E235" s="438" t="str">
        <f>IF([1]Budżet!D227="Amortyzacja","T","N")</f>
        <v>N</v>
      </c>
      <c r="F235" s="438" t="str">
        <f>IF([1]Budżet!D227="Personel projektu","T","N")</f>
        <v>N</v>
      </c>
      <c r="G235" s="438" t="str">
        <f>IF([1]Budżet!D227="Środki trwałe/dostawy","T","N")</f>
        <v>N</v>
      </c>
      <c r="H235" s="438" t="str">
        <f>IF([1]Budżet!D227="Wsparcie finansowe udzielone grantobiorcom i uczestnikom projektu","T","N")</f>
        <v>N</v>
      </c>
      <c r="I235" s="438" t="str">
        <f>IF([1]Budżet!K227&gt;[1]Budżet!M227,"T","N")</f>
        <v>N</v>
      </c>
      <c r="J235" s="438" t="str">
        <f>IF([1]Budżet!D227="Nieruchomości","T","N")</f>
        <v>N</v>
      </c>
      <c r="K235" s="438" t="str">
        <f>IF([1]Budżet!D227="Usługi zewnętrzne","T","N")</f>
        <v>N</v>
      </c>
      <c r="L235" s="438" t="str">
        <f>IF([1]Budżet!D227="Wartości niematerialne i prawne","T","N")</f>
        <v>N</v>
      </c>
      <c r="M235" s="438" t="str">
        <f>IF([1]Budżet!D227="Roboty budowlane","T","N")</f>
        <v>N</v>
      </c>
      <c r="N235" s="438" t="str">
        <f>IF([1]Budżet!D227="Dostawy (inne niż środki trwałe)","T","N")</f>
        <v>N</v>
      </c>
      <c r="O235" s="438" t="str">
        <f>IF([1]Budżet!D227="Koszty wsparcia uczestników projektu","T","N")</f>
        <v>N</v>
      </c>
      <c r="P235" s="460"/>
      <c r="Q235" s="461">
        <v>0</v>
      </c>
      <c r="R235" s="462">
        <v>0</v>
      </c>
      <c r="S235" s="463">
        <f t="shared" si="46"/>
        <v>0</v>
      </c>
      <c r="T235" s="460"/>
      <c r="U235" s="461">
        <v>0</v>
      </c>
      <c r="V235" s="462">
        <v>0</v>
      </c>
      <c r="W235" s="463">
        <f t="shared" si="47"/>
        <v>0</v>
      </c>
      <c r="X235" s="460"/>
      <c r="Y235" s="461">
        <v>0</v>
      </c>
      <c r="Z235" s="462">
        <v>0</v>
      </c>
      <c r="AA235" s="463">
        <f t="shared" si="48"/>
        <v>0</v>
      </c>
      <c r="AB235" s="460"/>
      <c r="AC235" s="461">
        <v>0</v>
      </c>
      <c r="AD235" s="462">
        <v>0</v>
      </c>
      <c r="AE235" s="463">
        <f t="shared" si="49"/>
        <v>0</v>
      </c>
      <c r="AF235" s="460"/>
      <c r="AG235" s="461">
        <v>0</v>
      </c>
      <c r="AH235" s="462">
        <v>0</v>
      </c>
      <c r="AI235" s="463">
        <f t="shared" si="50"/>
        <v>0</v>
      </c>
      <c r="AJ235" s="460"/>
      <c r="AK235" s="461">
        <v>0</v>
      </c>
      <c r="AL235" s="462">
        <v>0</v>
      </c>
      <c r="AM235" s="463">
        <f t="shared" si="51"/>
        <v>0</v>
      </c>
      <c r="AN235" s="460"/>
      <c r="AO235" s="461">
        <v>0</v>
      </c>
      <c r="AP235" s="462">
        <v>0</v>
      </c>
      <c r="AQ235" s="463">
        <f t="shared" si="52"/>
        <v>0</v>
      </c>
      <c r="AR235" s="464">
        <f t="shared" si="55"/>
        <v>0</v>
      </c>
      <c r="AS235" s="463">
        <f t="shared" si="56"/>
        <v>0</v>
      </c>
      <c r="AT235" s="480">
        <v>0</v>
      </c>
      <c r="AU235" s="491">
        <f>[1]Budżet!K227</f>
        <v>0</v>
      </c>
      <c r="AV235" s="487">
        <f>ROUND([1]Budżet!K227-[1]Budżet!M227,2)</f>
        <v>0</v>
      </c>
      <c r="AW235" s="487" t="str">
        <f t="shared" si="57"/>
        <v>OK</v>
      </c>
      <c r="AX235" s="488" t="str">
        <f t="shared" si="45"/>
        <v>OK</v>
      </c>
      <c r="AY235" s="488" t="str">
        <f t="shared" si="53"/>
        <v>Wartość wkładu własnego spójna z SOWA EFS</v>
      </c>
      <c r="AZ235" s="490" t="str">
        <f t="shared" si="54"/>
        <v>Wartość ogółem spójna z SOWA EFS</v>
      </c>
      <c r="BA235" s="456"/>
      <c r="BB235" s="441"/>
      <c r="BC235" s="441"/>
      <c r="BD235" s="441"/>
      <c r="BE235" s="441"/>
      <c r="BF235" s="441"/>
      <c r="BG235" s="441"/>
    </row>
    <row r="236" spans="1:59" ht="75" customHeight="1">
      <c r="A236" s="438" t="s">
        <v>1329</v>
      </c>
      <c r="B236" s="438">
        <f>[1]Budżet!B228</f>
        <v>0</v>
      </c>
      <c r="C236" s="476">
        <f>[1]Budżet!E228</f>
        <v>0</v>
      </c>
      <c r="D236" s="438">
        <f>[1]Budżet!N228</f>
        <v>0</v>
      </c>
      <c r="E236" s="438" t="str">
        <f>IF([1]Budżet!D228="Amortyzacja","T","N")</f>
        <v>N</v>
      </c>
      <c r="F236" s="438" t="str">
        <f>IF([1]Budżet!D228="Personel projektu","T","N")</f>
        <v>N</v>
      </c>
      <c r="G236" s="438" t="str">
        <f>IF([1]Budżet!D228="Środki trwałe/dostawy","T","N")</f>
        <v>N</v>
      </c>
      <c r="H236" s="438" t="str">
        <f>IF([1]Budżet!D228="Wsparcie finansowe udzielone grantobiorcom i uczestnikom projektu","T","N")</f>
        <v>N</v>
      </c>
      <c r="I236" s="438" t="str">
        <f>IF([1]Budżet!K228&gt;[1]Budżet!M228,"T","N")</f>
        <v>N</v>
      </c>
      <c r="J236" s="438" t="str">
        <f>IF([1]Budżet!D228="Nieruchomości","T","N")</f>
        <v>N</v>
      </c>
      <c r="K236" s="438" t="str">
        <f>IF([1]Budżet!D228="Usługi zewnętrzne","T","N")</f>
        <v>N</v>
      </c>
      <c r="L236" s="438" t="str">
        <f>IF([1]Budżet!D228="Wartości niematerialne i prawne","T","N")</f>
        <v>N</v>
      </c>
      <c r="M236" s="438" t="str">
        <f>IF([1]Budżet!D228="Roboty budowlane","T","N")</f>
        <v>N</v>
      </c>
      <c r="N236" s="438" t="str">
        <f>IF([1]Budżet!D228="Dostawy (inne niż środki trwałe)","T","N")</f>
        <v>N</v>
      </c>
      <c r="O236" s="438" t="str">
        <f>IF([1]Budżet!D228="Koszty wsparcia uczestników projektu","T","N")</f>
        <v>N</v>
      </c>
      <c r="P236" s="460"/>
      <c r="Q236" s="461">
        <v>0</v>
      </c>
      <c r="R236" s="462">
        <v>0</v>
      </c>
      <c r="S236" s="463">
        <f t="shared" si="46"/>
        <v>0</v>
      </c>
      <c r="T236" s="460"/>
      <c r="U236" s="461">
        <v>0</v>
      </c>
      <c r="V236" s="462">
        <v>0</v>
      </c>
      <c r="W236" s="463">
        <f t="shared" si="47"/>
        <v>0</v>
      </c>
      <c r="X236" s="460"/>
      <c r="Y236" s="461">
        <v>0</v>
      </c>
      <c r="Z236" s="462">
        <v>0</v>
      </c>
      <c r="AA236" s="463">
        <f t="shared" si="48"/>
        <v>0</v>
      </c>
      <c r="AB236" s="460"/>
      <c r="AC236" s="461">
        <v>0</v>
      </c>
      <c r="AD236" s="462">
        <v>0</v>
      </c>
      <c r="AE236" s="463">
        <f t="shared" si="49"/>
        <v>0</v>
      </c>
      <c r="AF236" s="460"/>
      <c r="AG236" s="461">
        <v>0</v>
      </c>
      <c r="AH236" s="462">
        <v>0</v>
      </c>
      <c r="AI236" s="463">
        <f t="shared" si="50"/>
        <v>0</v>
      </c>
      <c r="AJ236" s="460"/>
      <c r="AK236" s="461">
        <v>0</v>
      </c>
      <c r="AL236" s="462">
        <v>0</v>
      </c>
      <c r="AM236" s="463">
        <f t="shared" si="51"/>
        <v>0</v>
      </c>
      <c r="AN236" s="460"/>
      <c r="AO236" s="461">
        <v>0</v>
      </c>
      <c r="AP236" s="462">
        <v>0</v>
      </c>
      <c r="AQ236" s="463">
        <f t="shared" si="52"/>
        <v>0</v>
      </c>
      <c r="AR236" s="464">
        <f t="shared" si="55"/>
        <v>0</v>
      </c>
      <c r="AS236" s="463">
        <f t="shared" si="56"/>
        <v>0</v>
      </c>
      <c r="AT236" s="480">
        <v>0</v>
      </c>
      <c r="AU236" s="491">
        <f>[1]Budżet!K228</f>
        <v>0</v>
      </c>
      <c r="AV236" s="487">
        <f>ROUND([1]Budżet!K228-[1]Budżet!M228,2)</f>
        <v>0</v>
      </c>
      <c r="AW236" s="487" t="str">
        <f t="shared" si="57"/>
        <v>OK</v>
      </c>
      <c r="AX236" s="488" t="str">
        <f t="shared" si="45"/>
        <v>OK</v>
      </c>
      <c r="AY236" s="488" t="str">
        <f t="shared" si="53"/>
        <v>Wartość wkładu własnego spójna z SOWA EFS</v>
      </c>
      <c r="AZ236" s="490" t="str">
        <f t="shared" si="54"/>
        <v>Wartość ogółem spójna z SOWA EFS</v>
      </c>
      <c r="BA236" s="456"/>
      <c r="BB236" s="441"/>
      <c r="BC236" s="441"/>
      <c r="BD236" s="441"/>
      <c r="BE236" s="441"/>
      <c r="BF236" s="441"/>
      <c r="BG236" s="441"/>
    </row>
    <row r="237" spans="1:59" ht="75" customHeight="1">
      <c r="A237" s="438" t="s">
        <v>1330</v>
      </c>
      <c r="B237" s="438">
        <f>[1]Budżet!B229</f>
        <v>0</v>
      </c>
      <c r="C237" s="476">
        <f>[1]Budżet!E229</f>
        <v>0</v>
      </c>
      <c r="D237" s="438">
        <f>[1]Budżet!N229</f>
        <v>0</v>
      </c>
      <c r="E237" s="438" t="str">
        <f>IF([1]Budżet!D229="Amortyzacja","T","N")</f>
        <v>N</v>
      </c>
      <c r="F237" s="438" t="str">
        <f>IF([1]Budżet!D229="Personel projektu","T","N")</f>
        <v>N</v>
      </c>
      <c r="G237" s="438" t="str">
        <f>IF([1]Budżet!D229="Środki trwałe/dostawy","T","N")</f>
        <v>N</v>
      </c>
      <c r="H237" s="438" t="str">
        <f>IF([1]Budżet!D229="Wsparcie finansowe udzielone grantobiorcom i uczestnikom projektu","T","N")</f>
        <v>N</v>
      </c>
      <c r="I237" s="438" t="str">
        <f>IF([1]Budżet!K229&gt;[1]Budżet!M229,"T","N")</f>
        <v>N</v>
      </c>
      <c r="J237" s="438" t="str">
        <f>IF([1]Budżet!D229="Nieruchomości","T","N")</f>
        <v>N</v>
      </c>
      <c r="K237" s="438" t="str">
        <f>IF([1]Budżet!D229="Usługi zewnętrzne","T","N")</f>
        <v>N</v>
      </c>
      <c r="L237" s="438" t="str">
        <f>IF([1]Budżet!D229="Wartości niematerialne i prawne","T","N")</f>
        <v>N</v>
      </c>
      <c r="M237" s="438" t="str">
        <f>IF([1]Budżet!D229="Roboty budowlane","T","N")</f>
        <v>N</v>
      </c>
      <c r="N237" s="438" t="str">
        <f>IF([1]Budżet!D229="Dostawy (inne niż środki trwałe)","T","N")</f>
        <v>N</v>
      </c>
      <c r="O237" s="438" t="str">
        <f>IF([1]Budżet!D229="Koszty wsparcia uczestników projektu","T","N")</f>
        <v>N</v>
      </c>
      <c r="P237" s="460"/>
      <c r="Q237" s="461">
        <v>0</v>
      </c>
      <c r="R237" s="462">
        <v>0</v>
      </c>
      <c r="S237" s="463">
        <f t="shared" si="46"/>
        <v>0</v>
      </c>
      <c r="T237" s="460"/>
      <c r="U237" s="461">
        <v>0</v>
      </c>
      <c r="V237" s="462">
        <v>0</v>
      </c>
      <c r="W237" s="463">
        <f t="shared" si="47"/>
        <v>0</v>
      </c>
      <c r="X237" s="460"/>
      <c r="Y237" s="461">
        <v>0</v>
      </c>
      <c r="Z237" s="462">
        <v>0</v>
      </c>
      <c r="AA237" s="463">
        <f t="shared" si="48"/>
        <v>0</v>
      </c>
      <c r="AB237" s="460"/>
      <c r="AC237" s="461">
        <v>0</v>
      </c>
      <c r="AD237" s="462">
        <v>0</v>
      </c>
      <c r="AE237" s="463">
        <f t="shared" si="49"/>
        <v>0</v>
      </c>
      <c r="AF237" s="460"/>
      <c r="AG237" s="461">
        <v>0</v>
      </c>
      <c r="AH237" s="462">
        <v>0</v>
      </c>
      <c r="AI237" s="463">
        <f t="shared" si="50"/>
        <v>0</v>
      </c>
      <c r="AJ237" s="460"/>
      <c r="AK237" s="461">
        <v>0</v>
      </c>
      <c r="AL237" s="462">
        <v>0</v>
      </c>
      <c r="AM237" s="463">
        <f t="shared" si="51"/>
        <v>0</v>
      </c>
      <c r="AN237" s="460"/>
      <c r="AO237" s="461">
        <v>0</v>
      </c>
      <c r="AP237" s="462">
        <v>0</v>
      </c>
      <c r="AQ237" s="463">
        <f t="shared" si="52"/>
        <v>0</v>
      </c>
      <c r="AR237" s="464">
        <f t="shared" si="55"/>
        <v>0</v>
      </c>
      <c r="AS237" s="463">
        <f t="shared" si="56"/>
        <v>0</v>
      </c>
      <c r="AT237" s="480">
        <v>0</v>
      </c>
      <c r="AU237" s="491">
        <f>[1]Budżet!K229</f>
        <v>0</v>
      </c>
      <c r="AV237" s="487">
        <f>ROUND([1]Budżet!K229-[1]Budżet!M229,2)</f>
        <v>0</v>
      </c>
      <c r="AW237" s="487" t="str">
        <f t="shared" si="57"/>
        <v>OK</v>
      </c>
      <c r="AX237" s="488" t="str">
        <f t="shared" si="45"/>
        <v>OK</v>
      </c>
      <c r="AY237" s="488" t="str">
        <f t="shared" si="53"/>
        <v>Wartość wkładu własnego spójna z SOWA EFS</v>
      </c>
      <c r="AZ237" s="490" t="str">
        <f t="shared" si="54"/>
        <v>Wartość ogółem spójna z SOWA EFS</v>
      </c>
      <c r="BA237" s="456"/>
      <c r="BB237" s="441"/>
      <c r="BC237" s="441"/>
      <c r="BD237" s="441"/>
      <c r="BE237" s="441"/>
      <c r="BF237" s="441"/>
      <c r="BG237" s="441"/>
    </row>
    <row r="238" spans="1:59" ht="75" customHeight="1">
      <c r="A238" s="438" t="s">
        <v>1331</v>
      </c>
      <c r="B238" s="438">
        <f>[1]Budżet!B230</f>
        <v>0</v>
      </c>
      <c r="C238" s="476">
        <f>[1]Budżet!E230</f>
        <v>0</v>
      </c>
      <c r="D238" s="438">
        <f>[1]Budżet!N230</f>
        <v>0</v>
      </c>
      <c r="E238" s="438" t="str">
        <f>IF([1]Budżet!D230="Amortyzacja","T","N")</f>
        <v>N</v>
      </c>
      <c r="F238" s="438" t="str">
        <f>IF([1]Budżet!D230="Personel projektu","T","N")</f>
        <v>N</v>
      </c>
      <c r="G238" s="438" t="str">
        <f>IF([1]Budżet!D230="Środki trwałe/dostawy","T","N")</f>
        <v>N</v>
      </c>
      <c r="H238" s="438" t="str">
        <f>IF([1]Budżet!D230="Wsparcie finansowe udzielone grantobiorcom i uczestnikom projektu","T","N")</f>
        <v>N</v>
      </c>
      <c r="I238" s="438" t="str">
        <f>IF([1]Budżet!K230&gt;[1]Budżet!M230,"T","N")</f>
        <v>N</v>
      </c>
      <c r="J238" s="438" t="str">
        <f>IF([1]Budżet!D230="Nieruchomości","T","N")</f>
        <v>N</v>
      </c>
      <c r="K238" s="438" t="str">
        <f>IF([1]Budżet!D230="Usługi zewnętrzne","T","N")</f>
        <v>N</v>
      </c>
      <c r="L238" s="438" t="str">
        <f>IF([1]Budżet!D230="Wartości niematerialne i prawne","T","N")</f>
        <v>N</v>
      </c>
      <c r="M238" s="438" t="str">
        <f>IF([1]Budżet!D230="Roboty budowlane","T","N")</f>
        <v>N</v>
      </c>
      <c r="N238" s="438" t="str">
        <f>IF([1]Budżet!D230="Dostawy (inne niż środki trwałe)","T","N")</f>
        <v>N</v>
      </c>
      <c r="O238" s="438" t="str">
        <f>IF([1]Budżet!D230="Koszty wsparcia uczestników projektu","T","N")</f>
        <v>N</v>
      </c>
      <c r="P238" s="460"/>
      <c r="Q238" s="461">
        <v>0</v>
      </c>
      <c r="R238" s="462">
        <v>0</v>
      </c>
      <c r="S238" s="463">
        <f t="shared" si="46"/>
        <v>0</v>
      </c>
      <c r="T238" s="460"/>
      <c r="U238" s="461">
        <v>0</v>
      </c>
      <c r="V238" s="462">
        <v>0</v>
      </c>
      <c r="W238" s="463">
        <f t="shared" si="47"/>
        <v>0</v>
      </c>
      <c r="X238" s="460"/>
      <c r="Y238" s="461">
        <v>0</v>
      </c>
      <c r="Z238" s="462">
        <v>0</v>
      </c>
      <c r="AA238" s="463">
        <f t="shared" si="48"/>
        <v>0</v>
      </c>
      <c r="AB238" s="460"/>
      <c r="AC238" s="461">
        <v>0</v>
      </c>
      <c r="AD238" s="462">
        <v>0</v>
      </c>
      <c r="AE238" s="463">
        <f t="shared" si="49"/>
        <v>0</v>
      </c>
      <c r="AF238" s="460"/>
      <c r="AG238" s="461">
        <v>0</v>
      </c>
      <c r="AH238" s="462">
        <v>0</v>
      </c>
      <c r="AI238" s="463">
        <f t="shared" si="50"/>
        <v>0</v>
      </c>
      <c r="AJ238" s="460"/>
      <c r="AK238" s="461">
        <v>0</v>
      </c>
      <c r="AL238" s="462">
        <v>0</v>
      </c>
      <c r="AM238" s="463">
        <f t="shared" si="51"/>
        <v>0</v>
      </c>
      <c r="AN238" s="460"/>
      <c r="AO238" s="461">
        <v>0</v>
      </c>
      <c r="AP238" s="462">
        <v>0</v>
      </c>
      <c r="AQ238" s="463">
        <f t="shared" si="52"/>
        <v>0</v>
      </c>
      <c r="AR238" s="464">
        <f t="shared" si="55"/>
        <v>0</v>
      </c>
      <c r="AS238" s="463">
        <f t="shared" si="56"/>
        <v>0</v>
      </c>
      <c r="AT238" s="480">
        <v>0</v>
      </c>
      <c r="AU238" s="491">
        <f>[1]Budżet!K230</f>
        <v>0</v>
      </c>
      <c r="AV238" s="487">
        <f>ROUND([1]Budżet!K230-[1]Budżet!M230,2)</f>
        <v>0</v>
      </c>
      <c r="AW238" s="487" t="str">
        <f t="shared" si="57"/>
        <v>OK</v>
      </c>
      <c r="AX238" s="488" t="str">
        <f t="shared" si="45"/>
        <v>OK</v>
      </c>
      <c r="AY238" s="488" t="str">
        <f t="shared" si="53"/>
        <v>Wartość wkładu własnego spójna z SOWA EFS</v>
      </c>
      <c r="AZ238" s="490" t="str">
        <f t="shared" si="54"/>
        <v>Wartość ogółem spójna z SOWA EFS</v>
      </c>
      <c r="BA238" s="456"/>
      <c r="BB238" s="441"/>
      <c r="BC238" s="441"/>
      <c r="BD238" s="441"/>
      <c r="BE238" s="441"/>
      <c r="BF238" s="441"/>
      <c r="BG238" s="441"/>
    </row>
    <row r="239" spans="1:59" ht="75" customHeight="1">
      <c r="A239" s="438" t="s">
        <v>1332</v>
      </c>
      <c r="B239" s="438">
        <f>[1]Budżet!B231</f>
        <v>0</v>
      </c>
      <c r="C239" s="476">
        <f>[1]Budżet!E231</f>
        <v>0</v>
      </c>
      <c r="D239" s="438">
        <f>[1]Budżet!N231</f>
        <v>0</v>
      </c>
      <c r="E239" s="438" t="str">
        <f>IF([1]Budżet!D231="Amortyzacja","T","N")</f>
        <v>N</v>
      </c>
      <c r="F239" s="438" t="str">
        <f>IF([1]Budżet!D231="Personel projektu","T","N")</f>
        <v>N</v>
      </c>
      <c r="G239" s="438" t="str">
        <f>IF([1]Budżet!D231="Środki trwałe/dostawy","T","N")</f>
        <v>N</v>
      </c>
      <c r="H239" s="438" t="str">
        <f>IF([1]Budżet!D231="Wsparcie finansowe udzielone grantobiorcom i uczestnikom projektu","T","N")</f>
        <v>N</v>
      </c>
      <c r="I239" s="438" t="str">
        <f>IF([1]Budżet!K231&gt;[1]Budżet!M231,"T","N")</f>
        <v>N</v>
      </c>
      <c r="J239" s="438" t="str">
        <f>IF([1]Budżet!D231="Nieruchomości","T","N")</f>
        <v>N</v>
      </c>
      <c r="K239" s="438" t="str">
        <f>IF([1]Budżet!D231="Usługi zewnętrzne","T","N")</f>
        <v>N</v>
      </c>
      <c r="L239" s="438" t="str">
        <f>IF([1]Budżet!D231="Wartości niematerialne i prawne","T","N")</f>
        <v>N</v>
      </c>
      <c r="M239" s="438" t="str">
        <f>IF([1]Budżet!D231="Roboty budowlane","T","N")</f>
        <v>N</v>
      </c>
      <c r="N239" s="438" t="str">
        <f>IF([1]Budżet!D231="Dostawy (inne niż środki trwałe)","T","N")</f>
        <v>N</v>
      </c>
      <c r="O239" s="438" t="str">
        <f>IF([1]Budżet!D231="Koszty wsparcia uczestników projektu","T","N")</f>
        <v>N</v>
      </c>
      <c r="P239" s="460"/>
      <c r="Q239" s="461">
        <v>0</v>
      </c>
      <c r="R239" s="462">
        <v>0</v>
      </c>
      <c r="S239" s="463">
        <f t="shared" si="46"/>
        <v>0</v>
      </c>
      <c r="T239" s="460"/>
      <c r="U239" s="461">
        <v>0</v>
      </c>
      <c r="V239" s="462">
        <v>0</v>
      </c>
      <c r="W239" s="463">
        <f t="shared" si="47"/>
        <v>0</v>
      </c>
      <c r="X239" s="460"/>
      <c r="Y239" s="461">
        <v>0</v>
      </c>
      <c r="Z239" s="462">
        <v>0</v>
      </c>
      <c r="AA239" s="463">
        <f t="shared" si="48"/>
        <v>0</v>
      </c>
      <c r="AB239" s="460"/>
      <c r="AC239" s="461">
        <v>0</v>
      </c>
      <c r="AD239" s="462">
        <v>0</v>
      </c>
      <c r="AE239" s="463">
        <f t="shared" si="49"/>
        <v>0</v>
      </c>
      <c r="AF239" s="460"/>
      <c r="AG239" s="461">
        <v>0</v>
      </c>
      <c r="AH239" s="462">
        <v>0</v>
      </c>
      <c r="AI239" s="463">
        <f t="shared" si="50"/>
        <v>0</v>
      </c>
      <c r="AJ239" s="460"/>
      <c r="AK239" s="461">
        <v>0</v>
      </c>
      <c r="AL239" s="462">
        <v>0</v>
      </c>
      <c r="AM239" s="463">
        <f t="shared" si="51"/>
        <v>0</v>
      </c>
      <c r="AN239" s="460"/>
      <c r="AO239" s="461">
        <v>0</v>
      </c>
      <c r="AP239" s="462">
        <v>0</v>
      </c>
      <c r="AQ239" s="463">
        <f t="shared" si="52"/>
        <v>0</v>
      </c>
      <c r="AR239" s="464">
        <f t="shared" si="55"/>
        <v>0</v>
      </c>
      <c r="AS239" s="463">
        <f t="shared" si="56"/>
        <v>0</v>
      </c>
      <c r="AT239" s="480">
        <v>0</v>
      </c>
      <c r="AU239" s="491">
        <f>[1]Budżet!K231</f>
        <v>0</v>
      </c>
      <c r="AV239" s="487">
        <f>ROUND([1]Budżet!K231-[1]Budżet!M231,2)</f>
        <v>0</v>
      </c>
      <c r="AW239" s="487" t="str">
        <f t="shared" si="57"/>
        <v>OK</v>
      </c>
      <c r="AX239" s="488" t="str">
        <f t="shared" si="45"/>
        <v>OK</v>
      </c>
      <c r="AY239" s="488" t="str">
        <f t="shared" si="53"/>
        <v>Wartość wkładu własnego spójna z SOWA EFS</v>
      </c>
      <c r="AZ239" s="490" t="str">
        <f t="shared" si="54"/>
        <v>Wartość ogółem spójna z SOWA EFS</v>
      </c>
      <c r="BA239" s="456"/>
      <c r="BB239" s="441"/>
      <c r="BC239" s="441"/>
      <c r="BD239" s="441"/>
      <c r="BE239" s="441"/>
      <c r="BF239" s="441"/>
      <c r="BG239" s="441"/>
    </row>
    <row r="240" spans="1:59" ht="75" customHeight="1">
      <c r="A240" s="438" t="s">
        <v>1333</v>
      </c>
      <c r="B240" s="438">
        <f>[1]Budżet!B232</f>
        <v>0</v>
      </c>
      <c r="C240" s="476">
        <f>[1]Budżet!E232</f>
        <v>0</v>
      </c>
      <c r="D240" s="438">
        <f>[1]Budżet!N232</f>
        <v>0</v>
      </c>
      <c r="E240" s="438" t="str">
        <f>IF([1]Budżet!D232="Amortyzacja","T","N")</f>
        <v>N</v>
      </c>
      <c r="F240" s="438" t="str">
        <f>IF([1]Budżet!D232="Personel projektu","T","N")</f>
        <v>N</v>
      </c>
      <c r="G240" s="438" t="str">
        <f>IF([1]Budżet!D232="Środki trwałe/dostawy","T","N")</f>
        <v>N</v>
      </c>
      <c r="H240" s="438" t="str">
        <f>IF([1]Budżet!D232="Wsparcie finansowe udzielone grantobiorcom i uczestnikom projektu","T","N")</f>
        <v>N</v>
      </c>
      <c r="I240" s="438" t="str">
        <f>IF([1]Budżet!K232&gt;[1]Budżet!M232,"T","N")</f>
        <v>N</v>
      </c>
      <c r="J240" s="438" t="str">
        <f>IF([1]Budżet!D232="Nieruchomości","T","N")</f>
        <v>N</v>
      </c>
      <c r="K240" s="438" t="str">
        <f>IF([1]Budżet!D232="Usługi zewnętrzne","T","N")</f>
        <v>N</v>
      </c>
      <c r="L240" s="438" t="str">
        <f>IF([1]Budżet!D232="Wartości niematerialne i prawne","T","N")</f>
        <v>N</v>
      </c>
      <c r="M240" s="438" t="str">
        <f>IF([1]Budżet!D232="Roboty budowlane","T","N")</f>
        <v>N</v>
      </c>
      <c r="N240" s="438" t="str">
        <f>IF([1]Budżet!D232="Dostawy (inne niż środki trwałe)","T","N")</f>
        <v>N</v>
      </c>
      <c r="O240" s="438" t="str">
        <f>IF([1]Budżet!D232="Koszty wsparcia uczestników projektu","T","N")</f>
        <v>N</v>
      </c>
      <c r="P240" s="460"/>
      <c r="Q240" s="461">
        <v>0</v>
      </c>
      <c r="R240" s="462">
        <v>0</v>
      </c>
      <c r="S240" s="463">
        <f t="shared" si="46"/>
        <v>0</v>
      </c>
      <c r="T240" s="460"/>
      <c r="U240" s="461">
        <v>0</v>
      </c>
      <c r="V240" s="462">
        <v>0</v>
      </c>
      <c r="W240" s="463">
        <f t="shared" si="47"/>
        <v>0</v>
      </c>
      <c r="X240" s="460"/>
      <c r="Y240" s="461">
        <v>0</v>
      </c>
      <c r="Z240" s="462">
        <v>0</v>
      </c>
      <c r="AA240" s="463">
        <f t="shared" si="48"/>
        <v>0</v>
      </c>
      <c r="AB240" s="460"/>
      <c r="AC240" s="461">
        <v>0</v>
      </c>
      <c r="AD240" s="462">
        <v>0</v>
      </c>
      <c r="AE240" s="463">
        <f t="shared" si="49"/>
        <v>0</v>
      </c>
      <c r="AF240" s="460"/>
      <c r="AG240" s="461">
        <v>0</v>
      </c>
      <c r="AH240" s="462">
        <v>0</v>
      </c>
      <c r="AI240" s="463">
        <f t="shared" si="50"/>
        <v>0</v>
      </c>
      <c r="AJ240" s="460"/>
      <c r="AK240" s="461">
        <v>0</v>
      </c>
      <c r="AL240" s="462">
        <v>0</v>
      </c>
      <c r="AM240" s="463">
        <f t="shared" si="51"/>
        <v>0</v>
      </c>
      <c r="AN240" s="460"/>
      <c r="AO240" s="461">
        <v>0</v>
      </c>
      <c r="AP240" s="462">
        <v>0</v>
      </c>
      <c r="AQ240" s="463">
        <f t="shared" si="52"/>
        <v>0</v>
      </c>
      <c r="AR240" s="464">
        <f t="shared" si="55"/>
        <v>0</v>
      </c>
      <c r="AS240" s="463">
        <f t="shared" si="56"/>
        <v>0</v>
      </c>
      <c r="AT240" s="480">
        <v>0</v>
      </c>
      <c r="AU240" s="491">
        <f>[1]Budżet!K232</f>
        <v>0</v>
      </c>
      <c r="AV240" s="487">
        <f>ROUND([1]Budżet!K232-[1]Budżet!M232,2)</f>
        <v>0</v>
      </c>
      <c r="AW240" s="487" t="str">
        <f t="shared" si="57"/>
        <v>OK</v>
      </c>
      <c r="AX240" s="488" t="str">
        <f t="shared" si="45"/>
        <v>OK</v>
      </c>
      <c r="AY240" s="488" t="str">
        <f t="shared" si="53"/>
        <v>Wartość wkładu własnego spójna z SOWA EFS</v>
      </c>
      <c r="AZ240" s="490" t="str">
        <f t="shared" si="54"/>
        <v>Wartość ogółem spójna z SOWA EFS</v>
      </c>
      <c r="BA240" s="456"/>
      <c r="BB240" s="441"/>
      <c r="BC240" s="441"/>
      <c r="BD240" s="441"/>
      <c r="BE240" s="441"/>
      <c r="BF240" s="441"/>
      <c r="BG240" s="441"/>
    </row>
    <row r="241" spans="1:59" ht="75" customHeight="1">
      <c r="A241" s="438" t="s">
        <v>1334</v>
      </c>
      <c r="B241" s="438">
        <f>[1]Budżet!B233</f>
        <v>0</v>
      </c>
      <c r="C241" s="476">
        <f>[1]Budżet!E233</f>
        <v>0</v>
      </c>
      <c r="D241" s="438">
        <f>[1]Budżet!N233</f>
        <v>0</v>
      </c>
      <c r="E241" s="438" t="str">
        <f>IF([1]Budżet!D233="Amortyzacja","T","N")</f>
        <v>N</v>
      </c>
      <c r="F241" s="438" t="str">
        <f>IF([1]Budżet!D233="Personel projektu","T","N")</f>
        <v>N</v>
      </c>
      <c r="G241" s="438" t="str">
        <f>IF([1]Budżet!D233="Środki trwałe/dostawy","T","N")</f>
        <v>N</v>
      </c>
      <c r="H241" s="438" t="str">
        <f>IF([1]Budżet!D233="Wsparcie finansowe udzielone grantobiorcom i uczestnikom projektu","T","N")</f>
        <v>N</v>
      </c>
      <c r="I241" s="438" t="str">
        <f>IF([1]Budżet!K233&gt;[1]Budżet!M233,"T","N")</f>
        <v>N</v>
      </c>
      <c r="J241" s="438" t="str">
        <f>IF([1]Budżet!D233="Nieruchomości","T","N")</f>
        <v>N</v>
      </c>
      <c r="K241" s="438" t="str">
        <f>IF([1]Budżet!D233="Usługi zewnętrzne","T","N")</f>
        <v>N</v>
      </c>
      <c r="L241" s="438" t="str">
        <f>IF([1]Budżet!D233="Wartości niematerialne i prawne","T","N")</f>
        <v>N</v>
      </c>
      <c r="M241" s="438" t="str">
        <f>IF([1]Budżet!D233="Roboty budowlane","T","N")</f>
        <v>N</v>
      </c>
      <c r="N241" s="438" t="str">
        <f>IF([1]Budżet!D233="Dostawy (inne niż środki trwałe)","T","N")</f>
        <v>N</v>
      </c>
      <c r="O241" s="438" t="str">
        <f>IF([1]Budżet!D233="Koszty wsparcia uczestników projektu","T","N")</f>
        <v>N</v>
      </c>
      <c r="P241" s="460"/>
      <c r="Q241" s="461">
        <v>0</v>
      </c>
      <c r="R241" s="462">
        <v>0</v>
      </c>
      <c r="S241" s="463">
        <f t="shared" si="46"/>
        <v>0</v>
      </c>
      <c r="T241" s="460"/>
      <c r="U241" s="461">
        <v>0</v>
      </c>
      <c r="V241" s="462">
        <v>0</v>
      </c>
      <c r="W241" s="463">
        <f t="shared" si="47"/>
        <v>0</v>
      </c>
      <c r="X241" s="460"/>
      <c r="Y241" s="461">
        <v>0</v>
      </c>
      <c r="Z241" s="462">
        <v>0</v>
      </c>
      <c r="AA241" s="463">
        <f t="shared" si="48"/>
        <v>0</v>
      </c>
      <c r="AB241" s="460"/>
      <c r="AC241" s="461">
        <v>0</v>
      </c>
      <c r="AD241" s="462">
        <v>0</v>
      </c>
      <c r="AE241" s="463">
        <f t="shared" si="49"/>
        <v>0</v>
      </c>
      <c r="AF241" s="460"/>
      <c r="AG241" s="461">
        <v>0</v>
      </c>
      <c r="AH241" s="462">
        <v>0</v>
      </c>
      <c r="AI241" s="463">
        <f t="shared" si="50"/>
        <v>0</v>
      </c>
      <c r="AJ241" s="460"/>
      <c r="AK241" s="461">
        <v>0</v>
      </c>
      <c r="AL241" s="462">
        <v>0</v>
      </c>
      <c r="AM241" s="463">
        <f t="shared" si="51"/>
        <v>0</v>
      </c>
      <c r="AN241" s="460"/>
      <c r="AO241" s="461">
        <v>0</v>
      </c>
      <c r="AP241" s="462">
        <v>0</v>
      </c>
      <c r="AQ241" s="463">
        <f t="shared" si="52"/>
        <v>0</v>
      </c>
      <c r="AR241" s="464">
        <f t="shared" si="55"/>
        <v>0</v>
      </c>
      <c r="AS241" s="463">
        <f t="shared" si="56"/>
        <v>0</v>
      </c>
      <c r="AT241" s="480">
        <v>0</v>
      </c>
      <c r="AU241" s="491">
        <f>[1]Budżet!K233</f>
        <v>0</v>
      </c>
      <c r="AV241" s="487">
        <f>ROUND([1]Budżet!K233-[1]Budżet!M233,2)</f>
        <v>0</v>
      </c>
      <c r="AW241" s="487" t="str">
        <f t="shared" si="57"/>
        <v>OK</v>
      </c>
      <c r="AX241" s="488" t="str">
        <f t="shared" si="45"/>
        <v>OK</v>
      </c>
      <c r="AY241" s="488" t="str">
        <f t="shared" si="53"/>
        <v>Wartość wkładu własnego spójna z SOWA EFS</v>
      </c>
      <c r="AZ241" s="490" t="str">
        <f t="shared" si="54"/>
        <v>Wartość ogółem spójna z SOWA EFS</v>
      </c>
      <c r="BA241" s="456"/>
      <c r="BB241" s="441"/>
      <c r="BC241" s="441"/>
      <c r="BD241" s="441"/>
      <c r="BE241" s="441"/>
      <c r="BF241" s="441"/>
      <c r="BG241" s="441"/>
    </row>
    <row r="242" spans="1:59" ht="75" customHeight="1">
      <c r="A242" s="438" t="s">
        <v>1335</v>
      </c>
      <c r="B242" s="438">
        <f>[1]Budżet!B234</f>
        <v>0</v>
      </c>
      <c r="C242" s="476">
        <f>[1]Budżet!E234</f>
        <v>0</v>
      </c>
      <c r="D242" s="438">
        <f>[1]Budżet!N234</f>
        <v>0</v>
      </c>
      <c r="E242" s="438" t="str">
        <f>IF([1]Budżet!D234="Amortyzacja","T","N")</f>
        <v>N</v>
      </c>
      <c r="F242" s="438" t="str">
        <f>IF([1]Budżet!D234="Personel projektu","T","N")</f>
        <v>N</v>
      </c>
      <c r="G242" s="438" t="str">
        <f>IF([1]Budżet!D234="Środki trwałe/dostawy","T","N")</f>
        <v>N</v>
      </c>
      <c r="H242" s="438" t="str">
        <f>IF([1]Budżet!D234="Wsparcie finansowe udzielone grantobiorcom i uczestnikom projektu","T","N")</f>
        <v>N</v>
      </c>
      <c r="I242" s="438" t="str">
        <f>IF([1]Budżet!K234&gt;[1]Budżet!M234,"T","N")</f>
        <v>N</v>
      </c>
      <c r="J242" s="438" t="str">
        <f>IF([1]Budżet!D234="Nieruchomości","T","N")</f>
        <v>N</v>
      </c>
      <c r="K242" s="438" t="str">
        <f>IF([1]Budżet!D234="Usługi zewnętrzne","T","N")</f>
        <v>N</v>
      </c>
      <c r="L242" s="438" t="str">
        <f>IF([1]Budżet!D234="Wartości niematerialne i prawne","T","N")</f>
        <v>N</v>
      </c>
      <c r="M242" s="438" t="str">
        <f>IF([1]Budżet!D234="Roboty budowlane","T","N")</f>
        <v>N</v>
      </c>
      <c r="N242" s="438" t="str">
        <f>IF([1]Budżet!D234="Dostawy (inne niż środki trwałe)","T","N")</f>
        <v>N</v>
      </c>
      <c r="O242" s="438" t="str">
        <f>IF([1]Budżet!D234="Koszty wsparcia uczestników projektu","T","N")</f>
        <v>N</v>
      </c>
      <c r="P242" s="460"/>
      <c r="Q242" s="461">
        <v>0</v>
      </c>
      <c r="R242" s="462">
        <v>0</v>
      </c>
      <c r="S242" s="463">
        <f t="shared" si="46"/>
        <v>0</v>
      </c>
      <c r="T242" s="460"/>
      <c r="U242" s="461">
        <v>0</v>
      </c>
      <c r="V242" s="462">
        <v>0</v>
      </c>
      <c r="W242" s="463">
        <f t="shared" si="47"/>
        <v>0</v>
      </c>
      <c r="X242" s="460"/>
      <c r="Y242" s="461">
        <v>0</v>
      </c>
      <c r="Z242" s="462">
        <v>0</v>
      </c>
      <c r="AA242" s="463">
        <f t="shared" si="48"/>
        <v>0</v>
      </c>
      <c r="AB242" s="460"/>
      <c r="AC242" s="461">
        <v>0</v>
      </c>
      <c r="AD242" s="462">
        <v>0</v>
      </c>
      <c r="AE242" s="463">
        <f t="shared" si="49"/>
        <v>0</v>
      </c>
      <c r="AF242" s="460"/>
      <c r="AG242" s="461">
        <v>0</v>
      </c>
      <c r="AH242" s="462">
        <v>0</v>
      </c>
      <c r="AI242" s="463">
        <f t="shared" si="50"/>
        <v>0</v>
      </c>
      <c r="AJ242" s="460"/>
      <c r="AK242" s="461">
        <v>0</v>
      </c>
      <c r="AL242" s="462">
        <v>0</v>
      </c>
      <c r="AM242" s="463">
        <f t="shared" si="51"/>
        <v>0</v>
      </c>
      <c r="AN242" s="460"/>
      <c r="AO242" s="461">
        <v>0</v>
      </c>
      <c r="AP242" s="462">
        <v>0</v>
      </c>
      <c r="AQ242" s="463">
        <f t="shared" si="52"/>
        <v>0</v>
      </c>
      <c r="AR242" s="464">
        <f t="shared" si="55"/>
        <v>0</v>
      </c>
      <c r="AS242" s="463">
        <f t="shared" si="56"/>
        <v>0</v>
      </c>
      <c r="AT242" s="480">
        <v>0</v>
      </c>
      <c r="AU242" s="491">
        <f>[1]Budżet!K234</f>
        <v>0</v>
      </c>
      <c r="AV242" s="487">
        <f>ROUND([1]Budżet!K234-[1]Budżet!M234,2)</f>
        <v>0</v>
      </c>
      <c r="AW242" s="487" t="str">
        <f t="shared" si="57"/>
        <v>OK</v>
      </c>
      <c r="AX242" s="488" t="str">
        <f t="shared" si="45"/>
        <v>OK</v>
      </c>
      <c r="AY242" s="488" t="str">
        <f t="shared" si="53"/>
        <v>Wartość wkładu własnego spójna z SOWA EFS</v>
      </c>
      <c r="AZ242" s="490" t="str">
        <f t="shared" si="54"/>
        <v>Wartość ogółem spójna z SOWA EFS</v>
      </c>
      <c r="BA242" s="456"/>
      <c r="BB242" s="441"/>
      <c r="BC242" s="441"/>
      <c r="BD242" s="441"/>
      <c r="BE242" s="441"/>
      <c r="BF242" s="441"/>
      <c r="BG242" s="441"/>
    </row>
    <row r="243" spans="1:59" ht="75" customHeight="1">
      <c r="A243" s="438" t="s">
        <v>1336</v>
      </c>
      <c r="B243" s="438">
        <f>[1]Budżet!B235</f>
        <v>0</v>
      </c>
      <c r="C243" s="476">
        <f>[1]Budżet!E235</f>
        <v>0</v>
      </c>
      <c r="D243" s="438">
        <f>[1]Budżet!N235</f>
        <v>0</v>
      </c>
      <c r="E243" s="438" t="str">
        <f>IF([1]Budżet!D235="Amortyzacja","T","N")</f>
        <v>N</v>
      </c>
      <c r="F243" s="438" t="str">
        <f>IF([1]Budżet!D235="Personel projektu","T","N")</f>
        <v>N</v>
      </c>
      <c r="G243" s="438" t="str">
        <f>IF([1]Budżet!D235="Środki trwałe/dostawy","T","N")</f>
        <v>N</v>
      </c>
      <c r="H243" s="438" t="str">
        <f>IF([1]Budżet!D235="Wsparcie finansowe udzielone grantobiorcom i uczestnikom projektu","T","N")</f>
        <v>N</v>
      </c>
      <c r="I243" s="438" t="str">
        <f>IF([1]Budżet!K235&gt;[1]Budżet!M235,"T","N")</f>
        <v>N</v>
      </c>
      <c r="J243" s="438" t="str">
        <f>IF([1]Budżet!D235="Nieruchomości","T","N")</f>
        <v>N</v>
      </c>
      <c r="K243" s="438" t="str">
        <f>IF([1]Budżet!D235="Usługi zewnętrzne","T","N")</f>
        <v>N</v>
      </c>
      <c r="L243" s="438" t="str">
        <f>IF([1]Budżet!D235="Wartości niematerialne i prawne","T","N")</f>
        <v>N</v>
      </c>
      <c r="M243" s="438" t="str">
        <f>IF([1]Budżet!D235="Roboty budowlane","T","N")</f>
        <v>N</v>
      </c>
      <c r="N243" s="438" t="str">
        <f>IF([1]Budżet!D235="Dostawy (inne niż środki trwałe)","T","N")</f>
        <v>N</v>
      </c>
      <c r="O243" s="438" t="str">
        <f>IF([1]Budżet!D235="Koszty wsparcia uczestników projektu","T","N")</f>
        <v>N</v>
      </c>
      <c r="P243" s="460"/>
      <c r="Q243" s="461">
        <v>0</v>
      </c>
      <c r="R243" s="462">
        <v>0</v>
      </c>
      <c r="S243" s="463">
        <f t="shared" si="46"/>
        <v>0</v>
      </c>
      <c r="T243" s="460"/>
      <c r="U243" s="461">
        <v>0</v>
      </c>
      <c r="V243" s="462">
        <v>0</v>
      </c>
      <c r="W243" s="463">
        <f t="shared" si="47"/>
        <v>0</v>
      </c>
      <c r="X243" s="460"/>
      <c r="Y243" s="461">
        <v>0</v>
      </c>
      <c r="Z243" s="462">
        <v>0</v>
      </c>
      <c r="AA243" s="463">
        <f t="shared" si="48"/>
        <v>0</v>
      </c>
      <c r="AB243" s="460"/>
      <c r="AC243" s="461">
        <v>0</v>
      </c>
      <c r="AD243" s="462">
        <v>0</v>
      </c>
      <c r="AE243" s="463">
        <f t="shared" si="49"/>
        <v>0</v>
      </c>
      <c r="AF243" s="460"/>
      <c r="AG243" s="461">
        <v>0</v>
      </c>
      <c r="AH243" s="462">
        <v>0</v>
      </c>
      <c r="AI243" s="463">
        <f t="shared" si="50"/>
        <v>0</v>
      </c>
      <c r="AJ243" s="460"/>
      <c r="AK243" s="461">
        <v>0</v>
      </c>
      <c r="AL243" s="462">
        <v>0</v>
      </c>
      <c r="AM243" s="463">
        <f t="shared" si="51"/>
        <v>0</v>
      </c>
      <c r="AN243" s="460"/>
      <c r="AO243" s="461">
        <v>0</v>
      </c>
      <c r="AP243" s="462">
        <v>0</v>
      </c>
      <c r="AQ243" s="463">
        <f t="shared" si="52"/>
        <v>0</v>
      </c>
      <c r="AR243" s="464">
        <f t="shared" si="55"/>
        <v>0</v>
      </c>
      <c r="AS243" s="463">
        <f t="shared" si="56"/>
        <v>0</v>
      </c>
      <c r="AT243" s="480">
        <v>0</v>
      </c>
      <c r="AU243" s="491">
        <f>[1]Budżet!K235</f>
        <v>0</v>
      </c>
      <c r="AV243" s="487">
        <f>ROUND([1]Budżet!K235-[1]Budżet!M235,2)</f>
        <v>0</v>
      </c>
      <c r="AW243" s="487" t="str">
        <f t="shared" si="57"/>
        <v>OK</v>
      </c>
      <c r="AX243" s="488" t="str">
        <f t="shared" si="45"/>
        <v>OK</v>
      </c>
      <c r="AY243" s="488" t="str">
        <f t="shared" si="53"/>
        <v>Wartość wkładu własnego spójna z SOWA EFS</v>
      </c>
      <c r="AZ243" s="490" t="str">
        <f t="shared" si="54"/>
        <v>Wartość ogółem spójna z SOWA EFS</v>
      </c>
      <c r="BA243" s="456"/>
      <c r="BB243" s="441"/>
      <c r="BC243" s="441"/>
      <c r="BD243" s="441"/>
      <c r="BE243" s="441"/>
      <c r="BF243" s="441"/>
      <c r="BG243" s="441"/>
    </row>
    <row r="244" spans="1:59" ht="75" customHeight="1">
      <c r="A244" s="438" t="s">
        <v>1337</v>
      </c>
      <c r="B244" s="438">
        <f>[1]Budżet!B236</f>
        <v>0</v>
      </c>
      <c r="C244" s="476">
        <f>[1]Budżet!E236</f>
        <v>0</v>
      </c>
      <c r="D244" s="438">
        <f>[1]Budżet!N236</f>
        <v>0</v>
      </c>
      <c r="E244" s="438" t="str">
        <f>IF([1]Budżet!D236="Amortyzacja","T","N")</f>
        <v>N</v>
      </c>
      <c r="F244" s="438" t="str">
        <f>IF([1]Budżet!D236="Personel projektu","T","N")</f>
        <v>N</v>
      </c>
      <c r="G244" s="438" t="str">
        <f>IF([1]Budżet!D236="Środki trwałe/dostawy","T","N")</f>
        <v>N</v>
      </c>
      <c r="H244" s="438" t="str">
        <f>IF([1]Budżet!D236="Wsparcie finansowe udzielone grantobiorcom i uczestnikom projektu","T","N")</f>
        <v>N</v>
      </c>
      <c r="I244" s="438" t="str">
        <f>IF([1]Budżet!K236&gt;[1]Budżet!M236,"T","N")</f>
        <v>N</v>
      </c>
      <c r="J244" s="438" t="str">
        <f>IF([1]Budżet!D236="Nieruchomości","T","N")</f>
        <v>N</v>
      </c>
      <c r="K244" s="438" t="str">
        <f>IF([1]Budżet!D236="Usługi zewnętrzne","T","N")</f>
        <v>N</v>
      </c>
      <c r="L244" s="438" t="str">
        <f>IF([1]Budżet!D236="Wartości niematerialne i prawne","T","N")</f>
        <v>N</v>
      </c>
      <c r="M244" s="438" t="str">
        <f>IF([1]Budżet!D236="Roboty budowlane","T","N")</f>
        <v>N</v>
      </c>
      <c r="N244" s="438" t="str">
        <f>IF([1]Budżet!D236="Dostawy (inne niż środki trwałe)","T","N")</f>
        <v>N</v>
      </c>
      <c r="O244" s="438" t="str">
        <f>IF([1]Budżet!D236="Koszty wsparcia uczestników projektu","T","N")</f>
        <v>N</v>
      </c>
      <c r="P244" s="460"/>
      <c r="Q244" s="461">
        <v>0</v>
      </c>
      <c r="R244" s="462">
        <v>0</v>
      </c>
      <c r="S244" s="463">
        <f t="shared" si="46"/>
        <v>0</v>
      </c>
      <c r="T244" s="460"/>
      <c r="U244" s="461">
        <v>0</v>
      </c>
      <c r="V244" s="462">
        <v>0</v>
      </c>
      <c r="W244" s="463">
        <f t="shared" si="47"/>
        <v>0</v>
      </c>
      <c r="X244" s="460"/>
      <c r="Y244" s="461">
        <v>0</v>
      </c>
      <c r="Z244" s="462">
        <v>0</v>
      </c>
      <c r="AA244" s="463">
        <f t="shared" si="48"/>
        <v>0</v>
      </c>
      <c r="AB244" s="460"/>
      <c r="AC244" s="461">
        <v>0</v>
      </c>
      <c r="AD244" s="462">
        <v>0</v>
      </c>
      <c r="AE244" s="463">
        <f t="shared" si="49"/>
        <v>0</v>
      </c>
      <c r="AF244" s="460"/>
      <c r="AG244" s="461">
        <v>0</v>
      </c>
      <c r="AH244" s="462">
        <v>0</v>
      </c>
      <c r="AI244" s="463">
        <f t="shared" si="50"/>
        <v>0</v>
      </c>
      <c r="AJ244" s="460"/>
      <c r="AK244" s="461">
        <v>0</v>
      </c>
      <c r="AL244" s="462">
        <v>0</v>
      </c>
      <c r="AM244" s="463">
        <f t="shared" si="51"/>
        <v>0</v>
      </c>
      <c r="AN244" s="460"/>
      <c r="AO244" s="461">
        <v>0</v>
      </c>
      <c r="AP244" s="462">
        <v>0</v>
      </c>
      <c r="AQ244" s="463">
        <f t="shared" si="52"/>
        <v>0</v>
      </c>
      <c r="AR244" s="464">
        <f t="shared" si="55"/>
        <v>0</v>
      </c>
      <c r="AS244" s="463">
        <f t="shared" si="56"/>
        <v>0</v>
      </c>
      <c r="AT244" s="480">
        <v>0</v>
      </c>
      <c r="AU244" s="491">
        <f>[1]Budżet!K236</f>
        <v>0</v>
      </c>
      <c r="AV244" s="487">
        <f>ROUND([1]Budżet!K236-[1]Budżet!M236,2)</f>
        <v>0</v>
      </c>
      <c r="AW244" s="487" t="str">
        <f t="shared" si="57"/>
        <v>OK</v>
      </c>
      <c r="AX244" s="488" t="str">
        <f t="shared" si="45"/>
        <v>OK</v>
      </c>
      <c r="AY244" s="488" t="str">
        <f t="shared" si="53"/>
        <v>Wartość wkładu własnego spójna z SOWA EFS</v>
      </c>
      <c r="AZ244" s="490" t="str">
        <f t="shared" si="54"/>
        <v>Wartość ogółem spójna z SOWA EFS</v>
      </c>
      <c r="BA244" s="456"/>
      <c r="BB244" s="441"/>
      <c r="BC244" s="441"/>
      <c r="BD244" s="441"/>
      <c r="BE244" s="441"/>
      <c r="BF244" s="441"/>
      <c r="BG244" s="441"/>
    </row>
    <row r="245" spans="1:59" ht="75" customHeight="1">
      <c r="A245" s="438" t="s">
        <v>1338</v>
      </c>
      <c r="B245" s="438">
        <f>[1]Budżet!B237</f>
        <v>0</v>
      </c>
      <c r="C245" s="476">
        <f>[1]Budżet!E237</f>
        <v>0</v>
      </c>
      <c r="D245" s="438">
        <f>[1]Budżet!N237</f>
        <v>0</v>
      </c>
      <c r="E245" s="438" t="str">
        <f>IF([1]Budżet!D237="Amortyzacja","T","N")</f>
        <v>N</v>
      </c>
      <c r="F245" s="438" t="str">
        <f>IF([1]Budżet!D237="Personel projektu","T","N")</f>
        <v>N</v>
      </c>
      <c r="G245" s="438" t="str">
        <f>IF([1]Budżet!D237="Środki trwałe/dostawy","T","N")</f>
        <v>N</v>
      </c>
      <c r="H245" s="438" t="str">
        <f>IF([1]Budżet!D237="Wsparcie finansowe udzielone grantobiorcom i uczestnikom projektu","T","N")</f>
        <v>N</v>
      </c>
      <c r="I245" s="438" t="str">
        <f>IF([1]Budżet!K237&gt;[1]Budżet!M237,"T","N")</f>
        <v>N</v>
      </c>
      <c r="J245" s="438" t="str">
        <f>IF([1]Budżet!D237="Nieruchomości","T","N")</f>
        <v>N</v>
      </c>
      <c r="K245" s="438" t="str">
        <f>IF([1]Budżet!D237="Usługi zewnętrzne","T","N")</f>
        <v>N</v>
      </c>
      <c r="L245" s="438" t="str">
        <f>IF([1]Budżet!D237="Wartości niematerialne i prawne","T","N")</f>
        <v>N</v>
      </c>
      <c r="M245" s="438" t="str">
        <f>IF([1]Budżet!D237="Roboty budowlane","T","N")</f>
        <v>N</v>
      </c>
      <c r="N245" s="438" t="str">
        <f>IF([1]Budżet!D237="Dostawy (inne niż środki trwałe)","T","N")</f>
        <v>N</v>
      </c>
      <c r="O245" s="438" t="str">
        <f>IF([1]Budżet!D237="Koszty wsparcia uczestników projektu","T","N")</f>
        <v>N</v>
      </c>
      <c r="P245" s="460"/>
      <c r="Q245" s="461">
        <v>0</v>
      </c>
      <c r="R245" s="462">
        <v>0</v>
      </c>
      <c r="S245" s="463">
        <f t="shared" si="46"/>
        <v>0</v>
      </c>
      <c r="T245" s="460"/>
      <c r="U245" s="461">
        <v>0</v>
      </c>
      <c r="V245" s="462">
        <v>0</v>
      </c>
      <c r="W245" s="463">
        <f t="shared" si="47"/>
        <v>0</v>
      </c>
      <c r="X245" s="460"/>
      <c r="Y245" s="461">
        <v>0</v>
      </c>
      <c r="Z245" s="462">
        <v>0</v>
      </c>
      <c r="AA245" s="463">
        <f t="shared" si="48"/>
        <v>0</v>
      </c>
      <c r="AB245" s="460"/>
      <c r="AC245" s="461">
        <v>0</v>
      </c>
      <c r="AD245" s="462">
        <v>0</v>
      </c>
      <c r="AE245" s="463">
        <f t="shared" si="49"/>
        <v>0</v>
      </c>
      <c r="AF245" s="460"/>
      <c r="AG245" s="461">
        <v>0</v>
      </c>
      <c r="AH245" s="462">
        <v>0</v>
      </c>
      <c r="AI245" s="463">
        <f t="shared" si="50"/>
        <v>0</v>
      </c>
      <c r="AJ245" s="460"/>
      <c r="AK245" s="461">
        <v>0</v>
      </c>
      <c r="AL245" s="462">
        <v>0</v>
      </c>
      <c r="AM245" s="463">
        <f t="shared" si="51"/>
        <v>0</v>
      </c>
      <c r="AN245" s="460"/>
      <c r="AO245" s="461">
        <v>0</v>
      </c>
      <c r="AP245" s="462">
        <v>0</v>
      </c>
      <c r="AQ245" s="463">
        <f t="shared" si="52"/>
        <v>0</v>
      </c>
      <c r="AR245" s="464">
        <f t="shared" si="55"/>
        <v>0</v>
      </c>
      <c r="AS245" s="463">
        <f t="shared" si="56"/>
        <v>0</v>
      </c>
      <c r="AT245" s="480">
        <v>0</v>
      </c>
      <c r="AU245" s="491">
        <f>[1]Budżet!K237</f>
        <v>0</v>
      </c>
      <c r="AV245" s="487">
        <f>ROUND([1]Budżet!K237-[1]Budżet!M237,2)</f>
        <v>0</v>
      </c>
      <c r="AW245" s="487" t="str">
        <f t="shared" si="57"/>
        <v>OK</v>
      </c>
      <c r="AX245" s="488" t="str">
        <f t="shared" si="45"/>
        <v>OK</v>
      </c>
      <c r="AY245" s="488" t="str">
        <f t="shared" si="53"/>
        <v>Wartość wkładu własnego spójna z SOWA EFS</v>
      </c>
      <c r="AZ245" s="490" t="str">
        <f t="shared" si="54"/>
        <v>Wartość ogółem spójna z SOWA EFS</v>
      </c>
      <c r="BA245" s="456"/>
      <c r="BB245" s="441"/>
      <c r="BC245" s="441"/>
      <c r="BD245" s="441"/>
      <c r="BE245" s="441"/>
      <c r="BF245" s="441"/>
      <c r="BG245" s="441"/>
    </row>
    <row r="246" spans="1:59" ht="75" customHeight="1">
      <c r="A246" s="438" t="s">
        <v>1339</v>
      </c>
      <c r="B246" s="438">
        <f>[1]Budżet!B238</f>
        <v>0</v>
      </c>
      <c r="C246" s="476">
        <f>[1]Budżet!E238</f>
        <v>0</v>
      </c>
      <c r="D246" s="438">
        <f>[1]Budżet!N238</f>
        <v>0</v>
      </c>
      <c r="E246" s="438" t="str">
        <f>IF([1]Budżet!D238="Amortyzacja","T","N")</f>
        <v>N</v>
      </c>
      <c r="F246" s="438" t="str">
        <f>IF([1]Budżet!D238="Personel projektu","T","N")</f>
        <v>N</v>
      </c>
      <c r="G246" s="438" t="str">
        <f>IF([1]Budżet!D238="Środki trwałe/dostawy","T","N")</f>
        <v>N</v>
      </c>
      <c r="H246" s="438" t="str">
        <f>IF([1]Budżet!D238="Wsparcie finansowe udzielone grantobiorcom i uczestnikom projektu","T","N")</f>
        <v>N</v>
      </c>
      <c r="I246" s="438" t="str">
        <f>IF([1]Budżet!K238&gt;[1]Budżet!M238,"T","N")</f>
        <v>N</v>
      </c>
      <c r="J246" s="438" t="str">
        <f>IF([1]Budżet!D238="Nieruchomości","T","N")</f>
        <v>N</v>
      </c>
      <c r="K246" s="438" t="str">
        <f>IF([1]Budżet!D238="Usługi zewnętrzne","T","N")</f>
        <v>N</v>
      </c>
      <c r="L246" s="438" t="str">
        <f>IF([1]Budżet!D238="Wartości niematerialne i prawne","T","N")</f>
        <v>N</v>
      </c>
      <c r="M246" s="438" t="str">
        <f>IF([1]Budżet!D238="Roboty budowlane","T","N")</f>
        <v>N</v>
      </c>
      <c r="N246" s="438" t="str">
        <f>IF([1]Budżet!D238="Dostawy (inne niż środki trwałe)","T","N")</f>
        <v>N</v>
      </c>
      <c r="O246" s="438" t="str">
        <f>IF([1]Budżet!D238="Koszty wsparcia uczestników projektu","T","N")</f>
        <v>N</v>
      </c>
      <c r="P246" s="460"/>
      <c r="Q246" s="461">
        <v>0</v>
      </c>
      <c r="R246" s="462">
        <v>0</v>
      </c>
      <c r="S246" s="463">
        <f t="shared" si="46"/>
        <v>0</v>
      </c>
      <c r="T246" s="460"/>
      <c r="U246" s="461">
        <v>0</v>
      </c>
      <c r="V246" s="462">
        <v>0</v>
      </c>
      <c r="W246" s="463">
        <f t="shared" si="47"/>
        <v>0</v>
      </c>
      <c r="X246" s="460"/>
      <c r="Y246" s="461">
        <v>0</v>
      </c>
      <c r="Z246" s="462">
        <v>0</v>
      </c>
      <c r="AA246" s="463">
        <f t="shared" si="48"/>
        <v>0</v>
      </c>
      <c r="AB246" s="460"/>
      <c r="AC246" s="461">
        <v>0</v>
      </c>
      <c r="AD246" s="462">
        <v>0</v>
      </c>
      <c r="AE246" s="463">
        <f t="shared" si="49"/>
        <v>0</v>
      </c>
      <c r="AF246" s="460"/>
      <c r="AG246" s="461">
        <v>0</v>
      </c>
      <c r="AH246" s="462">
        <v>0</v>
      </c>
      <c r="AI246" s="463">
        <f t="shared" si="50"/>
        <v>0</v>
      </c>
      <c r="AJ246" s="460"/>
      <c r="AK246" s="461">
        <v>0</v>
      </c>
      <c r="AL246" s="462">
        <v>0</v>
      </c>
      <c r="AM246" s="463">
        <f t="shared" si="51"/>
        <v>0</v>
      </c>
      <c r="AN246" s="460"/>
      <c r="AO246" s="461">
        <v>0</v>
      </c>
      <c r="AP246" s="462">
        <v>0</v>
      </c>
      <c r="AQ246" s="463">
        <f t="shared" si="52"/>
        <v>0</v>
      </c>
      <c r="AR246" s="464">
        <f t="shared" si="55"/>
        <v>0</v>
      </c>
      <c r="AS246" s="463">
        <f t="shared" si="56"/>
        <v>0</v>
      </c>
      <c r="AT246" s="480">
        <v>0</v>
      </c>
      <c r="AU246" s="491">
        <f>[1]Budżet!K238</f>
        <v>0</v>
      </c>
      <c r="AV246" s="487">
        <f>ROUND([1]Budżet!K238-[1]Budżet!M238,2)</f>
        <v>0</v>
      </c>
      <c r="AW246" s="487" t="str">
        <f t="shared" si="57"/>
        <v>OK</v>
      </c>
      <c r="AX246" s="488" t="str">
        <f t="shared" si="45"/>
        <v>OK</v>
      </c>
      <c r="AY246" s="488" t="str">
        <f t="shared" si="53"/>
        <v>Wartość wkładu własnego spójna z SOWA EFS</v>
      </c>
      <c r="AZ246" s="490" t="str">
        <f t="shared" si="54"/>
        <v>Wartość ogółem spójna z SOWA EFS</v>
      </c>
      <c r="BA246" s="456"/>
      <c r="BB246" s="441"/>
      <c r="BC246" s="441"/>
      <c r="BD246" s="441"/>
      <c r="BE246" s="441"/>
      <c r="BF246" s="441"/>
      <c r="BG246" s="441"/>
    </row>
    <row r="247" spans="1:59" ht="75" customHeight="1">
      <c r="A247" s="438" t="s">
        <v>1340</v>
      </c>
      <c r="B247" s="438">
        <f>[1]Budżet!B239</f>
        <v>0</v>
      </c>
      <c r="C247" s="476">
        <f>[1]Budżet!E239</f>
        <v>0</v>
      </c>
      <c r="D247" s="438">
        <f>[1]Budżet!N239</f>
        <v>0</v>
      </c>
      <c r="E247" s="438" t="str">
        <f>IF([1]Budżet!D239="Amortyzacja","T","N")</f>
        <v>N</v>
      </c>
      <c r="F247" s="438" t="str">
        <f>IF([1]Budżet!D239="Personel projektu","T","N")</f>
        <v>N</v>
      </c>
      <c r="G247" s="438" t="str">
        <f>IF([1]Budżet!D239="Środki trwałe/dostawy","T","N")</f>
        <v>N</v>
      </c>
      <c r="H247" s="438" t="str">
        <f>IF([1]Budżet!D239="Wsparcie finansowe udzielone grantobiorcom i uczestnikom projektu","T","N")</f>
        <v>N</v>
      </c>
      <c r="I247" s="438" t="str">
        <f>IF([1]Budżet!K239&gt;[1]Budżet!M239,"T","N")</f>
        <v>N</v>
      </c>
      <c r="J247" s="438" t="str">
        <f>IF([1]Budżet!D239="Nieruchomości","T","N")</f>
        <v>N</v>
      </c>
      <c r="K247" s="438" t="str">
        <f>IF([1]Budżet!D239="Usługi zewnętrzne","T","N")</f>
        <v>N</v>
      </c>
      <c r="L247" s="438" t="str">
        <f>IF([1]Budżet!D239="Wartości niematerialne i prawne","T","N")</f>
        <v>N</v>
      </c>
      <c r="M247" s="438" t="str">
        <f>IF([1]Budżet!D239="Roboty budowlane","T","N")</f>
        <v>N</v>
      </c>
      <c r="N247" s="438" t="str">
        <f>IF([1]Budżet!D239="Dostawy (inne niż środki trwałe)","T","N")</f>
        <v>N</v>
      </c>
      <c r="O247" s="438" t="str">
        <f>IF([1]Budżet!D239="Koszty wsparcia uczestników projektu","T","N")</f>
        <v>N</v>
      </c>
      <c r="P247" s="460"/>
      <c r="Q247" s="461">
        <v>0</v>
      </c>
      <c r="R247" s="462">
        <v>0</v>
      </c>
      <c r="S247" s="463">
        <f t="shared" si="46"/>
        <v>0</v>
      </c>
      <c r="T247" s="460"/>
      <c r="U247" s="461">
        <v>0</v>
      </c>
      <c r="V247" s="462">
        <v>0</v>
      </c>
      <c r="W247" s="463">
        <f t="shared" si="47"/>
        <v>0</v>
      </c>
      <c r="X247" s="460"/>
      <c r="Y247" s="461">
        <v>0</v>
      </c>
      <c r="Z247" s="462">
        <v>0</v>
      </c>
      <c r="AA247" s="463">
        <f t="shared" si="48"/>
        <v>0</v>
      </c>
      <c r="AB247" s="460"/>
      <c r="AC247" s="461">
        <v>0</v>
      </c>
      <c r="AD247" s="462">
        <v>0</v>
      </c>
      <c r="AE247" s="463">
        <f t="shared" si="49"/>
        <v>0</v>
      </c>
      <c r="AF247" s="460"/>
      <c r="AG247" s="461">
        <v>0</v>
      </c>
      <c r="AH247" s="462">
        <v>0</v>
      </c>
      <c r="AI247" s="463">
        <f t="shared" si="50"/>
        <v>0</v>
      </c>
      <c r="AJ247" s="460"/>
      <c r="AK247" s="461">
        <v>0</v>
      </c>
      <c r="AL247" s="462">
        <v>0</v>
      </c>
      <c r="AM247" s="463">
        <f t="shared" si="51"/>
        <v>0</v>
      </c>
      <c r="AN247" s="460"/>
      <c r="AO247" s="461">
        <v>0</v>
      </c>
      <c r="AP247" s="462">
        <v>0</v>
      </c>
      <c r="AQ247" s="463">
        <f t="shared" si="52"/>
        <v>0</v>
      </c>
      <c r="AR247" s="464">
        <f t="shared" si="55"/>
        <v>0</v>
      </c>
      <c r="AS247" s="463">
        <f t="shared" si="56"/>
        <v>0</v>
      </c>
      <c r="AT247" s="480">
        <v>0</v>
      </c>
      <c r="AU247" s="491">
        <f>[1]Budżet!K239</f>
        <v>0</v>
      </c>
      <c r="AV247" s="487">
        <f>ROUND([1]Budżet!K239-[1]Budżet!M239,2)</f>
        <v>0</v>
      </c>
      <c r="AW247" s="487" t="str">
        <f t="shared" si="57"/>
        <v>OK</v>
      </c>
      <c r="AX247" s="488" t="str">
        <f t="shared" si="45"/>
        <v>OK</v>
      </c>
      <c r="AY247" s="488" t="str">
        <f t="shared" si="53"/>
        <v>Wartość wkładu własnego spójna z SOWA EFS</v>
      </c>
      <c r="AZ247" s="490" t="str">
        <f t="shared" si="54"/>
        <v>Wartość ogółem spójna z SOWA EFS</v>
      </c>
      <c r="BA247" s="456"/>
      <c r="BB247" s="441"/>
      <c r="BC247" s="441"/>
      <c r="BD247" s="441"/>
      <c r="BE247" s="441"/>
      <c r="BF247" s="441"/>
      <c r="BG247" s="441"/>
    </row>
    <row r="248" spans="1:59" ht="75" customHeight="1">
      <c r="A248" s="438" t="s">
        <v>1341</v>
      </c>
      <c r="B248" s="438">
        <f>[1]Budżet!B240</f>
        <v>0</v>
      </c>
      <c r="C248" s="476">
        <f>[1]Budżet!E240</f>
        <v>0</v>
      </c>
      <c r="D248" s="438">
        <f>[1]Budżet!N240</f>
        <v>0</v>
      </c>
      <c r="E248" s="438" t="str">
        <f>IF([1]Budżet!D240="Amortyzacja","T","N")</f>
        <v>N</v>
      </c>
      <c r="F248" s="438" t="str">
        <f>IF([1]Budżet!D240="Personel projektu","T","N")</f>
        <v>N</v>
      </c>
      <c r="G248" s="438" t="str">
        <f>IF([1]Budżet!D240="Środki trwałe/dostawy","T","N")</f>
        <v>N</v>
      </c>
      <c r="H248" s="438" t="str">
        <f>IF([1]Budżet!D240="Wsparcie finansowe udzielone grantobiorcom i uczestnikom projektu","T","N")</f>
        <v>N</v>
      </c>
      <c r="I248" s="438" t="str">
        <f>IF([1]Budżet!K240&gt;[1]Budżet!M240,"T","N")</f>
        <v>N</v>
      </c>
      <c r="J248" s="438" t="str">
        <f>IF([1]Budżet!D240="Nieruchomości","T","N")</f>
        <v>N</v>
      </c>
      <c r="K248" s="438" t="str">
        <f>IF([1]Budżet!D240="Usługi zewnętrzne","T","N")</f>
        <v>N</v>
      </c>
      <c r="L248" s="438" t="str">
        <f>IF([1]Budżet!D240="Wartości niematerialne i prawne","T","N")</f>
        <v>N</v>
      </c>
      <c r="M248" s="438" t="str">
        <f>IF([1]Budżet!D240="Roboty budowlane","T","N")</f>
        <v>N</v>
      </c>
      <c r="N248" s="438" t="str">
        <f>IF([1]Budżet!D240="Dostawy (inne niż środki trwałe)","T","N")</f>
        <v>N</v>
      </c>
      <c r="O248" s="438" t="str">
        <f>IF([1]Budżet!D240="Koszty wsparcia uczestników projektu","T","N")</f>
        <v>N</v>
      </c>
      <c r="P248" s="460"/>
      <c r="Q248" s="461">
        <v>0</v>
      </c>
      <c r="R248" s="462">
        <v>0</v>
      </c>
      <c r="S248" s="463">
        <f t="shared" si="46"/>
        <v>0</v>
      </c>
      <c r="T248" s="460"/>
      <c r="U248" s="461">
        <v>0</v>
      </c>
      <c r="V248" s="462">
        <v>0</v>
      </c>
      <c r="W248" s="463">
        <f t="shared" si="47"/>
        <v>0</v>
      </c>
      <c r="X248" s="460"/>
      <c r="Y248" s="461">
        <v>0</v>
      </c>
      <c r="Z248" s="462">
        <v>0</v>
      </c>
      <c r="AA248" s="463">
        <f t="shared" si="48"/>
        <v>0</v>
      </c>
      <c r="AB248" s="460"/>
      <c r="AC248" s="461">
        <v>0</v>
      </c>
      <c r="AD248" s="462">
        <v>0</v>
      </c>
      <c r="AE248" s="463">
        <f t="shared" si="49"/>
        <v>0</v>
      </c>
      <c r="AF248" s="460"/>
      <c r="AG248" s="461">
        <v>0</v>
      </c>
      <c r="AH248" s="462">
        <v>0</v>
      </c>
      <c r="AI248" s="463">
        <f t="shared" si="50"/>
        <v>0</v>
      </c>
      <c r="AJ248" s="460"/>
      <c r="AK248" s="461">
        <v>0</v>
      </c>
      <c r="AL248" s="462">
        <v>0</v>
      </c>
      <c r="AM248" s="463">
        <f t="shared" si="51"/>
        <v>0</v>
      </c>
      <c r="AN248" s="460"/>
      <c r="AO248" s="461">
        <v>0</v>
      </c>
      <c r="AP248" s="462">
        <v>0</v>
      </c>
      <c r="AQ248" s="463">
        <f t="shared" si="52"/>
        <v>0</v>
      </c>
      <c r="AR248" s="464">
        <f t="shared" si="55"/>
        <v>0</v>
      </c>
      <c r="AS248" s="463">
        <f t="shared" si="56"/>
        <v>0</v>
      </c>
      <c r="AT248" s="480">
        <v>0</v>
      </c>
      <c r="AU248" s="491">
        <f>[1]Budżet!K240</f>
        <v>0</v>
      </c>
      <c r="AV248" s="487">
        <f>ROUND([1]Budżet!K240-[1]Budżet!M240,2)</f>
        <v>0</v>
      </c>
      <c r="AW248" s="487" t="str">
        <f t="shared" si="57"/>
        <v>OK</v>
      </c>
      <c r="AX248" s="488" t="str">
        <f t="shared" si="45"/>
        <v>OK</v>
      </c>
      <c r="AY248" s="488" t="str">
        <f t="shared" si="53"/>
        <v>Wartość wkładu własnego spójna z SOWA EFS</v>
      </c>
      <c r="AZ248" s="490" t="str">
        <f t="shared" si="54"/>
        <v>Wartość ogółem spójna z SOWA EFS</v>
      </c>
      <c r="BA248" s="456"/>
      <c r="BB248" s="441"/>
      <c r="BC248" s="441"/>
      <c r="BD248" s="441"/>
      <c r="BE248" s="441"/>
      <c r="BF248" s="441"/>
      <c r="BG248" s="441"/>
    </row>
    <row r="249" spans="1:59" ht="75" customHeight="1">
      <c r="A249" s="438" t="s">
        <v>1342</v>
      </c>
      <c r="B249" s="438">
        <f>[1]Budżet!B241</f>
        <v>0</v>
      </c>
      <c r="C249" s="476">
        <f>[1]Budżet!E241</f>
        <v>0</v>
      </c>
      <c r="D249" s="438">
        <f>[1]Budżet!N241</f>
        <v>0</v>
      </c>
      <c r="E249" s="438" t="str">
        <f>IF([1]Budżet!D241="Amortyzacja","T","N")</f>
        <v>N</v>
      </c>
      <c r="F249" s="438" t="str">
        <f>IF([1]Budżet!D241="Personel projektu","T","N")</f>
        <v>N</v>
      </c>
      <c r="G249" s="438" t="str">
        <f>IF([1]Budżet!D241="Środki trwałe/dostawy","T","N")</f>
        <v>N</v>
      </c>
      <c r="H249" s="438" t="str">
        <f>IF([1]Budżet!D241="Wsparcie finansowe udzielone grantobiorcom i uczestnikom projektu","T","N")</f>
        <v>N</v>
      </c>
      <c r="I249" s="438" t="str">
        <f>IF([1]Budżet!K241&gt;[1]Budżet!M241,"T","N")</f>
        <v>N</v>
      </c>
      <c r="J249" s="438" t="str">
        <f>IF([1]Budżet!D241="Nieruchomości","T","N")</f>
        <v>N</v>
      </c>
      <c r="K249" s="438" t="str">
        <f>IF([1]Budżet!D241="Usługi zewnętrzne","T","N")</f>
        <v>N</v>
      </c>
      <c r="L249" s="438" t="str">
        <f>IF([1]Budżet!D241="Wartości niematerialne i prawne","T","N")</f>
        <v>N</v>
      </c>
      <c r="M249" s="438" t="str">
        <f>IF([1]Budżet!D241="Roboty budowlane","T","N")</f>
        <v>N</v>
      </c>
      <c r="N249" s="438" t="str">
        <f>IF([1]Budżet!D241="Dostawy (inne niż środki trwałe)","T","N")</f>
        <v>N</v>
      </c>
      <c r="O249" s="438" t="str">
        <f>IF([1]Budżet!D241="Koszty wsparcia uczestników projektu","T","N")</f>
        <v>N</v>
      </c>
      <c r="P249" s="460"/>
      <c r="Q249" s="461">
        <v>0</v>
      </c>
      <c r="R249" s="462">
        <v>0</v>
      </c>
      <c r="S249" s="463">
        <f t="shared" si="46"/>
        <v>0</v>
      </c>
      <c r="T249" s="460"/>
      <c r="U249" s="461">
        <v>0</v>
      </c>
      <c r="V249" s="462">
        <v>0</v>
      </c>
      <c r="W249" s="463">
        <f t="shared" si="47"/>
        <v>0</v>
      </c>
      <c r="X249" s="460"/>
      <c r="Y249" s="461">
        <v>0</v>
      </c>
      <c r="Z249" s="462">
        <v>0</v>
      </c>
      <c r="AA249" s="463">
        <f t="shared" si="48"/>
        <v>0</v>
      </c>
      <c r="AB249" s="460"/>
      <c r="AC249" s="461">
        <v>0</v>
      </c>
      <c r="AD249" s="462">
        <v>0</v>
      </c>
      <c r="AE249" s="463">
        <f t="shared" si="49"/>
        <v>0</v>
      </c>
      <c r="AF249" s="460"/>
      <c r="AG249" s="461">
        <v>0</v>
      </c>
      <c r="AH249" s="462">
        <v>0</v>
      </c>
      <c r="AI249" s="463">
        <f t="shared" si="50"/>
        <v>0</v>
      </c>
      <c r="AJ249" s="460"/>
      <c r="AK249" s="461">
        <v>0</v>
      </c>
      <c r="AL249" s="462">
        <v>0</v>
      </c>
      <c r="AM249" s="463">
        <f t="shared" si="51"/>
        <v>0</v>
      </c>
      <c r="AN249" s="460"/>
      <c r="AO249" s="461">
        <v>0</v>
      </c>
      <c r="AP249" s="462">
        <v>0</v>
      </c>
      <c r="AQ249" s="463">
        <f t="shared" si="52"/>
        <v>0</v>
      </c>
      <c r="AR249" s="464">
        <f t="shared" si="55"/>
        <v>0</v>
      </c>
      <c r="AS249" s="463">
        <f t="shared" si="56"/>
        <v>0</v>
      </c>
      <c r="AT249" s="480">
        <v>0</v>
      </c>
      <c r="AU249" s="491">
        <f>[1]Budżet!K241</f>
        <v>0</v>
      </c>
      <c r="AV249" s="487">
        <f>ROUND([1]Budżet!K241-[1]Budżet!M241,2)</f>
        <v>0</v>
      </c>
      <c r="AW249" s="487" t="str">
        <f t="shared" si="57"/>
        <v>OK</v>
      </c>
      <c r="AX249" s="488" t="str">
        <f t="shared" si="45"/>
        <v>OK</v>
      </c>
      <c r="AY249" s="488" t="str">
        <f t="shared" si="53"/>
        <v>Wartość wkładu własnego spójna z SOWA EFS</v>
      </c>
      <c r="AZ249" s="490" t="str">
        <f t="shared" si="54"/>
        <v>Wartość ogółem spójna z SOWA EFS</v>
      </c>
      <c r="BA249" s="456"/>
      <c r="BB249" s="441"/>
      <c r="BC249" s="441"/>
      <c r="BD249" s="441"/>
      <c r="BE249" s="441"/>
      <c r="BF249" s="441"/>
      <c r="BG249" s="441"/>
    </row>
    <row r="250" spans="1:59" ht="75" customHeight="1">
      <c r="A250" s="438" t="s">
        <v>1343</v>
      </c>
      <c r="B250" s="438">
        <f>[1]Budżet!B242</f>
        <v>0</v>
      </c>
      <c r="C250" s="476">
        <f>[1]Budżet!E242</f>
        <v>0</v>
      </c>
      <c r="D250" s="438">
        <f>[1]Budżet!N242</f>
        <v>0</v>
      </c>
      <c r="E250" s="438" t="str">
        <f>IF([1]Budżet!D242="Amortyzacja","T","N")</f>
        <v>N</v>
      </c>
      <c r="F250" s="438" t="str">
        <f>IF([1]Budżet!D242="Personel projektu","T","N")</f>
        <v>N</v>
      </c>
      <c r="G250" s="438" t="str">
        <f>IF([1]Budżet!D242="Środki trwałe/dostawy","T","N")</f>
        <v>N</v>
      </c>
      <c r="H250" s="438" t="str">
        <f>IF([1]Budżet!D242="Wsparcie finansowe udzielone grantobiorcom i uczestnikom projektu","T","N")</f>
        <v>N</v>
      </c>
      <c r="I250" s="438" t="str">
        <f>IF([1]Budżet!K242&gt;[1]Budżet!M242,"T","N")</f>
        <v>N</v>
      </c>
      <c r="J250" s="438" t="str">
        <f>IF([1]Budżet!D242="Nieruchomości","T","N")</f>
        <v>N</v>
      </c>
      <c r="K250" s="438" t="str">
        <f>IF([1]Budżet!D242="Usługi zewnętrzne","T","N")</f>
        <v>N</v>
      </c>
      <c r="L250" s="438" t="str">
        <f>IF([1]Budżet!D242="Wartości niematerialne i prawne","T","N")</f>
        <v>N</v>
      </c>
      <c r="M250" s="438" t="str">
        <f>IF([1]Budżet!D242="Roboty budowlane","T","N")</f>
        <v>N</v>
      </c>
      <c r="N250" s="438" t="str">
        <f>IF([1]Budżet!D242="Dostawy (inne niż środki trwałe)","T","N")</f>
        <v>N</v>
      </c>
      <c r="O250" s="438" t="str">
        <f>IF([1]Budżet!D242="Koszty wsparcia uczestników projektu","T","N")</f>
        <v>N</v>
      </c>
      <c r="P250" s="460"/>
      <c r="Q250" s="461">
        <v>0</v>
      </c>
      <c r="R250" s="462">
        <v>0</v>
      </c>
      <c r="S250" s="463">
        <f t="shared" si="46"/>
        <v>0</v>
      </c>
      <c r="T250" s="460"/>
      <c r="U250" s="461">
        <v>0</v>
      </c>
      <c r="V250" s="462">
        <v>0</v>
      </c>
      <c r="W250" s="463">
        <f t="shared" si="47"/>
        <v>0</v>
      </c>
      <c r="X250" s="460"/>
      <c r="Y250" s="461">
        <v>0</v>
      </c>
      <c r="Z250" s="462">
        <v>0</v>
      </c>
      <c r="AA250" s="463">
        <f t="shared" si="48"/>
        <v>0</v>
      </c>
      <c r="AB250" s="460"/>
      <c r="AC250" s="461">
        <v>0</v>
      </c>
      <c r="AD250" s="462">
        <v>0</v>
      </c>
      <c r="AE250" s="463">
        <f t="shared" si="49"/>
        <v>0</v>
      </c>
      <c r="AF250" s="460"/>
      <c r="AG250" s="461">
        <v>0</v>
      </c>
      <c r="AH250" s="462">
        <v>0</v>
      </c>
      <c r="AI250" s="463">
        <f t="shared" si="50"/>
        <v>0</v>
      </c>
      <c r="AJ250" s="460"/>
      <c r="AK250" s="461">
        <v>0</v>
      </c>
      <c r="AL250" s="462">
        <v>0</v>
      </c>
      <c r="AM250" s="463">
        <f t="shared" si="51"/>
        <v>0</v>
      </c>
      <c r="AN250" s="460"/>
      <c r="AO250" s="461">
        <v>0</v>
      </c>
      <c r="AP250" s="462">
        <v>0</v>
      </c>
      <c r="AQ250" s="463">
        <f t="shared" si="52"/>
        <v>0</v>
      </c>
      <c r="AR250" s="464">
        <f t="shared" si="55"/>
        <v>0</v>
      </c>
      <c r="AS250" s="463">
        <f t="shared" si="56"/>
        <v>0</v>
      </c>
      <c r="AT250" s="480">
        <v>0</v>
      </c>
      <c r="AU250" s="491">
        <f>[1]Budżet!K242</f>
        <v>0</v>
      </c>
      <c r="AV250" s="487">
        <f>ROUND([1]Budżet!K242-[1]Budżet!M242,2)</f>
        <v>0</v>
      </c>
      <c r="AW250" s="487" t="str">
        <f t="shared" si="57"/>
        <v>OK</v>
      </c>
      <c r="AX250" s="488" t="str">
        <f t="shared" si="45"/>
        <v>OK</v>
      </c>
      <c r="AY250" s="488" t="str">
        <f t="shared" si="53"/>
        <v>Wartość wkładu własnego spójna z SOWA EFS</v>
      </c>
      <c r="AZ250" s="490" t="str">
        <f t="shared" si="54"/>
        <v>Wartość ogółem spójna z SOWA EFS</v>
      </c>
      <c r="BA250" s="456"/>
      <c r="BB250" s="441"/>
      <c r="BC250" s="441"/>
      <c r="BD250" s="441"/>
      <c r="BE250" s="441"/>
      <c r="BF250" s="441"/>
      <c r="BG250" s="441"/>
    </row>
    <row r="251" spans="1:59" ht="75" customHeight="1">
      <c r="A251" s="438" t="s">
        <v>1344</v>
      </c>
      <c r="B251" s="438">
        <f>[1]Budżet!B243</f>
        <v>0</v>
      </c>
      <c r="C251" s="476">
        <f>[1]Budżet!E243</f>
        <v>0</v>
      </c>
      <c r="D251" s="438">
        <f>[1]Budżet!N243</f>
        <v>0</v>
      </c>
      <c r="E251" s="438" t="str">
        <f>IF([1]Budżet!D243="Amortyzacja","T","N")</f>
        <v>N</v>
      </c>
      <c r="F251" s="438" t="str">
        <f>IF([1]Budżet!D243="Personel projektu","T","N")</f>
        <v>N</v>
      </c>
      <c r="G251" s="438" t="str">
        <f>IF([1]Budżet!D243="Środki trwałe/dostawy","T","N")</f>
        <v>N</v>
      </c>
      <c r="H251" s="438" t="str">
        <f>IF([1]Budżet!D243="Wsparcie finansowe udzielone grantobiorcom i uczestnikom projektu","T","N")</f>
        <v>N</v>
      </c>
      <c r="I251" s="438" t="str">
        <f>IF([1]Budżet!K243&gt;[1]Budżet!M243,"T","N")</f>
        <v>N</v>
      </c>
      <c r="J251" s="438" t="str">
        <f>IF([1]Budżet!D243="Nieruchomości","T","N")</f>
        <v>N</v>
      </c>
      <c r="K251" s="438" t="str">
        <f>IF([1]Budżet!D243="Usługi zewnętrzne","T","N")</f>
        <v>N</v>
      </c>
      <c r="L251" s="438" t="str">
        <f>IF([1]Budżet!D243="Wartości niematerialne i prawne","T","N")</f>
        <v>N</v>
      </c>
      <c r="M251" s="438" t="str">
        <f>IF([1]Budżet!D243="Roboty budowlane","T","N")</f>
        <v>N</v>
      </c>
      <c r="N251" s="438" t="str">
        <f>IF([1]Budżet!D243="Dostawy (inne niż środki trwałe)","T","N")</f>
        <v>N</v>
      </c>
      <c r="O251" s="438" t="str">
        <f>IF([1]Budżet!D243="Koszty wsparcia uczestników projektu","T","N")</f>
        <v>N</v>
      </c>
      <c r="P251" s="460"/>
      <c r="Q251" s="461">
        <v>0</v>
      </c>
      <c r="R251" s="462">
        <v>0</v>
      </c>
      <c r="S251" s="463">
        <f t="shared" si="46"/>
        <v>0</v>
      </c>
      <c r="T251" s="460"/>
      <c r="U251" s="461">
        <v>0</v>
      </c>
      <c r="V251" s="462">
        <v>0</v>
      </c>
      <c r="W251" s="463">
        <f t="shared" si="47"/>
        <v>0</v>
      </c>
      <c r="X251" s="460"/>
      <c r="Y251" s="461">
        <v>0</v>
      </c>
      <c r="Z251" s="462">
        <v>0</v>
      </c>
      <c r="AA251" s="463">
        <f t="shared" si="48"/>
        <v>0</v>
      </c>
      <c r="AB251" s="460"/>
      <c r="AC251" s="461">
        <v>0</v>
      </c>
      <c r="AD251" s="462">
        <v>0</v>
      </c>
      <c r="AE251" s="463">
        <f t="shared" si="49"/>
        <v>0</v>
      </c>
      <c r="AF251" s="460"/>
      <c r="AG251" s="461">
        <v>0</v>
      </c>
      <c r="AH251" s="462">
        <v>0</v>
      </c>
      <c r="AI251" s="463">
        <f t="shared" si="50"/>
        <v>0</v>
      </c>
      <c r="AJ251" s="460"/>
      <c r="AK251" s="461">
        <v>0</v>
      </c>
      <c r="AL251" s="462">
        <v>0</v>
      </c>
      <c r="AM251" s="463">
        <f t="shared" si="51"/>
        <v>0</v>
      </c>
      <c r="AN251" s="460"/>
      <c r="AO251" s="461">
        <v>0</v>
      </c>
      <c r="AP251" s="462">
        <v>0</v>
      </c>
      <c r="AQ251" s="463">
        <f t="shared" si="52"/>
        <v>0</v>
      </c>
      <c r="AR251" s="464">
        <f t="shared" si="55"/>
        <v>0</v>
      </c>
      <c r="AS251" s="463">
        <f t="shared" si="56"/>
        <v>0</v>
      </c>
      <c r="AT251" s="480">
        <v>0</v>
      </c>
      <c r="AU251" s="491">
        <f>[1]Budżet!K243</f>
        <v>0</v>
      </c>
      <c r="AV251" s="487">
        <f>ROUND([1]Budżet!K243-[1]Budżet!M243,2)</f>
        <v>0</v>
      </c>
      <c r="AW251" s="487" t="str">
        <f t="shared" si="57"/>
        <v>OK</v>
      </c>
      <c r="AX251" s="488" t="str">
        <f t="shared" si="45"/>
        <v>OK</v>
      </c>
      <c r="AY251" s="488" t="str">
        <f t="shared" si="53"/>
        <v>Wartość wkładu własnego spójna z SOWA EFS</v>
      </c>
      <c r="AZ251" s="490" t="str">
        <f t="shared" si="54"/>
        <v>Wartość ogółem spójna z SOWA EFS</v>
      </c>
      <c r="BA251" s="456"/>
      <c r="BB251" s="441"/>
      <c r="BC251" s="441"/>
      <c r="BD251" s="441"/>
      <c r="BE251" s="441"/>
      <c r="BF251" s="441"/>
      <c r="BG251" s="441"/>
    </row>
    <row r="252" spans="1:59" ht="75" customHeight="1">
      <c r="A252" s="438" t="s">
        <v>1345</v>
      </c>
      <c r="B252" s="438">
        <f>[1]Budżet!B244</f>
        <v>0</v>
      </c>
      <c r="C252" s="476">
        <f>[1]Budżet!E244</f>
        <v>0</v>
      </c>
      <c r="D252" s="438">
        <f>[1]Budżet!N244</f>
        <v>0</v>
      </c>
      <c r="E252" s="438" t="str">
        <f>IF([1]Budżet!D244="Amortyzacja","T","N")</f>
        <v>N</v>
      </c>
      <c r="F252" s="438" t="str">
        <f>IF([1]Budżet!D244="Personel projektu","T","N")</f>
        <v>N</v>
      </c>
      <c r="G252" s="438" t="str">
        <f>IF([1]Budżet!D244="Środki trwałe/dostawy","T","N")</f>
        <v>N</v>
      </c>
      <c r="H252" s="438" t="str">
        <f>IF([1]Budżet!D244="Wsparcie finansowe udzielone grantobiorcom i uczestnikom projektu","T","N")</f>
        <v>N</v>
      </c>
      <c r="I252" s="438" t="str">
        <f>IF([1]Budżet!K244&gt;[1]Budżet!M244,"T","N")</f>
        <v>N</v>
      </c>
      <c r="J252" s="438" t="str">
        <f>IF([1]Budżet!D244="Nieruchomości","T","N")</f>
        <v>N</v>
      </c>
      <c r="K252" s="438" t="str">
        <f>IF([1]Budżet!D244="Usługi zewnętrzne","T","N")</f>
        <v>N</v>
      </c>
      <c r="L252" s="438" t="str">
        <f>IF([1]Budżet!D244="Wartości niematerialne i prawne","T","N")</f>
        <v>N</v>
      </c>
      <c r="M252" s="438" t="str">
        <f>IF([1]Budżet!D244="Roboty budowlane","T","N")</f>
        <v>N</v>
      </c>
      <c r="N252" s="438" t="str">
        <f>IF([1]Budżet!D244="Dostawy (inne niż środki trwałe)","T","N")</f>
        <v>N</v>
      </c>
      <c r="O252" s="438" t="str">
        <f>IF([1]Budżet!D244="Koszty wsparcia uczestników projektu","T","N")</f>
        <v>N</v>
      </c>
      <c r="P252" s="460"/>
      <c r="Q252" s="461">
        <v>0</v>
      </c>
      <c r="R252" s="462">
        <v>0</v>
      </c>
      <c r="S252" s="463">
        <f t="shared" si="46"/>
        <v>0</v>
      </c>
      <c r="T252" s="460"/>
      <c r="U252" s="461">
        <v>0</v>
      </c>
      <c r="V252" s="462">
        <v>0</v>
      </c>
      <c r="W252" s="463">
        <f t="shared" si="47"/>
        <v>0</v>
      </c>
      <c r="X252" s="460"/>
      <c r="Y252" s="461">
        <v>0</v>
      </c>
      <c r="Z252" s="462">
        <v>0</v>
      </c>
      <c r="AA252" s="463">
        <f t="shared" si="48"/>
        <v>0</v>
      </c>
      <c r="AB252" s="460"/>
      <c r="AC252" s="461">
        <v>0</v>
      </c>
      <c r="AD252" s="462">
        <v>0</v>
      </c>
      <c r="AE252" s="463">
        <f t="shared" si="49"/>
        <v>0</v>
      </c>
      <c r="AF252" s="460"/>
      <c r="AG252" s="461">
        <v>0</v>
      </c>
      <c r="AH252" s="462">
        <v>0</v>
      </c>
      <c r="AI252" s="463">
        <f t="shared" si="50"/>
        <v>0</v>
      </c>
      <c r="AJ252" s="460"/>
      <c r="AK252" s="461">
        <v>0</v>
      </c>
      <c r="AL252" s="462">
        <v>0</v>
      </c>
      <c r="AM252" s="463">
        <f t="shared" si="51"/>
        <v>0</v>
      </c>
      <c r="AN252" s="460"/>
      <c r="AO252" s="461">
        <v>0</v>
      </c>
      <c r="AP252" s="462">
        <v>0</v>
      </c>
      <c r="AQ252" s="463">
        <f t="shared" si="52"/>
        <v>0</v>
      </c>
      <c r="AR252" s="464">
        <f t="shared" si="55"/>
        <v>0</v>
      </c>
      <c r="AS252" s="463">
        <f t="shared" si="56"/>
        <v>0</v>
      </c>
      <c r="AT252" s="480">
        <v>0</v>
      </c>
      <c r="AU252" s="491">
        <f>[1]Budżet!K244</f>
        <v>0</v>
      </c>
      <c r="AV252" s="487">
        <f>ROUND([1]Budżet!K244-[1]Budżet!M244,2)</f>
        <v>0</v>
      </c>
      <c r="AW252" s="487" t="str">
        <f t="shared" si="57"/>
        <v>OK</v>
      </c>
      <c r="AX252" s="488" t="str">
        <f t="shared" si="45"/>
        <v>OK</v>
      </c>
      <c r="AY252" s="488" t="str">
        <f t="shared" si="53"/>
        <v>Wartość wkładu własnego spójna z SOWA EFS</v>
      </c>
      <c r="AZ252" s="490" t="str">
        <f t="shared" si="54"/>
        <v>Wartość ogółem spójna z SOWA EFS</v>
      </c>
      <c r="BA252" s="456"/>
      <c r="BB252" s="441"/>
      <c r="BC252" s="441"/>
      <c r="BD252" s="441"/>
      <c r="BE252" s="441"/>
      <c r="BF252" s="441"/>
      <c r="BG252" s="441"/>
    </row>
    <row r="253" spans="1:59" ht="75" customHeight="1">
      <c r="A253" s="438" t="s">
        <v>1346</v>
      </c>
      <c r="B253" s="438">
        <f>[1]Budżet!B245</f>
        <v>0</v>
      </c>
      <c r="C253" s="476">
        <f>[1]Budżet!E245</f>
        <v>0</v>
      </c>
      <c r="D253" s="438">
        <f>[1]Budżet!N245</f>
        <v>0</v>
      </c>
      <c r="E253" s="438" t="str">
        <f>IF([1]Budżet!D245="Amortyzacja","T","N")</f>
        <v>N</v>
      </c>
      <c r="F253" s="438" t="str">
        <f>IF([1]Budżet!D245="Personel projektu","T","N")</f>
        <v>N</v>
      </c>
      <c r="G253" s="438" t="str">
        <f>IF([1]Budżet!D245="Środki trwałe/dostawy","T","N")</f>
        <v>N</v>
      </c>
      <c r="H253" s="438" t="str">
        <f>IF([1]Budżet!D245="Wsparcie finansowe udzielone grantobiorcom i uczestnikom projektu","T","N")</f>
        <v>N</v>
      </c>
      <c r="I253" s="438" t="str">
        <f>IF([1]Budżet!K245&gt;[1]Budżet!M245,"T","N")</f>
        <v>N</v>
      </c>
      <c r="J253" s="438" t="str">
        <f>IF([1]Budżet!D245="Nieruchomości","T","N")</f>
        <v>N</v>
      </c>
      <c r="K253" s="438" t="str">
        <f>IF([1]Budżet!D245="Usługi zewnętrzne","T","N")</f>
        <v>N</v>
      </c>
      <c r="L253" s="438" t="str">
        <f>IF([1]Budżet!D245="Wartości niematerialne i prawne","T","N")</f>
        <v>N</v>
      </c>
      <c r="M253" s="438" t="str">
        <f>IF([1]Budżet!D245="Roboty budowlane","T","N")</f>
        <v>N</v>
      </c>
      <c r="N253" s="438" t="str">
        <f>IF([1]Budżet!D245="Dostawy (inne niż środki trwałe)","T","N")</f>
        <v>N</v>
      </c>
      <c r="O253" s="438" t="str">
        <f>IF([1]Budżet!D245="Koszty wsparcia uczestników projektu","T","N")</f>
        <v>N</v>
      </c>
      <c r="P253" s="460"/>
      <c r="Q253" s="461">
        <v>0</v>
      </c>
      <c r="R253" s="462">
        <v>0</v>
      </c>
      <c r="S253" s="463">
        <f t="shared" si="46"/>
        <v>0</v>
      </c>
      <c r="T253" s="460"/>
      <c r="U253" s="461">
        <v>0</v>
      </c>
      <c r="V253" s="462">
        <v>0</v>
      </c>
      <c r="W253" s="463">
        <f t="shared" si="47"/>
        <v>0</v>
      </c>
      <c r="X253" s="460"/>
      <c r="Y253" s="461">
        <v>0</v>
      </c>
      <c r="Z253" s="462">
        <v>0</v>
      </c>
      <c r="AA253" s="463">
        <f t="shared" si="48"/>
        <v>0</v>
      </c>
      <c r="AB253" s="460"/>
      <c r="AC253" s="461">
        <v>0</v>
      </c>
      <c r="AD253" s="462">
        <v>0</v>
      </c>
      <c r="AE253" s="463">
        <f t="shared" si="49"/>
        <v>0</v>
      </c>
      <c r="AF253" s="460"/>
      <c r="AG253" s="461">
        <v>0</v>
      </c>
      <c r="AH253" s="462">
        <v>0</v>
      </c>
      <c r="AI253" s="463">
        <f t="shared" si="50"/>
        <v>0</v>
      </c>
      <c r="AJ253" s="460"/>
      <c r="AK253" s="461">
        <v>0</v>
      </c>
      <c r="AL253" s="462">
        <v>0</v>
      </c>
      <c r="AM253" s="463">
        <f t="shared" si="51"/>
        <v>0</v>
      </c>
      <c r="AN253" s="460"/>
      <c r="AO253" s="461">
        <v>0</v>
      </c>
      <c r="AP253" s="462">
        <v>0</v>
      </c>
      <c r="AQ253" s="463">
        <f t="shared" si="52"/>
        <v>0</v>
      </c>
      <c r="AR253" s="464">
        <f t="shared" si="55"/>
        <v>0</v>
      </c>
      <c r="AS253" s="463">
        <f t="shared" si="56"/>
        <v>0</v>
      </c>
      <c r="AT253" s="480">
        <v>0</v>
      </c>
      <c r="AU253" s="491">
        <f>[1]Budżet!K245</f>
        <v>0</v>
      </c>
      <c r="AV253" s="487">
        <f>ROUND([1]Budżet!K245-[1]Budżet!M245,2)</f>
        <v>0</v>
      </c>
      <c r="AW253" s="487" t="str">
        <f t="shared" si="57"/>
        <v>OK</v>
      </c>
      <c r="AX253" s="488" t="str">
        <f t="shared" si="45"/>
        <v>OK</v>
      </c>
      <c r="AY253" s="488" t="str">
        <f t="shared" si="53"/>
        <v>Wartość wkładu własnego spójna z SOWA EFS</v>
      </c>
      <c r="AZ253" s="490" t="str">
        <f t="shared" si="54"/>
        <v>Wartość ogółem spójna z SOWA EFS</v>
      </c>
      <c r="BA253" s="456"/>
      <c r="BB253" s="441"/>
      <c r="BC253" s="441"/>
      <c r="BD253" s="441"/>
      <c r="BE253" s="441"/>
      <c r="BF253" s="441"/>
      <c r="BG253" s="441"/>
    </row>
    <row r="254" spans="1:59" ht="75" customHeight="1">
      <c r="A254" s="438" t="s">
        <v>1347</v>
      </c>
      <c r="B254" s="438">
        <f>[1]Budżet!B246</f>
        <v>0</v>
      </c>
      <c r="C254" s="476">
        <f>[1]Budżet!E246</f>
        <v>0</v>
      </c>
      <c r="D254" s="438">
        <f>[1]Budżet!N246</f>
        <v>0</v>
      </c>
      <c r="E254" s="438" t="str">
        <f>IF([1]Budżet!D246="Amortyzacja","T","N")</f>
        <v>N</v>
      </c>
      <c r="F254" s="438" t="str">
        <f>IF([1]Budżet!D246="Personel projektu","T","N")</f>
        <v>N</v>
      </c>
      <c r="G254" s="438" t="str">
        <f>IF([1]Budżet!D246="Środki trwałe/dostawy","T","N")</f>
        <v>N</v>
      </c>
      <c r="H254" s="438" t="str">
        <f>IF([1]Budżet!D246="Wsparcie finansowe udzielone grantobiorcom i uczestnikom projektu","T","N")</f>
        <v>N</v>
      </c>
      <c r="I254" s="438" t="str">
        <f>IF([1]Budżet!K246&gt;[1]Budżet!M246,"T","N")</f>
        <v>N</v>
      </c>
      <c r="J254" s="438" t="str">
        <f>IF([1]Budżet!D246="Nieruchomości","T","N")</f>
        <v>N</v>
      </c>
      <c r="K254" s="438" t="str">
        <f>IF([1]Budżet!D246="Usługi zewnętrzne","T","N")</f>
        <v>N</v>
      </c>
      <c r="L254" s="438" t="str">
        <f>IF([1]Budżet!D246="Wartości niematerialne i prawne","T","N")</f>
        <v>N</v>
      </c>
      <c r="M254" s="438" t="str">
        <f>IF([1]Budżet!D246="Roboty budowlane","T","N")</f>
        <v>N</v>
      </c>
      <c r="N254" s="438" t="str">
        <f>IF([1]Budżet!D246="Dostawy (inne niż środki trwałe)","T","N")</f>
        <v>N</v>
      </c>
      <c r="O254" s="438" t="str">
        <f>IF([1]Budżet!D246="Koszty wsparcia uczestników projektu","T","N")</f>
        <v>N</v>
      </c>
      <c r="P254" s="460"/>
      <c r="Q254" s="461">
        <v>0</v>
      </c>
      <c r="R254" s="462">
        <v>0</v>
      </c>
      <c r="S254" s="463">
        <f t="shared" si="46"/>
        <v>0</v>
      </c>
      <c r="T254" s="460"/>
      <c r="U254" s="461">
        <v>0</v>
      </c>
      <c r="V254" s="462">
        <v>0</v>
      </c>
      <c r="W254" s="463">
        <f t="shared" si="47"/>
        <v>0</v>
      </c>
      <c r="X254" s="460"/>
      <c r="Y254" s="461">
        <v>0</v>
      </c>
      <c r="Z254" s="462">
        <v>0</v>
      </c>
      <c r="AA254" s="463">
        <f t="shared" si="48"/>
        <v>0</v>
      </c>
      <c r="AB254" s="460"/>
      <c r="AC254" s="461">
        <v>0</v>
      </c>
      <c r="AD254" s="462">
        <v>0</v>
      </c>
      <c r="AE254" s="463">
        <f t="shared" si="49"/>
        <v>0</v>
      </c>
      <c r="AF254" s="460"/>
      <c r="AG254" s="461">
        <v>0</v>
      </c>
      <c r="AH254" s="462">
        <v>0</v>
      </c>
      <c r="AI254" s="463">
        <f t="shared" si="50"/>
        <v>0</v>
      </c>
      <c r="AJ254" s="460"/>
      <c r="AK254" s="461">
        <v>0</v>
      </c>
      <c r="AL254" s="462">
        <v>0</v>
      </c>
      <c r="AM254" s="463">
        <f t="shared" si="51"/>
        <v>0</v>
      </c>
      <c r="AN254" s="460"/>
      <c r="AO254" s="461">
        <v>0</v>
      </c>
      <c r="AP254" s="462">
        <v>0</v>
      </c>
      <c r="AQ254" s="463">
        <f t="shared" si="52"/>
        <v>0</v>
      </c>
      <c r="AR254" s="464">
        <f t="shared" si="55"/>
        <v>0</v>
      </c>
      <c r="AS254" s="463">
        <f t="shared" si="56"/>
        <v>0</v>
      </c>
      <c r="AT254" s="480">
        <v>0</v>
      </c>
      <c r="AU254" s="491">
        <f>[1]Budżet!K246</f>
        <v>0</v>
      </c>
      <c r="AV254" s="487">
        <f>ROUND([1]Budżet!K246-[1]Budżet!M246,2)</f>
        <v>0</v>
      </c>
      <c r="AW254" s="487" t="str">
        <f t="shared" si="57"/>
        <v>OK</v>
      </c>
      <c r="AX254" s="488" t="str">
        <f t="shared" si="45"/>
        <v>OK</v>
      </c>
      <c r="AY254" s="488" t="str">
        <f t="shared" si="53"/>
        <v>Wartość wkładu własnego spójna z SOWA EFS</v>
      </c>
      <c r="AZ254" s="490" t="str">
        <f t="shared" si="54"/>
        <v>Wartość ogółem spójna z SOWA EFS</v>
      </c>
      <c r="BA254" s="456"/>
      <c r="BB254" s="441"/>
      <c r="BC254" s="441"/>
      <c r="BD254" s="441"/>
      <c r="BE254" s="441"/>
      <c r="BF254" s="441"/>
      <c r="BG254" s="441"/>
    </row>
    <row r="255" spans="1:59" ht="75" customHeight="1">
      <c r="A255" s="438" t="s">
        <v>1348</v>
      </c>
      <c r="B255" s="438">
        <f>[1]Budżet!B247</f>
        <v>0</v>
      </c>
      <c r="C255" s="476">
        <f>[1]Budżet!E247</f>
        <v>0</v>
      </c>
      <c r="D255" s="438">
        <f>[1]Budżet!N247</f>
        <v>0</v>
      </c>
      <c r="E255" s="438" t="str">
        <f>IF([1]Budżet!D247="Amortyzacja","T","N")</f>
        <v>N</v>
      </c>
      <c r="F255" s="438" t="str">
        <f>IF([1]Budżet!D247="Personel projektu","T","N")</f>
        <v>N</v>
      </c>
      <c r="G255" s="438" t="str">
        <f>IF([1]Budżet!D247="Środki trwałe/dostawy","T","N")</f>
        <v>N</v>
      </c>
      <c r="H255" s="438" t="str">
        <f>IF([1]Budżet!D247="Wsparcie finansowe udzielone grantobiorcom i uczestnikom projektu","T","N")</f>
        <v>N</v>
      </c>
      <c r="I255" s="438" t="str">
        <f>IF([1]Budżet!K247&gt;[1]Budżet!M247,"T","N")</f>
        <v>N</v>
      </c>
      <c r="J255" s="438" t="str">
        <f>IF([1]Budżet!D247="Nieruchomości","T","N")</f>
        <v>N</v>
      </c>
      <c r="K255" s="438" t="str">
        <f>IF([1]Budżet!D247="Usługi zewnętrzne","T","N")</f>
        <v>N</v>
      </c>
      <c r="L255" s="438" t="str">
        <f>IF([1]Budżet!D247="Wartości niematerialne i prawne","T","N")</f>
        <v>N</v>
      </c>
      <c r="M255" s="438" t="str">
        <f>IF([1]Budżet!D247="Roboty budowlane","T","N")</f>
        <v>N</v>
      </c>
      <c r="N255" s="438" t="str">
        <f>IF([1]Budżet!D247="Dostawy (inne niż środki trwałe)","T","N")</f>
        <v>N</v>
      </c>
      <c r="O255" s="438" t="str">
        <f>IF([1]Budżet!D247="Koszty wsparcia uczestników projektu","T","N")</f>
        <v>N</v>
      </c>
      <c r="P255" s="460"/>
      <c r="Q255" s="461">
        <v>0</v>
      </c>
      <c r="R255" s="462">
        <v>0</v>
      </c>
      <c r="S255" s="463">
        <f t="shared" si="46"/>
        <v>0</v>
      </c>
      <c r="T255" s="460"/>
      <c r="U255" s="461">
        <v>0</v>
      </c>
      <c r="V255" s="462">
        <v>0</v>
      </c>
      <c r="W255" s="463">
        <f t="shared" si="47"/>
        <v>0</v>
      </c>
      <c r="X255" s="460"/>
      <c r="Y255" s="461">
        <v>0</v>
      </c>
      <c r="Z255" s="462">
        <v>0</v>
      </c>
      <c r="AA255" s="463">
        <f t="shared" si="48"/>
        <v>0</v>
      </c>
      <c r="AB255" s="460"/>
      <c r="AC255" s="461">
        <v>0</v>
      </c>
      <c r="AD255" s="462">
        <v>0</v>
      </c>
      <c r="AE255" s="463">
        <f t="shared" si="49"/>
        <v>0</v>
      </c>
      <c r="AF255" s="460"/>
      <c r="AG255" s="461">
        <v>0</v>
      </c>
      <c r="AH255" s="462">
        <v>0</v>
      </c>
      <c r="AI255" s="463">
        <f t="shared" si="50"/>
        <v>0</v>
      </c>
      <c r="AJ255" s="460"/>
      <c r="AK255" s="461">
        <v>0</v>
      </c>
      <c r="AL255" s="462">
        <v>0</v>
      </c>
      <c r="AM255" s="463">
        <f t="shared" si="51"/>
        <v>0</v>
      </c>
      <c r="AN255" s="460"/>
      <c r="AO255" s="461">
        <v>0</v>
      </c>
      <c r="AP255" s="462">
        <v>0</v>
      </c>
      <c r="AQ255" s="463">
        <f t="shared" si="52"/>
        <v>0</v>
      </c>
      <c r="AR255" s="464">
        <f t="shared" si="55"/>
        <v>0</v>
      </c>
      <c r="AS255" s="463">
        <f t="shared" si="56"/>
        <v>0</v>
      </c>
      <c r="AT255" s="480">
        <v>0</v>
      </c>
      <c r="AU255" s="491">
        <f>[1]Budżet!K247</f>
        <v>0</v>
      </c>
      <c r="AV255" s="487">
        <f>ROUND([1]Budżet!K247-[1]Budżet!M247,2)</f>
        <v>0</v>
      </c>
      <c r="AW255" s="487" t="str">
        <f t="shared" si="57"/>
        <v>OK</v>
      </c>
      <c r="AX255" s="488" t="str">
        <f t="shared" si="45"/>
        <v>OK</v>
      </c>
      <c r="AY255" s="488" t="str">
        <f t="shared" si="53"/>
        <v>Wartość wkładu własnego spójna z SOWA EFS</v>
      </c>
      <c r="AZ255" s="490" t="str">
        <f t="shared" si="54"/>
        <v>Wartość ogółem spójna z SOWA EFS</v>
      </c>
      <c r="BA255" s="456"/>
      <c r="BB255" s="441"/>
      <c r="BC255" s="441"/>
      <c r="BD255" s="441"/>
      <c r="BE255" s="441"/>
      <c r="BF255" s="441"/>
      <c r="BG255" s="441"/>
    </row>
    <row r="256" spans="1:59" ht="75" customHeight="1">
      <c r="A256" s="438" t="s">
        <v>1349</v>
      </c>
      <c r="B256" s="438">
        <f>[1]Budżet!B248</f>
        <v>0</v>
      </c>
      <c r="C256" s="476">
        <f>[1]Budżet!E248</f>
        <v>0</v>
      </c>
      <c r="D256" s="438">
        <f>[1]Budżet!N248</f>
        <v>0</v>
      </c>
      <c r="E256" s="438" t="str">
        <f>IF([1]Budżet!D248="Amortyzacja","T","N")</f>
        <v>N</v>
      </c>
      <c r="F256" s="438" t="str">
        <f>IF([1]Budżet!D248="Personel projektu","T","N")</f>
        <v>N</v>
      </c>
      <c r="G256" s="438" t="str">
        <f>IF([1]Budżet!D248="Środki trwałe/dostawy","T","N")</f>
        <v>N</v>
      </c>
      <c r="H256" s="438" t="str">
        <f>IF([1]Budżet!D248="Wsparcie finansowe udzielone grantobiorcom i uczestnikom projektu","T","N")</f>
        <v>N</v>
      </c>
      <c r="I256" s="438" t="str">
        <f>IF([1]Budżet!K248&gt;[1]Budżet!M248,"T","N")</f>
        <v>N</v>
      </c>
      <c r="J256" s="438" t="str">
        <f>IF([1]Budżet!D248="Nieruchomości","T","N")</f>
        <v>N</v>
      </c>
      <c r="K256" s="438" t="str">
        <f>IF([1]Budżet!D248="Usługi zewnętrzne","T","N")</f>
        <v>N</v>
      </c>
      <c r="L256" s="438" t="str">
        <f>IF([1]Budżet!D248="Wartości niematerialne i prawne","T","N")</f>
        <v>N</v>
      </c>
      <c r="M256" s="438" t="str">
        <f>IF([1]Budżet!D248="Roboty budowlane","T","N")</f>
        <v>N</v>
      </c>
      <c r="N256" s="438" t="str">
        <f>IF([1]Budżet!D248="Dostawy (inne niż środki trwałe)","T","N")</f>
        <v>N</v>
      </c>
      <c r="O256" s="438" t="str">
        <f>IF([1]Budżet!D248="Koszty wsparcia uczestników projektu","T","N")</f>
        <v>N</v>
      </c>
      <c r="P256" s="460"/>
      <c r="Q256" s="461">
        <v>0</v>
      </c>
      <c r="R256" s="462">
        <v>0</v>
      </c>
      <c r="S256" s="463">
        <f t="shared" si="46"/>
        <v>0</v>
      </c>
      <c r="T256" s="460"/>
      <c r="U256" s="461">
        <v>0</v>
      </c>
      <c r="V256" s="462">
        <v>0</v>
      </c>
      <c r="W256" s="463">
        <f t="shared" si="47"/>
        <v>0</v>
      </c>
      <c r="X256" s="460"/>
      <c r="Y256" s="461">
        <v>0</v>
      </c>
      <c r="Z256" s="462">
        <v>0</v>
      </c>
      <c r="AA256" s="463">
        <f t="shared" si="48"/>
        <v>0</v>
      </c>
      <c r="AB256" s="460"/>
      <c r="AC256" s="461">
        <v>0</v>
      </c>
      <c r="AD256" s="462">
        <v>0</v>
      </c>
      <c r="AE256" s="463">
        <f t="shared" si="49"/>
        <v>0</v>
      </c>
      <c r="AF256" s="460"/>
      <c r="AG256" s="461">
        <v>0</v>
      </c>
      <c r="AH256" s="462">
        <v>0</v>
      </c>
      <c r="AI256" s="463">
        <f t="shared" si="50"/>
        <v>0</v>
      </c>
      <c r="AJ256" s="460"/>
      <c r="AK256" s="461">
        <v>0</v>
      </c>
      <c r="AL256" s="462">
        <v>0</v>
      </c>
      <c r="AM256" s="463">
        <f t="shared" si="51"/>
        <v>0</v>
      </c>
      <c r="AN256" s="460"/>
      <c r="AO256" s="461">
        <v>0</v>
      </c>
      <c r="AP256" s="462">
        <v>0</v>
      </c>
      <c r="AQ256" s="463">
        <f t="shared" si="52"/>
        <v>0</v>
      </c>
      <c r="AR256" s="464">
        <f t="shared" si="55"/>
        <v>0</v>
      </c>
      <c r="AS256" s="463">
        <f t="shared" si="56"/>
        <v>0</v>
      </c>
      <c r="AT256" s="480">
        <v>0</v>
      </c>
      <c r="AU256" s="491">
        <f>[1]Budżet!K248</f>
        <v>0</v>
      </c>
      <c r="AV256" s="487">
        <f>ROUND([1]Budżet!K248-[1]Budżet!M248,2)</f>
        <v>0</v>
      </c>
      <c r="AW256" s="487" t="str">
        <f t="shared" si="57"/>
        <v>OK</v>
      </c>
      <c r="AX256" s="488" t="str">
        <f t="shared" si="45"/>
        <v>OK</v>
      </c>
      <c r="AY256" s="488" t="str">
        <f t="shared" si="53"/>
        <v>Wartość wkładu własnego spójna z SOWA EFS</v>
      </c>
      <c r="AZ256" s="490" t="str">
        <f t="shared" si="54"/>
        <v>Wartość ogółem spójna z SOWA EFS</v>
      </c>
      <c r="BA256" s="456"/>
      <c r="BB256" s="441"/>
      <c r="BC256" s="441"/>
      <c r="BD256" s="441"/>
      <c r="BE256" s="441"/>
      <c r="BF256" s="441"/>
      <c r="BG256" s="441"/>
    </row>
    <row r="257" spans="1:59" ht="75" customHeight="1">
      <c r="A257" s="438" t="s">
        <v>1350</v>
      </c>
      <c r="B257" s="438">
        <f>[1]Budżet!B249</f>
        <v>0</v>
      </c>
      <c r="C257" s="476">
        <f>[1]Budżet!E249</f>
        <v>0</v>
      </c>
      <c r="D257" s="438">
        <f>[1]Budżet!N249</f>
        <v>0</v>
      </c>
      <c r="E257" s="438" t="str">
        <f>IF([1]Budżet!D249="Amortyzacja","T","N")</f>
        <v>N</v>
      </c>
      <c r="F257" s="438" t="str">
        <f>IF([1]Budżet!D249="Personel projektu","T","N")</f>
        <v>N</v>
      </c>
      <c r="G257" s="438" t="str">
        <f>IF([1]Budżet!D249="Środki trwałe/dostawy","T","N")</f>
        <v>N</v>
      </c>
      <c r="H257" s="438" t="str">
        <f>IF([1]Budżet!D249="Wsparcie finansowe udzielone grantobiorcom i uczestnikom projektu","T","N")</f>
        <v>N</v>
      </c>
      <c r="I257" s="438" t="str">
        <f>IF([1]Budżet!K249&gt;[1]Budżet!M249,"T","N")</f>
        <v>N</v>
      </c>
      <c r="J257" s="438" t="str">
        <f>IF([1]Budżet!D249="Nieruchomości","T","N")</f>
        <v>N</v>
      </c>
      <c r="K257" s="438" t="str">
        <f>IF([1]Budżet!D249="Usługi zewnętrzne","T","N")</f>
        <v>N</v>
      </c>
      <c r="L257" s="438" t="str">
        <f>IF([1]Budżet!D249="Wartości niematerialne i prawne","T","N")</f>
        <v>N</v>
      </c>
      <c r="M257" s="438" t="str">
        <f>IF([1]Budżet!D249="Roboty budowlane","T","N")</f>
        <v>N</v>
      </c>
      <c r="N257" s="438" t="str">
        <f>IF([1]Budżet!D249="Dostawy (inne niż środki trwałe)","T","N")</f>
        <v>N</v>
      </c>
      <c r="O257" s="438" t="str">
        <f>IF([1]Budżet!D249="Koszty wsparcia uczestników projektu","T","N")</f>
        <v>N</v>
      </c>
      <c r="P257" s="460"/>
      <c r="Q257" s="461">
        <v>0</v>
      </c>
      <c r="R257" s="462">
        <v>0</v>
      </c>
      <c r="S257" s="463">
        <f t="shared" si="46"/>
        <v>0</v>
      </c>
      <c r="T257" s="460"/>
      <c r="U257" s="461">
        <v>0</v>
      </c>
      <c r="V257" s="462">
        <v>0</v>
      </c>
      <c r="W257" s="463">
        <f t="shared" si="47"/>
        <v>0</v>
      </c>
      <c r="X257" s="460"/>
      <c r="Y257" s="461">
        <v>0</v>
      </c>
      <c r="Z257" s="462">
        <v>0</v>
      </c>
      <c r="AA257" s="463">
        <f t="shared" si="48"/>
        <v>0</v>
      </c>
      <c r="AB257" s="460"/>
      <c r="AC257" s="461">
        <v>0</v>
      </c>
      <c r="AD257" s="462">
        <v>0</v>
      </c>
      <c r="AE257" s="463">
        <f t="shared" si="49"/>
        <v>0</v>
      </c>
      <c r="AF257" s="460"/>
      <c r="AG257" s="461">
        <v>0</v>
      </c>
      <c r="AH257" s="462">
        <v>0</v>
      </c>
      <c r="AI257" s="463">
        <f t="shared" si="50"/>
        <v>0</v>
      </c>
      <c r="AJ257" s="460"/>
      <c r="AK257" s="461">
        <v>0</v>
      </c>
      <c r="AL257" s="462">
        <v>0</v>
      </c>
      <c r="AM257" s="463">
        <f t="shared" si="51"/>
        <v>0</v>
      </c>
      <c r="AN257" s="460"/>
      <c r="AO257" s="461">
        <v>0</v>
      </c>
      <c r="AP257" s="462">
        <v>0</v>
      </c>
      <c r="AQ257" s="463">
        <f t="shared" si="52"/>
        <v>0</v>
      </c>
      <c r="AR257" s="464">
        <f t="shared" si="55"/>
        <v>0</v>
      </c>
      <c r="AS257" s="463">
        <f t="shared" si="56"/>
        <v>0</v>
      </c>
      <c r="AT257" s="480">
        <v>0</v>
      </c>
      <c r="AU257" s="491">
        <f>[1]Budżet!K249</f>
        <v>0</v>
      </c>
      <c r="AV257" s="487">
        <f>ROUND([1]Budżet!K249-[1]Budżet!M249,2)</f>
        <v>0</v>
      </c>
      <c r="AW257" s="487" t="str">
        <f t="shared" si="57"/>
        <v>OK</v>
      </c>
      <c r="AX257" s="488" t="str">
        <f t="shared" si="45"/>
        <v>OK</v>
      </c>
      <c r="AY257" s="488" t="str">
        <f t="shared" si="53"/>
        <v>Wartość wkładu własnego spójna z SOWA EFS</v>
      </c>
      <c r="AZ257" s="490" t="str">
        <f t="shared" si="54"/>
        <v>Wartość ogółem spójna z SOWA EFS</v>
      </c>
      <c r="BA257" s="456"/>
      <c r="BB257" s="441"/>
      <c r="BC257" s="441"/>
      <c r="BD257" s="441"/>
      <c r="BE257" s="441"/>
      <c r="BF257" s="441"/>
      <c r="BG257" s="441"/>
    </row>
    <row r="258" spans="1:59" ht="75" customHeight="1">
      <c r="A258" s="438" t="s">
        <v>1351</v>
      </c>
      <c r="B258" s="438">
        <f>[1]Budżet!B250</f>
        <v>0</v>
      </c>
      <c r="C258" s="476">
        <f>[1]Budżet!E250</f>
        <v>0</v>
      </c>
      <c r="D258" s="438">
        <f>[1]Budżet!N250</f>
        <v>0</v>
      </c>
      <c r="E258" s="438" t="str">
        <f>IF([1]Budżet!D250="Amortyzacja","T","N")</f>
        <v>N</v>
      </c>
      <c r="F258" s="438" t="str">
        <f>IF([1]Budżet!D250="Personel projektu","T","N")</f>
        <v>N</v>
      </c>
      <c r="G258" s="438" t="str">
        <f>IF([1]Budżet!D250="Środki trwałe/dostawy","T","N")</f>
        <v>N</v>
      </c>
      <c r="H258" s="438" t="str">
        <f>IF([1]Budżet!D250="Wsparcie finansowe udzielone grantobiorcom i uczestnikom projektu","T","N")</f>
        <v>N</v>
      </c>
      <c r="I258" s="438" t="str">
        <f>IF([1]Budżet!K250&gt;[1]Budżet!M250,"T","N")</f>
        <v>N</v>
      </c>
      <c r="J258" s="438" t="str">
        <f>IF([1]Budżet!D250="Nieruchomości","T","N")</f>
        <v>N</v>
      </c>
      <c r="K258" s="438" t="str">
        <f>IF([1]Budżet!D250="Usługi zewnętrzne","T","N")</f>
        <v>N</v>
      </c>
      <c r="L258" s="438" t="str">
        <f>IF([1]Budżet!D250="Wartości niematerialne i prawne","T","N")</f>
        <v>N</v>
      </c>
      <c r="M258" s="438" t="str">
        <f>IF([1]Budżet!D250="Roboty budowlane","T","N")</f>
        <v>N</v>
      </c>
      <c r="N258" s="438" t="str">
        <f>IF([1]Budżet!D250="Dostawy (inne niż środki trwałe)","T","N")</f>
        <v>N</v>
      </c>
      <c r="O258" s="438" t="str">
        <f>IF([1]Budżet!D250="Koszty wsparcia uczestników projektu","T","N")</f>
        <v>N</v>
      </c>
      <c r="P258" s="460"/>
      <c r="Q258" s="461">
        <v>0</v>
      </c>
      <c r="R258" s="462">
        <v>0</v>
      </c>
      <c r="S258" s="463">
        <f t="shared" si="46"/>
        <v>0</v>
      </c>
      <c r="T258" s="460"/>
      <c r="U258" s="461">
        <v>0</v>
      </c>
      <c r="V258" s="462">
        <v>0</v>
      </c>
      <c r="W258" s="463">
        <f t="shared" si="47"/>
        <v>0</v>
      </c>
      <c r="X258" s="460"/>
      <c r="Y258" s="461">
        <v>0</v>
      </c>
      <c r="Z258" s="462">
        <v>0</v>
      </c>
      <c r="AA258" s="463">
        <f t="shared" si="48"/>
        <v>0</v>
      </c>
      <c r="AB258" s="460"/>
      <c r="AC258" s="461">
        <v>0</v>
      </c>
      <c r="AD258" s="462">
        <v>0</v>
      </c>
      <c r="AE258" s="463">
        <f t="shared" si="49"/>
        <v>0</v>
      </c>
      <c r="AF258" s="460"/>
      <c r="AG258" s="461">
        <v>0</v>
      </c>
      <c r="AH258" s="462">
        <v>0</v>
      </c>
      <c r="AI258" s="463">
        <f t="shared" si="50"/>
        <v>0</v>
      </c>
      <c r="AJ258" s="460"/>
      <c r="AK258" s="461">
        <v>0</v>
      </c>
      <c r="AL258" s="462">
        <v>0</v>
      </c>
      <c r="AM258" s="463">
        <f t="shared" si="51"/>
        <v>0</v>
      </c>
      <c r="AN258" s="460"/>
      <c r="AO258" s="461">
        <v>0</v>
      </c>
      <c r="AP258" s="462">
        <v>0</v>
      </c>
      <c r="AQ258" s="463">
        <f t="shared" si="52"/>
        <v>0</v>
      </c>
      <c r="AR258" s="464">
        <f t="shared" si="55"/>
        <v>0</v>
      </c>
      <c r="AS258" s="463">
        <f t="shared" si="56"/>
        <v>0</v>
      </c>
      <c r="AT258" s="480">
        <v>0</v>
      </c>
      <c r="AU258" s="491">
        <f>[1]Budżet!K250</f>
        <v>0</v>
      </c>
      <c r="AV258" s="487">
        <f>ROUND([1]Budżet!K250-[1]Budżet!M250,2)</f>
        <v>0</v>
      </c>
      <c r="AW258" s="487" t="str">
        <f t="shared" si="57"/>
        <v>OK</v>
      </c>
      <c r="AX258" s="488" t="str">
        <f t="shared" si="45"/>
        <v>OK</v>
      </c>
      <c r="AY258" s="488" t="str">
        <f t="shared" si="53"/>
        <v>Wartość wkładu własnego spójna z SOWA EFS</v>
      </c>
      <c r="AZ258" s="490" t="str">
        <f t="shared" si="54"/>
        <v>Wartość ogółem spójna z SOWA EFS</v>
      </c>
      <c r="BA258" s="456"/>
      <c r="BB258" s="441"/>
      <c r="BC258" s="441"/>
      <c r="BD258" s="441"/>
      <c r="BE258" s="441"/>
      <c r="BF258" s="441"/>
      <c r="BG258" s="441"/>
    </row>
    <row r="259" spans="1:59" ht="75" customHeight="1">
      <c r="A259" s="438" t="s">
        <v>1352</v>
      </c>
      <c r="B259" s="438">
        <f>[1]Budżet!B251</f>
        <v>0</v>
      </c>
      <c r="C259" s="476">
        <f>[1]Budżet!E251</f>
        <v>0</v>
      </c>
      <c r="D259" s="438">
        <f>[1]Budżet!N251</f>
        <v>0</v>
      </c>
      <c r="E259" s="438" t="str">
        <f>IF([1]Budżet!D251="Amortyzacja","T","N")</f>
        <v>N</v>
      </c>
      <c r="F259" s="438" t="str">
        <f>IF([1]Budżet!D251="Personel projektu","T","N")</f>
        <v>N</v>
      </c>
      <c r="G259" s="438" t="str">
        <f>IF([1]Budżet!D251="Środki trwałe/dostawy","T","N")</f>
        <v>N</v>
      </c>
      <c r="H259" s="438" t="str">
        <f>IF([1]Budżet!D251="Wsparcie finansowe udzielone grantobiorcom i uczestnikom projektu","T","N")</f>
        <v>N</v>
      </c>
      <c r="I259" s="438" t="str">
        <f>IF([1]Budżet!K251&gt;[1]Budżet!M251,"T","N")</f>
        <v>N</v>
      </c>
      <c r="J259" s="438" t="str">
        <f>IF([1]Budżet!D251="Nieruchomości","T","N")</f>
        <v>N</v>
      </c>
      <c r="K259" s="438" t="str">
        <f>IF([1]Budżet!D251="Usługi zewnętrzne","T","N")</f>
        <v>N</v>
      </c>
      <c r="L259" s="438" t="str">
        <f>IF([1]Budżet!D251="Wartości niematerialne i prawne","T","N")</f>
        <v>N</v>
      </c>
      <c r="M259" s="438" t="str">
        <f>IF([1]Budżet!D251="Roboty budowlane","T","N")</f>
        <v>N</v>
      </c>
      <c r="N259" s="438" t="str">
        <f>IF([1]Budżet!D251="Dostawy (inne niż środki trwałe)","T","N")</f>
        <v>N</v>
      </c>
      <c r="O259" s="438" t="str">
        <f>IF([1]Budżet!D251="Koszty wsparcia uczestników projektu","T","N")</f>
        <v>N</v>
      </c>
      <c r="P259" s="460"/>
      <c r="Q259" s="461">
        <v>0</v>
      </c>
      <c r="R259" s="462">
        <v>0</v>
      </c>
      <c r="S259" s="463">
        <f t="shared" si="46"/>
        <v>0</v>
      </c>
      <c r="T259" s="460"/>
      <c r="U259" s="461">
        <v>0</v>
      </c>
      <c r="V259" s="462">
        <v>0</v>
      </c>
      <c r="W259" s="463">
        <f t="shared" si="47"/>
        <v>0</v>
      </c>
      <c r="X259" s="460"/>
      <c r="Y259" s="461">
        <v>0</v>
      </c>
      <c r="Z259" s="462">
        <v>0</v>
      </c>
      <c r="AA259" s="463">
        <f t="shared" si="48"/>
        <v>0</v>
      </c>
      <c r="AB259" s="460"/>
      <c r="AC259" s="461">
        <v>0</v>
      </c>
      <c r="AD259" s="462">
        <v>0</v>
      </c>
      <c r="AE259" s="463">
        <f t="shared" si="49"/>
        <v>0</v>
      </c>
      <c r="AF259" s="460"/>
      <c r="AG259" s="461">
        <v>0</v>
      </c>
      <c r="AH259" s="462">
        <v>0</v>
      </c>
      <c r="AI259" s="463">
        <f t="shared" si="50"/>
        <v>0</v>
      </c>
      <c r="AJ259" s="460"/>
      <c r="AK259" s="461">
        <v>0</v>
      </c>
      <c r="AL259" s="462">
        <v>0</v>
      </c>
      <c r="AM259" s="463">
        <f t="shared" si="51"/>
        <v>0</v>
      </c>
      <c r="AN259" s="460"/>
      <c r="AO259" s="461">
        <v>0</v>
      </c>
      <c r="AP259" s="462">
        <v>0</v>
      </c>
      <c r="AQ259" s="463">
        <f t="shared" si="52"/>
        <v>0</v>
      </c>
      <c r="AR259" s="464">
        <f t="shared" si="55"/>
        <v>0</v>
      </c>
      <c r="AS259" s="463">
        <f t="shared" si="56"/>
        <v>0</v>
      </c>
      <c r="AT259" s="480">
        <v>0</v>
      </c>
      <c r="AU259" s="491">
        <f>[1]Budżet!K251</f>
        <v>0</v>
      </c>
      <c r="AV259" s="487">
        <f>ROUND([1]Budżet!K251-[1]Budżet!M251,2)</f>
        <v>0</v>
      </c>
      <c r="AW259" s="487" t="str">
        <f t="shared" si="57"/>
        <v>OK</v>
      </c>
      <c r="AX259" s="488" t="str">
        <f t="shared" si="45"/>
        <v>OK</v>
      </c>
      <c r="AY259" s="488" t="str">
        <f t="shared" si="53"/>
        <v>Wartość wkładu własnego spójna z SOWA EFS</v>
      </c>
      <c r="AZ259" s="490" t="str">
        <f t="shared" si="54"/>
        <v>Wartość ogółem spójna z SOWA EFS</v>
      </c>
      <c r="BA259" s="456"/>
      <c r="BB259" s="441"/>
      <c r="BC259" s="441"/>
      <c r="BD259" s="441"/>
      <c r="BE259" s="441"/>
      <c r="BF259" s="441"/>
      <c r="BG259" s="441"/>
    </row>
    <row r="260" spans="1:59" ht="75" customHeight="1">
      <c r="A260" s="438" t="s">
        <v>1353</v>
      </c>
      <c r="B260" s="438">
        <f>[1]Budżet!B252</f>
        <v>0</v>
      </c>
      <c r="C260" s="476">
        <f>[1]Budżet!E252</f>
        <v>0</v>
      </c>
      <c r="D260" s="438">
        <f>[1]Budżet!N252</f>
        <v>0</v>
      </c>
      <c r="E260" s="438" t="str">
        <f>IF([1]Budżet!D252="Amortyzacja","T","N")</f>
        <v>N</v>
      </c>
      <c r="F260" s="438" t="str">
        <f>IF([1]Budżet!D252="Personel projektu","T","N")</f>
        <v>N</v>
      </c>
      <c r="G260" s="438" t="str">
        <f>IF([1]Budżet!D252="Środki trwałe/dostawy","T","N")</f>
        <v>N</v>
      </c>
      <c r="H260" s="438" t="str">
        <f>IF([1]Budżet!D252="Wsparcie finansowe udzielone grantobiorcom i uczestnikom projektu","T","N")</f>
        <v>N</v>
      </c>
      <c r="I260" s="438" t="str">
        <f>IF([1]Budżet!K252&gt;[1]Budżet!M252,"T","N")</f>
        <v>N</v>
      </c>
      <c r="J260" s="438" t="str">
        <f>IF([1]Budżet!D252="Nieruchomości","T","N")</f>
        <v>N</v>
      </c>
      <c r="K260" s="438" t="str">
        <f>IF([1]Budżet!D252="Usługi zewnętrzne","T","N")</f>
        <v>N</v>
      </c>
      <c r="L260" s="438" t="str">
        <f>IF([1]Budżet!D252="Wartości niematerialne i prawne","T","N")</f>
        <v>N</v>
      </c>
      <c r="M260" s="438" t="str">
        <f>IF([1]Budżet!D252="Roboty budowlane","T","N")</f>
        <v>N</v>
      </c>
      <c r="N260" s="438" t="str">
        <f>IF([1]Budżet!D252="Dostawy (inne niż środki trwałe)","T","N")</f>
        <v>N</v>
      </c>
      <c r="O260" s="438" t="str">
        <f>IF([1]Budżet!D252="Koszty wsparcia uczestników projektu","T","N")</f>
        <v>N</v>
      </c>
      <c r="P260" s="460"/>
      <c r="Q260" s="461">
        <v>0</v>
      </c>
      <c r="R260" s="462">
        <v>0</v>
      </c>
      <c r="S260" s="463">
        <f t="shared" si="46"/>
        <v>0</v>
      </c>
      <c r="T260" s="460"/>
      <c r="U260" s="461">
        <v>0</v>
      </c>
      <c r="V260" s="462">
        <v>0</v>
      </c>
      <c r="W260" s="463">
        <f t="shared" si="47"/>
        <v>0</v>
      </c>
      <c r="X260" s="460"/>
      <c r="Y260" s="461">
        <v>0</v>
      </c>
      <c r="Z260" s="462">
        <v>0</v>
      </c>
      <c r="AA260" s="463">
        <f t="shared" si="48"/>
        <v>0</v>
      </c>
      <c r="AB260" s="460"/>
      <c r="AC260" s="461">
        <v>0</v>
      </c>
      <c r="AD260" s="462">
        <v>0</v>
      </c>
      <c r="AE260" s="463">
        <f t="shared" si="49"/>
        <v>0</v>
      </c>
      <c r="AF260" s="460"/>
      <c r="AG260" s="461">
        <v>0</v>
      </c>
      <c r="AH260" s="462">
        <v>0</v>
      </c>
      <c r="AI260" s="463">
        <f t="shared" si="50"/>
        <v>0</v>
      </c>
      <c r="AJ260" s="460"/>
      <c r="AK260" s="461">
        <v>0</v>
      </c>
      <c r="AL260" s="462">
        <v>0</v>
      </c>
      <c r="AM260" s="463">
        <f t="shared" si="51"/>
        <v>0</v>
      </c>
      <c r="AN260" s="460"/>
      <c r="AO260" s="461">
        <v>0</v>
      </c>
      <c r="AP260" s="462">
        <v>0</v>
      </c>
      <c r="AQ260" s="463">
        <f t="shared" si="52"/>
        <v>0</v>
      </c>
      <c r="AR260" s="464">
        <f t="shared" si="55"/>
        <v>0</v>
      </c>
      <c r="AS260" s="463">
        <f t="shared" si="56"/>
        <v>0</v>
      </c>
      <c r="AT260" s="480">
        <v>0</v>
      </c>
      <c r="AU260" s="491">
        <f>[1]Budżet!K252</f>
        <v>0</v>
      </c>
      <c r="AV260" s="487">
        <f>ROUND([1]Budżet!K252-[1]Budżet!M252,2)</f>
        <v>0</v>
      </c>
      <c r="AW260" s="487" t="str">
        <f t="shared" si="57"/>
        <v>OK</v>
      </c>
      <c r="AX260" s="488" t="str">
        <f t="shared" si="45"/>
        <v>OK</v>
      </c>
      <c r="AY260" s="488" t="str">
        <f t="shared" si="53"/>
        <v>Wartość wkładu własnego spójna z SOWA EFS</v>
      </c>
      <c r="AZ260" s="490" t="str">
        <f t="shared" si="54"/>
        <v>Wartość ogółem spójna z SOWA EFS</v>
      </c>
      <c r="BA260" s="456"/>
      <c r="BB260" s="441"/>
      <c r="BC260" s="441"/>
      <c r="BD260" s="441"/>
      <c r="BE260" s="441"/>
      <c r="BF260" s="441"/>
      <c r="BG260" s="441"/>
    </row>
    <row r="261" spans="1:59" ht="75" customHeight="1">
      <c r="A261" s="438" t="s">
        <v>1354</v>
      </c>
      <c r="B261" s="438">
        <f>[1]Budżet!B253</f>
        <v>0</v>
      </c>
      <c r="C261" s="476">
        <f>[1]Budżet!E253</f>
        <v>0</v>
      </c>
      <c r="D261" s="438">
        <f>[1]Budżet!N253</f>
        <v>0</v>
      </c>
      <c r="E261" s="438" t="str">
        <f>IF([1]Budżet!D253="Amortyzacja","T","N")</f>
        <v>N</v>
      </c>
      <c r="F261" s="438" t="str">
        <f>IF([1]Budżet!D253="Personel projektu","T","N")</f>
        <v>N</v>
      </c>
      <c r="G261" s="438" t="str">
        <f>IF([1]Budżet!D253="Środki trwałe/dostawy","T","N")</f>
        <v>N</v>
      </c>
      <c r="H261" s="438" t="str">
        <f>IF([1]Budżet!D253="Wsparcie finansowe udzielone grantobiorcom i uczestnikom projektu","T","N")</f>
        <v>N</v>
      </c>
      <c r="I261" s="438" t="str">
        <f>IF([1]Budżet!K253&gt;[1]Budżet!M253,"T","N")</f>
        <v>N</v>
      </c>
      <c r="J261" s="438" t="str">
        <f>IF([1]Budżet!D253="Nieruchomości","T","N")</f>
        <v>N</v>
      </c>
      <c r="K261" s="438" t="str">
        <f>IF([1]Budżet!D253="Usługi zewnętrzne","T","N")</f>
        <v>N</v>
      </c>
      <c r="L261" s="438" t="str">
        <f>IF([1]Budżet!D253="Wartości niematerialne i prawne","T","N")</f>
        <v>N</v>
      </c>
      <c r="M261" s="438" t="str">
        <f>IF([1]Budżet!D253="Roboty budowlane","T","N")</f>
        <v>N</v>
      </c>
      <c r="N261" s="438" t="str">
        <f>IF([1]Budżet!D253="Dostawy (inne niż środki trwałe)","T","N")</f>
        <v>N</v>
      </c>
      <c r="O261" s="438" t="str">
        <f>IF([1]Budżet!D253="Koszty wsparcia uczestników projektu","T","N")</f>
        <v>N</v>
      </c>
      <c r="P261" s="460"/>
      <c r="Q261" s="461">
        <v>0</v>
      </c>
      <c r="R261" s="462">
        <v>0</v>
      </c>
      <c r="S261" s="463">
        <f t="shared" si="46"/>
        <v>0</v>
      </c>
      <c r="T261" s="460"/>
      <c r="U261" s="461">
        <v>0</v>
      </c>
      <c r="V261" s="462">
        <v>0</v>
      </c>
      <c r="W261" s="463">
        <f t="shared" si="47"/>
        <v>0</v>
      </c>
      <c r="X261" s="460"/>
      <c r="Y261" s="461">
        <v>0</v>
      </c>
      <c r="Z261" s="462">
        <v>0</v>
      </c>
      <c r="AA261" s="463">
        <f t="shared" si="48"/>
        <v>0</v>
      </c>
      <c r="AB261" s="460"/>
      <c r="AC261" s="461">
        <v>0</v>
      </c>
      <c r="AD261" s="462">
        <v>0</v>
      </c>
      <c r="AE261" s="463">
        <f t="shared" si="49"/>
        <v>0</v>
      </c>
      <c r="AF261" s="460"/>
      <c r="AG261" s="461">
        <v>0</v>
      </c>
      <c r="AH261" s="462">
        <v>0</v>
      </c>
      <c r="AI261" s="463">
        <f t="shared" si="50"/>
        <v>0</v>
      </c>
      <c r="AJ261" s="460"/>
      <c r="AK261" s="461">
        <v>0</v>
      </c>
      <c r="AL261" s="462">
        <v>0</v>
      </c>
      <c r="AM261" s="463">
        <f t="shared" si="51"/>
        <v>0</v>
      </c>
      <c r="AN261" s="460"/>
      <c r="AO261" s="461">
        <v>0</v>
      </c>
      <c r="AP261" s="462">
        <v>0</v>
      </c>
      <c r="AQ261" s="463">
        <f t="shared" si="52"/>
        <v>0</v>
      </c>
      <c r="AR261" s="464">
        <f t="shared" si="55"/>
        <v>0</v>
      </c>
      <c r="AS261" s="463">
        <f t="shared" si="56"/>
        <v>0</v>
      </c>
      <c r="AT261" s="480">
        <v>0</v>
      </c>
      <c r="AU261" s="491">
        <f>[1]Budżet!K253</f>
        <v>0</v>
      </c>
      <c r="AV261" s="487">
        <f>ROUND([1]Budżet!K253-[1]Budżet!M253,2)</f>
        <v>0</v>
      </c>
      <c r="AW261" s="487" t="str">
        <f t="shared" si="57"/>
        <v>OK</v>
      </c>
      <c r="AX261" s="488" t="str">
        <f t="shared" si="45"/>
        <v>OK</v>
      </c>
      <c r="AY261" s="488" t="str">
        <f t="shared" si="53"/>
        <v>Wartość wkładu własnego spójna z SOWA EFS</v>
      </c>
      <c r="AZ261" s="490" t="str">
        <f t="shared" si="54"/>
        <v>Wartość ogółem spójna z SOWA EFS</v>
      </c>
      <c r="BA261" s="456"/>
      <c r="BB261" s="441"/>
      <c r="BC261" s="441"/>
      <c r="BD261" s="441"/>
      <c r="BE261" s="441"/>
      <c r="BF261" s="441"/>
      <c r="BG261" s="441"/>
    </row>
    <row r="262" spans="1:59" ht="75" customHeight="1">
      <c r="A262" s="438" t="s">
        <v>1355</v>
      </c>
      <c r="B262" s="438">
        <f>[1]Budżet!B254</f>
        <v>0</v>
      </c>
      <c r="C262" s="476">
        <f>[1]Budżet!E254</f>
        <v>0</v>
      </c>
      <c r="D262" s="438">
        <f>[1]Budżet!N254</f>
        <v>0</v>
      </c>
      <c r="E262" s="438" t="str">
        <f>IF([1]Budżet!D254="Amortyzacja","T","N")</f>
        <v>N</v>
      </c>
      <c r="F262" s="438" t="str">
        <f>IF([1]Budżet!D254="Personel projektu","T","N")</f>
        <v>N</v>
      </c>
      <c r="G262" s="438" t="str">
        <f>IF([1]Budżet!D254="Środki trwałe/dostawy","T","N")</f>
        <v>N</v>
      </c>
      <c r="H262" s="438" t="str">
        <f>IF([1]Budżet!D254="Wsparcie finansowe udzielone grantobiorcom i uczestnikom projektu","T","N")</f>
        <v>N</v>
      </c>
      <c r="I262" s="438" t="str">
        <f>IF([1]Budżet!K254&gt;[1]Budżet!M254,"T","N")</f>
        <v>N</v>
      </c>
      <c r="J262" s="438" t="str">
        <f>IF([1]Budżet!D254="Nieruchomości","T","N")</f>
        <v>N</v>
      </c>
      <c r="K262" s="438" t="str">
        <f>IF([1]Budżet!D254="Usługi zewnętrzne","T","N")</f>
        <v>N</v>
      </c>
      <c r="L262" s="438" t="str">
        <f>IF([1]Budżet!D254="Wartości niematerialne i prawne","T","N")</f>
        <v>N</v>
      </c>
      <c r="M262" s="438" t="str">
        <f>IF([1]Budżet!D254="Roboty budowlane","T","N")</f>
        <v>N</v>
      </c>
      <c r="N262" s="438" t="str">
        <f>IF([1]Budżet!D254="Dostawy (inne niż środki trwałe)","T","N")</f>
        <v>N</v>
      </c>
      <c r="O262" s="438" t="str">
        <f>IF([1]Budżet!D254="Koszty wsparcia uczestników projektu","T","N")</f>
        <v>N</v>
      </c>
      <c r="P262" s="460"/>
      <c r="Q262" s="461">
        <v>0</v>
      </c>
      <c r="R262" s="462">
        <v>0</v>
      </c>
      <c r="S262" s="463">
        <f t="shared" si="46"/>
        <v>0</v>
      </c>
      <c r="T262" s="460"/>
      <c r="U262" s="461">
        <v>0</v>
      </c>
      <c r="V262" s="462">
        <v>0</v>
      </c>
      <c r="W262" s="463">
        <f t="shared" si="47"/>
        <v>0</v>
      </c>
      <c r="X262" s="460"/>
      <c r="Y262" s="461">
        <v>0</v>
      </c>
      <c r="Z262" s="462">
        <v>0</v>
      </c>
      <c r="AA262" s="463">
        <f t="shared" si="48"/>
        <v>0</v>
      </c>
      <c r="AB262" s="460"/>
      <c r="AC262" s="461">
        <v>0</v>
      </c>
      <c r="AD262" s="462">
        <v>0</v>
      </c>
      <c r="AE262" s="463">
        <f t="shared" si="49"/>
        <v>0</v>
      </c>
      <c r="AF262" s="460"/>
      <c r="AG262" s="461">
        <v>0</v>
      </c>
      <c r="AH262" s="462">
        <v>0</v>
      </c>
      <c r="AI262" s="463">
        <f t="shared" si="50"/>
        <v>0</v>
      </c>
      <c r="AJ262" s="460"/>
      <c r="AK262" s="461">
        <v>0</v>
      </c>
      <c r="AL262" s="462">
        <v>0</v>
      </c>
      <c r="AM262" s="463">
        <f t="shared" si="51"/>
        <v>0</v>
      </c>
      <c r="AN262" s="460"/>
      <c r="AO262" s="461">
        <v>0</v>
      </c>
      <c r="AP262" s="462">
        <v>0</v>
      </c>
      <c r="AQ262" s="463">
        <f t="shared" si="52"/>
        <v>0</v>
      </c>
      <c r="AR262" s="464">
        <f t="shared" si="55"/>
        <v>0</v>
      </c>
      <c r="AS262" s="463">
        <f t="shared" si="56"/>
        <v>0</v>
      </c>
      <c r="AT262" s="480">
        <v>0</v>
      </c>
      <c r="AU262" s="491">
        <f>[1]Budżet!K254</f>
        <v>0</v>
      </c>
      <c r="AV262" s="487">
        <f>ROUND([1]Budżet!K254-[1]Budżet!M254,2)</f>
        <v>0</v>
      </c>
      <c r="AW262" s="487" t="str">
        <f t="shared" si="57"/>
        <v>OK</v>
      </c>
      <c r="AX262" s="488" t="str">
        <f t="shared" si="45"/>
        <v>OK</v>
      </c>
      <c r="AY262" s="488" t="str">
        <f t="shared" si="53"/>
        <v>Wartość wkładu własnego spójna z SOWA EFS</v>
      </c>
      <c r="AZ262" s="490" t="str">
        <f t="shared" si="54"/>
        <v>Wartość ogółem spójna z SOWA EFS</v>
      </c>
      <c r="BA262" s="456"/>
      <c r="BB262" s="441"/>
      <c r="BC262" s="441"/>
      <c r="BD262" s="441"/>
      <c r="BE262" s="441"/>
      <c r="BF262" s="441"/>
      <c r="BG262" s="441"/>
    </row>
    <row r="263" spans="1:59" ht="75" customHeight="1">
      <c r="A263" s="438" t="s">
        <v>1356</v>
      </c>
      <c r="B263" s="438">
        <f>[1]Budżet!B255</f>
        <v>0</v>
      </c>
      <c r="C263" s="476">
        <f>[1]Budżet!E255</f>
        <v>0</v>
      </c>
      <c r="D263" s="438">
        <f>[1]Budżet!N255</f>
        <v>0</v>
      </c>
      <c r="E263" s="438" t="str">
        <f>IF([1]Budżet!D255="Amortyzacja","T","N")</f>
        <v>N</v>
      </c>
      <c r="F263" s="438" t="str">
        <f>IF([1]Budżet!D255="Personel projektu","T","N")</f>
        <v>N</v>
      </c>
      <c r="G263" s="438" t="str">
        <f>IF([1]Budżet!D255="Środki trwałe/dostawy","T","N")</f>
        <v>N</v>
      </c>
      <c r="H263" s="438" t="str">
        <f>IF([1]Budżet!D255="Wsparcie finansowe udzielone grantobiorcom i uczestnikom projektu","T","N")</f>
        <v>N</v>
      </c>
      <c r="I263" s="438" t="str">
        <f>IF([1]Budżet!K255&gt;[1]Budżet!M255,"T","N")</f>
        <v>N</v>
      </c>
      <c r="J263" s="438" t="str">
        <f>IF([1]Budżet!D255="Nieruchomości","T","N")</f>
        <v>N</v>
      </c>
      <c r="K263" s="438" t="str">
        <f>IF([1]Budżet!D255="Usługi zewnętrzne","T","N")</f>
        <v>N</v>
      </c>
      <c r="L263" s="438" t="str">
        <f>IF([1]Budżet!D255="Wartości niematerialne i prawne","T","N")</f>
        <v>N</v>
      </c>
      <c r="M263" s="438" t="str">
        <f>IF([1]Budżet!D255="Roboty budowlane","T","N")</f>
        <v>N</v>
      </c>
      <c r="N263" s="438" t="str">
        <f>IF([1]Budżet!D255="Dostawy (inne niż środki trwałe)","T","N")</f>
        <v>N</v>
      </c>
      <c r="O263" s="438" t="str">
        <f>IF([1]Budżet!D255="Koszty wsparcia uczestników projektu","T","N")</f>
        <v>N</v>
      </c>
      <c r="P263" s="460"/>
      <c r="Q263" s="461">
        <v>0</v>
      </c>
      <c r="R263" s="462">
        <v>0</v>
      </c>
      <c r="S263" s="463">
        <f t="shared" si="46"/>
        <v>0</v>
      </c>
      <c r="T263" s="460"/>
      <c r="U263" s="461">
        <v>0</v>
      </c>
      <c r="V263" s="462">
        <v>0</v>
      </c>
      <c r="W263" s="463">
        <f t="shared" si="47"/>
        <v>0</v>
      </c>
      <c r="X263" s="460"/>
      <c r="Y263" s="461">
        <v>0</v>
      </c>
      <c r="Z263" s="462">
        <v>0</v>
      </c>
      <c r="AA263" s="463">
        <f t="shared" si="48"/>
        <v>0</v>
      </c>
      <c r="AB263" s="460"/>
      <c r="AC263" s="461">
        <v>0</v>
      </c>
      <c r="AD263" s="462">
        <v>0</v>
      </c>
      <c r="AE263" s="463">
        <f t="shared" si="49"/>
        <v>0</v>
      </c>
      <c r="AF263" s="460"/>
      <c r="AG263" s="461">
        <v>0</v>
      </c>
      <c r="AH263" s="462">
        <v>0</v>
      </c>
      <c r="AI263" s="463">
        <f t="shared" si="50"/>
        <v>0</v>
      </c>
      <c r="AJ263" s="460"/>
      <c r="AK263" s="461">
        <v>0</v>
      </c>
      <c r="AL263" s="462">
        <v>0</v>
      </c>
      <c r="AM263" s="463">
        <f t="shared" si="51"/>
        <v>0</v>
      </c>
      <c r="AN263" s="460"/>
      <c r="AO263" s="461">
        <v>0</v>
      </c>
      <c r="AP263" s="462">
        <v>0</v>
      </c>
      <c r="AQ263" s="463">
        <f t="shared" si="52"/>
        <v>0</v>
      </c>
      <c r="AR263" s="464">
        <f t="shared" si="55"/>
        <v>0</v>
      </c>
      <c r="AS263" s="463">
        <f t="shared" si="56"/>
        <v>0</v>
      </c>
      <c r="AT263" s="480">
        <v>0</v>
      </c>
      <c r="AU263" s="491">
        <f>[1]Budżet!K255</f>
        <v>0</v>
      </c>
      <c r="AV263" s="487">
        <f>ROUND([1]Budżet!K255-[1]Budżet!M255,2)</f>
        <v>0</v>
      </c>
      <c r="AW263" s="487" t="str">
        <f t="shared" si="57"/>
        <v>OK</v>
      </c>
      <c r="AX263" s="488" t="str">
        <f t="shared" si="45"/>
        <v>OK</v>
      </c>
      <c r="AY263" s="488" t="str">
        <f t="shared" si="53"/>
        <v>Wartość wkładu własnego spójna z SOWA EFS</v>
      </c>
      <c r="AZ263" s="490" t="str">
        <f t="shared" si="54"/>
        <v>Wartość ogółem spójna z SOWA EFS</v>
      </c>
      <c r="BA263" s="456"/>
      <c r="BB263" s="441"/>
      <c r="BC263" s="441"/>
      <c r="BD263" s="441"/>
      <c r="BE263" s="441"/>
      <c r="BF263" s="441"/>
      <c r="BG263" s="441"/>
    </row>
    <row r="264" spans="1:59" ht="75" customHeight="1">
      <c r="A264" s="438" t="s">
        <v>1357</v>
      </c>
      <c r="B264" s="438">
        <f>[1]Budżet!B256</f>
        <v>0</v>
      </c>
      <c r="C264" s="476">
        <f>[1]Budżet!E256</f>
        <v>0</v>
      </c>
      <c r="D264" s="438">
        <f>[1]Budżet!N256</f>
        <v>0</v>
      </c>
      <c r="E264" s="438" t="str">
        <f>IF([1]Budżet!D256="Amortyzacja","T","N")</f>
        <v>N</v>
      </c>
      <c r="F264" s="438" t="str">
        <f>IF([1]Budżet!D256="Personel projektu","T","N")</f>
        <v>N</v>
      </c>
      <c r="G264" s="438" t="str">
        <f>IF([1]Budżet!D256="Środki trwałe/dostawy","T","N")</f>
        <v>N</v>
      </c>
      <c r="H264" s="438" t="str">
        <f>IF([1]Budżet!D256="Wsparcie finansowe udzielone grantobiorcom i uczestnikom projektu","T","N")</f>
        <v>N</v>
      </c>
      <c r="I264" s="438" t="str">
        <f>IF([1]Budżet!K256&gt;[1]Budżet!M256,"T","N")</f>
        <v>N</v>
      </c>
      <c r="J264" s="438" t="str">
        <f>IF([1]Budżet!D256="Nieruchomości","T","N")</f>
        <v>N</v>
      </c>
      <c r="K264" s="438" t="str">
        <f>IF([1]Budżet!D256="Usługi zewnętrzne","T","N")</f>
        <v>N</v>
      </c>
      <c r="L264" s="438" t="str">
        <f>IF([1]Budżet!D256="Wartości niematerialne i prawne","T","N")</f>
        <v>N</v>
      </c>
      <c r="M264" s="438" t="str">
        <f>IF([1]Budżet!D256="Roboty budowlane","T","N")</f>
        <v>N</v>
      </c>
      <c r="N264" s="438" t="str">
        <f>IF([1]Budżet!D256="Dostawy (inne niż środki trwałe)","T","N")</f>
        <v>N</v>
      </c>
      <c r="O264" s="438" t="str">
        <f>IF([1]Budżet!D256="Koszty wsparcia uczestników projektu","T","N")</f>
        <v>N</v>
      </c>
      <c r="P264" s="460"/>
      <c r="Q264" s="461">
        <v>0</v>
      </c>
      <c r="R264" s="462">
        <v>0</v>
      </c>
      <c r="S264" s="463">
        <f t="shared" si="46"/>
        <v>0</v>
      </c>
      <c r="T264" s="460"/>
      <c r="U264" s="461">
        <v>0</v>
      </c>
      <c r="V264" s="462">
        <v>0</v>
      </c>
      <c r="W264" s="463">
        <f t="shared" si="47"/>
        <v>0</v>
      </c>
      <c r="X264" s="460"/>
      <c r="Y264" s="461">
        <v>0</v>
      </c>
      <c r="Z264" s="462">
        <v>0</v>
      </c>
      <c r="AA264" s="463">
        <f t="shared" si="48"/>
        <v>0</v>
      </c>
      <c r="AB264" s="460"/>
      <c r="AC264" s="461">
        <v>0</v>
      </c>
      <c r="AD264" s="462">
        <v>0</v>
      </c>
      <c r="AE264" s="463">
        <f t="shared" si="49"/>
        <v>0</v>
      </c>
      <c r="AF264" s="460"/>
      <c r="AG264" s="461">
        <v>0</v>
      </c>
      <c r="AH264" s="462">
        <v>0</v>
      </c>
      <c r="AI264" s="463">
        <f t="shared" si="50"/>
        <v>0</v>
      </c>
      <c r="AJ264" s="460"/>
      <c r="AK264" s="461">
        <v>0</v>
      </c>
      <c r="AL264" s="462">
        <v>0</v>
      </c>
      <c r="AM264" s="463">
        <f t="shared" si="51"/>
        <v>0</v>
      </c>
      <c r="AN264" s="460"/>
      <c r="AO264" s="461">
        <v>0</v>
      </c>
      <c r="AP264" s="462">
        <v>0</v>
      </c>
      <c r="AQ264" s="463">
        <f t="shared" si="52"/>
        <v>0</v>
      </c>
      <c r="AR264" s="464">
        <f t="shared" si="55"/>
        <v>0</v>
      </c>
      <c r="AS264" s="463">
        <f t="shared" si="56"/>
        <v>0</v>
      </c>
      <c r="AT264" s="480">
        <v>0</v>
      </c>
      <c r="AU264" s="491">
        <f>[1]Budżet!K256</f>
        <v>0</v>
      </c>
      <c r="AV264" s="487">
        <f>ROUND([1]Budżet!K256-[1]Budżet!M256,2)</f>
        <v>0</v>
      </c>
      <c r="AW264" s="487" t="str">
        <f t="shared" si="57"/>
        <v>OK</v>
      </c>
      <c r="AX264" s="488" t="str">
        <f t="shared" si="45"/>
        <v>OK</v>
      </c>
      <c r="AY264" s="488" t="str">
        <f t="shared" si="53"/>
        <v>Wartość wkładu własnego spójna z SOWA EFS</v>
      </c>
      <c r="AZ264" s="490" t="str">
        <f t="shared" si="54"/>
        <v>Wartość ogółem spójna z SOWA EFS</v>
      </c>
      <c r="BA264" s="456"/>
      <c r="BB264" s="441"/>
      <c r="BC264" s="441"/>
      <c r="BD264" s="441"/>
      <c r="BE264" s="441"/>
      <c r="BF264" s="441"/>
      <c r="BG264" s="441"/>
    </row>
    <row r="265" spans="1:59" ht="75" customHeight="1">
      <c r="A265" s="438" t="s">
        <v>1358</v>
      </c>
      <c r="B265" s="438">
        <f>[1]Budżet!B257</f>
        <v>0</v>
      </c>
      <c r="C265" s="476">
        <f>[1]Budżet!E257</f>
        <v>0</v>
      </c>
      <c r="D265" s="438">
        <f>[1]Budżet!N257</f>
        <v>0</v>
      </c>
      <c r="E265" s="438" t="str">
        <f>IF([1]Budżet!D257="Amortyzacja","T","N")</f>
        <v>N</v>
      </c>
      <c r="F265" s="438" t="str">
        <f>IF([1]Budżet!D257="Personel projektu","T","N")</f>
        <v>N</v>
      </c>
      <c r="G265" s="438" t="str">
        <f>IF([1]Budżet!D257="Środki trwałe/dostawy","T","N")</f>
        <v>N</v>
      </c>
      <c r="H265" s="438" t="str">
        <f>IF([1]Budżet!D257="Wsparcie finansowe udzielone grantobiorcom i uczestnikom projektu","T","N")</f>
        <v>N</v>
      </c>
      <c r="I265" s="438" t="str">
        <f>IF([1]Budżet!K257&gt;[1]Budżet!M257,"T","N")</f>
        <v>N</v>
      </c>
      <c r="J265" s="438" t="str">
        <f>IF([1]Budżet!D257="Nieruchomości","T","N")</f>
        <v>N</v>
      </c>
      <c r="K265" s="438" t="str">
        <f>IF([1]Budżet!D257="Usługi zewnętrzne","T","N")</f>
        <v>N</v>
      </c>
      <c r="L265" s="438" t="str">
        <f>IF([1]Budżet!D257="Wartości niematerialne i prawne","T","N")</f>
        <v>N</v>
      </c>
      <c r="M265" s="438" t="str">
        <f>IF([1]Budżet!D257="Roboty budowlane","T","N")</f>
        <v>N</v>
      </c>
      <c r="N265" s="438" t="str">
        <f>IF([1]Budżet!D257="Dostawy (inne niż środki trwałe)","T","N")</f>
        <v>N</v>
      </c>
      <c r="O265" s="438" t="str">
        <f>IF([1]Budżet!D257="Koszty wsparcia uczestników projektu","T","N")</f>
        <v>N</v>
      </c>
      <c r="P265" s="460"/>
      <c r="Q265" s="461">
        <v>0</v>
      </c>
      <c r="R265" s="462">
        <v>0</v>
      </c>
      <c r="S265" s="463">
        <f t="shared" si="46"/>
        <v>0</v>
      </c>
      <c r="T265" s="460"/>
      <c r="U265" s="461">
        <v>0</v>
      </c>
      <c r="V265" s="462">
        <v>0</v>
      </c>
      <c r="W265" s="463">
        <f t="shared" si="47"/>
        <v>0</v>
      </c>
      <c r="X265" s="460"/>
      <c r="Y265" s="461">
        <v>0</v>
      </c>
      <c r="Z265" s="462">
        <v>0</v>
      </c>
      <c r="AA265" s="463">
        <f t="shared" si="48"/>
        <v>0</v>
      </c>
      <c r="AB265" s="460"/>
      <c r="AC265" s="461">
        <v>0</v>
      </c>
      <c r="AD265" s="462">
        <v>0</v>
      </c>
      <c r="AE265" s="463">
        <f t="shared" si="49"/>
        <v>0</v>
      </c>
      <c r="AF265" s="460"/>
      <c r="AG265" s="461">
        <v>0</v>
      </c>
      <c r="AH265" s="462">
        <v>0</v>
      </c>
      <c r="AI265" s="463">
        <f t="shared" si="50"/>
        <v>0</v>
      </c>
      <c r="AJ265" s="460"/>
      <c r="AK265" s="461">
        <v>0</v>
      </c>
      <c r="AL265" s="462">
        <v>0</v>
      </c>
      <c r="AM265" s="463">
        <f t="shared" si="51"/>
        <v>0</v>
      </c>
      <c r="AN265" s="460"/>
      <c r="AO265" s="461">
        <v>0</v>
      </c>
      <c r="AP265" s="462">
        <v>0</v>
      </c>
      <c r="AQ265" s="463">
        <f t="shared" si="52"/>
        <v>0</v>
      </c>
      <c r="AR265" s="464">
        <f t="shared" si="55"/>
        <v>0</v>
      </c>
      <c r="AS265" s="463">
        <f t="shared" si="56"/>
        <v>0</v>
      </c>
      <c r="AT265" s="480">
        <v>0</v>
      </c>
      <c r="AU265" s="491">
        <f>[1]Budżet!K257</f>
        <v>0</v>
      </c>
      <c r="AV265" s="487">
        <f>ROUND([1]Budżet!K257-[1]Budżet!M257,2)</f>
        <v>0</v>
      </c>
      <c r="AW265" s="487" t="str">
        <f t="shared" si="57"/>
        <v>OK</v>
      </c>
      <c r="AX265" s="488" t="str">
        <f t="shared" ref="AX265:AX328" si="58">IF(AS265=AU265,"OK","ŹLE")</f>
        <v>OK</v>
      </c>
      <c r="AY265" s="488" t="str">
        <f t="shared" si="53"/>
        <v>Wartość wkładu własnego spójna z SOWA EFS</v>
      </c>
      <c r="AZ265" s="490" t="str">
        <f t="shared" si="54"/>
        <v>Wartość ogółem spójna z SOWA EFS</v>
      </c>
      <c r="BA265" s="456"/>
      <c r="BB265" s="441"/>
      <c r="BC265" s="441"/>
      <c r="BD265" s="441"/>
      <c r="BE265" s="441"/>
      <c r="BF265" s="441"/>
      <c r="BG265" s="441"/>
    </row>
    <row r="266" spans="1:59" ht="75" customHeight="1">
      <c r="A266" s="438" t="s">
        <v>1359</v>
      </c>
      <c r="B266" s="438">
        <f>[1]Budżet!B258</f>
        <v>0</v>
      </c>
      <c r="C266" s="476">
        <f>[1]Budżet!E258</f>
        <v>0</v>
      </c>
      <c r="D266" s="438">
        <f>[1]Budżet!N258</f>
        <v>0</v>
      </c>
      <c r="E266" s="438" t="str">
        <f>IF([1]Budżet!D258="Amortyzacja","T","N")</f>
        <v>N</v>
      </c>
      <c r="F266" s="438" t="str">
        <f>IF([1]Budżet!D258="Personel projektu","T","N")</f>
        <v>N</v>
      </c>
      <c r="G266" s="438" t="str">
        <f>IF([1]Budżet!D258="Środki trwałe/dostawy","T","N")</f>
        <v>N</v>
      </c>
      <c r="H266" s="438" t="str">
        <f>IF([1]Budżet!D258="Wsparcie finansowe udzielone grantobiorcom i uczestnikom projektu","T","N")</f>
        <v>N</v>
      </c>
      <c r="I266" s="438" t="str">
        <f>IF([1]Budżet!K258&gt;[1]Budżet!M258,"T","N")</f>
        <v>N</v>
      </c>
      <c r="J266" s="438" t="str">
        <f>IF([1]Budżet!D258="Nieruchomości","T","N")</f>
        <v>N</v>
      </c>
      <c r="K266" s="438" t="str">
        <f>IF([1]Budżet!D258="Usługi zewnętrzne","T","N")</f>
        <v>N</v>
      </c>
      <c r="L266" s="438" t="str">
        <f>IF([1]Budżet!D258="Wartości niematerialne i prawne","T","N")</f>
        <v>N</v>
      </c>
      <c r="M266" s="438" t="str">
        <f>IF([1]Budżet!D258="Roboty budowlane","T","N")</f>
        <v>N</v>
      </c>
      <c r="N266" s="438" t="str">
        <f>IF([1]Budżet!D258="Dostawy (inne niż środki trwałe)","T","N")</f>
        <v>N</v>
      </c>
      <c r="O266" s="438" t="str">
        <f>IF([1]Budżet!D258="Koszty wsparcia uczestników projektu","T","N")</f>
        <v>N</v>
      </c>
      <c r="P266" s="460"/>
      <c r="Q266" s="461">
        <v>0</v>
      </c>
      <c r="R266" s="462">
        <v>0</v>
      </c>
      <c r="S266" s="463">
        <f t="shared" ref="S266:S329" si="59">ROUND(R266*Q266,2)</f>
        <v>0</v>
      </c>
      <c r="T266" s="460"/>
      <c r="U266" s="461">
        <v>0</v>
      </c>
      <c r="V266" s="462">
        <v>0</v>
      </c>
      <c r="W266" s="463">
        <f t="shared" ref="W266:W329" si="60">ROUND(V266*U266,2)</f>
        <v>0</v>
      </c>
      <c r="X266" s="460"/>
      <c r="Y266" s="461">
        <v>0</v>
      </c>
      <c r="Z266" s="462">
        <v>0</v>
      </c>
      <c r="AA266" s="463">
        <f t="shared" ref="AA266:AA329" si="61">ROUND(Z266*Y266,2)</f>
        <v>0</v>
      </c>
      <c r="AB266" s="460"/>
      <c r="AC266" s="461">
        <v>0</v>
      </c>
      <c r="AD266" s="462">
        <v>0</v>
      </c>
      <c r="AE266" s="463">
        <f t="shared" ref="AE266:AE329" si="62">ROUND(AD266*AC266,2)</f>
        <v>0</v>
      </c>
      <c r="AF266" s="460"/>
      <c r="AG266" s="461">
        <v>0</v>
      </c>
      <c r="AH266" s="462">
        <v>0</v>
      </c>
      <c r="AI266" s="463">
        <f t="shared" ref="AI266:AI329" si="63">ROUND(AH266*AG266,2)</f>
        <v>0</v>
      </c>
      <c r="AJ266" s="460"/>
      <c r="AK266" s="461">
        <v>0</v>
      </c>
      <c r="AL266" s="462">
        <v>0</v>
      </c>
      <c r="AM266" s="463">
        <f t="shared" ref="AM266:AM329" si="64">ROUND(AL266*AK266,2)</f>
        <v>0</v>
      </c>
      <c r="AN266" s="460"/>
      <c r="AO266" s="461">
        <v>0</v>
      </c>
      <c r="AP266" s="462">
        <v>0</v>
      </c>
      <c r="AQ266" s="463">
        <f t="shared" ref="AQ266:AQ329" si="65">ROUND(AP266*AO266,2)</f>
        <v>0</v>
      </c>
      <c r="AR266" s="464">
        <f t="shared" si="55"/>
        <v>0</v>
      </c>
      <c r="AS266" s="463">
        <f t="shared" si="56"/>
        <v>0</v>
      </c>
      <c r="AT266" s="480">
        <v>0</v>
      </c>
      <c r="AU266" s="491">
        <f>[1]Budżet!K258</f>
        <v>0</v>
      </c>
      <c r="AV266" s="487">
        <f>ROUND([1]Budżet!K258-[1]Budżet!M258,2)</f>
        <v>0</v>
      </c>
      <c r="AW266" s="487" t="str">
        <f t="shared" si="57"/>
        <v>OK</v>
      </c>
      <c r="AX266" s="488" t="str">
        <f t="shared" si="58"/>
        <v>OK</v>
      </c>
      <c r="AY266" s="488" t="str">
        <f t="shared" ref="AY266:AY329" si="66">IF(AW266="ŹLE",IF(AT266&lt;&gt;AV266,AT266-AV266),IF(AW266="ok","Wartość wkładu własnego spójna z SOWA EFS"))</f>
        <v>Wartość wkładu własnego spójna z SOWA EFS</v>
      </c>
      <c r="AZ266" s="490" t="str">
        <f t="shared" ref="AZ266:AZ329" si="67">IF(AX266="ŹLE",IF(AS266&lt;&gt;AU266,AS266-AU266),IF(AX266="ok","Wartość ogółem spójna z SOWA EFS"))</f>
        <v>Wartość ogółem spójna z SOWA EFS</v>
      </c>
      <c r="BA266" s="456"/>
      <c r="BB266" s="441"/>
      <c r="BC266" s="441"/>
      <c r="BD266" s="441"/>
      <c r="BE266" s="441"/>
      <c r="BF266" s="441"/>
      <c r="BG266" s="441"/>
    </row>
    <row r="267" spans="1:59" ht="75" customHeight="1">
      <c r="A267" s="438" t="s">
        <v>1360</v>
      </c>
      <c r="B267" s="438">
        <f>[1]Budżet!B259</f>
        <v>0</v>
      </c>
      <c r="C267" s="476">
        <f>[1]Budżet!E259</f>
        <v>0</v>
      </c>
      <c r="D267" s="438">
        <f>[1]Budżet!N259</f>
        <v>0</v>
      </c>
      <c r="E267" s="438" t="str">
        <f>IF([1]Budżet!D259="Amortyzacja","T","N")</f>
        <v>N</v>
      </c>
      <c r="F267" s="438" t="str">
        <f>IF([1]Budżet!D259="Personel projektu","T","N")</f>
        <v>N</v>
      </c>
      <c r="G267" s="438" t="str">
        <f>IF([1]Budżet!D259="Środki trwałe/dostawy","T","N")</f>
        <v>N</v>
      </c>
      <c r="H267" s="438" t="str">
        <f>IF([1]Budżet!D259="Wsparcie finansowe udzielone grantobiorcom i uczestnikom projektu","T","N")</f>
        <v>N</v>
      </c>
      <c r="I267" s="438" t="str">
        <f>IF([1]Budżet!K259&gt;[1]Budżet!M259,"T","N")</f>
        <v>N</v>
      </c>
      <c r="J267" s="438" t="str">
        <f>IF([1]Budżet!D259="Nieruchomości","T","N")</f>
        <v>N</v>
      </c>
      <c r="K267" s="438" t="str">
        <f>IF([1]Budżet!D259="Usługi zewnętrzne","T","N")</f>
        <v>N</v>
      </c>
      <c r="L267" s="438" t="str">
        <f>IF([1]Budżet!D259="Wartości niematerialne i prawne","T","N")</f>
        <v>N</v>
      </c>
      <c r="M267" s="438" t="str">
        <f>IF([1]Budżet!D259="Roboty budowlane","T","N")</f>
        <v>N</v>
      </c>
      <c r="N267" s="438" t="str">
        <f>IF([1]Budżet!D259="Dostawy (inne niż środki trwałe)","T","N")</f>
        <v>N</v>
      </c>
      <c r="O267" s="438" t="str">
        <f>IF([1]Budżet!D259="Koszty wsparcia uczestników projektu","T","N")</f>
        <v>N</v>
      </c>
      <c r="P267" s="460"/>
      <c r="Q267" s="461">
        <v>0</v>
      </c>
      <c r="R267" s="462">
        <v>0</v>
      </c>
      <c r="S267" s="463">
        <f t="shared" si="59"/>
        <v>0</v>
      </c>
      <c r="T267" s="460"/>
      <c r="U267" s="461">
        <v>0</v>
      </c>
      <c r="V267" s="462">
        <v>0</v>
      </c>
      <c r="W267" s="463">
        <f t="shared" si="60"/>
        <v>0</v>
      </c>
      <c r="X267" s="460"/>
      <c r="Y267" s="461">
        <v>0</v>
      </c>
      <c r="Z267" s="462">
        <v>0</v>
      </c>
      <c r="AA267" s="463">
        <f t="shared" si="61"/>
        <v>0</v>
      </c>
      <c r="AB267" s="460"/>
      <c r="AC267" s="461">
        <v>0</v>
      </c>
      <c r="AD267" s="462">
        <v>0</v>
      </c>
      <c r="AE267" s="463">
        <f t="shared" si="62"/>
        <v>0</v>
      </c>
      <c r="AF267" s="460"/>
      <c r="AG267" s="461">
        <v>0</v>
      </c>
      <c r="AH267" s="462">
        <v>0</v>
      </c>
      <c r="AI267" s="463">
        <f t="shared" si="63"/>
        <v>0</v>
      </c>
      <c r="AJ267" s="460"/>
      <c r="AK267" s="461">
        <v>0</v>
      </c>
      <c r="AL267" s="462">
        <v>0</v>
      </c>
      <c r="AM267" s="463">
        <f t="shared" si="64"/>
        <v>0</v>
      </c>
      <c r="AN267" s="460"/>
      <c r="AO267" s="461">
        <v>0</v>
      </c>
      <c r="AP267" s="462">
        <v>0</v>
      </c>
      <c r="AQ267" s="463">
        <f t="shared" si="65"/>
        <v>0</v>
      </c>
      <c r="AR267" s="464">
        <f t="shared" ref="AR267:AR330" si="68">AO267+AK267+AG267+AC267+Y267+Q267+U267</f>
        <v>0</v>
      </c>
      <c r="AS267" s="463">
        <f t="shared" ref="AS267:AS330" si="69">AQ267+AM267+AI267+AE267+AA267+W267+S267</f>
        <v>0</v>
      </c>
      <c r="AT267" s="480">
        <v>0</v>
      </c>
      <c r="AU267" s="491">
        <f>[1]Budżet!K259</f>
        <v>0</v>
      </c>
      <c r="AV267" s="487">
        <f>ROUND([1]Budżet!K259-[1]Budżet!M259,2)</f>
        <v>0</v>
      </c>
      <c r="AW267" s="487" t="str">
        <f t="shared" ref="AW267:AW330" si="70">IF(AT267=AV267,"OK","ŹLE")</f>
        <v>OK</v>
      </c>
      <c r="AX267" s="488" t="str">
        <f t="shared" si="58"/>
        <v>OK</v>
      </c>
      <c r="AY267" s="488" t="str">
        <f t="shared" si="66"/>
        <v>Wartość wkładu własnego spójna z SOWA EFS</v>
      </c>
      <c r="AZ267" s="490" t="str">
        <f t="shared" si="67"/>
        <v>Wartość ogółem spójna z SOWA EFS</v>
      </c>
      <c r="BA267" s="456"/>
      <c r="BB267" s="441"/>
      <c r="BC267" s="441"/>
      <c r="BD267" s="441"/>
      <c r="BE267" s="441"/>
      <c r="BF267" s="441"/>
      <c r="BG267" s="441"/>
    </row>
    <row r="268" spans="1:59" ht="75" customHeight="1">
      <c r="A268" s="438" t="s">
        <v>1361</v>
      </c>
      <c r="B268" s="438">
        <f>[1]Budżet!B260</f>
        <v>0</v>
      </c>
      <c r="C268" s="476">
        <f>[1]Budżet!E260</f>
        <v>0</v>
      </c>
      <c r="D268" s="438">
        <f>[1]Budżet!N260</f>
        <v>0</v>
      </c>
      <c r="E268" s="438" t="str">
        <f>IF([1]Budżet!D260="Amortyzacja","T","N")</f>
        <v>N</v>
      </c>
      <c r="F268" s="438" t="str">
        <f>IF([1]Budżet!D260="Personel projektu","T","N")</f>
        <v>N</v>
      </c>
      <c r="G268" s="438" t="str">
        <f>IF([1]Budżet!D260="Środki trwałe/dostawy","T","N")</f>
        <v>N</v>
      </c>
      <c r="H268" s="438" t="str">
        <f>IF([1]Budżet!D260="Wsparcie finansowe udzielone grantobiorcom i uczestnikom projektu","T","N")</f>
        <v>N</v>
      </c>
      <c r="I268" s="438" t="str">
        <f>IF([1]Budżet!K260&gt;[1]Budżet!M260,"T","N")</f>
        <v>N</v>
      </c>
      <c r="J268" s="438" t="str">
        <f>IF([1]Budżet!D260="Nieruchomości","T","N")</f>
        <v>N</v>
      </c>
      <c r="K268" s="438" t="str">
        <f>IF([1]Budżet!D260="Usługi zewnętrzne","T","N")</f>
        <v>N</v>
      </c>
      <c r="L268" s="438" t="str">
        <f>IF([1]Budżet!D260="Wartości niematerialne i prawne","T","N")</f>
        <v>N</v>
      </c>
      <c r="M268" s="438" t="str">
        <f>IF([1]Budżet!D260="Roboty budowlane","T","N")</f>
        <v>N</v>
      </c>
      <c r="N268" s="438" t="str">
        <f>IF([1]Budżet!D260="Dostawy (inne niż środki trwałe)","T","N")</f>
        <v>N</v>
      </c>
      <c r="O268" s="438" t="str">
        <f>IF([1]Budżet!D260="Koszty wsparcia uczestników projektu","T","N")</f>
        <v>N</v>
      </c>
      <c r="P268" s="460"/>
      <c r="Q268" s="461">
        <v>0</v>
      </c>
      <c r="R268" s="462">
        <v>0</v>
      </c>
      <c r="S268" s="463">
        <f t="shared" si="59"/>
        <v>0</v>
      </c>
      <c r="T268" s="460"/>
      <c r="U268" s="461">
        <v>0</v>
      </c>
      <c r="V268" s="462">
        <v>0</v>
      </c>
      <c r="W268" s="463">
        <f t="shared" si="60"/>
        <v>0</v>
      </c>
      <c r="X268" s="460"/>
      <c r="Y268" s="461">
        <v>0</v>
      </c>
      <c r="Z268" s="462">
        <v>0</v>
      </c>
      <c r="AA268" s="463">
        <f t="shared" si="61"/>
        <v>0</v>
      </c>
      <c r="AB268" s="460"/>
      <c r="AC268" s="461">
        <v>0</v>
      </c>
      <c r="AD268" s="462">
        <v>0</v>
      </c>
      <c r="AE268" s="463">
        <f t="shared" si="62"/>
        <v>0</v>
      </c>
      <c r="AF268" s="460"/>
      <c r="AG268" s="461">
        <v>0</v>
      </c>
      <c r="AH268" s="462">
        <v>0</v>
      </c>
      <c r="AI268" s="463">
        <f t="shared" si="63"/>
        <v>0</v>
      </c>
      <c r="AJ268" s="460"/>
      <c r="AK268" s="461">
        <v>0</v>
      </c>
      <c r="AL268" s="462">
        <v>0</v>
      </c>
      <c r="AM268" s="463">
        <f t="shared" si="64"/>
        <v>0</v>
      </c>
      <c r="AN268" s="460"/>
      <c r="AO268" s="461">
        <v>0</v>
      </c>
      <c r="AP268" s="462">
        <v>0</v>
      </c>
      <c r="AQ268" s="463">
        <f t="shared" si="65"/>
        <v>0</v>
      </c>
      <c r="AR268" s="464">
        <f t="shared" si="68"/>
        <v>0</v>
      </c>
      <c r="AS268" s="463">
        <f t="shared" si="69"/>
        <v>0</v>
      </c>
      <c r="AT268" s="480">
        <v>0</v>
      </c>
      <c r="AU268" s="491">
        <f>[1]Budżet!K260</f>
        <v>0</v>
      </c>
      <c r="AV268" s="487">
        <f>ROUND([1]Budżet!K260-[1]Budżet!M260,2)</f>
        <v>0</v>
      </c>
      <c r="AW268" s="487" t="str">
        <f t="shared" si="70"/>
        <v>OK</v>
      </c>
      <c r="AX268" s="488" t="str">
        <f t="shared" si="58"/>
        <v>OK</v>
      </c>
      <c r="AY268" s="488" t="str">
        <f t="shared" si="66"/>
        <v>Wartość wkładu własnego spójna z SOWA EFS</v>
      </c>
      <c r="AZ268" s="490" t="str">
        <f t="shared" si="67"/>
        <v>Wartość ogółem spójna z SOWA EFS</v>
      </c>
      <c r="BA268" s="456"/>
      <c r="BB268" s="441"/>
      <c r="BC268" s="441"/>
      <c r="BD268" s="441"/>
      <c r="BE268" s="441"/>
      <c r="BF268" s="441"/>
      <c r="BG268" s="441"/>
    </row>
    <row r="269" spans="1:59" ht="75" customHeight="1">
      <c r="A269" s="438" t="s">
        <v>1362</v>
      </c>
      <c r="B269" s="438">
        <f>[1]Budżet!B261</f>
        <v>0</v>
      </c>
      <c r="C269" s="476">
        <f>[1]Budżet!E261</f>
        <v>0</v>
      </c>
      <c r="D269" s="438">
        <f>[1]Budżet!N261</f>
        <v>0</v>
      </c>
      <c r="E269" s="438" t="str">
        <f>IF([1]Budżet!D261="Amortyzacja","T","N")</f>
        <v>N</v>
      </c>
      <c r="F269" s="438" t="str">
        <f>IF([1]Budżet!D261="Personel projektu","T","N")</f>
        <v>N</v>
      </c>
      <c r="G269" s="438" t="str">
        <f>IF([1]Budżet!D261="Środki trwałe/dostawy","T","N")</f>
        <v>N</v>
      </c>
      <c r="H269" s="438" t="str">
        <f>IF([1]Budżet!D261="Wsparcie finansowe udzielone grantobiorcom i uczestnikom projektu","T","N")</f>
        <v>N</v>
      </c>
      <c r="I269" s="438" t="str">
        <f>IF([1]Budżet!K261&gt;[1]Budżet!M261,"T","N")</f>
        <v>N</v>
      </c>
      <c r="J269" s="438" t="str">
        <f>IF([1]Budżet!D261="Nieruchomości","T","N")</f>
        <v>N</v>
      </c>
      <c r="K269" s="438" t="str">
        <f>IF([1]Budżet!D261="Usługi zewnętrzne","T","N")</f>
        <v>N</v>
      </c>
      <c r="L269" s="438" t="str">
        <f>IF([1]Budżet!D261="Wartości niematerialne i prawne","T","N")</f>
        <v>N</v>
      </c>
      <c r="M269" s="438" t="str">
        <f>IF([1]Budżet!D261="Roboty budowlane","T","N")</f>
        <v>N</v>
      </c>
      <c r="N269" s="438" t="str">
        <f>IF([1]Budżet!D261="Dostawy (inne niż środki trwałe)","T","N")</f>
        <v>N</v>
      </c>
      <c r="O269" s="438" t="str">
        <f>IF([1]Budżet!D261="Koszty wsparcia uczestników projektu","T","N")</f>
        <v>N</v>
      </c>
      <c r="P269" s="460"/>
      <c r="Q269" s="461">
        <v>0</v>
      </c>
      <c r="R269" s="462">
        <v>0</v>
      </c>
      <c r="S269" s="463">
        <f t="shared" si="59"/>
        <v>0</v>
      </c>
      <c r="T269" s="460"/>
      <c r="U269" s="461">
        <v>0</v>
      </c>
      <c r="V269" s="462">
        <v>0</v>
      </c>
      <c r="W269" s="463">
        <f t="shared" si="60"/>
        <v>0</v>
      </c>
      <c r="X269" s="460"/>
      <c r="Y269" s="461">
        <v>0</v>
      </c>
      <c r="Z269" s="462">
        <v>0</v>
      </c>
      <c r="AA269" s="463">
        <f t="shared" si="61"/>
        <v>0</v>
      </c>
      <c r="AB269" s="460"/>
      <c r="AC269" s="461">
        <v>0</v>
      </c>
      <c r="AD269" s="462">
        <v>0</v>
      </c>
      <c r="AE269" s="463">
        <f t="shared" si="62"/>
        <v>0</v>
      </c>
      <c r="AF269" s="460"/>
      <c r="AG269" s="461">
        <v>0</v>
      </c>
      <c r="AH269" s="462">
        <v>0</v>
      </c>
      <c r="AI269" s="463">
        <f t="shared" si="63"/>
        <v>0</v>
      </c>
      <c r="AJ269" s="460"/>
      <c r="AK269" s="461">
        <v>0</v>
      </c>
      <c r="AL269" s="462">
        <v>0</v>
      </c>
      <c r="AM269" s="463">
        <f t="shared" si="64"/>
        <v>0</v>
      </c>
      <c r="AN269" s="460"/>
      <c r="AO269" s="461">
        <v>0</v>
      </c>
      <c r="AP269" s="462">
        <v>0</v>
      </c>
      <c r="AQ269" s="463">
        <f t="shared" si="65"/>
        <v>0</v>
      </c>
      <c r="AR269" s="464">
        <f t="shared" si="68"/>
        <v>0</v>
      </c>
      <c r="AS269" s="463">
        <f t="shared" si="69"/>
        <v>0</v>
      </c>
      <c r="AT269" s="480">
        <v>0</v>
      </c>
      <c r="AU269" s="491">
        <f>[1]Budżet!K261</f>
        <v>0</v>
      </c>
      <c r="AV269" s="487">
        <f>ROUND([1]Budżet!K261-[1]Budżet!M261,2)</f>
        <v>0</v>
      </c>
      <c r="AW269" s="487" t="str">
        <f t="shared" si="70"/>
        <v>OK</v>
      </c>
      <c r="AX269" s="488" t="str">
        <f t="shared" si="58"/>
        <v>OK</v>
      </c>
      <c r="AY269" s="488" t="str">
        <f t="shared" si="66"/>
        <v>Wartość wkładu własnego spójna z SOWA EFS</v>
      </c>
      <c r="AZ269" s="490" t="str">
        <f t="shared" si="67"/>
        <v>Wartość ogółem spójna z SOWA EFS</v>
      </c>
      <c r="BA269" s="456"/>
      <c r="BB269" s="441"/>
      <c r="BC269" s="441"/>
      <c r="BD269" s="441"/>
      <c r="BE269" s="441"/>
      <c r="BF269" s="441"/>
      <c r="BG269" s="441"/>
    </row>
    <row r="270" spans="1:59" ht="75" customHeight="1">
      <c r="A270" s="438" t="s">
        <v>1363</v>
      </c>
      <c r="B270" s="438">
        <f>[1]Budżet!B262</f>
        <v>0</v>
      </c>
      <c r="C270" s="476">
        <f>[1]Budżet!E262</f>
        <v>0</v>
      </c>
      <c r="D270" s="438">
        <f>[1]Budżet!N262</f>
        <v>0</v>
      </c>
      <c r="E270" s="438" t="str">
        <f>IF([1]Budżet!D262="Amortyzacja","T","N")</f>
        <v>N</v>
      </c>
      <c r="F270" s="438" t="str">
        <f>IF([1]Budżet!D262="Personel projektu","T","N")</f>
        <v>N</v>
      </c>
      <c r="G270" s="438" t="str">
        <f>IF([1]Budżet!D262="Środki trwałe/dostawy","T","N")</f>
        <v>N</v>
      </c>
      <c r="H270" s="438" t="str">
        <f>IF([1]Budżet!D262="Wsparcie finansowe udzielone grantobiorcom i uczestnikom projektu","T","N")</f>
        <v>N</v>
      </c>
      <c r="I270" s="438" t="str">
        <f>IF([1]Budżet!K262&gt;[1]Budżet!M262,"T","N")</f>
        <v>N</v>
      </c>
      <c r="J270" s="438" t="str">
        <f>IF([1]Budżet!D262="Nieruchomości","T","N")</f>
        <v>N</v>
      </c>
      <c r="K270" s="438" t="str">
        <f>IF([1]Budżet!D262="Usługi zewnętrzne","T","N")</f>
        <v>N</v>
      </c>
      <c r="L270" s="438" t="str">
        <f>IF([1]Budżet!D262="Wartości niematerialne i prawne","T","N")</f>
        <v>N</v>
      </c>
      <c r="M270" s="438" t="str">
        <f>IF([1]Budżet!D262="Roboty budowlane","T","N")</f>
        <v>N</v>
      </c>
      <c r="N270" s="438" t="str">
        <f>IF([1]Budżet!D262="Dostawy (inne niż środki trwałe)","T","N")</f>
        <v>N</v>
      </c>
      <c r="O270" s="438" t="str">
        <f>IF([1]Budżet!D262="Koszty wsparcia uczestników projektu","T","N")</f>
        <v>N</v>
      </c>
      <c r="P270" s="460"/>
      <c r="Q270" s="461">
        <v>0</v>
      </c>
      <c r="R270" s="462">
        <v>0</v>
      </c>
      <c r="S270" s="463">
        <f t="shared" si="59"/>
        <v>0</v>
      </c>
      <c r="T270" s="460"/>
      <c r="U270" s="461">
        <v>0</v>
      </c>
      <c r="V270" s="462">
        <v>0</v>
      </c>
      <c r="W270" s="463">
        <f t="shared" si="60"/>
        <v>0</v>
      </c>
      <c r="X270" s="460"/>
      <c r="Y270" s="461">
        <v>0</v>
      </c>
      <c r="Z270" s="462">
        <v>0</v>
      </c>
      <c r="AA270" s="463">
        <f t="shared" si="61"/>
        <v>0</v>
      </c>
      <c r="AB270" s="460"/>
      <c r="AC270" s="461">
        <v>0</v>
      </c>
      <c r="AD270" s="462">
        <v>0</v>
      </c>
      <c r="AE270" s="463">
        <f t="shared" si="62"/>
        <v>0</v>
      </c>
      <c r="AF270" s="460"/>
      <c r="AG270" s="461">
        <v>0</v>
      </c>
      <c r="AH270" s="462">
        <v>0</v>
      </c>
      <c r="AI270" s="463">
        <f t="shared" si="63"/>
        <v>0</v>
      </c>
      <c r="AJ270" s="460"/>
      <c r="AK270" s="461">
        <v>0</v>
      </c>
      <c r="AL270" s="462">
        <v>0</v>
      </c>
      <c r="AM270" s="463">
        <f t="shared" si="64"/>
        <v>0</v>
      </c>
      <c r="AN270" s="460"/>
      <c r="AO270" s="461">
        <v>0</v>
      </c>
      <c r="AP270" s="462">
        <v>0</v>
      </c>
      <c r="AQ270" s="463">
        <f t="shared" si="65"/>
        <v>0</v>
      </c>
      <c r="AR270" s="464">
        <f t="shared" si="68"/>
        <v>0</v>
      </c>
      <c r="AS270" s="463">
        <f t="shared" si="69"/>
        <v>0</v>
      </c>
      <c r="AT270" s="480">
        <v>0</v>
      </c>
      <c r="AU270" s="491">
        <f>[1]Budżet!K262</f>
        <v>0</v>
      </c>
      <c r="AV270" s="487">
        <f>ROUND([1]Budżet!K262-[1]Budżet!M262,2)</f>
        <v>0</v>
      </c>
      <c r="AW270" s="487" t="str">
        <f t="shared" si="70"/>
        <v>OK</v>
      </c>
      <c r="AX270" s="488" t="str">
        <f t="shared" si="58"/>
        <v>OK</v>
      </c>
      <c r="AY270" s="488" t="str">
        <f t="shared" si="66"/>
        <v>Wartość wkładu własnego spójna z SOWA EFS</v>
      </c>
      <c r="AZ270" s="490" t="str">
        <f t="shared" si="67"/>
        <v>Wartość ogółem spójna z SOWA EFS</v>
      </c>
      <c r="BA270" s="456"/>
      <c r="BB270" s="441"/>
      <c r="BC270" s="441"/>
      <c r="BD270" s="441"/>
      <c r="BE270" s="441"/>
      <c r="BF270" s="441"/>
      <c r="BG270" s="441"/>
    </row>
    <row r="271" spans="1:59" ht="75" customHeight="1">
      <c r="A271" s="438" t="s">
        <v>1364</v>
      </c>
      <c r="B271" s="438">
        <f>[1]Budżet!B263</f>
        <v>0</v>
      </c>
      <c r="C271" s="476">
        <f>[1]Budżet!E263</f>
        <v>0</v>
      </c>
      <c r="D271" s="438">
        <f>[1]Budżet!N263</f>
        <v>0</v>
      </c>
      <c r="E271" s="438" t="str">
        <f>IF([1]Budżet!D263="Amortyzacja","T","N")</f>
        <v>N</v>
      </c>
      <c r="F271" s="438" t="str">
        <f>IF([1]Budżet!D263="Personel projektu","T","N")</f>
        <v>N</v>
      </c>
      <c r="G271" s="438" t="str">
        <f>IF([1]Budżet!D263="Środki trwałe/dostawy","T","N")</f>
        <v>N</v>
      </c>
      <c r="H271" s="438" t="str">
        <f>IF([1]Budżet!D263="Wsparcie finansowe udzielone grantobiorcom i uczestnikom projektu","T","N")</f>
        <v>N</v>
      </c>
      <c r="I271" s="438" t="str">
        <f>IF([1]Budżet!K263&gt;[1]Budżet!M263,"T","N")</f>
        <v>N</v>
      </c>
      <c r="J271" s="438" t="str">
        <f>IF([1]Budżet!D263="Nieruchomości","T","N")</f>
        <v>N</v>
      </c>
      <c r="K271" s="438" t="str">
        <f>IF([1]Budżet!D263="Usługi zewnętrzne","T","N")</f>
        <v>N</v>
      </c>
      <c r="L271" s="438" t="str">
        <f>IF([1]Budżet!D263="Wartości niematerialne i prawne","T","N")</f>
        <v>N</v>
      </c>
      <c r="M271" s="438" t="str">
        <f>IF([1]Budżet!D263="Roboty budowlane","T","N")</f>
        <v>N</v>
      </c>
      <c r="N271" s="438" t="str">
        <f>IF([1]Budżet!D263="Dostawy (inne niż środki trwałe)","T","N")</f>
        <v>N</v>
      </c>
      <c r="O271" s="438" t="str">
        <f>IF([1]Budżet!D263="Koszty wsparcia uczestników projektu","T","N")</f>
        <v>N</v>
      </c>
      <c r="P271" s="460"/>
      <c r="Q271" s="461">
        <v>0</v>
      </c>
      <c r="R271" s="462">
        <v>0</v>
      </c>
      <c r="S271" s="463">
        <f t="shared" si="59"/>
        <v>0</v>
      </c>
      <c r="T271" s="460"/>
      <c r="U271" s="461">
        <v>0</v>
      </c>
      <c r="V271" s="462">
        <v>0</v>
      </c>
      <c r="W271" s="463">
        <f t="shared" si="60"/>
        <v>0</v>
      </c>
      <c r="X271" s="460"/>
      <c r="Y271" s="461">
        <v>0</v>
      </c>
      <c r="Z271" s="462">
        <v>0</v>
      </c>
      <c r="AA271" s="463">
        <f t="shared" si="61"/>
        <v>0</v>
      </c>
      <c r="AB271" s="460"/>
      <c r="AC271" s="461">
        <v>0</v>
      </c>
      <c r="AD271" s="462">
        <v>0</v>
      </c>
      <c r="AE271" s="463">
        <f t="shared" si="62"/>
        <v>0</v>
      </c>
      <c r="AF271" s="460"/>
      <c r="AG271" s="461">
        <v>0</v>
      </c>
      <c r="AH271" s="462">
        <v>0</v>
      </c>
      <c r="AI271" s="463">
        <f t="shared" si="63"/>
        <v>0</v>
      </c>
      <c r="AJ271" s="460"/>
      <c r="AK271" s="461">
        <v>0</v>
      </c>
      <c r="AL271" s="462">
        <v>0</v>
      </c>
      <c r="AM271" s="463">
        <f t="shared" si="64"/>
        <v>0</v>
      </c>
      <c r="AN271" s="460"/>
      <c r="AO271" s="461">
        <v>0</v>
      </c>
      <c r="AP271" s="462">
        <v>0</v>
      </c>
      <c r="AQ271" s="463">
        <f t="shared" si="65"/>
        <v>0</v>
      </c>
      <c r="AR271" s="464">
        <f t="shared" si="68"/>
        <v>0</v>
      </c>
      <c r="AS271" s="463">
        <f t="shared" si="69"/>
        <v>0</v>
      </c>
      <c r="AT271" s="480">
        <v>0</v>
      </c>
      <c r="AU271" s="491">
        <f>[1]Budżet!K263</f>
        <v>0</v>
      </c>
      <c r="AV271" s="487">
        <f>ROUND([1]Budżet!K263-[1]Budżet!M263,2)</f>
        <v>0</v>
      </c>
      <c r="AW271" s="487" t="str">
        <f t="shared" si="70"/>
        <v>OK</v>
      </c>
      <c r="AX271" s="488" t="str">
        <f t="shared" si="58"/>
        <v>OK</v>
      </c>
      <c r="AY271" s="488" t="str">
        <f t="shared" si="66"/>
        <v>Wartość wkładu własnego spójna z SOWA EFS</v>
      </c>
      <c r="AZ271" s="490" t="str">
        <f t="shared" si="67"/>
        <v>Wartość ogółem spójna z SOWA EFS</v>
      </c>
      <c r="BA271" s="456"/>
      <c r="BB271" s="441"/>
      <c r="BC271" s="441"/>
      <c r="BD271" s="441"/>
      <c r="BE271" s="441"/>
      <c r="BF271" s="441"/>
      <c r="BG271" s="441"/>
    </row>
    <row r="272" spans="1:59" ht="75" customHeight="1">
      <c r="A272" s="438" t="s">
        <v>1365</v>
      </c>
      <c r="B272" s="438">
        <f>[1]Budżet!B264</f>
        <v>0</v>
      </c>
      <c r="C272" s="476">
        <f>[1]Budżet!E264</f>
        <v>0</v>
      </c>
      <c r="D272" s="438">
        <f>[1]Budżet!N264</f>
        <v>0</v>
      </c>
      <c r="E272" s="438" t="str">
        <f>IF([1]Budżet!D264="Amortyzacja","T","N")</f>
        <v>N</v>
      </c>
      <c r="F272" s="438" t="str">
        <f>IF([1]Budżet!D264="Personel projektu","T","N")</f>
        <v>N</v>
      </c>
      <c r="G272" s="438" t="str">
        <f>IF([1]Budżet!D264="Środki trwałe/dostawy","T","N")</f>
        <v>N</v>
      </c>
      <c r="H272" s="438" t="str">
        <f>IF([1]Budżet!D264="Wsparcie finansowe udzielone grantobiorcom i uczestnikom projektu","T","N")</f>
        <v>N</v>
      </c>
      <c r="I272" s="438" t="str">
        <f>IF([1]Budżet!K264&gt;[1]Budżet!M264,"T","N")</f>
        <v>N</v>
      </c>
      <c r="J272" s="438" t="str">
        <f>IF([1]Budżet!D264="Nieruchomości","T","N")</f>
        <v>N</v>
      </c>
      <c r="K272" s="438" t="str">
        <f>IF([1]Budżet!D264="Usługi zewnętrzne","T","N")</f>
        <v>N</v>
      </c>
      <c r="L272" s="438" t="str">
        <f>IF([1]Budżet!D264="Wartości niematerialne i prawne","T","N")</f>
        <v>N</v>
      </c>
      <c r="M272" s="438" t="str">
        <f>IF([1]Budżet!D264="Roboty budowlane","T","N")</f>
        <v>N</v>
      </c>
      <c r="N272" s="438" t="str">
        <f>IF([1]Budżet!D264="Dostawy (inne niż środki trwałe)","T","N")</f>
        <v>N</v>
      </c>
      <c r="O272" s="438" t="str">
        <f>IF([1]Budżet!D264="Koszty wsparcia uczestników projektu","T","N")</f>
        <v>N</v>
      </c>
      <c r="P272" s="460"/>
      <c r="Q272" s="461">
        <v>0</v>
      </c>
      <c r="R272" s="462">
        <v>0</v>
      </c>
      <c r="S272" s="463">
        <f t="shared" si="59"/>
        <v>0</v>
      </c>
      <c r="T272" s="460"/>
      <c r="U272" s="461">
        <v>0</v>
      </c>
      <c r="V272" s="462">
        <v>0</v>
      </c>
      <c r="W272" s="463">
        <f t="shared" si="60"/>
        <v>0</v>
      </c>
      <c r="X272" s="460"/>
      <c r="Y272" s="461">
        <v>0</v>
      </c>
      <c r="Z272" s="462">
        <v>0</v>
      </c>
      <c r="AA272" s="463">
        <f t="shared" si="61"/>
        <v>0</v>
      </c>
      <c r="AB272" s="460"/>
      <c r="AC272" s="461">
        <v>0</v>
      </c>
      <c r="AD272" s="462">
        <v>0</v>
      </c>
      <c r="AE272" s="463">
        <f t="shared" si="62"/>
        <v>0</v>
      </c>
      <c r="AF272" s="460"/>
      <c r="AG272" s="461">
        <v>0</v>
      </c>
      <c r="AH272" s="462">
        <v>0</v>
      </c>
      <c r="AI272" s="463">
        <f t="shared" si="63"/>
        <v>0</v>
      </c>
      <c r="AJ272" s="460"/>
      <c r="AK272" s="461">
        <v>0</v>
      </c>
      <c r="AL272" s="462">
        <v>0</v>
      </c>
      <c r="AM272" s="463">
        <f t="shared" si="64"/>
        <v>0</v>
      </c>
      <c r="AN272" s="460"/>
      <c r="AO272" s="461">
        <v>0</v>
      </c>
      <c r="AP272" s="462">
        <v>0</v>
      </c>
      <c r="AQ272" s="463">
        <f t="shared" si="65"/>
        <v>0</v>
      </c>
      <c r="AR272" s="464">
        <f t="shared" si="68"/>
        <v>0</v>
      </c>
      <c r="AS272" s="463">
        <f t="shared" si="69"/>
        <v>0</v>
      </c>
      <c r="AT272" s="480">
        <v>0</v>
      </c>
      <c r="AU272" s="491">
        <f>[1]Budżet!K264</f>
        <v>0</v>
      </c>
      <c r="AV272" s="487">
        <f>ROUND([1]Budżet!K264-[1]Budżet!M264,2)</f>
        <v>0</v>
      </c>
      <c r="AW272" s="487" t="str">
        <f t="shared" si="70"/>
        <v>OK</v>
      </c>
      <c r="AX272" s="488" t="str">
        <f t="shared" si="58"/>
        <v>OK</v>
      </c>
      <c r="AY272" s="488" t="str">
        <f t="shared" si="66"/>
        <v>Wartość wkładu własnego spójna z SOWA EFS</v>
      </c>
      <c r="AZ272" s="490" t="str">
        <f t="shared" si="67"/>
        <v>Wartość ogółem spójna z SOWA EFS</v>
      </c>
      <c r="BA272" s="456"/>
      <c r="BB272" s="441"/>
      <c r="BC272" s="441"/>
      <c r="BD272" s="441"/>
      <c r="BE272" s="441"/>
      <c r="BF272" s="441"/>
      <c r="BG272" s="441"/>
    </row>
    <row r="273" spans="1:59" ht="75" customHeight="1">
      <c r="A273" s="438" t="s">
        <v>1366</v>
      </c>
      <c r="B273" s="438">
        <f>[1]Budżet!B265</f>
        <v>0</v>
      </c>
      <c r="C273" s="476">
        <f>[1]Budżet!E265</f>
        <v>0</v>
      </c>
      <c r="D273" s="438">
        <f>[1]Budżet!N265</f>
        <v>0</v>
      </c>
      <c r="E273" s="438" t="str">
        <f>IF([1]Budżet!D265="Amortyzacja","T","N")</f>
        <v>N</v>
      </c>
      <c r="F273" s="438" t="str">
        <f>IF([1]Budżet!D265="Personel projektu","T","N")</f>
        <v>N</v>
      </c>
      <c r="G273" s="438" t="str">
        <f>IF([1]Budżet!D265="Środki trwałe/dostawy","T","N")</f>
        <v>N</v>
      </c>
      <c r="H273" s="438" t="str">
        <f>IF([1]Budżet!D265="Wsparcie finansowe udzielone grantobiorcom i uczestnikom projektu","T","N")</f>
        <v>N</v>
      </c>
      <c r="I273" s="438" t="str">
        <f>IF([1]Budżet!K265&gt;[1]Budżet!M265,"T","N")</f>
        <v>N</v>
      </c>
      <c r="J273" s="438" t="str">
        <f>IF([1]Budżet!D265="Nieruchomości","T","N")</f>
        <v>N</v>
      </c>
      <c r="K273" s="438" t="str">
        <f>IF([1]Budżet!D265="Usługi zewnętrzne","T","N")</f>
        <v>N</v>
      </c>
      <c r="L273" s="438" t="str">
        <f>IF([1]Budżet!D265="Wartości niematerialne i prawne","T","N")</f>
        <v>N</v>
      </c>
      <c r="M273" s="438" t="str">
        <f>IF([1]Budżet!D265="Roboty budowlane","T","N")</f>
        <v>N</v>
      </c>
      <c r="N273" s="438" t="str">
        <f>IF([1]Budżet!D265="Dostawy (inne niż środki trwałe)","T","N")</f>
        <v>N</v>
      </c>
      <c r="O273" s="438" t="str">
        <f>IF([1]Budżet!D265="Koszty wsparcia uczestników projektu","T","N")</f>
        <v>N</v>
      </c>
      <c r="P273" s="460"/>
      <c r="Q273" s="461">
        <v>0</v>
      </c>
      <c r="R273" s="462">
        <v>0</v>
      </c>
      <c r="S273" s="463">
        <f t="shared" si="59"/>
        <v>0</v>
      </c>
      <c r="T273" s="460"/>
      <c r="U273" s="461">
        <v>0</v>
      </c>
      <c r="V273" s="462">
        <v>0</v>
      </c>
      <c r="W273" s="463">
        <f t="shared" si="60"/>
        <v>0</v>
      </c>
      <c r="X273" s="460"/>
      <c r="Y273" s="461">
        <v>0</v>
      </c>
      <c r="Z273" s="462">
        <v>0</v>
      </c>
      <c r="AA273" s="463">
        <f t="shared" si="61"/>
        <v>0</v>
      </c>
      <c r="AB273" s="460"/>
      <c r="AC273" s="461">
        <v>0</v>
      </c>
      <c r="AD273" s="462">
        <v>0</v>
      </c>
      <c r="AE273" s="463">
        <f t="shared" si="62"/>
        <v>0</v>
      </c>
      <c r="AF273" s="460"/>
      <c r="AG273" s="461">
        <v>0</v>
      </c>
      <c r="AH273" s="462">
        <v>0</v>
      </c>
      <c r="AI273" s="463">
        <f t="shared" si="63"/>
        <v>0</v>
      </c>
      <c r="AJ273" s="460"/>
      <c r="AK273" s="461">
        <v>0</v>
      </c>
      <c r="AL273" s="462">
        <v>0</v>
      </c>
      <c r="AM273" s="463">
        <f t="shared" si="64"/>
        <v>0</v>
      </c>
      <c r="AN273" s="460"/>
      <c r="AO273" s="461">
        <v>0</v>
      </c>
      <c r="AP273" s="462">
        <v>0</v>
      </c>
      <c r="AQ273" s="463">
        <f t="shared" si="65"/>
        <v>0</v>
      </c>
      <c r="AR273" s="464">
        <f t="shared" si="68"/>
        <v>0</v>
      </c>
      <c r="AS273" s="463">
        <f t="shared" si="69"/>
        <v>0</v>
      </c>
      <c r="AT273" s="480">
        <v>0</v>
      </c>
      <c r="AU273" s="491">
        <f>[1]Budżet!K265</f>
        <v>0</v>
      </c>
      <c r="AV273" s="487">
        <f>ROUND([1]Budżet!K265-[1]Budżet!M265,2)</f>
        <v>0</v>
      </c>
      <c r="AW273" s="487" t="str">
        <f t="shared" si="70"/>
        <v>OK</v>
      </c>
      <c r="AX273" s="488" t="str">
        <f t="shared" si="58"/>
        <v>OK</v>
      </c>
      <c r="AY273" s="488" t="str">
        <f t="shared" si="66"/>
        <v>Wartość wkładu własnego spójna z SOWA EFS</v>
      </c>
      <c r="AZ273" s="490" t="str">
        <f t="shared" si="67"/>
        <v>Wartość ogółem spójna z SOWA EFS</v>
      </c>
      <c r="BA273" s="456"/>
      <c r="BB273" s="441"/>
      <c r="BC273" s="441"/>
      <c r="BD273" s="441"/>
      <c r="BE273" s="441"/>
      <c r="BF273" s="441"/>
      <c r="BG273" s="441"/>
    </row>
    <row r="274" spans="1:59" ht="75" customHeight="1">
      <c r="A274" s="438" t="s">
        <v>1367</v>
      </c>
      <c r="B274" s="438">
        <f>[1]Budżet!B266</f>
        <v>0</v>
      </c>
      <c r="C274" s="476">
        <f>[1]Budżet!E266</f>
        <v>0</v>
      </c>
      <c r="D274" s="438">
        <f>[1]Budżet!N266</f>
        <v>0</v>
      </c>
      <c r="E274" s="438" t="str">
        <f>IF([1]Budżet!D266="Amortyzacja","T","N")</f>
        <v>N</v>
      </c>
      <c r="F274" s="438" t="str">
        <f>IF([1]Budżet!D266="Personel projektu","T","N")</f>
        <v>N</v>
      </c>
      <c r="G274" s="438" t="str">
        <f>IF([1]Budżet!D266="Środki trwałe/dostawy","T","N")</f>
        <v>N</v>
      </c>
      <c r="H274" s="438" t="str">
        <f>IF([1]Budżet!D266="Wsparcie finansowe udzielone grantobiorcom i uczestnikom projektu","T","N")</f>
        <v>N</v>
      </c>
      <c r="I274" s="438" t="str">
        <f>IF([1]Budżet!K266&gt;[1]Budżet!M266,"T","N")</f>
        <v>N</v>
      </c>
      <c r="J274" s="438" t="str">
        <f>IF([1]Budżet!D266="Nieruchomości","T","N")</f>
        <v>N</v>
      </c>
      <c r="K274" s="438" t="str">
        <f>IF([1]Budżet!D266="Usługi zewnętrzne","T","N")</f>
        <v>N</v>
      </c>
      <c r="L274" s="438" t="str">
        <f>IF([1]Budżet!D266="Wartości niematerialne i prawne","T","N")</f>
        <v>N</v>
      </c>
      <c r="M274" s="438" t="str">
        <f>IF([1]Budżet!D266="Roboty budowlane","T","N")</f>
        <v>N</v>
      </c>
      <c r="N274" s="438" t="str">
        <f>IF([1]Budżet!D266="Dostawy (inne niż środki trwałe)","T","N")</f>
        <v>N</v>
      </c>
      <c r="O274" s="438" t="str">
        <f>IF([1]Budżet!D266="Koszty wsparcia uczestników projektu","T","N")</f>
        <v>N</v>
      </c>
      <c r="P274" s="460"/>
      <c r="Q274" s="461">
        <v>0</v>
      </c>
      <c r="R274" s="462">
        <v>0</v>
      </c>
      <c r="S274" s="463">
        <f t="shared" si="59"/>
        <v>0</v>
      </c>
      <c r="T274" s="460"/>
      <c r="U274" s="461">
        <v>0</v>
      </c>
      <c r="V274" s="462">
        <v>0</v>
      </c>
      <c r="W274" s="463">
        <f t="shared" si="60"/>
        <v>0</v>
      </c>
      <c r="X274" s="460"/>
      <c r="Y274" s="461">
        <v>0</v>
      </c>
      <c r="Z274" s="462">
        <v>0</v>
      </c>
      <c r="AA274" s="463">
        <f t="shared" si="61"/>
        <v>0</v>
      </c>
      <c r="AB274" s="460"/>
      <c r="AC274" s="461">
        <v>0</v>
      </c>
      <c r="AD274" s="462">
        <v>0</v>
      </c>
      <c r="AE274" s="463">
        <f t="shared" si="62"/>
        <v>0</v>
      </c>
      <c r="AF274" s="460"/>
      <c r="AG274" s="461">
        <v>0</v>
      </c>
      <c r="AH274" s="462">
        <v>0</v>
      </c>
      <c r="AI274" s="463">
        <f t="shared" si="63"/>
        <v>0</v>
      </c>
      <c r="AJ274" s="460"/>
      <c r="AK274" s="461">
        <v>0</v>
      </c>
      <c r="AL274" s="462">
        <v>0</v>
      </c>
      <c r="AM274" s="463">
        <f t="shared" si="64"/>
        <v>0</v>
      </c>
      <c r="AN274" s="460"/>
      <c r="AO274" s="461">
        <v>0</v>
      </c>
      <c r="AP274" s="462">
        <v>0</v>
      </c>
      <c r="AQ274" s="463">
        <f t="shared" si="65"/>
        <v>0</v>
      </c>
      <c r="AR274" s="464">
        <f t="shared" si="68"/>
        <v>0</v>
      </c>
      <c r="AS274" s="463">
        <f t="shared" si="69"/>
        <v>0</v>
      </c>
      <c r="AT274" s="480">
        <v>0</v>
      </c>
      <c r="AU274" s="491">
        <f>[1]Budżet!K266</f>
        <v>0</v>
      </c>
      <c r="AV274" s="487">
        <f>ROUND([1]Budżet!K266-[1]Budżet!M266,2)</f>
        <v>0</v>
      </c>
      <c r="AW274" s="487" t="str">
        <f t="shared" si="70"/>
        <v>OK</v>
      </c>
      <c r="AX274" s="488" t="str">
        <f t="shared" si="58"/>
        <v>OK</v>
      </c>
      <c r="AY274" s="488" t="str">
        <f t="shared" si="66"/>
        <v>Wartość wkładu własnego spójna z SOWA EFS</v>
      </c>
      <c r="AZ274" s="490" t="str">
        <f t="shared" si="67"/>
        <v>Wartość ogółem spójna z SOWA EFS</v>
      </c>
      <c r="BA274" s="456"/>
      <c r="BB274" s="441"/>
      <c r="BC274" s="441"/>
      <c r="BD274" s="441"/>
      <c r="BE274" s="441"/>
      <c r="BF274" s="441"/>
      <c r="BG274" s="441"/>
    </row>
    <row r="275" spans="1:59" ht="75" customHeight="1">
      <c r="A275" s="438" t="s">
        <v>1368</v>
      </c>
      <c r="B275" s="438">
        <f>[1]Budżet!B267</f>
        <v>0</v>
      </c>
      <c r="C275" s="476">
        <f>[1]Budżet!E267</f>
        <v>0</v>
      </c>
      <c r="D275" s="438">
        <f>[1]Budżet!N267</f>
        <v>0</v>
      </c>
      <c r="E275" s="438" t="str">
        <f>IF([1]Budżet!D267="Amortyzacja","T","N")</f>
        <v>N</v>
      </c>
      <c r="F275" s="438" t="str">
        <f>IF([1]Budżet!D267="Personel projektu","T","N")</f>
        <v>N</v>
      </c>
      <c r="G275" s="438" t="str">
        <f>IF([1]Budżet!D267="Środki trwałe/dostawy","T","N")</f>
        <v>N</v>
      </c>
      <c r="H275" s="438" t="str">
        <f>IF([1]Budżet!D267="Wsparcie finansowe udzielone grantobiorcom i uczestnikom projektu","T","N")</f>
        <v>N</v>
      </c>
      <c r="I275" s="438" t="str">
        <f>IF([1]Budżet!K267&gt;[1]Budżet!M267,"T","N")</f>
        <v>N</v>
      </c>
      <c r="J275" s="438" t="str">
        <f>IF([1]Budżet!D267="Nieruchomości","T","N")</f>
        <v>N</v>
      </c>
      <c r="K275" s="438" t="str">
        <f>IF([1]Budżet!D267="Usługi zewnętrzne","T","N")</f>
        <v>N</v>
      </c>
      <c r="L275" s="438" t="str">
        <f>IF([1]Budżet!D267="Wartości niematerialne i prawne","T","N")</f>
        <v>N</v>
      </c>
      <c r="M275" s="438" t="str">
        <f>IF([1]Budżet!D267="Roboty budowlane","T","N")</f>
        <v>N</v>
      </c>
      <c r="N275" s="438" t="str">
        <f>IF([1]Budżet!D267="Dostawy (inne niż środki trwałe)","T","N")</f>
        <v>N</v>
      </c>
      <c r="O275" s="438" t="str">
        <f>IF([1]Budżet!D267="Koszty wsparcia uczestników projektu","T","N")</f>
        <v>N</v>
      </c>
      <c r="P275" s="460"/>
      <c r="Q275" s="461">
        <v>0</v>
      </c>
      <c r="R275" s="462">
        <v>0</v>
      </c>
      <c r="S275" s="463">
        <f t="shared" si="59"/>
        <v>0</v>
      </c>
      <c r="T275" s="460"/>
      <c r="U275" s="461">
        <v>0</v>
      </c>
      <c r="V275" s="462">
        <v>0</v>
      </c>
      <c r="W275" s="463">
        <f t="shared" si="60"/>
        <v>0</v>
      </c>
      <c r="X275" s="460"/>
      <c r="Y275" s="461">
        <v>0</v>
      </c>
      <c r="Z275" s="462">
        <v>0</v>
      </c>
      <c r="AA275" s="463">
        <f t="shared" si="61"/>
        <v>0</v>
      </c>
      <c r="AB275" s="460"/>
      <c r="AC275" s="461">
        <v>0</v>
      </c>
      <c r="AD275" s="462">
        <v>0</v>
      </c>
      <c r="AE275" s="463">
        <f t="shared" si="62"/>
        <v>0</v>
      </c>
      <c r="AF275" s="460"/>
      <c r="AG275" s="461">
        <v>0</v>
      </c>
      <c r="AH275" s="462">
        <v>0</v>
      </c>
      <c r="AI275" s="463">
        <f t="shared" si="63"/>
        <v>0</v>
      </c>
      <c r="AJ275" s="460"/>
      <c r="AK275" s="461">
        <v>0</v>
      </c>
      <c r="AL275" s="462">
        <v>0</v>
      </c>
      <c r="AM275" s="463">
        <f t="shared" si="64"/>
        <v>0</v>
      </c>
      <c r="AN275" s="460"/>
      <c r="AO275" s="461">
        <v>0</v>
      </c>
      <c r="AP275" s="462">
        <v>0</v>
      </c>
      <c r="AQ275" s="463">
        <f t="shared" si="65"/>
        <v>0</v>
      </c>
      <c r="AR275" s="464">
        <f t="shared" si="68"/>
        <v>0</v>
      </c>
      <c r="AS275" s="463">
        <f t="shared" si="69"/>
        <v>0</v>
      </c>
      <c r="AT275" s="480">
        <v>0</v>
      </c>
      <c r="AU275" s="491">
        <f>[1]Budżet!K267</f>
        <v>0</v>
      </c>
      <c r="AV275" s="487">
        <f>ROUND([1]Budżet!K267-[1]Budżet!M267,2)</f>
        <v>0</v>
      </c>
      <c r="AW275" s="487" t="str">
        <f t="shared" si="70"/>
        <v>OK</v>
      </c>
      <c r="AX275" s="488" t="str">
        <f t="shared" si="58"/>
        <v>OK</v>
      </c>
      <c r="AY275" s="488" t="str">
        <f t="shared" si="66"/>
        <v>Wartość wkładu własnego spójna z SOWA EFS</v>
      </c>
      <c r="AZ275" s="490" t="str">
        <f t="shared" si="67"/>
        <v>Wartość ogółem spójna z SOWA EFS</v>
      </c>
      <c r="BA275" s="456"/>
      <c r="BB275" s="441"/>
      <c r="BC275" s="441"/>
      <c r="BD275" s="441"/>
      <c r="BE275" s="441"/>
      <c r="BF275" s="441"/>
      <c r="BG275" s="441"/>
    </row>
    <row r="276" spans="1:59" ht="75" customHeight="1">
      <c r="A276" s="438" t="s">
        <v>1369</v>
      </c>
      <c r="B276" s="438">
        <f>[1]Budżet!B268</f>
        <v>0</v>
      </c>
      <c r="C276" s="476">
        <f>[1]Budżet!E268</f>
        <v>0</v>
      </c>
      <c r="D276" s="438">
        <f>[1]Budżet!N268</f>
        <v>0</v>
      </c>
      <c r="E276" s="438" t="str">
        <f>IF([1]Budżet!D268="Amortyzacja","T","N")</f>
        <v>N</v>
      </c>
      <c r="F276" s="438" t="str">
        <f>IF([1]Budżet!D268="Personel projektu","T","N")</f>
        <v>N</v>
      </c>
      <c r="G276" s="438" t="str">
        <f>IF([1]Budżet!D268="Środki trwałe/dostawy","T","N")</f>
        <v>N</v>
      </c>
      <c r="H276" s="438" t="str">
        <f>IF([1]Budżet!D268="Wsparcie finansowe udzielone grantobiorcom i uczestnikom projektu","T","N")</f>
        <v>N</v>
      </c>
      <c r="I276" s="438" t="str">
        <f>IF([1]Budżet!K268&gt;[1]Budżet!M268,"T","N")</f>
        <v>N</v>
      </c>
      <c r="J276" s="438" t="str">
        <f>IF([1]Budżet!D268="Nieruchomości","T","N")</f>
        <v>N</v>
      </c>
      <c r="K276" s="438" t="str">
        <f>IF([1]Budżet!D268="Usługi zewnętrzne","T","N")</f>
        <v>N</v>
      </c>
      <c r="L276" s="438" t="str">
        <f>IF([1]Budżet!D268="Wartości niematerialne i prawne","T","N")</f>
        <v>N</v>
      </c>
      <c r="M276" s="438" t="str">
        <f>IF([1]Budżet!D268="Roboty budowlane","T","N")</f>
        <v>N</v>
      </c>
      <c r="N276" s="438" t="str">
        <f>IF([1]Budżet!D268="Dostawy (inne niż środki trwałe)","T","N")</f>
        <v>N</v>
      </c>
      <c r="O276" s="438" t="str">
        <f>IF([1]Budżet!D268="Koszty wsparcia uczestników projektu","T","N")</f>
        <v>N</v>
      </c>
      <c r="P276" s="460"/>
      <c r="Q276" s="461">
        <v>0</v>
      </c>
      <c r="R276" s="462">
        <v>0</v>
      </c>
      <c r="S276" s="463">
        <f t="shared" si="59"/>
        <v>0</v>
      </c>
      <c r="T276" s="460"/>
      <c r="U276" s="461">
        <v>0</v>
      </c>
      <c r="V276" s="462">
        <v>0</v>
      </c>
      <c r="W276" s="463">
        <f t="shared" si="60"/>
        <v>0</v>
      </c>
      <c r="X276" s="460"/>
      <c r="Y276" s="461">
        <v>0</v>
      </c>
      <c r="Z276" s="462">
        <v>0</v>
      </c>
      <c r="AA276" s="463">
        <f t="shared" si="61"/>
        <v>0</v>
      </c>
      <c r="AB276" s="460"/>
      <c r="AC276" s="461">
        <v>0</v>
      </c>
      <c r="AD276" s="462">
        <v>0</v>
      </c>
      <c r="AE276" s="463">
        <f t="shared" si="62"/>
        <v>0</v>
      </c>
      <c r="AF276" s="460"/>
      <c r="AG276" s="461">
        <v>0</v>
      </c>
      <c r="AH276" s="462">
        <v>0</v>
      </c>
      <c r="AI276" s="463">
        <f t="shared" si="63"/>
        <v>0</v>
      </c>
      <c r="AJ276" s="460"/>
      <c r="AK276" s="461">
        <v>0</v>
      </c>
      <c r="AL276" s="462">
        <v>0</v>
      </c>
      <c r="AM276" s="463">
        <f t="shared" si="64"/>
        <v>0</v>
      </c>
      <c r="AN276" s="460"/>
      <c r="AO276" s="461">
        <v>0</v>
      </c>
      <c r="AP276" s="462">
        <v>0</v>
      </c>
      <c r="AQ276" s="463">
        <f t="shared" si="65"/>
        <v>0</v>
      </c>
      <c r="AR276" s="464">
        <f t="shared" si="68"/>
        <v>0</v>
      </c>
      <c r="AS276" s="463">
        <f t="shared" si="69"/>
        <v>0</v>
      </c>
      <c r="AT276" s="480">
        <v>0</v>
      </c>
      <c r="AU276" s="491">
        <f>[1]Budżet!K268</f>
        <v>0</v>
      </c>
      <c r="AV276" s="487">
        <f>ROUND([1]Budżet!K268-[1]Budżet!M268,2)</f>
        <v>0</v>
      </c>
      <c r="AW276" s="487" t="str">
        <f t="shared" si="70"/>
        <v>OK</v>
      </c>
      <c r="AX276" s="488" t="str">
        <f t="shared" si="58"/>
        <v>OK</v>
      </c>
      <c r="AY276" s="488" t="str">
        <f t="shared" si="66"/>
        <v>Wartość wkładu własnego spójna z SOWA EFS</v>
      </c>
      <c r="AZ276" s="490" t="str">
        <f t="shared" si="67"/>
        <v>Wartość ogółem spójna z SOWA EFS</v>
      </c>
      <c r="BA276" s="456"/>
      <c r="BB276" s="441"/>
      <c r="BC276" s="441"/>
      <c r="BD276" s="441"/>
      <c r="BE276" s="441"/>
      <c r="BF276" s="441"/>
      <c r="BG276" s="441"/>
    </row>
    <row r="277" spans="1:59" ht="75" customHeight="1">
      <c r="A277" s="438" t="s">
        <v>1370</v>
      </c>
      <c r="B277" s="438">
        <f>[1]Budżet!B269</f>
        <v>0</v>
      </c>
      <c r="C277" s="476">
        <f>[1]Budżet!E269</f>
        <v>0</v>
      </c>
      <c r="D277" s="438">
        <f>[1]Budżet!N269</f>
        <v>0</v>
      </c>
      <c r="E277" s="438" t="str">
        <f>IF([1]Budżet!D269="Amortyzacja","T","N")</f>
        <v>N</v>
      </c>
      <c r="F277" s="438" t="str">
        <f>IF([1]Budżet!D269="Personel projektu","T","N")</f>
        <v>N</v>
      </c>
      <c r="G277" s="438" t="str">
        <f>IF([1]Budżet!D269="Środki trwałe/dostawy","T","N")</f>
        <v>N</v>
      </c>
      <c r="H277" s="438" t="str">
        <f>IF([1]Budżet!D269="Wsparcie finansowe udzielone grantobiorcom i uczestnikom projektu","T","N")</f>
        <v>N</v>
      </c>
      <c r="I277" s="438" t="str">
        <f>IF([1]Budżet!K269&gt;[1]Budżet!M269,"T","N")</f>
        <v>N</v>
      </c>
      <c r="J277" s="438" t="str">
        <f>IF([1]Budżet!D269="Nieruchomości","T","N")</f>
        <v>N</v>
      </c>
      <c r="K277" s="438" t="str">
        <f>IF([1]Budżet!D269="Usługi zewnętrzne","T","N")</f>
        <v>N</v>
      </c>
      <c r="L277" s="438" t="str">
        <f>IF([1]Budżet!D269="Wartości niematerialne i prawne","T","N")</f>
        <v>N</v>
      </c>
      <c r="M277" s="438" t="str">
        <f>IF([1]Budżet!D269="Roboty budowlane","T","N")</f>
        <v>N</v>
      </c>
      <c r="N277" s="438" t="str">
        <f>IF([1]Budżet!D269="Dostawy (inne niż środki trwałe)","T","N")</f>
        <v>N</v>
      </c>
      <c r="O277" s="438" t="str">
        <f>IF([1]Budżet!D269="Koszty wsparcia uczestników projektu","T","N")</f>
        <v>N</v>
      </c>
      <c r="P277" s="460"/>
      <c r="Q277" s="461">
        <v>0</v>
      </c>
      <c r="R277" s="462">
        <v>0</v>
      </c>
      <c r="S277" s="463">
        <f t="shared" si="59"/>
        <v>0</v>
      </c>
      <c r="T277" s="460"/>
      <c r="U277" s="461">
        <v>0</v>
      </c>
      <c r="V277" s="462">
        <v>0</v>
      </c>
      <c r="W277" s="463">
        <f t="shared" si="60"/>
        <v>0</v>
      </c>
      <c r="X277" s="460"/>
      <c r="Y277" s="461">
        <v>0</v>
      </c>
      <c r="Z277" s="462">
        <v>0</v>
      </c>
      <c r="AA277" s="463">
        <f t="shared" si="61"/>
        <v>0</v>
      </c>
      <c r="AB277" s="460"/>
      <c r="AC277" s="461">
        <v>0</v>
      </c>
      <c r="AD277" s="462">
        <v>0</v>
      </c>
      <c r="AE277" s="463">
        <f t="shared" si="62"/>
        <v>0</v>
      </c>
      <c r="AF277" s="460"/>
      <c r="AG277" s="461">
        <v>0</v>
      </c>
      <c r="AH277" s="462">
        <v>0</v>
      </c>
      <c r="AI277" s="463">
        <f t="shared" si="63"/>
        <v>0</v>
      </c>
      <c r="AJ277" s="460"/>
      <c r="AK277" s="461">
        <v>0</v>
      </c>
      <c r="AL277" s="462">
        <v>0</v>
      </c>
      <c r="AM277" s="463">
        <f t="shared" si="64"/>
        <v>0</v>
      </c>
      <c r="AN277" s="460"/>
      <c r="AO277" s="461">
        <v>0</v>
      </c>
      <c r="AP277" s="462">
        <v>0</v>
      </c>
      <c r="AQ277" s="463">
        <f t="shared" si="65"/>
        <v>0</v>
      </c>
      <c r="AR277" s="464">
        <f t="shared" si="68"/>
        <v>0</v>
      </c>
      <c r="AS277" s="463">
        <f t="shared" si="69"/>
        <v>0</v>
      </c>
      <c r="AT277" s="480">
        <v>0</v>
      </c>
      <c r="AU277" s="491">
        <f>[1]Budżet!K269</f>
        <v>0</v>
      </c>
      <c r="AV277" s="487">
        <f>ROUND([1]Budżet!K269-[1]Budżet!M269,2)</f>
        <v>0</v>
      </c>
      <c r="AW277" s="487" t="str">
        <f t="shared" si="70"/>
        <v>OK</v>
      </c>
      <c r="AX277" s="488" t="str">
        <f t="shared" si="58"/>
        <v>OK</v>
      </c>
      <c r="AY277" s="488" t="str">
        <f t="shared" si="66"/>
        <v>Wartość wkładu własnego spójna z SOWA EFS</v>
      </c>
      <c r="AZ277" s="490" t="str">
        <f t="shared" si="67"/>
        <v>Wartość ogółem spójna z SOWA EFS</v>
      </c>
      <c r="BA277" s="456"/>
      <c r="BB277" s="441"/>
      <c r="BC277" s="441"/>
      <c r="BD277" s="441"/>
      <c r="BE277" s="441"/>
      <c r="BF277" s="441"/>
      <c r="BG277" s="441"/>
    </row>
    <row r="278" spans="1:59" ht="75" customHeight="1">
      <c r="A278" s="438" t="s">
        <v>1371</v>
      </c>
      <c r="B278" s="438">
        <f>[1]Budżet!B270</f>
        <v>0</v>
      </c>
      <c r="C278" s="476">
        <f>[1]Budżet!E270</f>
        <v>0</v>
      </c>
      <c r="D278" s="438">
        <f>[1]Budżet!N270</f>
        <v>0</v>
      </c>
      <c r="E278" s="438" t="str">
        <f>IF([1]Budżet!D270="Amortyzacja","T","N")</f>
        <v>N</v>
      </c>
      <c r="F278" s="438" t="str">
        <f>IF([1]Budżet!D270="Personel projektu","T","N")</f>
        <v>N</v>
      </c>
      <c r="G278" s="438" t="str">
        <f>IF([1]Budżet!D270="Środki trwałe/dostawy","T","N")</f>
        <v>N</v>
      </c>
      <c r="H278" s="438" t="str">
        <f>IF([1]Budżet!D270="Wsparcie finansowe udzielone grantobiorcom i uczestnikom projektu","T","N")</f>
        <v>N</v>
      </c>
      <c r="I278" s="438" t="str">
        <f>IF([1]Budżet!K270&gt;[1]Budżet!M270,"T","N")</f>
        <v>N</v>
      </c>
      <c r="J278" s="438" t="str">
        <f>IF([1]Budżet!D270="Nieruchomości","T","N")</f>
        <v>N</v>
      </c>
      <c r="K278" s="438" t="str">
        <f>IF([1]Budżet!D270="Usługi zewnętrzne","T","N")</f>
        <v>N</v>
      </c>
      <c r="L278" s="438" t="str">
        <f>IF([1]Budżet!D270="Wartości niematerialne i prawne","T","N")</f>
        <v>N</v>
      </c>
      <c r="M278" s="438" t="str">
        <f>IF([1]Budżet!D270="Roboty budowlane","T","N")</f>
        <v>N</v>
      </c>
      <c r="N278" s="438" t="str">
        <f>IF([1]Budżet!D270="Dostawy (inne niż środki trwałe)","T","N")</f>
        <v>N</v>
      </c>
      <c r="O278" s="438" t="str">
        <f>IF([1]Budżet!D270="Koszty wsparcia uczestników projektu","T","N")</f>
        <v>N</v>
      </c>
      <c r="P278" s="460"/>
      <c r="Q278" s="461">
        <v>0</v>
      </c>
      <c r="R278" s="462">
        <v>0</v>
      </c>
      <c r="S278" s="463">
        <f t="shared" si="59"/>
        <v>0</v>
      </c>
      <c r="T278" s="460"/>
      <c r="U278" s="461">
        <v>0</v>
      </c>
      <c r="V278" s="462">
        <v>0</v>
      </c>
      <c r="W278" s="463">
        <f t="shared" si="60"/>
        <v>0</v>
      </c>
      <c r="X278" s="460"/>
      <c r="Y278" s="461">
        <v>0</v>
      </c>
      <c r="Z278" s="462">
        <v>0</v>
      </c>
      <c r="AA278" s="463">
        <f t="shared" si="61"/>
        <v>0</v>
      </c>
      <c r="AB278" s="460"/>
      <c r="AC278" s="461">
        <v>0</v>
      </c>
      <c r="AD278" s="462">
        <v>0</v>
      </c>
      <c r="AE278" s="463">
        <f t="shared" si="62"/>
        <v>0</v>
      </c>
      <c r="AF278" s="460"/>
      <c r="AG278" s="461">
        <v>0</v>
      </c>
      <c r="AH278" s="462">
        <v>0</v>
      </c>
      <c r="AI278" s="463">
        <f t="shared" si="63"/>
        <v>0</v>
      </c>
      <c r="AJ278" s="460"/>
      <c r="AK278" s="461">
        <v>0</v>
      </c>
      <c r="AL278" s="462">
        <v>0</v>
      </c>
      <c r="AM278" s="463">
        <f t="shared" si="64"/>
        <v>0</v>
      </c>
      <c r="AN278" s="460"/>
      <c r="AO278" s="461">
        <v>0</v>
      </c>
      <c r="AP278" s="462">
        <v>0</v>
      </c>
      <c r="AQ278" s="463">
        <f t="shared" si="65"/>
        <v>0</v>
      </c>
      <c r="AR278" s="464">
        <f t="shared" si="68"/>
        <v>0</v>
      </c>
      <c r="AS278" s="463">
        <f t="shared" si="69"/>
        <v>0</v>
      </c>
      <c r="AT278" s="480">
        <v>0</v>
      </c>
      <c r="AU278" s="491">
        <f>[1]Budżet!K270</f>
        <v>0</v>
      </c>
      <c r="AV278" s="487">
        <f>ROUND([1]Budżet!K270-[1]Budżet!M270,2)</f>
        <v>0</v>
      </c>
      <c r="AW278" s="487" t="str">
        <f t="shared" si="70"/>
        <v>OK</v>
      </c>
      <c r="AX278" s="488" t="str">
        <f t="shared" si="58"/>
        <v>OK</v>
      </c>
      <c r="AY278" s="488" t="str">
        <f t="shared" si="66"/>
        <v>Wartość wkładu własnego spójna z SOWA EFS</v>
      </c>
      <c r="AZ278" s="490" t="str">
        <f t="shared" si="67"/>
        <v>Wartość ogółem spójna z SOWA EFS</v>
      </c>
      <c r="BA278" s="456"/>
      <c r="BB278" s="441"/>
      <c r="BC278" s="441"/>
      <c r="BD278" s="441"/>
      <c r="BE278" s="441"/>
      <c r="BF278" s="441"/>
      <c r="BG278" s="441"/>
    </row>
    <row r="279" spans="1:59" ht="75" customHeight="1">
      <c r="A279" s="438" t="s">
        <v>1372</v>
      </c>
      <c r="B279" s="438">
        <f>[1]Budżet!B271</f>
        <v>0</v>
      </c>
      <c r="C279" s="476">
        <f>[1]Budżet!E271</f>
        <v>0</v>
      </c>
      <c r="D279" s="438">
        <f>[1]Budżet!N271</f>
        <v>0</v>
      </c>
      <c r="E279" s="438" t="str">
        <f>IF([1]Budżet!D271="Amortyzacja","T","N")</f>
        <v>N</v>
      </c>
      <c r="F279" s="438" t="str">
        <f>IF([1]Budżet!D271="Personel projektu","T","N")</f>
        <v>N</v>
      </c>
      <c r="G279" s="438" t="str">
        <f>IF([1]Budżet!D271="Środki trwałe/dostawy","T","N")</f>
        <v>N</v>
      </c>
      <c r="H279" s="438" t="str">
        <f>IF([1]Budżet!D271="Wsparcie finansowe udzielone grantobiorcom i uczestnikom projektu","T","N")</f>
        <v>N</v>
      </c>
      <c r="I279" s="438" t="str">
        <f>IF([1]Budżet!K271&gt;[1]Budżet!M271,"T","N")</f>
        <v>N</v>
      </c>
      <c r="J279" s="438" t="str">
        <f>IF([1]Budżet!D271="Nieruchomości","T","N")</f>
        <v>N</v>
      </c>
      <c r="K279" s="438" t="str">
        <f>IF([1]Budżet!D271="Usługi zewnętrzne","T","N")</f>
        <v>N</v>
      </c>
      <c r="L279" s="438" t="str">
        <f>IF([1]Budżet!D271="Wartości niematerialne i prawne","T","N")</f>
        <v>N</v>
      </c>
      <c r="M279" s="438" t="str">
        <f>IF([1]Budżet!D271="Roboty budowlane","T","N")</f>
        <v>N</v>
      </c>
      <c r="N279" s="438" t="str">
        <f>IF([1]Budżet!D271="Dostawy (inne niż środki trwałe)","T","N")</f>
        <v>N</v>
      </c>
      <c r="O279" s="438" t="str">
        <f>IF([1]Budżet!D271="Koszty wsparcia uczestników projektu","T","N")</f>
        <v>N</v>
      </c>
      <c r="P279" s="460"/>
      <c r="Q279" s="461">
        <v>0</v>
      </c>
      <c r="R279" s="462">
        <v>0</v>
      </c>
      <c r="S279" s="463">
        <f t="shared" si="59"/>
        <v>0</v>
      </c>
      <c r="T279" s="460"/>
      <c r="U279" s="461">
        <v>0</v>
      </c>
      <c r="V279" s="462">
        <v>0</v>
      </c>
      <c r="W279" s="463">
        <f t="shared" si="60"/>
        <v>0</v>
      </c>
      <c r="X279" s="460"/>
      <c r="Y279" s="461">
        <v>0</v>
      </c>
      <c r="Z279" s="462">
        <v>0</v>
      </c>
      <c r="AA279" s="463">
        <f t="shared" si="61"/>
        <v>0</v>
      </c>
      <c r="AB279" s="460"/>
      <c r="AC279" s="461">
        <v>0</v>
      </c>
      <c r="AD279" s="462">
        <v>0</v>
      </c>
      <c r="AE279" s="463">
        <f t="shared" si="62"/>
        <v>0</v>
      </c>
      <c r="AF279" s="460"/>
      <c r="AG279" s="461">
        <v>0</v>
      </c>
      <c r="AH279" s="462">
        <v>0</v>
      </c>
      <c r="AI279" s="463">
        <f t="shared" si="63"/>
        <v>0</v>
      </c>
      <c r="AJ279" s="460"/>
      <c r="AK279" s="461">
        <v>0</v>
      </c>
      <c r="AL279" s="462">
        <v>0</v>
      </c>
      <c r="AM279" s="463">
        <f t="shared" si="64"/>
        <v>0</v>
      </c>
      <c r="AN279" s="460"/>
      <c r="AO279" s="461">
        <v>0</v>
      </c>
      <c r="AP279" s="462">
        <v>0</v>
      </c>
      <c r="AQ279" s="463">
        <f t="shared" si="65"/>
        <v>0</v>
      </c>
      <c r="AR279" s="464">
        <f t="shared" si="68"/>
        <v>0</v>
      </c>
      <c r="AS279" s="463">
        <f t="shared" si="69"/>
        <v>0</v>
      </c>
      <c r="AT279" s="480">
        <v>0</v>
      </c>
      <c r="AU279" s="491">
        <f>[1]Budżet!K271</f>
        <v>0</v>
      </c>
      <c r="AV279" s="487">
        <f>ROUND([1]Budżet!K271-[1]Budżet!M271,2)</f>
        <v>0</v>
      </c>
      <c r="AW279" s="487" t="str">
        <f t="shared" si="70"/>
        <v>OK</v>
      </c>
      <c r="AX279" s="488" t="str">
        <f t="shared" si="58"/>
        <v>OK</v>
      </c>
      <c r="AY279" s="488" t="str">
        <f t="shared" si="66"/>
        <v>Wartość wkładu własnego spójna z SOWA EFS</v>
      </c>
      <c r="AZ279" s="490" t="str">
        <f t="shared" si="67"/>
        <v>Wartość ogółem spójna z SOWA EFS</v>
      </c>
      <c r="BA279" s="456"/>
      <c r="BB279" s="441"/>
      <c r="BC279" s="441"/>
      <c r="BD279" s="441"/>
      <c r="BE279" s="441"/>
      <c r="BF279" s="441"/>
      <c r="BG279" s="441"/>
    </row>
    <row r="280" spans="1:59" ht="75" customHeight="1">
      <c r="A280" s="438" t="s">
        <v>1373</v>
      </c>
      <c r="B280" s="438">
        <f>[1]Budżet!B272</f>
        <v>0</v>
      </c>
      <c r="C280" s="476">
        <f>[1]Budżet!E272</f>
        <v>0</v>
      </c>
      <c r="D280" s="438">
        <f>[1]Budżet!N272</f>
        <v>0</v>
      </c>
      <c r="E280" s="438" t="str">
        <f>IF([1]Budżet!D272="Amortyzacja","T","N")</f>
        <v>N</v>
      </c>
      <c r="F280" s="438" t="str">
        <f>IF([1]Budżet!D272="Personel projektu","T","N")</f>
        <v>N</v>
      </c>
      <c r="G280" s="438" t="str">
        <f>IF([1]Budżet!D272="Środki trwałe/dostawy","T","N")</f>
        <v>N</v>
      </c>
      <c r="H280" s="438" t="str">
        <f>IF([1]Budżet!D272="Wsparcie finansowe udzielone grantobiorcom i uczestnikom projektu","T","N")</f>
        <v>N</v>
      </c>
      <c r="I280" s="438" t="str">
        <f>IF([1]Budżet!K272&gt;[1]Budżet!M272,"T","N")</f>
        <v>N</v>
      </c>
      <c r="J280" s="438" t="str">
        <f>IF([1]Budżet!D272="Nieruchomości","T","N")</f>
        <v>N</v>
      </c>
      <c r="K280" s="438" t="str">
        <f>IF([1]Budżet!D272="Usługi zewnętrzne","T","N")</f>
        <v>N</v>
      </c>
      <c r="L280" s="438" t="str">
        <f>IF([1]Budżet!D272="Wartości niematerialne i prawne","T","N")</f>
        <v>N</v>
      </c>
      <c r="M280" s="438" t="str">
        <f>IF([1]Budżet!D272="Roboty budowlane","T","N")</f>
        <v>N</v>
      </c>
      <c r="N280" s="438" t="str">
        <f>IF([1]Budżet!D272="Dostawy (inne niż środki trwałe)","T","N")</f>
        <v>N</v>
      </c>
      <c r="O280" s="438" t="str">
        <f>IF([1]Budżet!D272="Koszty wsparcia uczestników projektu","T","N")</f>
        <v>N</v>
      </c>
      <c r="P280" s="460"/>
      <c r="Q280" s="461">
        <v>0</v>
      </c>
      <c r="R280" s="462">
        <v>0</v>
      </c>
      <c r="S280" s="463">
        <f t="shared" si="59"/>
        <v>0</v>
      </c>
      <c r="T280" s="460"/>
      <c r="U280" s="461">
        <v>0</v>
      </c>
      <c r="V280" s="462">
        <v>0</v>
      </c>
      <c r="W280" s="463">
        <f t="shared" si="60"/>
        <v>0</v>
      </c>
      <c r="X280" s="460"/>
      <c r="Y280" s="461">
        <v>0</v>
      </c>
      <c r="Z280" s="462">
        <v>0</v>
      </c>
      <c r="AA280" s="463">
        <f t="shared" si="61"/>
        <v>0</v>
      </c>
      <c r="AB280" s="460"/>
      <c r="AC280" s="461">
        <v>0</v>
      </c>
      <c r="AD280" s="462">
        <v>0</v>
      </c>
      <c r="AE280" s="463">
        <f t="shared" si="62"/>
        <v>0</v>
      </c>
      <c r="AF280" s="460"/>
      <c r="AG280" s="461">
        <v>0</v>
      </c>
      <c r="AH280" s="462">
        <v>0</v>
      </c>
      <c r="AI280" s="463">
        <f t="shared" si="63"/>
        <v>0</v>
      </c>
      <c r="AJ280" s="460"/>
      <c r="AK280" s="461">
        <v>0</v>
      </c>
      <c r="AL280" s="462">
        <v>0</v>
      </c>
      <c r="AM280" s="463">
        <f t="shared" si="64"/>
        <v>0</v>
      </c>
      <c r="AN280" s="460"/>
      <c r="AO280" s="461">
        <v>0</v>
      </c>
      <c r="AP280" s="462">
        <v>0</v>
      </c>
      <c r="AQ280" s="463">
        <f t="shared" si="65"/>
        <v>0</v>
      </c>
      <c r="AR280" s="464">
        <f t="shared" si="68"/>
        <v>0</v>
      </c>
      <c r="AS280" s="463">
        <f t="shared" si="69"/>
        <v>0</v>
      </c>
      <c r="AT280" s="480">
        <v>0</v>
      </c>
      <c r="AU280" s="491">
        <f>[1]Budżet!K272</f>
        <v>0</v>
      </c>
      <c r="AV280" s="487">
        <f>ROUND([1]Budżet!K272-[1]Budżet!M272,2)</f>
        <v>0</v>
      </c>
      <c r="AW280" s="487" t="str">
        <f t="shared" si="70"/>
        <v>OK</v>
      </c>
      <c r="AX280" s="488" t="str">
        <f t="shared" si="58"/>
        <v>OK</v>
      </c>
      <c r="AY280" s="488" t="str">
        <f t="shared" si="66"/>
        <v>Wartość wkładu własnego spójna z SOWA EFS</v>
      </c>
      <c r="AZ280" s="490" t="str">
        <f t="shared" si="67"/>
        <v>Wartość ogółem spójna z SOWA EFS</v>
      </c>
      <c r="BA280" s="456"/>
      <c r="BB280" s="441"/>
      <c r="BC280" s="441"/>
      <c r="BD280" s="441"/>
      <c r="BE280" s="441"/>
      <c r="BF280" s="441"/>
      <c r="BG280" s="441"/>
    </row>
    <row r="281" spans="1:59" ht="75" customHeight="1">
      <c r="A281" s="438" t="s">
        <v>1374</v>
      </c>
      <c r="B281" s="438">
        <f>[1]Budżet!B273</f>
        <v>0</v>
      </c>
      <c r="C281" s="476">
        <f>[1]Budżet!E273</f>
        <v>0</v>
      </c>
      <c r="D281" s="438">
        <f>[1]Budżet!N273</f>
        <v>0</v>
      </c>
      <c r="E281" s="438" t="str">
        <f>IF([1]Budżet!D273="Amortyzacja","T","N")</f>
        <v>N</v>
      </c>
      <c r="F281" s="438" t="str">
        <f>IF([1]Budżet!D273="Personel projektu","T","N")</f>
        <v>N</v>
      </c>
      <c r="G281" s="438" t="str">
        <f>IF([1]Budżet!D273="Środki trwałe/dostawy","T","N")</f>
        <v>N</v>
      </c>
      <c r="H281" s="438" t="str">
        <f>IF([1]Budżet!D273="Wsparcie finansowe udzielone grantobiorcom i uczestnikom projektu","T","N")</f>
        <v>N</v>
      </c>
      <c r="I281" s="438" t="str">
        <f>IF([1]Budżet!K273&gt;[1]Budżet!M273,"T","N")</f>
        <v>N</v>
      </c>
      <c r="J281" s="438" t="str">
        <f>IF([1]Budżet!D273="Nieruchomości","T","N")</f>
        <v>N</v>
      </c>
      <c r="K281" s="438" t="str">
        <f>IF([1]Budżet!D273="Usługi zewnętrzne","T","N")</f>
        <v>N</v>
      </c>
      <c r="L281" s="438" t="str">
        <f>IF([1]Budżet!D273="Wartości niematerialne i prawne","T","N")</f>
        <v>N</v>
      </c>
      <c r="M281" s="438" t="str">
        <f>IF([1]Budżet!D273="Roboty budowlane","T","N")</f>
        <v>N</v>
      </c>
      <c r="N281" s="438" t="str">
        <f>IF([1]Budżet!D273="Dostawy (inne niż środki trwałe)","T","N")</f>
        <v>N</v>
      </c>
      <c r="O281" s="438" t="str">
        <f>IF([1]Budżet!D273="Koszty wsparcia uczestników projektu","T","N")</f>
        <v>N</v>
      </c>
      <c r="P281" s="460"/>
      <c r="Q281" s="461">
        <v>0</v>
      </c>
      <c r="R281" s="462">
        <v>0</v>
      </c>
      <c r="S281" s="463">
        <f t="shared" si="59"/>
        <v>0</v>
      </c>
      <c r="T281" s="460"/>
      <c r="U281" s="461">
        <v>0</v>
      </c>
      <c r="V281" s="462">
        <v>0</v>
      </c>
      <c r="W281" s="463">
        <f t="shared" si="60"/>
        <v>0</v>
      </c>
      <c r="X281" s="460"/>
      <c r="Y281" s="461">
        <v>0</v>
      </c>
      <c r="Z281" s="462">
        <v>0</v>
      </c>
      <c r="AA281" s="463">
        <f t="shared" si="61"/>
        <v>0</v>
      </c>
      <c r="AB281" s="460"/>
      <c r="AC281" s="461">
        <v>0</v>
      </c>
      <c r="AD281" s="462">
        <v>0</v>
      </c>
      <c r="AE281" s="463">
        <f t="shared" si="62"/>
        <v>0</v>
      </c>
      <c r="AF281" s="460"/>
      <c r="AG281" s="461">
        <v>0</v>
      </c>
      <c r="AH281" s="462">
        <v>0</v>
      </c>
      <c r="AI281" s="463">
        <f t="shared" si="63"/>
        <v>0</v>
      </c>
      <c r="AJ281" s="460"/>
      <c r="AK281" s="461">
        <v>0</v>
      </c>
      <c r="AL281" s="462">
        <v>0</v>
      </c>
      <c r="AM281" s="463">
        <f t="shared" si="64"/>
        <v>0</v>
      </c>
      <c r="AN281" s="460"/>
      <c r="AO281" s="461">
        <v>0</v>
      </c>
      <c r="AP281" s="462">
        <v>0</v>
      </c>
      <c r="AQ281" s="463">
        <f t="shared" si="65"/>
        <v>0</v>
      </c>
      <c r="AR281" s="464">
        <f t="shared" si="68"/>
        <v>0</v>
      </c>
      <c r="AS281" s="463">
        <f t="shared" si="69"/>
        <v>0</v>
      </c>
      <c r="AT281" s="480">
        <v>0</v>
      </c>
      <c r="AU281" s="491">
        <f>[1]Budżet!K273</f>
        <v>0</v>
      </c>
      <c r="AV281" s="487">
        <f>ROUND([1]Budżet!K273-[1]Budżet!M273,2)</f>
        <v>0</v>
      </c>
      <c r="AW281" s="487" t="str">
        <f t="shared" si="70"/>
        <v>OK</v>
      </c>
      <c r="AX281" s="488" t="str">
        <f t="shared" si="58"/>
        <v>OK</v>
      </c>
      <c r="AY281" s="488" t="str">
        <f t="shared" si="66"/>
        <v>Wartość wkładu własnego spójna z SOWA EFS</v>
      </c>
      <c r="AZ281" s="490" t="str">
        <f t="shared" si="67"/>
        <v>Wartość ogółem spójna z SOWA EFS</v>
      </c>
      <c r="BA281" s="456"/>
      <c r="BB281" s="441"/>
      <c r="BC281" s="441"/>
      <c r="BD281" s="441"/>
      <c r="BE281" s="441"/>
      <c r="BF281" s="441"/>
      <c r="BG281" s="441"/>
    </row>
    <row r="282" spans="1:59" ht="75" customHeight="1">
      <c r="A282" s="438" t="s">
        <v>1375</v>
      </c>
      <c r="B282" s="438">
        <f>[1]Budżet!B274</f>
        <v>0</v>
      </c>
      <c r="C282" s="476">
        <f>[1]Budżet!E274</f>
        <v>0</v>
      </c>
      <c r="D282" s="438">
        <f>[1]Budżet!N274</f>
        <v>0</v>
      </c>
      <c r="E282" s="438" t="str">
        <f>IF([1]Budżet!D274="Amortyzacja","T","N")</f>
        <v>N</v>
      </c>
      <c r="F282" s="438" t="str">
        <f>IF([1]Budżet!D274="Personel projektu","T","N")</f>
        <v>N</v>
      </c>
      <c r="G282" s="438" t="str">
        <f>IF([1]Budżet!D274="Środki trwałe/dostawy","T","N")</f>
        <v>N</v>
      </c>
      <c r="H282" s="438" t="str">
        <f>IF([1]Budżet!D274="Wsparcie finansowe udzielone grantobiorcom i uczestnikom projektu","T","N")</f>
        <v>N</v>
      </c>
      <c r="I282" s="438" t="str">
        <f>IF([1]Budżet!K274&gt;[1]Budżet!M274,"T","N")</f>
        <v>N</v>
      </c>
      <c r="J282" s="438" t="str">
        <f>IF([1]Budżet!D274="Nieruchomości","T","N")</f>
        <v>N</v>
      </c>
      <c r="K282" s="438" t="str">
        <f>IF([1]Budżet!D274="Usługi zewnętrzne","T","N")</f>
        <v>N</v>
      </c>
      <c r="L282" s="438" t="str">
        <f>IF([1]Budżet!D274="Wartości niematerialne i prawne","T","N")</f>
        <v>N</v>
      </c>
      <c r="M282" s="438" t="str">
        <f>IF([1]Budżet!D274="Roboty budowlane","T","N")</f>
        <v>N</v>
      </c>
      <c r="N282" s="438" t="str">
        <f>IF([1]Budżet!D274="Dostawy (inne niż środki trwałe)","T","N")</f>
        <v>N</v>
      </c>
      <c r="O282" s="438" t="str">
        <f>IF([1]Budżet!D274="Koszty wsparcia uczestników projektu","T","N")</f>
        <v>N</v>
      </c>
      <c r="P282" s="460"/>
      <c r="Q282" s="461">
        <v>0</v>
      </c>
      <c r="R282" s="462">
        <v>0</v>
      </c>
      <c r="S282" s="463">
        <f t="shared" si="59"/>
        <v>0</v>
      </c>
      <c r="T282" s="460"/>
      <c r="U282" s="461">
        <v>0</v>
      </c>
      <c r="V282" s="462">
        <v>0</v>
      </c>
      <c r="W282" s="463">
        <f t="shared" si="60"/>
        <v>0</v>
      </c>
      <c r="X282" s="460"/>
      <c r="Y282" s="461">
        <v>0</v>
      </c>
      <c r="Z282" s="462">
        <v>0</v>
      </c>
      <c r="AA282" s="463">
        <f t="shared" si="61"/>
        <v>0</v>
      </c>
      <c r="AB282" s="460"/>
      <c r="AC282" s="461">
        <v>0</v>
      </c>
      <c r="AD282" s="462">
        <v>0</v>
      </c>
      <c r="AE282" s="463">
        <f t="shared" si="62"/>
        <v>0</v>
      </c>
      <c r="AF282" s="460"/>
      <c r="AG282" s="461">
        <v>0</v>
      </c>
      <c r="AH282" s="462">
        <v>0</v>
      </c>
      <c r="AI282" s="463">
        <f t="shared" si="63"/>
        <v>0</v>
      </c>
      <c r="AJ282" s="460"/>
      <c r="AK282" s="461">
        <v>0</v>
      </c>
      <c r="AL282" s="462">
        <v>0</v>
      </c>
      <c r="AM282" s="463">
        <f t="shared" si="64"/>
        <v>0</v>
      </c>
      <c r="AN282" s="460"/>
      <c r="AO282" s="461">
        <v>0</v>
      </c>
      <c r="AP282" s="462">
        <v>0</v>
      </c>
      <c r="AQ282" s="463">
        <f t="shared" si="65"/>
        <v>0</v>
      </c>
      <c r="AR282" s="464">
        <f t="shared" si="68"/>
        <v>0</v>
      </c>
      <c r="AS282" s="463">
        <f t="shared" si="69"/>
        <v>0</v>
      </c>
      <c r="AT282" s="480">
        <v>0</v>
      </c>
      <c r="AU282" s="491">
        <f>[1]Budżet!K274</f>
        <v>0</v>
      </c>
      <c r="AV282" s="487">
        <f>ROUND([1]Budżet!K274-[1]Budżet!M274,2)</f>
        <v>0</v>
      </c>
      <c r="AW282" s="487" t="str">
        <f t="shared" si="70"/>
        <v>OK</v>
      </c>
      <c r="AX282" s="488" t="str">
        <f t="shared" si="58"/>
        <v>OK</v>
      </c>
      <c r="AY282" s="488" t="str">
        <f t="shared" si="66"/>
        <v>Wartość wkładu własnego spójna z SOWA EFS</v>
      </c>
      <c r="AZ282" s="490" t="str">
        <f t="shared" si="67"/>
        <v>Wartość ogółem spójna z SOWA EFS</v>
      </c>
      <c r="BA282" s="456"/>
      <c r="BB282" s="441"/>
      <c r="BC282" s="441"/>
      <c r="BD282" s="441"/>
      <c r="BE282" s="441"/>
      <c r="BF282" s="441"/>
      <c r="BG282" s="441"/>
    </row>
    <row r="283" spans="1:59" ht="75" customHeight="1">
      <c r="A283" s="438" t="s">
        <v>1376</v>
      </c>
      <c r="B283" s="438">
        <f>[1]Budżet!B275</f>
        <v>0</v>
      </c>
      <c r="C283" s="476">
        <f>[1]Budżet!E275</f>
        <v>0</v>
      </c>
      <c r="D283" s="438">
        <f>[1]Budżet!N275</f>
        <v>0</v>
      </c>
      <c r="E283" s="438" t="str">
        <f>IF([1]Budżet!D275="Amortyzacja","T","N")</f>
        <v>N</v>
      </c>
      <c r="F283" s="438" t="str">
        <f>IF([1]Budżet!D275="Personel projektu","T","N")</f>
        <v>N</v>
      </c>
      <c r="G283" s="438" t="str">
        <f>IF([1]Budżet!D275="Środki trwałe/dostawy","T","N")</f>
        <v>N</v>
      </c>
      <c r="H283" s="438" t="str">
        <f>IF([1]Budżet!D275="Wsparcie finansowe udzielone grantobiorcom i uczestnikom projektu","T","N")</f>
        <v>N</v>
      </c>
      <c r="I283" s="438" t="str">
        <f>IF([1]Budżet!K275&gt;[1]Budżet!M275,"T","N")</f>
        <v>N</v>
      </c>
      <c r="J283" s="438" t="str">
        <f>IF([1]Budżet!D275="Nieruchomości","T","N")</f>
        <v>N</v>
      </c>
      <c r="K283" s="438" t="str">
        <f>IF([1]Budżet!D275="Usługi zewnętrzne","T","N")</f>
        <v>N</v>
      </c>
      <c r="L283" s="438" t="str">
        <f>IF([1]Budżet!D275="Wartości niematerialne i prawne","T","N")</f>
        <v>N</v>
      </c>
      <c r="M283" s="438" t="str">
        <f>IF([1]Budżet!D275="Roboty budowlane","T","N")</f>
        <v>N</v>
      </c>
      <c r="N283" s="438" t="str">
        <f>IF([1]Budżet!D275="Dostawy (inne niż środki trwałe)","T","N")</f>
        <v>N</v>
      </c>
      <c r="O283" s="438" t="str">
        <f>IF([1]Budżet!D275="Koszty wsparcia uczestników projektu","T","N")</f>
        <v>N</v>
      </c>
      <c r="P283" s="460"/>
      <c r="Q283" s="461">
        <v>0</v>
      </c>
      <c r="R283" s="462">
        <v>0</v>
      </c>
      <c r="S283" s="463">
        <f t="shared" si="59"/>
        <v>0</v>
      </c>
      <c r="T283" s="460"/>
      <c r="U283" s="461">
        <v>0</v>
      </c>
      <c r="V283" s="462">
        <v>0</v>
      </c>
      <c r="W283" s="463">
        <f t="shared" si="60"/>
        <v>0</v>
      </c>
      <c r="X283" s="460"/>
      <c r="Y283" s="461">
        <v>0</v>
      </c>
      <c r="Z283" s="462">
        <v>0</v>
      </c>
      <c r="AA283" s="463">
        <f t="shared" si="61"/>
        <v>0</v>
      </c>
      <c r="AB283" s="460"/>
      <c r="AC283" s="461">
        <v>0</v>
      </c>
      <c r="AD283" s="462">
        <v>0</v>
      </c>
      <c r="AE283" s="463">
        <f t="shared" si="62"/>
        <v>0</v>
      </c>
      <c r="AF283" s="460"/>
      <c r="AG283" s="461">
        <v>0</v>
      </c>
      <c r="AH283" s="462">
        <v>0</v>
      </c>
      <c r="AI283" s="463">
        <f t="shared" si="63"/>
        <v>0</v>
      </c>
      <c r="AJ283" s="460"/>
      <c r="AK283" s="461">
        <v>0</v>
      </c>
      <c r="AL283" s="462">
        <v>0</v>
      </c>
      <c r="AM283" s="463">
        <f t="shared" si="64"/>
        <v>0</v>
      </c>
      <c r="AN283" s="460"/>
      <c r="AO283" s="461">
        <v>0</v>
      </c>
      <c r="AP283" s="462">
        <v>0</v>
      </c>
      <c r="AQ283" s="463">
        <f t="shared" si="65"/>
        <v>0</v>
      </c>
      <c r="AR283" s="464">
        <f t="shared" si="68"/>
        <v>0</v>
      </c>
      <c r="AS283" s="463">
        <f t="shared" si="69"/>
        <v>0</v>
      </c>
      <c r="AT283" s="480">
        <v>0</v>
      </c>
      <c r="AU283" s="491">
        <f>[1]Budżet!K275</f>
        <v>0</v>
      </c>
      <c r="AV283" s="487">
        <f>ROUND([1]Budżet!K275-[1]Budżet!M275,2)</f>
        <v>0</v>
      </c>
      <c r="AW283" s="487" t="str">
        <f t="shared" si="70"/>
        <v>OK</v>
      </c>
      <c r="AX283" s="488" t="str">
        <f t="shared" si="58"/>
        <v>OK</v>
      </c>
      <c r="AY283" s="488" t="str">
        <f t="shared" si="66"/>
        <v>Wartość wkładu własnego spójna z SOWA EFS</v>
      </c>
      <c r="AZ283" s="490" t="str">
        <f t="shared" si="67"/>
        <v>Wartość ogółem spójna z SOWA EFS</v>
      </c>
      <c r="BA283" s="456"/>
      <c r="BB283" s="441"/>
      <c r="BC283" s="441"/>
      <c r="BD283" s="441"/>
      <c r="BE283" s="441"/>
      <c r="BF283" s="441"/>
      <c r="BG283" s="441"/>
    </row>
    <row r="284" spans="1:59" ht="75" customHeight="1">
      <c r="A284" s="438" t="s">
        <v>1377</v>
      </c>
      <c r="B284" s="438">
        <f>[1]Budżet!B276</f>
        <v>0</v>
      </c>
      <c r="C284" s="476">
        <f>[1]Budżet!E276</f>
        <v>0</v>
      </c>
      <c r="D284" s="438">
        <f>[1]Budżet!N276</f>
        <v>0</v>
      </c>
      <c r="E284" s="438" t="str">
        <f>IF([1]Budżet!D276="Amortyzacja","T","N")</f>
        <v>N</v>
      </c>
      <c r="F284" s="438" t="str">
        <f>IF([1]Budżet!D276="Personel projektu","T","N")</f>
        <v>N</v>
      </c>
      <c r="G284" s="438" t="str">
        <f>IF([1]Budżet!D276="Środki trwałe/dostawy","T","N")</f>
        <v>N</v>
      </c>
      <c r="H284" s="438" t="str">
        <f>IF([1]Budżet!D276="Wsparcie finansowe udzielone grantobiorcom i uczestnikom projektu","T","N")</f>
        <v>N</v>
      </c>
      <c r="I284" s="438" t="str">
        <f>IF([1]Budżet!K276&gt;[1]Budżet!M276,"T","N")</f>
        <v>N</v>
      </c>
      <c r="J284" s="438" t="str">
        <f>IF([1]Budżet!D276="Nieruchomości","T","N")</f>
        <v>N</v>
      </c>
      <c r="K284" s="438" t="str">
        <f>IF([1]Budżet!D276="Usługi zewnętrzne","T","N")</f>
        <v>N</v>
      </c>
      <c r="L284" s="438" t="str">
        <f>IF([1]Budżet!D276="Wartości niematerialne i prawne","T","N")</f>
        <v>N</v>
      </c>
      <c r="M284" s="438" t="str">
        <f>IF([1]Budżet!D276="Roboty budowlane","T","N")</f>
        <v>N</v>
      </c>
      <c r="N284" s="438" t="str">
        <f>IF([1]Budżet!D276="Dostawy (inne niż środki trwałe)","T","N")</f>
        <v>N</v>
      </c>
      <c r="O284" s="438" t="str">
        <f>IF([1]Budżet!D276="Koszty wsparcia uczestników projektu","T","N")</f>
        <v>N</v>
      </c>
      <c r="P284" s="460"/>
      <c r="Q284" s="461">
        <v>0</v>
      </c>
      <c r="R284" s="462">
        <v>0</v>
      </c>
      <c r="S284" s="463">
        <f t="shared" si="59"/>
        <v>0</v>
      </c>
      <c r="T284" s="460"/>
      <c r="U284" s="461">
        <v>0</v>
      </c>
      <c r="V284" s="462">
        <v>0</v>
      </c>
      <c r="W284" s="463">
        <f t="shared" si="60"/>
        <v>0</v>
      </c>
      <c r="X284" s="460"/>
      <c r="Y284" s="461">
        <v>0</v>
      </c>
      <c r="Z284" s="462">
        <v>0</v>
      </c>
      <c r="AA284" s="463">
        <f t="shared" si="61"/>
        <v>0</v>
      </c>
      <c r="AB284" s="460"/>
      <c r="AC284" s="461">
        <v>0</v>
      </c>
      <c r="AD284" s="462">
        <v>0</v>
      </c>
      <c r="AE284" s="463">
        <f t="shared" si="62"/>
        <v>0</v>
      </c>
      <c r="AF284" s="460"/>
      <c r="AG284" s="461">
        <v>0</v>
      </c>
      <c r="AH284" s="462">
        <v>0</v>
      </c>
      <c r="AI284" s="463">
        <f t="shared" si="63"/>
        <v>0</v>
      </c>
      <c r="AJ284" s="460"/>
      <c r="AK284" s="461">
        <v>0</v>
      </c>
      <c r="AL284" s="462">
        <v>0</v>
      </c>
      <c r="AM284" s="463">
        <f t="shared" si="64"/>
        <v>0</v>
      </c>
      <c r="AN284" s="460"/>
      <c r="AO284" s="461">
        <v>0</v>
      </c>
      <c r="AP284" s="462">
        <v>0</v>
      </c>
      <c r="AQ284" s="463">
        <f t="shared" si="65"/>
        <v>0</v>
      </c>
      <c r="AR284" s="464">
        <f t="shared" si="68"/>
        <v>0</v>
      </c>
      <c r="AS284" s="463">
        <f t="shared" si="69"/>
        <v>0</v>
      </c>
      <c r="AT284" s="480">
        <v>0</v>
      </c>
      <c r="AU284" s="491">
        <f>[1]Budżet!K276</f>
        <v>0</v>
      </c>
      <c r="AV284" s="487">
        <f>ROUND([1]Budżet!K276-[1]Budżet!M276,2)</f>
        <v>0</v>
      </c>
      <c r="AW284" s="487" t="str">
        <f t="shared" si="70"/>
        <v>OK</v>
      </c>
      <c r="AX284" s="488" t="str">
        <f t="shared" si="58"/>
        <v>OK</v>
      </c>
      <c r="AY284" s="488" t="str">
        <f t="shared" si="66"/>
        <v>Wartość wkładu własnego spójna z SOWA EFS</v>
      </c>
      <c r="AZ284" s="490" t="str">
        <f t="shared" si="67"/>
        <v>Wartość ogółem spójna z SOWA EFS</v>
      </c>
      <c r="BA284" s="456"/>
      <c r="BB284" s="441"/>
      <c r="BC284" s="441"/>
      <c r="BD284" s="441"/>
      <c r="BE284" s="441"/>
      <c r="BF284" s="441"/>
      <c r="BG284" s="441"/>
    </row>
    <row r="285" spans="1:59" ht="75" customHeight="1">
      <c r="A285" s="438" t="s">
        <v>1378</v>
      </c>
      <c r="B285" s="438">
        <f>[1]Budżet!B277</f>
        <v>0</v>
      </c>
      <c r="C285" s="476">
        <f>[1]Budżet!E277</f>
        <v>0</v>
      </c>
      <c r="D285" s="438">
        <f>[1]Budżet!N277</f>
        <v>0</v>
      </c>
      <c r="E285" s="438" t="str">
        <f>IF([1]Budżet!D277="Amortyzacja","T","N")</f>
        <v>N</v>
      </c>
      <c r="F285" s="438" t="str">
        <f>IF([1]Budżet!D277="Personel projektu","T","N")</f>
        <v>N</v>
      </c>
      <c r="G285" s="438" t="str">
        <f>IF([1]Budżet!D277="Środki trwałe/dostawy","T","N")</f>
        <v>N</v>
      </c>
      <c r="H285" s="438" t="str">
        <f>IF([1]Budżet!D277="Wsparcie finansowe udzielone grantobiorcom i uczestnikom projektu","T","N")</f>
        <v>N</v>
      </c>
      <c r="I285" s="438" t="str">
        <f>IF([1]Budżet!K277&gt;[1]Budżet!M277,"T","N")</f>
        <v>N</v>
      </c>
      <c r="J285" s="438" t="str">
        <f>IF([1]Budżet!D277="Nieruchomości","T","N")</f>
        <v>N</v>
      </c>
      <c r="K285" s="438" t="str">
        <f>IF([1]Budżet!D277="Usługi zewnętrzne","T","N")</f>
        <v>N</v>
      </c>
      <c r="L285" s="438" t="str">
        <f>IF([1]Budżet!D277="Wartości niematerialne i prawne","T","N")</f>
        <v>N</v>
      </c>
      <c r="M285" s="438" t="str">
        <f>IF([1]Budżet!D277="Roboty budowlane","T","N")</f>
        <v>N</v>
      </c>
      <c r="N285" s="438" t="str">
        <f>IF([1]Budżet!D277="Dostawy (inne niż środki trwałe)","T","N")</f>
        <v>N</v>
      </c>
      <c r="O285" s="438" t="str">
        <f>IF([1]Budżet!D277="Koszty wsparcia uczestników projektu","T","N")</f>
        <v>N</v>
      </c>
      <c r="P285" s="460"/>
      <c r="Q285" s="461">
        <v>0</v>
      </c>
      <c r="R285" s="462">
        <v>0</v>
      </c>
      <c r="S285" s="463">
        <f t="shared" si="59"/>
        <v>0</v>
      </c>
      <c r="T285" s="460"/>
      <c r="U285" s="461">
        <v>0</v>
      </c>
      <c r="V285" s="462">
        <v>0</v>
      </c>
      <c r="W285" s="463">
        <f t="shared" si="60"/>
        <v>0</v>
      </c>
      <c r="X285" s="460"/>
      <c r="Y285" s="461">
        <v>0</v>
      </c>
      <c r="Z285" s="462">
        <v>0</v>
      </c>
      <c r="AA285" s="463">
        <f t="shared" si="61"/>
        <v>0</v>
      </c>
      <c r="AB285" s="460"/>
      <c r="AC285" s="461">
        <v>0</v>
      </c>
      <c r="AD285" s="462">
        <v>0</v>
      </c>
      <c r="AE285" s="463">
        <f t="shared" si="62"/>
        <v>0</v>
      </c>
      <c r="AF285" s="460"/>
      <c r="AG285" s="461">
        <v>0</v>
      </c>
      <c r="AH285" s="462">
        <v>0</v>
      </c>
      <c r="AI285" s="463">
        <f t="shared" si="63"/>
        <v>0</v>
      </c>
      <c r="AJ285" s="460"/>
      <c r="AK285" s="461">
        <v>0</v>
      </c>
      <c r="AL285" s="462">
        <v>0</v>
      </c>
      <c r="AM285" s="463">
        <f t="shared" si="64"/>
        <v>0</v>
      </c>
      <c r="AN285" s="460"/>
      <c r="AO285" s="461">
        <v>0</v>
      </c>
      <c r="AP285" s="462">
        <v>0</v>
      </c>
      <c r="AQ285" s="463">
        <f t="shared" si="65"/>
        <v>0</v>
      </c>
      <c r="AR285" s="464">
        <f t="shared" si="68"/>
        <v>0</v>
      </c>
      <c r="AS285" s="463">
        <f t="shared" si="69"/>
        <v>0</v>
      </c>
      <c r="AT285" s="480">
        <v>0</v>
      </c>
      <c r="AU285" s="491">
        <f>[1]Budżet!K277</f>
        <v>0</v>
      </c>
      <c r="AV285" s="487">
        <f>ROUND([1]Budżet!K277-[1]Budżet!M277,2)</f>
        <v>0</v>
      </c>
      <c r="AW285" s="487" t="str">
        <f t="shared" si="70"/>
        <v>OK</v>
      </c>
      <c r="AX285" s="488" t="str">
        <f t="shared" si="58"/>
        <v>OK</v>
      </c>
      <c r="AY285" s="488" t="str">
        <f t="shared" si="66"/>
        <v>Wartość wkładu własnego spójna z SOWA EFS</v>
      </c>
      <c r="AZ285" s="490" t="str">
        <f t="shared" si="67"/>
        <v>Wartość ogółem spójna z SOWA EFS</v>
      </c>
      <c r="BA285" s="456"/>
      <c r="BB285" s="441"/>
      <c r="BC285" s="441"/>
      <c r="BD285" s="441"/>
      <c r="BE285" s="441"/>
      <c r="BF285" s="441"/>
      <c r="BG285" s="441"/>
    </row>
    <row r="286" spans="1:59" ht="75" customHeight="1">
      <c r="A286" s="438" t="s">
        <v>1379</v>
      </c>
      <c r="B286" s="438">
        <f>[1]Budżet!B278</f>
        <v>0</v>
      </c>
      <c r="C286" s="476">
        <f>[1]Budżet!E278</f>
        <v>0</v>
      </c>
      <c r="D286" s="438">
        <f>[1]Budżet!N278</f>
        <v>0</v>
      </c>
      <c r="E286" s="438" t="str">
        <f>IF([1]Budżet!D278="Amortyzacja","T","N")</f>
        <v>N</v>
      </c>
      <c r="F286" s="438" t="str">
        <f>IF([1]Budżet!D278="Personel projektu","T","N")</f>
        <v>N</v>
      </c>
      <c r="G286" s="438" t="str">
        <f>IF([1]Budżet!D278="Środki trwałe/dostawy","T","N")</f>
        <v>N</v>
      </c>
      <c r="H286" s="438" t="str">
        <f>IF([1]Budżet!D278="Wsparcie finansowe udzielone grantobiorcom i uczestnikom projektu","T","N")</f>
        <v>N</v>
      </c>
      <c r="I286" s="438" t="str">
        <f>IF([1]Budżet!K278&gt;[1]Budżet!M278,"T","N")</f>
        <v>N</v>
      </c>
      <c r="J286" s="438" t="str">
        <f>IF([1]Budżet!D278="Nieruchomości","T","N")</f>
        <v>N</v>
      </c>
      <c r="K286" s="438" t="str">
        <f>IF([1]Budżet!D278="Usługi zewnętrzne","T","N")</f>
        <v>N</v>
      </c>
      <c r="L286" s="438" t="str">
        <f>IF([1]Budżet!D278="Wartości niematerialne i prawne","T","N")</f>
        <v>N</v>
      </c>
      <c r="M286" s="438" t="str">
        <f>IF([1]Budżet!D278="Roboty budowlane","T","N")</f>
        <v>N</v>
      </c>
      <c r="N286" s="438" t="str">
        <f>IF([1]Budżet!D278="Dostawy (inne niż środki trwałe)","T","N")</f>
        <v>N</v>
      </c>
      <c r="O286" s="438" t="str">
        <f>IF([1]Budżet!D278="Koszty wsparcia uczestników projektu","T","N")</f>
        <v>N</v>
      </c>
      <c r="P286" s="460"/>
      <c r="Q286" s="461">
        <v>0</v>
      </c>
      <c r="R286" s="462">
        <v>0</v>
      </c>
      <c r="S286" s="463">
        <f t="shared" si="59"/>
        <v>0</v>
      </c>
      <c r="T286" s="460"/>
      <c r="U286" s="461">
        <v>0</v>
      </c>
      <c r="V286" s="462">
        <v>0</v>
      </c>
      <c r="W286" s="463">
        <f t="shared" si="60"/>
        <v>0</v>
      </c>
      <c r="X286" s="460"/>
      <c r="Y286" s="461">
        <v>0</v>
      </c>
      <c r="Z286" s="462">
        <v>0</v>
      </c>
      <c r="AA286" s="463">
        <f t="shared" si="61"/>
        <v>0</v>
      </c>
      <c r="AB286" s="460"/>
      <c r="AC286" s="461">
        <v>0</v>
      </c>
      <c r="AD286" s="462">
        <v>0</v>
      </c>
      <c r="AE286" s="463">
        <f t="shared" si="62"/>
        <v>0</v>
      </c>
      <c r="AF286" s="460"/>
      <c r="AG286" s="461">
        <v>0</v>
      </c>
      <c r="AH286" s="462">
        <v>0</v>
      </c>
      <c r="AI286" s="463">
        <f t="shared" si="63"/>
        <v>0</v>
      </c>
      <c r="AJ286" s="460"/>
      <c r="AK286" s="461">
        <v>0</v>
      </c>
      <c r="AL286" s="462">
        <v>0</v>
      </c>
      <c r="AM286" s="463">
        <f t="shared" si="64"/>
        <v>0</v>
      </c>
      <c r="AN286" s="460"/>
      <c r="AO286" s="461">
        <v>0</v>
      </c>
      <c r="AP286" s="462">
        <v>0</v>
      </c>
      <c r="AQ286" s="463">
        <f t="shared" si="65"/>
        <v>0</v>
      </c>
      <c r="AR286" s="464">
        <f t="shared" si="68"/>
        <v>0</v>
      </c>
      <c r="AS286" s="463">
        <f t="shared" si="69"/>
        <v>0</v>
      </c>
      <c r="AT286" s="480">
        <v>0</v>
      </c>
      <c r="AU286" s="491">
        <f>[1]Budżet!K278</f>
        <v>0</v>
      </c>
      <c r="AV286" s="487">
        <f>ROUND([1]Budżet!K278-[1]Budżet!M278,2)</f>
        <v>0</v>
      </c>
      <c r="AW286" s="487" t="str">
        <f t="shared" si="70"/>
        <v>OK</v>
      </c>
      <c r="AX286" s="488" t="str">
        <f t="shared" si="58"/>
        <v>OK</v>
      </c>
      <c r="AY286" s="488" t="str">
        <f t="shared" si="66"/>
        <v>Wartość wkładu własnego spójna z SOWA EFS</v>
      </c>
      <c r="AZ286" s="490" t="str">
        <f t="shared" si="67"/>
        <v>Wartość ogółem spójna z SOWA EFS</v>
      </c>
      <c r="BA286" s="456"/>
      <c r="BB286" s="441"/>
      <c r="BC286" s="441"/>
      <c r="BD286" s="441"/>
      <c r="BE286" s="441"/>
      <c r="BF286" s="441"/>
      <c r="BG286" s="441"/>
    </row>
    <row r="287" spans="1:59" ht="75" customHeight="1">
      <c r="A287" s="438" t="s">
        <v>1380</v>
      </c>
      <c r="B287" s="438">
        <f>[1]Budżet!B279</f>
        <v>0</v>
      </c>
      <c r="C287" s="476">
        <f>[1]Budżet!E279</f>
        <v>0</v>
      </c>
      <c r="D287" s="438">
        <f>[1]Budżet!N279</f>
        <v>0</v>
      </c>
      <c r="E287" s="438" t="str">
        <f>IF([1]Budżet!D279="Amortyzacja","T","N")</f>
        <v>N</v>
      </c>
      <c r="F287" s="438" t="str">
        <f>IF([1]Budżet!D279="Personel projektu","T","N")</f>
        <v>N</v>
      </c>
      <c r="G287" s="438" t="str">
        <f>IF([1]Budżet!D279="Środki trwałe/dostawy","T","N")</f>
        <v>N</v>
      </c>
      <c r="H287" s="438" t="str">
        <f>IF([1]Budżet!D279="Wsparcie finansowe udzielone grantobiorcom i uczestnikom projektu","T","N")</f>
        <v>N</v>
      </c>
      <c r="I287" s="438" t="str">
        <f>IF([1]Budżet!K279&gt;[1]Budżet!M279,"T","N")</f>
        <v>N</v>
      </c>
      <c r="J287" s="438" t="str">
        <f>IF([1]Budżet!D279="Nieruchomości","T","N")</f>
        <v>N</v>
      </c>
      <c r="K287" s="438" t="str">
        <f>IF([1]Budżet!D279="Usługi zewnętrzne","T","N")</f>
        <v>N</v>
      </c>
      <c r="L287" s="438" t="str">
        <f>IF([1]Budżet!D279="Wartości niematerialne i prawne","T","N")</f>
        <v>N</v>
      </c>
      <c r="M287" s="438" t="str">
        <f>IF([1]Budżet!D279="Roboty budowlane","T","N")</f>
        <v>N</v>
      </c>
      <c r="N287" s="438" t="str">
        <f>IF([1]Budżet!D279="Dostawy (inne niż środki trwałe)","T","N")</f>
        <v>N</v>
      </c>
      <c r="O287" s="438" t="str">
        <f>IF([1]Budżet!D279="Koszty wsparcia uczestników projektu","T","N")</f>
        <v>N</v>
      </c>
      <c r="P287" s="460"/>
      <c r="Q287" s="461">
        <v>0</v>
      </c>
      <c r="R287" s="462">
        <v>0</v>
      </c>
      <c r="S287" s="463">
        <f t="shared" si="59"/>
        <v>0</v>
      </c>
      <c r="T287" s="460"/>
      <c r="U287" s="461">
        <v>0</v>
      </c>
      <c r="V287" s="462">
        <v>0</v>
      </c>
      <c r="W287" s="463">
        <f t="shared" si="60"/>
        <v>0</v>
      </c>
      <c r="X287" s="460"/>
      <c r="Y287" s="461">
        <v>0</v>
      </c>
      <c r="Z287" s="462">
        <v>0</v>
      </c>
      <c r="AA287" s="463">
        <f t="shared" si="61"/>
        <v>0</v>
      </c>
      <c r="AB287" s="460"/>
      <c r="AC287" s="461">
        <v>0</v>
      </c>
      <c r="AD287" s="462">
        <v>0</v>
      </c>
      <c r="AE287" s="463">
        <f t="shared" si="62"/>
        <v>0</v>
      </c>
      <c r="AF287" s="460"/>
      <c r="AG287" s="461">
        <v>0</v>
      </c>
      <c r="AH287" s="462">
        <v>0</v>
      </c>
      <c r="AI287" s="463">
        <f t="shared" si="63"/>
        <v>0</v>
      </c>
      <c r="AJ287" s="460"/>
      <c r="AK287" s="461">
        <v>0</v>
      </c>
      <c r="AL287" s="462">
        <v>0</v>
      </c>
      <c r="AM287" s="463">
        <f t="shared" si="64"/>
        <v>0</v>
      </c>
      <c r="AN287" s="460"/>
      <c r="AO287" s="461">
        <v>0</v>
      </c>
      <c r="AP287" s="462">
        <v>0</v>
      </c>
      <c r="AQ287" s="463">
        <f t="shared" si="65"/>
        <v>0</v>
      </c>
      <c r="AR287" s="464">
        <f t="shared" si="68"/>
        <v>0</v>
      </c>
      <c r="AS287" s="463">
        <f t="shared" si="69"/>
        <v>0</v>
      </c>
      <c r="AT287" s="480">
        <v>0</v>
      </c>
      <c r="AU287" s="491">
        <f>[1]Budżet!K279</f>
        <v>0</v>
      </c>
      <c r="AV287" s="487">
        <f>ROUND([1]Budżet!K279-[1]Budżet!M279,2)</f>
        <v>0</v>
      </c>
      <c r="AW287" s="487" t="str">
        <f t="shared" si="70"/>
        <v>OK</v>
      </c>
      <c r="AX287" s="488" t="str">
        <f t="shared" si="58"/>
        <v>OK</v>
      </c>
      <c r="AY287" s="488" t="str">
        <f t="shared" si="66"/>
        <v>Wartość wkładu własnego spójna z SOWA EFS</v>
      </c>
      <c r="AZ287" s="490" t="str">
        <f t="shared" si="67"/>
        <v>Wartość ogółem spójna z SOWA EFS</v>
      </c>
      <c r="BA287" s="456"/>
      <c r="BB287" s="441"/>
      <c r="BC287" s="441"/>
      <c r="BD287" s="441"/>
      <c r="BE287" s="441"/>
      <c r="BF287" s="441"/>
      <c r="BG287" s="441"/>
    </row>
    <row r="288" spans="1:59" ht="75" customHeight="1">
      <c r="A288" s="438" t="s">
        <v>1381</v>
      </c>
      <c r="B288" s="438">
        <f>[1]Budżet!B280</f>
        <v>0</v>
      </c>
      <c r="C288" s="476">
        <f>[1]Budżet!E280</f>
        <v>0</v>
      </c>
      <c r="D288" s="438">
        <f>[1]Budżet!N280</f>
        <v>0</v>
      </c>
      <c r="E288" s="438" t="str">
        <f>IF([1]Budżet!D280="Amortyzacja","T","N")</f>
        <v>N</v>
      </c>
      <c r="F288" s="438" t="str">
        <f>IF([1]Budżet!D280="Personel projektu","T","N")</f>
        <v>N</v>
      </c>
      <c r="G288" s="438" t="str">
        <f>IF([1]Budżet!D280="Środki trwałe/dostawy","T","N")</f>
        <v>N</v>
      </c>
      <c r="H288" s="438" t="str">
        <f>IF([1]Budżet!D280="Wsparcie finansowe udzielone grantobiorcom i uczestnikom projektu","T","N")</f>
        <v>N</v>
      </c>
      <c r="I288" s="438" t="str">
        <f>IF([1]Budżet!K280&gt;[1]Budżet!M280,"T","N")</f>
        <v>N</v>
      </c>
      <c r="J288" s="438" t="str">
        <f>IF([1]Budżet!D280="Nieruchomości","T","N")</f>
        <v>N</v>
      </c>
      <c r="K288" s="438" t="str">
        <f>IF([1]Budżet!D280="Usługi zewnętrzne","T","N")</f>
        <v>N</v>
      </c>
      <c r="L288" s="438" t="str">
        <f>IF([1]Budżet!D280="Wartości niematerialne i prawne","T","N")</f>
        <v>N</v>
      </c>
      <c r="M288" s="438" t="str">
        <f>IF([1]Budżet!D280="Roboty budowlane","T","N")</f>
        <v>N</v>
      </c>
      <c r="N288" s="438" t="str">
        <f>IF([1]Budżet!D280="Dostawy (inne niż środki trwałe)","T","N")</f>
        <v>N</v>
      </c>
      <c r="O288" s="438" t="str">
        <f>IF([1]Budżet!D280="Koszty wsparcia uczestników projektu","T","N")</f>
        <v>N</v>
      </c>
      <c r="P288" s="460"/>
      <c r="Q288" s="461">
        <v>0</v>
      </c>
      <c r="R288" s="462">
        <v>0</v>
      </c>
      <c r="S288" s="463">
        <f t="shared" si="59"/>
        <v>0</v>
      </c>
      <c r="T288" s="460"/>
      <c r="U288" s="461">
        <v>0</v>
      </c>
      <c r="V288" s="462">
        <v>0</v>
      </c>
      <c r="W288" s="463">
        <f t="shared" si="60"/>
        <v>0</v>
      </c>
      <c r="X288" s="460"/>
      <c r="Y288" s="461">
        <v>0</v>
      </c>
      <c r="Z288" s="462">
        <v>0</v>
      </c>
      <c r="AA288" s="463">
        <f t="shared" si="61"/>
        <v>0</v>
      </c>
      <c r="AB288" s="460"/>
      <c r="AC288" s="461">
        <v>0</v>
      </c>
      <c r="AD288" s="462">
        <v>0</v>
      </c>
      <c r="AE288" s="463">
        <f t="shared" si="62"/>
        <v>0</v>
      </c>
      <c r="AF288" s="460"/>
      <c r="AG288" s="461">
        <v>0</v>
      </c>
      <c r="AH288" s="462">
        <v>0</v>
      </c>
      <c r="AI288" s="463">
        <f t="shared" si="63"/>
        <v>0</v>
      </c>
      <c r="AJ288" s="460"/>
      <c r="AK288" s="461">
        <v>0</v>
      </c>
      <c r="AL288" s="462">
        <v>0</v>
      </c>
      <c r="AM288" s="463">
        <f t="shared" si="64"/>
        <v>0</v>
      </c>
      <c r="AN288" s="460"/>
      <c r="AO288" s="461">
        <v>0</v>
      </c>
      <c r="AP288" s="462">
        <v>0</v>
      </c>
      <c r="AQ288" s="463">
        <f t="shared" si="65"/>
        <v>0</v>
      </c>
      <c r="AR288" s="464">
        <f t="shared" si="68"/>
        <v>0</v>
      </c>
      <c r="AS288" s="463">
        <f t="shared" si="69"/>
        <v>0</v>
      </c>
      <c r="AT288" s="480">
        <v>0</v>
      </c>
      <c r="AU288" s="491">
        <f>[1]Budżet!K280</f>
        <v>0</v>
      </c>
      <c r="AV288" s="487">
        <f>ROUND([1]Budżet!K280-[1]Budżet!M280,2)</f>
        <v>0</v>
      </c>
      <c r="AW288" s="487" t="str">
        <f t="shared" si="70"/>
        <v>OK</v>
      </c>
      <c r="AX288" s="488" t="str">
        <f t="shared" si="58"/>
        <v>OK</v>
      </c>
      <c r="AY288" s="488" t="str">
        <f t="shared" si="66"/>
        <v>Wartość wkładu własnego spójna z SOWA EFS</v>
      </c>
      <c r="AZ288" s="490" t="str">
        <f t="shared" si="67"/>
        <v>Wartość ogółem spójna z SOWA EFS</v>
      </c>
      <c r="BA288" s="456"/>
      <c r="BB288" s="441"/>
      <c r="BC288" s="441"/>
      <c r="BD288" s="441"/>
      <c r="BE288" s="441"/>
      <c r="BF288" s="441"/>
      <c r="BG288" s="441"/>
    </row>
    <row r="289" spans="1:59" ht="75" customHeight="1">
      <c r="A289" s="438" t="s">
        <v>1382</v>
      </c>
      <c r="B289" s="438">
        <f>[1]Budżet!B281</f>
        <v>0</v>
      </c>
      <c r="C289" s="476">
        <f>[1]Budżet!E281</f>
        <v>0</v>
      </c>
      <c r="D289" s="438">
        <f>[1]Budżet!N281</f>
        <v>0</v>
      </c>
      <c r="E289" s="438" t="str">
        <f>IF([1]Budżet!D281="Amortyzacja","T","N")</f>
        <v>N</v>
      </c>
      <c r="F289" s="438" t="str">
        <f>IF([1]Budżet!D281="Personel projektu","T","N")</f>
        <v>N</v>
      </c>
      <c r="G289" s="438" t="str">
        <f>IF([1]Budżet!D281="Środki trwałe/dostawy","T","N")</f>
        <v>N</v>
      </c>
      <c r="H289" s="438" t="str">
        <f>IF([1]Budżet!D281="Wsparcie finansowe udzielone grantobiorcom i uczestnikom projektu","T","N")</f>
        <v>N</v>
      </c>
      <c r="I289" s="438" t="str">
        <f>IF([1]Budżet!K281&gt;[1]Budżet!M281,"T","N")</f>
        <v>N</v>
      </c>
      <c r="J289" s="438" t="str">
        <f>IF([1]Budżet!D281="Nieruchomości","T","N")</f>
        <v>N</v>
      </c>
      <c r="K289" s="438" t="str">
        <f>IF([1]Budżet!D281="Usługi zewnętrzne","T","N")</f>
        <v>N</v>
      </c>
      <c r="L289" s="438" t="str">
        <f>IF([1]Budżet!D281="Wartości niematerialne i prawne","T","N")</f>
        <v>N</v>
      </c>
      <c r="M289" s="438" t="str">
        <f>IF([1]Budżet!D281="Roboty budowlane","T","N")</f>
        <v>N</v>
      </c>
      <c r="N289" s="438" t="str">
        <f>IF([1]Budżet!D281="Dostawy (inne niż środki trwałe)","T","N")</f>
        <v>N</v>
      </c>
      <c r="O289" s="438" t="str">
        <f>IF([1]Budżet!D281="Koszty wsparcia uczestników projektu","T","N")</f>
        <v>N</v>
      </c>
      <c r="P289" s="460"/>
      <c r="Q289" s="461">
        <v>0</v>
      </c>
      <c r="R289" s="462">
        <v>0</v>
      </c>
      <c r="S289" s="463">
        <f t="shared" si="59"/>
        <v>0</v>
      </c>
      <c r="T289" s="460"/>
      <c r="U289" s="461">
        <v>0</v>
      </c>
      <c r="V289" s="462">
        <v>0</v>
      </c>
      <c r="W289" s="463">
        <f t="shared" si="60"/>
        <v>0</v>
      </c>
      <c r="X289" s="460"/>
      <c r="Y289" s="461">
        <v>0</v>
      </c>
      <c r="Z289" s="462">
        <v>0</v>
      </c>
      <c r="AA289" s="463">
        <f t="shared" si="61"/>
        <v>0</v>
      </c>
      <c r="AB289" s="460"/>
      <c r="AC289" s="461">
        <v>0</v>
      </c>
      <c r="AD289" s="462">
        <v>0</v>
      </c>
      <c r="AE289" s="463">
        <f t="shared" si="62"/>
        <v>0</v>
      </c>
      <c r="AF289" s="460"/>
      <c r="AG289" s="461">
        <v>0</v>
      </c>
      <c r="AH289" s="462">
        <v>0</v>
      </c>
      <c r="AI289" s="463">
        <f t="shared" si="63"/>
        <v>0</v>
      </c>
      <c r="AJ289" s="460"/>
      <c r="AK289" s="461">
        <v>0</v>
      </c>
      <c r="AL289" s="462">
        <v>0</v>
      </c>
      <c r="AM289" s="463">
        <f t="shared" si="64"/>
        <v>0</v>
      </c>
      <c r="AN289" s="460"/>
      <c r="AO289" s="461">
        <v>0</v>
      </c>
      <c r="AP289" s="462">
        <v>0</v>
      </c>
      <c r="AQ289" s="463">
        <f t="shared" si="65"/>
        <v>0</v>
      </c>
      <c r="AR289" s="464">
        <f t="shared" si="68"/>
        <v>0</v>
      </c>
      <c r="AS289" s="463">
        <f t="shared" si="69"/>
        <v>0</v>
      </c>
      <c r="AT289" s="480">
        <v>0</v>
      </c>
      <c r="AU289" s="491">
        <f>[1]Budżet!K281</f>
        <v>0</v>
      </c>
      <c r="AV289" s="487">
        <f>ROUND([1]Budżet!K281-[1]Budżet!M281,2)</f>
        <v>0</v>
      </c>
      <c r="AW289" s="487" t="str">
        <f t="shared" si="70"/>
        <v>OK</v>
      </c>
      <c r="AX289" s="488" t="str">
        <f t="shared" si="58"/>
        <v>OK</v>
      </c>
      <c r="AY289" s="488" t="str">
        <f t="shared" si="66"/>
        <v>Wartość wkładu własnego spójna z SOWA EFS</v>
      </c>
      <c r="AZ289" s="490" t="str">
        <f t="shared" si="67"/>
        <v>Wartość ogółem spójna z SOWA EFS</v>
      </c>
      <c r="BA289" s="456"/>
      <c r="BB289" s="441"/>
      <c r="BC289" s="441"/>
      <c r="BD289" s="441"/>
      <c r="BE289" s="441"/>
      <c r="BF289" s="441"/>
      <c r="BG289" s="441"/>
    </row>
    <row r="290" spans="1:59" ht="75" customHeight="1">
      <c r="A290" s="438" t="s">
        <v>1383</v>
      </c>
      <c r="B290" s="438">
        <f>[1]Budżet!B282</f>
        <v>0</v>
      </c>
      <c r="C290" s="476">
        <f>[1]Budżet!E282</f>
        <v>0</v>
      </c>
      <c r="D290" s="438">
        <f>[1]Budżet!N282</f>
        <v>0</v>
      </c>
      <c r="E290" s="438" t="str">
        <f>IF([1]Budżet!D282="Amortyzacja","T","N")</f>
        <v>N</v>
      </c>
      <c r="F290" s="438" t="str">
        <f>IF([1]Budżet!D282="Personel projektu","T","N")</f>
        <v>N</v>
      </c>
      <c r="G290" s="438" t="str">
        <f>IF([1]Budżet!D282="Środki trwałe/dostawy","T","N")</f>
        <v>N</v>
      </c>
      <c r="H290" s="438" t="str">
        <f>IF([1]Budżet!D282="Wsparcie finansowe udzielone grantobiorcom i uczestnikom projektu","T","N")</f>
        <v>N</v>
      </c>
      <c r="I290" s="438" t="str">
        <f>IF([1]Budżet!K282&gt;[1]Budżet!M282,"T","N")</f>
        <v>N</v>
      </c>
      <c r="J290" s="438" t="str">
        <f>IF([1]Budżet!D282="Nieruchomości","T","N")</f>
        <v>N</v>
      </c>
      <c r="K290" s="438" t="str">
        <f>IF([1]Budżet!D282="Usługi zewnętrzne","T","N")</f>
        <v>N</v>
      </c>
      <c r="L290" s="438" t="str">
        <f>IF([1]Budżet!D282="Wartości niematerialne i prawne","T","N")</f>
        <v>N</v>
      </c>
      <c r="M290" s="438" t="str">
        <f>IF([1]Budżet!D282="Roboty budowlane","T","N")</f>
        <v>N</v>
      </c>
      <c r="N290" s="438" t="str">
        <f>IF([1]Budżet!D282="Dostawy (inne niż środki trwałe)","T","N")</f>
        <v>N</v>
      </c>
      <c r="O290" s="438" t="str">
        <f>IF([1]Budżet!D282="Koszty wsparcia uczestników projektu","T","N")</f>
        <v>N</v>
      </c>
      <c r="P290" s="460"/>
      <c r="Q290" s="461">
        <v>0</v>
      </c>
      <c r="R290" s="462">
        <v>0</v>
      </c>
      <c r="S290" s="463">
        <f t="shared" si="59"/>
        <v>0</v>
      </c>
      <c r="T290" s="460"/>
      <c r="U290" s="461">
        <v>0</v>
      </c>
      <c r="V290" s="462">
        <v>0</v>
      </c>
      <c r="W290" s="463">
        <f t="shared" si="60"/>
        <v>0</v>
      </c>
      <c r="X290" s="460"/>
      <c r="Y290" s="461">
        <v>0</v>
      </c>
      <c r="Z290" s="462">
        <v>0</v>
      </c>
      <c r="AA290" s="463">
        <f t="shared" si="61"/>
        <v>0</v>
      </c>
      <c r="AB290" s="460"/>
      <c r="AC290" s="461">
        <v>0</v>
      </c>
      <c r="AD290" s="462">
        <v>0</v>
      </c>
      <c r="AE290" s="463">
        <f t="shared" si="62"/>
        <v>0</v>
      </c>
      <c r="AF290" s="460"/>
      <c r="AG290" s="461">
        <v>0</v>
      </c>
      <c r="AH290" s="462">
        <v>0</v>
      </c>
      <c r="AI290" s="463">
        <f t="shared" si="63"/>
        <v>0</v>
      </c>
      <c r="AJ290" s="460"/>
      <c r="AK290" s="461">
        <v>0</v>
      </c>
      <c r="AL290" s="462">
        <v>0</v>
      </c>
      <c r="AM290" s="463">
        <f t="shared" si="64"/>
        <v>0</v>
      </c>
      <c r="AN290" s="460"/>
      <c r="AO290" s="461">
        <v>0</v>
      </c>
      <c r="AP290" s="462">
        <v>0</v>
      </c>
      <c r="AQ290" s="463">
        <f t="shared" si="65"/>
        <v>0</v>
      </c>
      <c r="AR290" s="464">
        <f t="shared" si="68"/>
        <v>0</v>
      </c>
      <c r="AS290" s="463">
        <f t="shared" si="69"/>
        <v>0</v>
      </c>
      <c r="AT290" s="480">
        <v>0</v>
      </c>
      <c r="AU290" s="491">
        <f>[1]Budżet!K282</f>
        <v>0</v>
      </c>
      <c r="AV290" s="487">
        <f>ROUND([1]Budżet!K282-[1]Budżet!M282,2)</f>
        <v>0</v>
      </c>
      <c r="AW290" s="487" t="str">
        <f t="shared" si="70"/>
        <v>OK</v>
      </c>
      <c r="AX290" s="488" t="str">
        <f t="shared" si="58"/>
        <v>OK</v>
      </c>
      <c r="AY290" s="488" t="str">
        <f t="shared" si="66"/>
        <v>Wartość wkładu własnego spójna z SOWA EFS</v>
      </c>
      <c r="AZ290" s="490" t="str">
        <f t="shared" si="67"/>
        <v>Wartość ogółem spójna z SOWA EFS</v>
      </c>
      <c r="BA290" s="456"/>
      <c r="BB290" s="441"/>
      <c r="BC290" s="441"/>
      <c r="BD290" s="441"/>
      <c r="BE290" s="441"/>
      <c r="BF290" s="441"/>
      <c r="BG290" s="441"/>
    </row>
    <row r="291" spans="1:59" ht="75" customHeight="1">
      <c r="A291" s="438" t="s">
        <v>1384</v>
      </c>
      <c r="B291" s="438">
        <f>[1]Budżet!B283</f>
        <v>0</v>
      </c>
      <c r="C291" s="476">
        <f>[1]Budżet!E283</f>
        <v>0</v>
      </c>
      <c r="D291" s="438">
        <f>[1]Budżet!N283</f>
        <v>0</v>
      </c>
      <c r="E291" s="438" t="str">
        <f>IF([1]Budżet!D283="Amortyzacja","T","N")</f>
        <v>N</v>
      </c>
      <c r="F291" s="438" t="str">
        <f>IF([1]Budżet!D283="Personel projektu","T","N")</f>
        <v>N</v>
      </c>
      <c r="G291" s="438" t="str">
        <f>IF([1]Budżet!D283="Środki trwałe/dostawy","T","N")</f>
        <v>N</v>
      </c>
      <c r="H291" s="438" t="str">
        <f>IF([1]Budżet!D283="Wsparcie finansowe udzielone grantobiorcom i uczestnikom projektu","T","N")</f>
        <v>N</v>
      </c>
      <c r="I291" s="438" t="str">
        <f>IF([1]Budżet!K283&gt;[1]Budżet!M283,"T","N")</f>
        <v>N</v>
      </c>
      <c r="J291" s="438" t="str">
        <f>IF([1]Budżet!D283="Nieruchomości","T","N")</f>
        <v>N</v>
      </c>
      <c r="K291" s="438" t="str">
        <f>IF([1]Budżet!D283="Usługi zewnętrzne","T","N")</f>
        <v>N</v>
      </c>
      <c r="L291" s="438" t="str">
        <f>IF([1]Budżet!D283="Wartości niematerialne i prawne","T","N")</f>
        <v>N</v>
      </c>
      <c r="M291" s="438" t="str">
        <f>IF([1]Budżet!D283="Roboty budowlane","T","N")</f>
        <v>N</v>
      </c>
      <c r="N291" s="438" t="str">
        <f>IF([1]Budżet!D283="Dostawy (inne niż środki trwałe)","T","N")</f>
        <v>N</v>
      </c>
      <c r="O291" s="438" t="str">
        <f>IF([1]Budżet!D283="Koszty wsparcia uczestników projektu","T","N")</f>
        <v>N</v>
      </c>
      <c r="P291" s="460"/>
      <c r="Q291" s="461">
        <v>0</v>
      </c>
      <c r="R291" s="462">
        <v>0</v>
      </c>
      <c r="S291" s="463">
        <f t="shared" si="59"/>
        <v>0</v>
      </c>
      <c r="T291" s="460"/>
      <c r="U291" s="461">
        <v>0</v>
      </c>
      <c r="V291" s="462">
        <v>0</v>
      </c>
      <c r="W291" s="463">
        <f t="shared" si="60"/>
        <v>0</v>
      </c>
      <c r="X291" s="460"/>
      <c r="Y291" s="461">
        <v>0</v>
      </c>
      <c r="Z291" s="462">
        <v>0</v>
      </c>
      <c r="AA291" s="463">
        <f t="shared" si="61"/>
        <v>0</v>
      </c>
      <c r="AB291" s="460"/>
      <c r="AC291" s="461">
        <v>0</v>
      </c>
      <c r="AD291" s="462">
        <v>0</v>
      </c>
      <c r="AE291" s="463">
        <f t="shared" si="62"/>
        <v>0</v>
      </c>
      <c r="AF291" s="460"/>
      <c r="AG291" s="461">
        <v>0</v>
      </c>
      <c r="AH291" s="462">
        <v>0</v>
      </c>
      <c r="AI291" s="463">
        <f t="shared" si="63"/>
        <v>0</v>
      </c>
      <c r="AJ291" s="460"/>
      <c r="AK291" s="461">
        <v>0</v>
      </c>
      <c r="AL291" s="462">
        <v>0</v>
      </c>
      <c r="AM291" s="463">
        <f t="shared" si="64"/>
        <v>0</v>
      </c>
      <c r="AN291" s="460"/>
      <c r="AO291" s="461">
        <v>0</v>
      </c>
      <c r="AP291" s="462">
        <v>0</v>
      </c>
      <c r="AQ291" s="463">
        <f t="shared" si="65"/>
        <v>0</v>
      </c>
      <c r="AR291" s="464">
        <f t="shared" si="68"/>
        <v>0</v>
      </c>
      <c r="AS291" s="463">
        <f t="shared" si="69"/>
        <v>0</v>
      </c>
      <c r="AT291" s="480">
        <v>0</v>
      </c>
      <c r="AU291" s="491">
        <f>[1]Budżet!K283</f>
        <v>0</v>
      </c>
      <c r="AV291" s="487">
        <f>ROUND([1]Budżet!K283-[1]Budżet!M283,2)</f>
        <v>0</v>
      </c>
      <c r="AW291" s="487" t="str">
        <f t="shared" si="70"/>
        <v>OK</v>
      </c>
      <c r="AX291" s="488" t="str">
        <f t="shared" si="58"/>
        <v>OK</v>
      </c>
      <c r="AY291" s="488" t="str">
        <f t="shared" si="66"/>
        <v>Wartość wkładu własnego spójna z SOWA EFS</v>
      </c>
      <c r="AZ291" s="490" t="str">
        <f t="shared" si="67"/>
        <v>Wartość ogółem spójna z SOWA EFS</v>
      </c>
      <c r="BA291" s="456"/>
      <c r="BB291" s="441"/>
      <c r="BC291" s="441"/>
      <c r="BD291" s="441"/>
      <c r="BE291" s="441"/>
      <c r="BF291" s="441"/>
      <c r="BG291" s="441"/>
    </row>
    <row r="292" spans="1:59" ht="75" customHeight="1">
      <c r="A292" s="438" t="s">
        <v>1385</v>
      </c>
      <c r="B292" s="438">
        <f>[1]Budżet!B284</f>
        <v>0</v>
      </c>
      <c r="C292" s="476">
        <f>[1]Budżet!E284</f>
        <v>0</v>
      </c>
      <c r="D292" s="438">
        <f>[1]Budżet!N284</f>
        <v>0</v>
      </c>
      <c r="E292" s="438" t="str">
        <f>IF([1]Budżet!D284="Amortyzacja","T","N")</f>
        <v>N</v>
      </c>
      <c r="F292" s="438" t="str">
        <f>IF([1]Budżet!D284="Personel projektu","T","N")</f>
        <v>N</v>
      </c>
      <c r="G292" s="438" t="str">
        <f>IF([1]Budżet!D284="Środki trwałe/dostawy","T","N")</f>
        <v>N</v>
      </c>
      <c r="H292" s="438" t="str">
        <f>IF([1]Budżet!D284="Wsparcie finansowe udzielone grantobiorcom i uczestnikom projektu","T","N")</f>
        <v>N</v>
      </c>
      <c r="I292" s="438" t="str">
        <f>IF([1]Budżet!K284&gt;[1]Budżet!M284,"T","N")</f>
        <v>N</v>
      </c>
      <c r="J292" s="438" t="str">
        <f>IF([1]Budżet!D284="Nieruchomości","T","N")</f>
        <v>N</v>
      </c>
      <c r="K292" s="438" t="str">
        <f>IF([1]Budżet!D284="Usługi zewnętrzne","T","N")</f>
        <v>N</v>
      </c>
      <c r="L292" s="438" t="str">
        <f>IF([1]Budżet!D284="Wartości niematerialne i prawne","T","N")</f>
        <v>N</v>
      </c>
      <c r="M292" s="438" t="str">
        <f>IF([1]Budżet!D284="Roboty budowlane","T","N")</f>
        <v>N</v>
      </c>
      <c r="N292" s="438" t="str">
        <f>IF([1]Budżet!D284="Dostawy (inne niż środki trwałe)","T","N")</f>
        <v>N</v>
      </c>
      <c r="O292" s="438" t="str">
        <f>IF([1]Budżet!D284="Koszty wsparcia uczestników projektu","T","N")</f>
        <v>N</v>
      </c>
      <c r="P292" s="460"/>
      <c r="Q292" s="461">
        <v>0</v>
      </c>
      <c r="R292" s="462">
        <v>0</v>
      </c>
      <c r="S292" s="463">
        <f t="shared" si="59"/>
        <v>0</v>
      </c>
      <c r="T292" s="460"/>
      <c r="U292" s="461">
        <v>0</v>
      </c>
      <c r="V292" s="462">
        <v>0</v>
      </c>
      <c r="W292" s="463">
        <f t="shared" si="60"/>
        <v>0</v>
      </c>
      <c r="X292" s="460"/>
      <c r="Y292" s="461">
        <v>0</v>
      </c>
      <c r="Z292" s="462">
        <v>0</v>
      </c>
      <c r="AA292" s="463">
        <f t="shared" si="61"/>
        <v>0</v>
      </c>
      <c r="AB292" s="460"/>
      <c r="AC292" s="461">
        <v>0</v>
      </c>
      <c r="AD292" s="462">
        <v>0</v>
      </c>
      <c r="AE292" s="463">
        <f t="shared" si="62"/>
        <v>0</v>
      </c>
      <c r="AF292" s="460"/>
      <c r="AG292" s="461">
        <v>0</v>
      </c>
      <c r="AH292" s="462">
        <v>0</v>
      </c>
      <c r="AI292" s="463">
        <f t="shared" si="63"/>
        <v>0</v>
      </c>
      <c r="AJ292" s="460"/>
      <c r="AK292" s="461">
        <v>0</v>
      </c>
      <c r="AL292" s="462">
        <v>0</v>
      </c>
      <c r="AM292" s="463">
        <f t="shared" si="64"/>
        <v>0</v>
      </c>
      <c r="AN292" s="460"/>
      <c r="AO292" s="461">
        <v>0</v>
      </c>
      <c r="AP292" s="462">
        <v>0</v>
      </c>
      <c r="AQ292" s="463">
        <f t="shared" si="65"/>
        <v>0</v>
      </c>
      <c r="AR292" s="464">
        <f t="shared" si="68"/>
        <v>0</v>
      </c>
      <c r="AS292" s="463">
        <f t="shared" si="69"/>
        <v>0</v>
      </c>
      <c r="AT292" s="480">
        <v>0</v>
      </c>
      <c r="AU292" s="491">
        <f>[1]Budżet!K284</f>
        <v>0</v>
      </c>
      <c r="AV292" s="487">
        <f>ROUND([1]Budżet!K284-[1]Budżet!M284,2)</f>
        <v>0</v>
      </c>
      <c r="AW292" s="487" t="str">
        <f t="shared" si="70"/>
        <v>OK</v>
      </c>
      <c r="AX292" s="488" t="str">
        <f t="shared" si="58"/>
        <v>OK</v>
      </c>
      <c r="AY292" s="488" t="str">
        <f t="shared" si="66"/>
        <v>Wartość wkładu własnego spójna z SOWA EFS</v>
      </c>
      <c r="AZ292" s="490" t="str">
        <f t="shared" si="67"/>
        <v>Wartość ogółem spójna z SOWA EFS</v>
      </c>
      <c r="BA292" s="456"/>
      <c r="BB292" s="441"/>
      <c r="BC292" s="441"/>
      <c r="BD292" s="441"/>
      <c r="BE292" s="441"/>
      <c r="BF292" s="441"/>
      <c r="BG292" s="441"/>
    </row>
    <row r="293" spans="1:59" ht="75" customHeight="1">
      <c r="A293" s="438" t="s">
        <v>1386</v>
      </c>
      <c r="B293" s="438">
        <f>[1]Budżet!B285</f>
        <v>0</v>
      </c>
      <c r="C293" s="476">
        <f>[1]Budżet!E285</f>
        <v>0</v>
      </c>
      <c r="D293" s="438">
        <f>[1]Budżet!N285</f>
        <v>0</v>
      </c>
      <c r="E293" s="438" t="str">
        <f>IF([1]Budżet!D285="Amortyzacja","T","N")</f>
        <v>N</v>
      </c>
      <c r="F293" s="438" t="str">
        <f>IF([1]Budżet!D285="Personel projektu","T","N")</f>
        <v>N</v>
      </c>
      <c r="G293" s="438" t="str">
        <f>IF([1]Budżet!D285="Środki trwałe/dostawy","T","N")</f>
        <v>N</v>
      </c>
      <c r="H293" s="438" t="str">
        <f>IF([1]Budżet!D285="Wsparcie finansowe udzielone grantobiorcom i uczestnikom projektu","T","N")</f>
        <v>N</v>
      </c>
      <c r="I293" s="438" t="str">
        <f>IF([1]Budżet!K285&gt;[1]Budżet!M285,"T","N")</f>
        <v>N</v>
      </c>
      <c r="J293" s="438" t="str">
        <f>IF([1]Budżet!D285="Nieruchomości","T","N")</f>
        <v>N</v>
      </c>
      <c r="K293" s="438" t="str">
        <f>IF([1]Budżet!D285="Usługi zewnętrzne","T","N")</f>
        <v>N</v>
      </c>
      <c r="L293" s="438" t="str">
        <f>IF([1]Budżet!D285="Wartości niematerialne i prawne","T","N")</f>
        <v>N</v>
      </c>
      <c r="M293" s="438" t="str">
        <f>IF([1]Budżet!D285="Roboty budowlane","T","N")</f>
        <v>N</v>
      </c>
      <c r="N293" s="438" t="str">
        <f>IF([1]Budżet!D285="Dostawy (inne niż środki trwałe)","T","N")</f>
        <v>N</v>
      </c>
      <c r="O293" s="438" t="str">
        <f>IF([1]Budżet!D285="Koszty wsparcia uczestników projektu","T","N")</f>
        <v>N</v>
      </c>
      <c r="P293" s="460"/>
      <c r="Q293" s="461">
        <v>0</v>
      </c>
      <c r="R293" s="462">
        <v>0</v>
      </c>
      <c r="S293" s="463">
        <f t="shared" si="59"/>
        <v>0</v>
      </c>
      <c r="T293" s="460"/>
      <c r="U293" s="461">
        <v>0</v>
      </c>
      <c r="V293" s="462">
        <v>0</v>
      </c>
      <c r="W293" s="463">
        <f t="shared" si="60"/>
        <v>0</v>
      </c>
      <c r="X293" s="460"/>
      <c r="Y293" s="461">
        <v>0</v>
      </c>
      <c r="Z293" s="462">
        <v>0</v>
      </c>
      <c r="AA293" s="463">
        <f t="shared" si="61"/>
        <v>0</v>
      </c>
      <c r="AB293" s="460"/>
      <c r="AC293" s="461">
        <v>0</v>
      </c>
      <c r="AD293" s="462">
        <v>0</v>
      </c>
      <c r="AE293" s="463">
        <f t="shared" si="62"/>
        <v>0</v>
      </c>
      <c r="AF293" s="460"/>
      <c r="AG293" s="461">
        <v>0</v>
      </c>
      <c r="AH293" s="462">
        <v>0</v>
      </c>
      <c r="AI293" s="463">
        <f t="shared" si="63"/>
        <v>0</v>
      </c>
      <c r="AJ293" s="460"/>
      <c r="AK293" s="461">
        <v>0</v>
      </c>
      <c r="AL293" s="462">
        <v>0</v>
      </c>
      <c r="AM293" s="463">
        <f t="shared" si="64"/>
        <v>0</v>
      </c>
      <c r="AN293" s="460"/>
      <c r="AO293" s="461">
        <v>0</v>
      </c>
      <c r="AP293" s="462">
        <v>0</v>
      </c>
      <c r="AQ293" s="463">
        <f t="shared" si="65"/>
        <v>0</v>
      </c>
      <c r="AR293" s="464">
        <f t="shared" si="68"/>
        <v>0</v>
      </c>
      <c r="AS293" s="463">
        <f t="shared" si="69"/>
        <v>0</v>
      </c>
      <c r="AT293" s="480">
        <v>0</v>
      </c>
      <c r="AU293" s="491">
        <f>[1]Budżet!K285</f>
        <v>0</v>
      </c>
      <c r="AV293" s="487">
        <f>ROUND([1]Budżet!K285-[1]Budżet!M285,2)</f>
        <v>0</v>
      </c>
      <c r="AW293" s="487" t="str">
        <f t="shared" si="70"/>
        <v>OK</v>
      </c>
      <c r="AX293" s="488" t="str">
        <f t="shared" si="58"/>
        <v>OK</v>
      </c>
      <c r="AY293" s="488" t="str">
        <f t="shared" si="66"/>
        <v>Wartość wkładu własnego spójna z SOWA EFS</v>
      </c>
      <c r="AZ293" s="490" t="str">
        <f t="shared" si="67"/>
        <v>Wartość ogółem spójna z SOWA EFS</v>
      </c>
      <c r="BA293" s="456"/>
      <c r="BB293" s="441"/>
      <c r="BC293" s="441"/>
      <c r="BD293" s="441"/>
      <c r="BE293" s="441"/>
      <c r="BF293" s="441"/>
      <c r="BG293" s="441"/>
    </row>
    <row r="294" spans="1:59" ht="75" customHeight="1">
      <c r="A294" s="438" t="s">
        <v>1387</v>
      </c>
      <c r="B294" s="438">
        <f>[1]Budżet!B286</f>
        <v>0</v>
      </c>
      <c r="C294" s="476">
        <f>[1]Budżet!E286</f>
        <v>0</v>
      </c>
      <c r="D294" s="438">
        <f>[1]Budżet!N286</f>
        <v>0</v>
      </c>
      <c r="E294" s="438" t="str">
        <f>IF([1]Budżet!D286="Amortyzacja","T","N")</f>
        <v>N</v>
      </c>
      <c r="F294" s="438" t="str">
        <f>IF([1]Budżet!D286="Personel projektu","T","N")</f>
        <v>N</v>
      </c>
      <c r="G294" s="438" t="str">
        <f>IF([1]Budżet!D286="Środki trwałe/dostawy","T","N")</f>
        <v>N</v>
      </c>
      <c r="H294" s="438" t="str">
        <f>IF([1]Budżet!D286="Wsparcie finansowe udzielone grantobiorcom i uczestnikom projektu","T","N")</f>
        <v>N</v>
      </c>
      <c r="I294" s="438" t="str">
        <f>IF([1]Budżet!K286&gt;[1]Budżet!M286,"T","N")</f>
        <v>N</v>
      </c>
      <c r="J294" s="438" t="str">
        <f>IF([1]Budżet!D286="Nieruchomości","T","N")</f>
        <v>N</v>
      </c>
      <c r="K294" s="438" t="str">
        <f>IF([1]Budżet!D286="Usługi zewnętrzne","T","N")</f>
        <v>N</v>
      </c>
      <c r="L294" s="438" t="str">
        <f>IF([1]Budżet!D286="Wartości niematerialne i prawne","T","N")</f>
        <v>N</v>
      </c>
      <c r="M294" s="438" t="str">
        <f>IF([1]Budżet!D286="Roboty budowlane","T","N")</f>
        <v>N</v>
      </c>
      <c r="N294" s="438" t="str">
        <f>IF([1]Budżet!D286="Dostawy (inne niż środki trwałe)","T","N")</f>
        <v>N</v>
      </c>
      <c r="O294" s="438" t="str">
        <f>IF([1]Budżet!D286="Koszty wsparcia uczestników projektu","T","N")</f>
        <v>N</v>
      </c>
      <c r="P294" s="460"/>
      <c r="Q294" s="461">
        <v>0</v>
      </c>
      <c r="R294" s="462">
        <v>0</v>
      </c>
      <c r="S294" s="463">
        <f t="shared" si="59"/>
        <v>0</v>
      </c>
      <c r="T294" s="460"/>
      <c r="U294" s="461">
        <v>0</v>
      </c>
      <c r="V294" s="462">
        <v>0</v>
      </c>
      <c r="W294" s="463">
        <f t="shared" si="60"/>
        <v>0</v>
      </c>
      <c r="X294" s="460"/>
      <c r="Y294" s="461">
        <v>0</v>
      </c>
      <c r="Z294" s="462">
        <v>0</v>
      </c>
      <c r="AA294" s="463">
        <f t="shared" si="61"/>
        <v>0</v>
      </c>
      <c r="AB294" s="460"/>
      <c r="AC294" s="461">
        <v>0</v>
      </c>
      <c r="AD294" s="462">
        <v>0</v>
      </c>
      <c r="AE294" s="463">
        <f t="shared" si="62"/>
        <v>0</v>
      </c>
      <c r="AF294" s="460"/>
      <c r="AG294" s="461">
        <v>0</v>
      </c>
      <c r="AH294" s="462">
        <v>0</v>
      </c>
      <c r="AI294" s="463">
        <f t="shared" si="63"/>
        <v>0</v>
      </c>
      <c r="AJ294" s="460"/>
      <c r="AK294" s="461">
        <v>0</v>
      </c>
      <c r="AL294" s="462">
        <v>0</v>
      </c>
      <c r="AM294" s="463">
        <f t="shared" si="64"/>
        <v>0</v>
      </c>
      <c r="AN294" s="460"/>
      <c r="AO294" s="461">
        <v>0</v>
      </c>
      <c r="AP294" s="462">
        <v>0</v>
      </c>
      <c r="AQ294" s="463">
        <f t="shared" si="65"/>
        <v>0</v>
      </c>
      <c r="AR294" s="464">
        <f t="shared" si="68"/>
        <v>0</v>
      </c>
      <c r="AS294" s="463">
        <f t="shared" si="69"/>
        <v>0</v>
      </c>
      <c r="AT294" s="480">
        <v>0</v>
      </c>
      <c r="AU294" s="491">
        <f>[1]Budżet!K286</f>
        <v>0</v>
      </c>
      <c r="AV294" s="487">
        <f>ROUND([1]Budżet!K286-[1]Budżet!M286,2)</f>
        <v>0</v>
      </c>
      <c r="AW294" s="487" t="str">
        <f t="shared" si="70"/>
        <v>OK</v>
      </c>
      <c r="AX294" s="488" t="str">
        <f t="shared" si="58"/>
        <v>OK</v>
      </c>
      <c r="AY294" s="488" t="str">
        <f t="shared" si="66"/>
        <v>Wartość wkładu własnego spójna z SOWA EFS</v>
      </c>
      <c r="AZ294" s="490" t="str">
        <f t="shared" si="67"/>
        <v>Wartość ogółem spójna z SOWA EFS</v>
      </c>
      <c r="BA294" s="456"/>
      <c r="BB294" s="441"/>
      <c r="BC294" s="441"/>
      <c r="BD294" s="441"/>
      <c r="BE294" s="441"/>
      <c r="BF294" s="441"/>
      <c r="BG294" s="441"/>
    </row>
    <row r="295" spans="1:59" ht="75" customHeight="1">
      <c r="A295" s="438" t="s">
        <v>1388</v>
      </c>
      <c r="B295" s="438">
        <f>[1]Budżet!B287</f>
        <v>0</v>
      </c>
      <c r="C295" s="476">
        <f>[1]Budżet!E287</f>
        <v>0</v>
      </c>
      <c r="D295" s="438">
        <f>[1]Budżet!N287</f>
        <v>0</v>
      </c>
      <c r="E295" s="438" t="str">
        <f>IF([1]Budżet!D287="Amortyzacja","T","N")</f>
        <v>N</v>
      </c>
      <c r="F295" s="438" t="str">
        <f>IF([1]Budżet!D287="Personel projektu","T","N")</f>
        <v>N</v>
      </c>
      <c r="G295" s="438" t="str">
        <f>IF([1]Budżet!D287="Środki trwałe/dostawy","T","N")</f>
        <v>N</v>
      </c>
      <c r="H295" s="438" t="str">
        <f>IF([1]Budżet!D287="Wsparcie finansowe udzielone grantobiorcom i uczestnikom projektu","T","N")</f>
        <v>N</v>
      </c>
      <c r="I295" s="438" t="str">
        <f>IF([1]Budżet!K287&gt;[1]Budżet!M287,"T","N")</f>
        <v>N</v>
      </c>
      <c r="J295" s="438" t="str">
        <f>IF([1]Budżet!D287="Nieruchomości","T","N")</f>
        <v>N</v>
      </c>
      <c r="K295" s="438" t="str">
        <f>IF([1]Budżet!D287="Usługi zewnętrzne","T","N")</f>
        <v>N</v>
      </c>
      <c r="L295" s="438" t="str">
        <f>IF([1]Budżet!D287="Wartości niematerialne i prawne","T","N")</f>
        <v>N</v>
      </c>
      <c r="M295" s="438" t="str">
        <f>IF([1]Budżet!D287="Roboty budowlane","T","N")</f>
        <v>N</v>
      </c>
      <c r="N295" s="438" t="str">
        <f>IF([1]Budżet!D287="Dostawy (inne niż środki trwałe)","T","N")</f>
        <v>N</v>
      </c>
      <c r="O295" s="438" t="str">
        <f>IF([1]Budżet!D287="Koszty wsparcia uczestników projektu","T","N")</f>
        <v>N</v>
      </c>
      <c r="P295" s="460"/>
      <c r="Q295" s="461">
        <v>0</v>
      </c>
      <c r="R295" s="462">
        <v>0</v>
      </c>
      <c r="S295" s="463">
        <f t="shared" si="59"/>
        <v>0</v>
      </c>
      <c r="T295" s="460"/>
      <c r="U295" s="461">
        <v>0</v>
      </c>
      <c r="V295" s="462">
        <v>0</v>
      </c>
      <c r="W295" s="463">
        <f t="shared" si="60"/>
        <v>0</v>
      </c>
      <c r="X295" s="460"/>
      <c r="Y295" s="461">
        <v>0</v>
      </c>
      <c r="Z295" s="462">
        <v>0</v>
      </c>
      <c r="AA295" s="463">
        <f t="shared" si="61"/>
        <v>0</v>
      </c>
      <c r="AB295" s="460"/>
      <c r="AC295" s="461">
        <v>0</v>
      </c>
      <c r="AD295" s="462">
        <v>0</v>
      </c>
      <c r="AE295" s="463">
        <f t="shared" si="62"/>
        <v>0</v>
      </c>
      <c r="AF295" s="460"/>
      <c r="AG295" s="461">
        <v>0</v>
      </c>
      <c r="AH295" s="462">
        <v>0</v>
      </c>
      <c r="AI295" s="463">
        <f t="shared" si="63"/>
        <v>0</v>
      </c>
      <c r="AJ295" s="460"/>
      <c r="AK295" s="461">
        <v>0</v>
      </c>
      <c r="AL295" s="462">
        <v>0</v>
      </c>
      <c r="AM295" s="463">
        <f t="shared" si="64"/>
        <v>0</v>
      </c>
      <c r="AN295" s="460"/>
      <c r="AO295" s="461">
        <v>0</v>
      </c>
      <c r="AP295" s="462">
        <v>0</v>
      </c>
      <c r="AQ295" s="463">
        <f t="shared" si="65"/>
        <v>0</v>
      </c>
      <c r="AR295" s="464">
        <f t="shared" si="68"/>
        <v>0</v>
      </c>
      <c r="AS295" s="463">
        <f t="shared" si="69"/>
        <v>0</v>
      </c>
      <c r="AT295" s="480">
        <v>0</v>
      </c>
      <c r="AU295" s="491">
        <f>[1]Budżet!K287</f>
        <v>0</v>
      </c>
      <c r="AV295" s="487">
        <f>ROUND([1]Budżet!K287-[1]Budżet!M287,2)</f>
        <v>0</v>
      </c>
      <c r="AW295" s="487" t="str">
        <f t="shared" si="70"/>
        <v>OK</v>
      </c>
      <c r="AX295" s="488" t="str">
        <f t="shared" si="58"/>
        <v>OK</v>
      </c>
      <c r="AY295" s="488" t="str">
        <f t="shared" si="66"/>
        <v>Wartość wkładu własnego spójna z SOWA EFS</v>
      </c>
      <c r="AZ295" s="490" t="str">
        <f t="shared" si="67"/>
        <v>Wartość ogółem spójna z SOWA EFS</v>
      </c>
      <c r="BA295" s="456"/>
      <c r="BB295" s="441"/>
      <c r="BC295" s="441"/>
      <c r="BD295" s="441"/>
      <c r="BE295" s="441"/>
      <c r="BF295" s="441"/>
      <c r="BG295" s="441"/>
    </row>
    <row r="296" spans="1:59" ht="75" customHeight="1">
      <c r="A296" s="438" t="s">
        <v>1389</v>
      </c>
      <c r="B296" s="438">
        <f>[1]Budżet!B288</f>
        <v>0</v>
      </c>
      <c r="C296" s="476">
        <f>[1]Budżet!E288</f>
        <v>0</v>
      </c>
      <c r="D296" s="438">
        <f>[1]Budżet!N288</f>
        <v>0</v>
      </c>
      <c r="E296" s="438" t="str">
        <f>IF([1]Budżet!D288="Amortyzacja","T","N")</f>
        <v>N</v>
      </c>
      <c r="F296" s="438" t="str">
        <f>IF([1]Budżet!D288="Personel projektu","T","N")</f>
        <v>N</v>
      </c>
      <c r="G296" s="438" t="str">
        <f>IF([1]Budżet!D288="Środki trwałe/dostawy","T","N")</f>
        <v>N</v>
      </c>
      <c r="H296" s="438" t="str">
        <f>IF([1]Budżet!D288="Wsparcie finansowe udzielone grantobiorcom i uczestnikom projektu","T","N")</f>
        <v>N</v>
      </c>
      <c r="I296" s="438" t="str">
        <f>IF([1]Budżet!K288&gt;[1]Budżet!M288,"T","N")</f>
        <v>N</v>
      </c>
      <c r="J296" s="438" t="str">
        <f>IF([1]Budżet!D288="Nieruchomości","T","N")</f>
        <v>N</v>
      </c>
      <c r="K296" s="438" t="str">
        <f>IF([1]Budżet!D288="Usługi zewnętrzne","T","N")</f>
        <v>N</v>
      </c>
      <c r="L296" s="438" t="str">
        <f>IF([1]Budżet!D288="Wartości niematerialne i prawne","T","N")</f>
        <v>N</v>
      </c>
      <c r="M296" s="438" t="str">
        <f>IF([1]Budżet!D288="Roboty budowlane","T","N")</f>
        <v>N</v>
      </c>
      <c r="N296" s="438" t="str">
        <f>IF([1]Budżet!D288="Dostawy (inne niż środki trwałe)","T","N")</f>
        <v>N</v>
      </c>
      <c r="O296" s="438" t="str">
        <f>IF([1]Budżet!D288="Koszty wsparcia uczestników projektu","T","N")</f>
        <v>N</v>
      </c>
      <c r="P296" s="460"/>
      <c r="Q296" s="461">
        <v>0</v>
      </c>
      <c r="R296" s="462">
        <v>0</v>
      </c>
      <c r="S296" s="463">
        <f t="shared" si="59"/>
        <v>0</v>
      </c>
      <c r="T296" s="460"/>
      <c r="U296" s="461">
        <v>0</v>
      </c>
      <c r="V296" s="462">
        <v>0</v>
      </c>
      <c r="W296" s="463">
        <f t="shared" si="60"/>
        <v>0</v>
      </c>
      <c r="X296" s="460"/>
      <c r="Y296" s="461">
        <v>0</v>
      </c>
      <c r="Z296" s="462">
        <v>0</v>
      </c>
      <c r="AA296" s="463">
        <f t="shared" si="61"/>
        <v>0</v>
      </c>
      <c r="AB296" s="460"/>
      <c r="AC296" s="461">
        <v>0</v>
      </c>
      <c r="AD296" s="462">
        <v>0</v>
      </c>
      <c r="AE296" s="463">
        <f t="shared" si="62"/>
        <v>0</v>
      </c>
      <c r="AF296" s="460"/>
      <c r="AG296" s="461">
        <v>0</v>
      </c>
      <c r="AH296" s="462">
        <v>0</v>
      </c>
      <c r="AI296" s="463">
        <f t="shared" si="63"/>
        <v>0</v>
      </c>
      <c r="AJ296" s="460"/>
      <c r="AK296" s="461">
        <v>0</v>
      </c>
      <c r="AL296" s="462">
        <v>0</v>
      </c>
      <c r="AM296" s="463">
        <f t="shared" si="64"/>
        <v>0</v>
      </c>
      <c r="AN296" s="460"/>
      <c r="AO296" s="461">
        <v>0</v>
      </c>
      <c r="AP296" s="462">
        <v>0</v>
      </c>
      <c r="AQ296" s="463">
        <f t="shared" si="65"/>
        <v>0</v>
      </c>
      <c r="AR296" s="464">
        <f t="shared" si="68"/>
        <v>0</v>
      </c>
      <c r="AS296" s="463">
        <f t="shared" si="69"/>
        <v>0</v>
      </c>
      <c r="AT296" s="480">
        <v>0</v>
      </c>
      <c r="AU296" s="491">
        <f>[1]Budżet!K288</f>
        <v>0</v>
      </c>
      <c r="AV296" s="487">
        <f>ROUND([1]Budżet!K288-[1]Budżet!M288,2)</f>
        <v>0</v>
      </c>
      <c r="AW296" s="487" t="str">
        <f t="shared" si="70"/>
        <v>OK</v>
      </c>
      <c r="AX296" s="488" t="str">
        <f t="shared" si="58"/>
        <v>OK</v>
      </c>
      <c r="AY296" s="488" t="str">
        <f t="shared" si="66"/>
        <v>Wartość wkładu własnego spójna z SOWA EFS</v>
      </c>
      <c r="AZ296" s="490" t="str">
        <f t="shared" si="67"/>
        <v>Wartość ogółem spójna z SOWA EFS</v>
      </c>
      <c r="BA296" s="456"/>
      <c r="BB296" s="441"/>
      <c r="BC296" s="441"/>
      <c r="BD296" s="441"/>
      <c r="BE296" s="441"/>
      <c r="BF296" s="441"/>
      <c r="BG296" s="441"/>
    </row>
    <row r="297" spans="1:59" ht="75" customHeight="1">
      <c r="A297" s="438" t="s">
        <v>1390</v>
      </c>
      <c r="B297" s="438">
        <f>[1]Budżet!B289</f>
        <v>0</v>
      </c>
      <c r="C297" s="476">
        <f>[1]Budżet!E289</f>
        <v>0</v>
      </c>
      <c r="D297" s="438">
        <f>[1]Budżet!N289</f>
        <v>0</v>
      </c>
      <c r="E297" s="438" t="str">
        <f>IF([1]Budżet!D289="Amortyzacja","T","N")</f>
        <v>N</v>
      </c>
      <c r="F297" s="438" t="str">
        <f>IF([1]Budżet!D289="Personel projektu","T","N")</f>
        <v>N</v>
      </c>
      <c r="G297" s="438" t="str">
        <f>IF([1]Budżet!D289="Środki trwałe/dostawy","T","N")</f>
        <v>N</v>
      </c>
      <c r="H297" s="438" t="str">
        <f>IF([1]Budżet!D289="Wsparcie finansowe udzielone grantobiorcom i uczestnikom projektu","T","N")</f>
        <v>N</v>
      </c>
      <c r="I297" s="438" t="str">
        <f>IF([1]Budżet!K289&gt;[1]Budżet!M289,"T","N")</f>
        <v>N</v>
      </c>
      <c r="J297" s="438" t="str">
        <f>IF([1]Budżet!D289="Nieruchomości","T","N")</f>
        <v>N</v>
      </c>
      <c r="K297" s="438" t="str">
        <f>IF([1]Budżet!D289="Usługi zewnętrzne","T","N")</f>
        <v>N</v>
      </c>
      <c r="L297" s="438" t="str">
        <f>IF([1]Budżet!D289="Wartości niematerialne i prawne","T","N")</f>
        <v>N</v>
      </c>
      <c r="M297" s="438" t="str">
        <f>IF([1]Budżet!D289="Roboty budowlane","T","N")</f>
        <v>N</v>
      </c>
      <c r="N297" s="438" t="str">
        <f>IF([1]Budżet!D289="Dostawy (inne niż środki trwałe)","T","N")</f>
        <v>N</v>
      </c>
      <c r="O297" s="438" t="str">
        <f>IF([1]Budżet!D289="Koszty wsparcia uczestników projektu","T","N")</f>
        <v>N</v>
      </c>
      <c r="P297" s="460"/>
      <c r="Q297" s="461">
        <v>0</v>
      </c>
      <c r="R297" s="462">
        <v>0</v>
      </c>
      <c r="S297" s="463">
        <f t="shared" si="59"/>
        <v>0</v>
      </c>
      <c r="T297" s="460"/>
      <c r="U297" s="461">
        <v>0</v>
      </c>
      <c r="V297" s="462">
        <v>0</v>
      </c>
      <c r="W297" s="463">
        <f t="shared" si="60"/>
        <v>0</v>
      </c>
      <c r="X297" s="460"/>
      <c r="Y297" s="461">
        <v>0</v>
      </c>
      <c r="Z297" s="462">
        <v>0</v>
      </c>
      <c r="AA297" s="463">
        <f t="shared" si="61"/>
        <v>0</v>
      </c>
      <c r="AB297" s="460"/>
      <c r="AC297" s="461">
        <v>0</v>
      </c>
      <c r="AD297" s="462">
        <v>0</v>
      </c>
      <c r="AE297" s="463">
        <f t="shared" si="62"/>
        <v>0</v>
      </c>
      <c r="AF297" s="460"/>
      <c r="AG297" s="461">
        <v>0</v>
      </c>
      <c r="AH297" s="462">
        <v>0</v>
      </c>
      <c r="AI297" s="463">
        <f t="shared" si="63"/>
        <v>0</v>
      </c>
      <c r="AJ297" s="460"/>
      <c r="AK297" s="461">
        <v>0</v>
      </c>
      <c r="AL297" s="462">
        <v>0</v>
      </c>
      <c r="AM297" s="463">
        <f t="shared" si="64"/>
        <v>0</v>
      </c>
      <c r="AN297" s="460"/>
      <c r="AO297" s="461">
        <v>0</v>
      </c>
      <c r="AP297" s="462">
        <v>0</v>
      </c>
      <c r="AQ297" s="463">
        <f t="shared" si="65"/>
        <v>0</v>
      </c>
      <c r="AR297" s="464">
        <f t="shared" si="68"/>
        <v>0</v>
      </c>
      <c r="AS297" s="463">
        <f t="shared" si="69"/>
        <v>0</v>
      </c>
      <c r="AT297" s="480">
        <v>0</v>
      </c>
      <c r="AU297" s="491">
        <f>[1]Budżet!K289</f>
        <v>0</v>
      </c>
      <c r="AV297" s="487">
        <f>ROUND([1]Budżet!K289-[1]Budżet!M289,2)</f>
        <v>0</v>
      </c>
      <c r="AW297" s="487" t="str">
        <f t="shared" si="70"/>
        <v>OK</v>
      </c>
      <c r="AX297" s="488" t="str">
        <f t="shared" si="58"/>
        <v>OK</v>
      </c>
      <c r="AY297" s="488" t="str">
        <f t="shared" si="66"/>
        <v>Wartość wkładu własnego spójna z SOWA EFS</v>
      </c>
      <c r="AZ297" s="490" t="str">
        <f t="shared" si="67"/>
        <v>Wartość ogółem spójna z SOWA EFS</v>
      </c>
      <c r="BA297" s="456"/>
      <c r="BB297" s="441"/>
      <c r="BC297" s="441"/>
      <c r="BD297" s="441"/>
      <c r="BE297" s="441"/>
      <c r="BF297" s="441"/>
      <c r="BG297" s="441"/>
    </row>
    <row r="298" spans="1:59" ht="75" customHeight="1">
      <c r="A298" s="438" t="s">
        <v>1391</v>
      </c>
      <c r="B298" s="438">
        <f>[1]Budżet!B290</f>
        <v>0</v>
      </c>
      <c r="C298" s="476">
        <f>[1]Budżet!E290</f>
        <v>0</v>
      </c>
      <c r="D298" s="438">
        <f>[1]Budżet!N290</f>
        <v>0</v>
      </c>
      <c r="E298" s="438" t="str">
        <f>IF([1]Budżet!D290="Amortyzacja","T","N")</f>
        <v>N</v>
      </c>
      <c r="F298" s="438" t="str">
        <f>IF([1]Budżet!D290="Personel projektu","T","N")</f>
        <v>N</v>
      </c>
      <c r="G298" s="438" t="str">
        <f>IF([1]Budżet!D290="Środki trwałe/dostawy","T","N")</f>
        <v>N</v>
      </c>
      <c r="H298" s="438" t="str">
        <f>IF([1]Budżet!D290="Wsparcie finansowe udzielone grantobiorcom i uczestnikom projektu","T","N")</f>
        <v>N</v>
      </c>
      <c r="I298" s="438" t="str">
        <f>IF([1]Budżet!K290&gt;[1]Budżet!M290,"T","N")</f>
        <v>N</v>
      </c>
      <c r="J298" s="438" t="str">
        <f>IF([1]Budżet!D290="Nieruchomości","T","N")</f>
        <v>N</v>
      </c>
      <c r="K298" s="438" t="str">
        <f>IF([1]Budżet!D290="Usługi zewnętrzne","T","N")</f>
        <v>N</v>
      </c>
      <c r="L298" s="438" t="str">
        <f>IF([1]Budżet!D290="Wartości niematerialne i prawne","T","N")</f>
        <v>N</v>
      </c>
      <c r="M298" s="438" t="str">
        <f>IF([1]Budżet!D290="Roboty budowlane","T","N")</f>
        <v>N</v>
      </c>
      <c r="N298" s="438" t="str">
        <f>IF([1]Budżet!D290="Dostawy (inne niż środki trwałe)","T","N")</f>
        <v>N</v>
      </c>
      <c r="O298" s="438" t="str">
        <f>IF([1]Budżet!D290="Koszty wsparcia uczestników projektu","T","N")</f>
        <v>N</v>
      </c>
      <c r="P298" s="460"/>
      <c r="Q298" s="461">
        <v>0</v>
      </c>
      <c r="R298" s="462">
        <v>0</v>
      </c>
      <c r="S298" s="463">
        <f t="shared" si="59"/>
        <v>0</v>
      </c>
      <c r="T298" s="460"/>
      <c r="U298" s="461">
        <v>0</v>
      </c>
      <c r="V298" s="462">
        <v>0</v>
      </c>
      <c r="W298" s="463">
        <f t="shared" si="60"/>
        <v>0</v>
      </c>
      <c r="X298" s="460"/>
      <c r="Y298" s="461">
        <v>0</v>
      </c>
      <c r="Z298" s="462">
        <v>0</v>
      </c>
      <c r="AA298" s="463">
        <f t="shared" si="61"/>
        <v>0</v>
      </c>
      <c r="AB298" s="460"/>
      <c r="AC298" s="461">
        <v>0</v>
      </c>
      <c r="AD298" s="462">
        <v>0</v>
      </c>
      <c r="AE298" s="463">
        <f t="shared" si="62"/>
        <v>0</v>
      </c>
      <c r="AF298" s="460"/>
      <c r="AG298" s="461">
        <v>0</v>
      </c>
      <c r="AH298" s="462">
        <v>0</v>
      </c>
      <c r="AI298" s="463">
        <f t="shared" si="63"/>
        <v>0</v>
      </c>
      <c r="AJ298" s="460"/>
      <c r="AK298" s="461">
        <v>0</v>
      </c>
      <c r="AL298" s="462">
        <v>0</v>
      </c>
      <c r="AM298" s="463">
        <f t="shared" si="64"/>
        <v>0</v>
      </c>
      <c r="AN298" s="460"/>
      <c r="AO298" s="461">
        <v>0</v>
      </c>
      <c r="AP298" s="462">
        <v>0</v>
      </c>
      <c r="AQ298" s="463">
        <f t="shared" si="65"/>
        <v>0</v>
      </c>
      <c r="AR298" s="464">
        <f t="shared" si="68"/>
        <v>0</v>
      </c>
      <c r="AS298" s="463">
        <f t="shared" si="69"/>
        <v>0</v>
      </c>
      <c r="AT298" s="480">
        <v>0</v>
      </c>
      <c r="AU298" s="491">
        <f>[1]Budżet!K290</f>
        <v>0</v>
      </c>
      <c r="AV298" s="487">
        <f>ROUND([1]Budżet!K290-[1]Budżet!M290,2)</f>
        <v>0</v>
      </c>
      <c r="AW298" s="487" t="str">
        <f t="shared" si="70"/>
        <v>OK</v>
      </c>
      <c r="AX298" s="488" t="str">
        <f t="shared" si="58"/>
        <v>OK</v>
      </c>
      <c r="AY298" s="488" t="str">
        <f t="shared" si="66"/>
        <v>Wartość wkładu własnego spójna z SOWA EFS</v>
      </c>
      <c r="AZ298" s="490" t="str">
        <f t="shared" si="67"/>
        <v>Wartość ogółem spójna z SOWA EFS</v>
      </c>
      <c r="BA298" s="456"/>
      <c r="BB298" s="441"/>
      <c r="BC298" s="441"/>
      <c r="BD298" s="441"/>
      <c r="BE298" s="441"/>
      <c r="BF298" s="441"/>
      <c r="BG298" s="441"/>
    </row>
    <row r="299" spans="1:59" ht="75" customHeight="1">
      <c r="A299" s="438" t="s">
        <v>1392</v>
      </c>
      <c r="B299" s="438">
        <f>[1]Budżet!B291</f>
        <v>0</v>
      </c>
      <c r="C299" s="476">
        <f>[1]Budżet!E291</f>
        <v>0</v>
      </c>
      <c r="D299" s="438">
        <f>[1]Budżet!N291</f>
        <v>0</v>
      </c>
      <c r="E299" s="438" t="str">
        <f>IF([1]Budżet!D291="Amortyzacja","T","N")</f>
        <v>N</v>
      </c>
      <c r="F299" s="438" t="str">
        <f>IF([1]Budżet!D291="Personel projektu","T","N")</f>
        <v>N</v>
      </c>
      <c r="G299" s="438" t="str">
        <f>IF([1]Budżet!D291="Środki trwałe/dostawy","T","N")</f>
        <v>N</v>
      </c>
      <c r="H299" s="438" t="str">
        <f>IF([1]Budżet!D291="Wsparcie finansowe udzielone grantobiorcom i uczestnikom projektu","T","N")</f>
        <v>N</v>
      </c>
      <c r="I299" s="438" t="str">
        <f>IF([1]Budżet!K291&gt;[1]Budżet!M291,"T","N")</f>
        <v>N</v>
      </c>
      <c r="J299" s="438" t="str">
        <f>IF([1]Budżet!D291="Nieruchomości","T","N")</f>
        <v>N</v>
      </c>
      <c r="K299" s="438" t="str">
        <f>IF([1]Budżet!D291="Usługi zewnętrzne","T","N")</f>
        <v>N</v>
      </c>
      <c r="L299" s="438" t="str">
        <f>IF([1]Budżet!D291="Wartości niematerialne i prawne","T","N")</f>
        <v>N</v>
      </c>
      <c r="M299" s="438" t="str">
        <f>IF([1]Budżet!D291="Roboty budowlane","T","N")</f>
        <v>N</v>
      </c>
      <c r="N299" s="438" t="str">
        <f>IF([1]Budżet!D291="Dostawy (inne niż środki trwałe)","T","N")</f>
        <v>N</v>
      </c>
      <c r="O299" s="438" t="str">
        <f>IF([1]Budżet!D291="Koszty wsparcia uczestników projektu","T","N")</f>
        <v>N</v>
      </c>
      <c r="P299" s="460"/>
      <c r="Q299" s="461">
        <v>0</v>
      </c>
      <c r="R299" s="462">
        <v>0</v>
      </c>
      <c r="S299" s="463">
        <f t="shared" si="59"/>
        <v>0</v>
      </c>
      <c r="T299" s="460"/>
      <c r="U299" s="461">
        <v>0</v>
      </c>
      <c r="V299" s="462">
        <v>0</v>
      </c>
      <c r="W299" s="463">
        <f t="shared" si="60"/>
        <v>0</v>
      </c>
      <c r="X299" s="460"/>
      <c r="Y299" s="461">
        <v>0</v>
      </c>
      <c r="Z299" s="462">
        <v>0</v>
      </c>
      <c r="AA299" s="463">
        <f t="shared" si="61"/>
        <v>0</v>
      </c>
      <c r="AB299" s="460"/>
      <c r="AC299" s="461">
        <v>0</v>
      </c>
      <c r="AD299" s="462">
        <v>0</v>
      </c>
      <c r="AE299" s="463">
        <f t="shared" si="62"/>
        <v>0</v>
      </c>
      <c r="AF299" s="460"/>
      <c r="AG299" s="461">
        <v>0</v>
      </c>
      <c r="AH299" s="462">
        <v>0</v>
      </c>
      <c r="AI299" s="463">
        <f t="shared" si="63"/>
        <v>0</v>
      </c>
      <c r="AJ299" s="460"/>
      <c r="AK299" s="461">
        <v>0</v>
      </c>
      <c r="AL299" s="462">
        <v>0</v>
      </c>
      <c r="AM299" s="463">
        <f t="shared" si="64"/>
        <v>0</v>
      </c>
      <c r="AN299" s="460"/>
      <c r="AO299" s="461">
        <v>0</v>
      </c>
      <c r="AP299" s="462">
        <v>0</v>
      </c>
      <c r="AQ299" s="463">
        <f t="shared" si="65"/>
        <v>0</v>
      </c>
      <c r="AR299" s="464">
        <f t="shared" si="68"/>
        <v>0</v>
      </c>
      <c r="AS299" s="463">
        <f t="shared" si="69"/>
        <v>0</v>
      </c>
      <c r="AT299" s="480">
        <v>0</v>
      </c>
      <c r="AU299" s="491">
        <f>[1]Budżet!K291</f>
        <v>0</v>
      </c>
      <c r="AV299" s="487">
        <f>ROUND([1]Budżet!K291-[1]Budżet!M291,2)</f>
        <v>0</v>
      </c>
      <c r="AW299" s="487" t="str">
        <f t="shared" si="70"/>
        <v>OK</v>
      </c>
      <c r="AX299" s="488" t="str">
        <f t="shared" si="58"/>
        <v>OK</v>
      </c>
      <c r="AY299" s="488" t="str">
        <f t="shared" si="66"/>
        <v>Wartość wkładu własnego spójna z SOWA EFS</v>
      </c>
      <c r="AZ299" s="490" t="str">
        <f t="shared" si="67"/>
        <v>Wartość ogółem spójna z SOWA EFS</v>
      </c>
      <c r="BA299" s="456"/>
      <c r="BB299" s="441"/>
      <c r="BC299" s="441"/>
      <c r="BD299" s="441"/>
      <c r="BE299" s="441"/>
      <c r="BF299" s="441"/>
      <c r="BG299" s="441"/>
    </row>
    <row r="300" spans="1:59" ht="75" customHeight="1">
      <c r="A300" s="438" t="s">
        <v>1393</v>
      </c>
      <c r="B300" s="438">
        <f>[1]Budżet!B292</f>
        <v>0</v>
      </c>
      <c r="C300" s="476">
        <f>[1]Budżet!E292</f>
        <v>0</v>
      </c>
      <c r="D300" s="438">
        <f>[1]Budżet!N292</f>
        <v>0</v>
      </c>
      <c r="E300" s="438" t="str">
        <f>IF([1]Budżet!D292="Amortyzacja","T","N")</f>
        <v>N</v>
      </c>
      <c r="F300" s="438" t="str">
        <f>IF([1]Budżet!D292="Personel projektu","T","N")</f>
        <v>N</v>
      </c>
      <c r="G300" s="438" t="str">
        <f>IF([1]Budżet!D292="Środki trwałe/dostawy","T","N")</f>
        <v>N</v>
      </c>
      <c r="H300" s="438" t="str">
        <f>IF([1]Budżet!D292="Wsparcie finansowe udzielone grantobiorcom i uczestnikom projektu","T","N")</f>
        <v>N</v>
      </c>
      <c r="I300" s="438" t="str">
        <f>IF([1]Budżet!K292&gt;[1]Budżet!M292,"T","N")</f>
        <v>N</v>
      </c>
      <c r="J300" s="438" t="str">
        <f>IF([1]Budżet!D292="Nieruchomości","T","N")</f>
        <v>N</v>
      </c>
      <c r="K300" s="438" t="str">
        <f>IF([1]Budżet!D292="Usługi zewnętrzne","T","N")</f>
        <v>N</v>
      </c>
      <c r="L300" s="438" t="str">
        <f>IF([1]Budżet!D292="Wartości niematerialne i prawne","T","N")</f>
        <v>N</v>
      </c>
      <c r="M300" s="438" t="str">
        <f>IF([1]Budżet!D292="Roboty budowlane","T","N")</f>
        <v>N</v>
      </c>
      <c r="N300" s="438" t="str">
        <f>IF([1]Budżet!D292="Dostawy (inne niż środki trwałe)","T","N")</f>
        <v>N</v>
      </c>
      <c r="O300" s="438" t="str">
        <f>IF([1]Budżet!D292="Koszty wsparcia uczestników projektu","T","N")</f>
        <v>N</v>
      </c>
      <c r="P300" s="460"/>
      <c r="Q300" s="461">
        <v>0</v>
      </c>
      <c r="R300" s="462">
        <v>0</v>
      </c>
      <c r="S300" s="463">
        <f t="shared" si="59"/>
        <v>0</v>
      </c>
      <c r="T300" s="460"/>
      <c r="U300" s="461">
        <v>0</v>
      </c>
      <c r="V300" s="462">
        <v>0</v>
      </c>
      <c r="W300" s="463">
        <f t="shared" si="60"/>
        <v>0</v>
      </c>
      <c r="X300" s="460"/>
      <c r="Y300" s="461">
        <v>0</v>
      </c>
      <c r="Z300" s="462">
        <v>0</v>
      </c>
      <c r="AA300" s="463">
        <f t="shared" si="61"/>
        <v>0</v>
      </c>
      <c r="AB300" s="460"/>
      <c r="AC300" s="461">
        <v>0</v>
      </c>
      <c r="AD300" s="462">
        <v>0</v>
      </c>
      <c r="AE300" s="463">
        <f t="shared" si="62"/>
        <v>0</v>
      </c>
      <c r="AF300" s="460"/>
      <c r="AG300" s="461">
        <v>0</v>
      </c>
      <c r="AH300" s="462">
        <v>0</v>
      </c>
      <c r="AI300" s="463">
        <f t="shared" si="63"/>
        <v>0</v>
      </c>
      <c r="AJ300" s="460"/>
      <c r="AK300" s="461">
        <v>0</v>
      </c>
      <c r="AL300" s="462">
        <v>0</v>
      </c>
      <c r="AM300" s="463">
        <f t="shared" si="64"/>
        <v>0</v>
      </c>
      <c r="AN300" s="460"/>
      <c r="AO300" s="461">
        <v>0</v>
      </c>
      <c r="AP300" s="462">
        <v>0</v>
      </c>
      <c r="AQ300" s="463">
        <f t="shared" si="65"/>
        <v>0</v>
      </c>
      <c r="AR300" s="464">
        <f t="shared" si="68"/>
        <v>0</v>
      </c>
      <c r="AS300" s="463">
        <f t="shared" si="69"/>
        <v>0</v>
      </c>
      <c r="AT300" s="480">
        <v>0</v>
      </c>
      <c r="AU300" s="491">
        <f>[1]Budżet!K292</f>
        <v>0</v>
      </c>
      <c r="AV300" s="487">
        <f>ROUND([1]Budżet!K292-[1]Budżet!M292,2)</f>
        <v>0</v>
      </c>
      <c r="AW300" s="487" t="str">
        <f t="shared" si="70"/>
        <v>OK</v>
      </c>
      <c r="AX300" s="488" t="str">
        <f t="shared" si="58"/>
        <v>OK</v>
      </c>
      <c r="AY300" s="488" t="str">
        <f t="shared" si="66"/>
        <v>Wartość wkładu własnego spójna z SOWA EFS</v>
      </c>
      <c r="AZ300" s="490" t="str">
        <f t="shared" si="67"/>
        <v>Wartość ogółem spójna z SOWA EFS</v>
      </c>
      <c r="BA300" s="456"/>
      <c r="BB300" s="441"/>
      <c r="BC300" s="441"/>
      <c r="BD300" s="441"/>
      <c r="BE300" s="441"/>
      <c r="BF300" s="441"/>
      <c r="BG300" s="441"/>
    </row>
    <row r="301" spans="1:59" ht="75" customHeight="1">
      <c r="A301" s="438" t="s">
        <v>1394</v>
      </c>
      <c r="B301" s="438">
        <f>[1]Budżet!B293</f>
        <v>0</v>
      </c>
      <c r="C301" s="476">
        <f>[1]Budżet!E293</f>
        <v>0</v>
      </c>
      <c r="D301" s="438">
        <f>[1]Budżet!N293</f>
        <v>0</v>
      </c>
      <c r="E301" s="438" t="str">
        <f>IF([1]Budżet!D293="Amortyzacja","T","N")</f>
        <v>N</v>
      </c>
      <c r="F301" s="438" t="str">
        <f>IF([1]Budżet!D293="Personel projektu","T","N")</f>
        <v>N</v>
      </c>
      <c r="G301" s="438" t="str">
        <f>IF([1]Budżet!D293="Środki trwałe/dostawy","T","N")</f>
        <v>N</v>
      </c>
      <c r="H301" s="438" t="str">
        <f>IF([1]Budżet!D293="Wsparcie finansowe udzielone grantobiorcom i uczestnikom projektu","T","N")</f>
        <v>N</v>
      </c>
      <c r="I301" s="438" t="str">
        <f>IF([1]Budżet!K293&gt;[1]Budżet!M293,"T","N")</f>
        <v>N</v>
      </c>
      <c r="J301" s="438" t="str">
        <f>IF([1]Budżet!D293="Nieruchomości","T","N")</f>
        <v>N</v>
      </c>
      <c r="K301" s="438" t="str">
        <f>IF([1]Budżet!D293="Usługi zewnętrzne","T","N")</f>
        <v>N</v>
      </c>
      <c r="L301" s="438" t="str">
        <f>IF([1]Budżet!D293="Wartości niematerialne i prawne","T","N")</f>
        <v>N</v>
      </c>
      <c r="M301" s="438" t="str">
        <f>IF([1]Budżet!D293="Roboty budowlane","T","N")</f>
        <v>N</v>
      </c>
      <c r="N301" s="438" t="str">
        <f>IF([1]Budżet!D293="Dostawy (inne niż środki trwałe)","T","N")</f>
        <v>N</v>
      </c>
      <c r="O301" s="438" t="str">
        <f>IF([1]Budżet!D293="Koszty wsparcia uczestników projektu","T","N")</f>
        <v>N</v>
      </c>
      <c r="P301" s="460"/>
      <c r="Q301" s="461">
        <v>0</v>
      </c>
      <c r="R301" s="462">
        <v>0</v>
      </c>
      <c r="S301" s="463">
        <f t="shared" si="59"/>
        <v>0</v>
      </c>
      <c r="T301" s="460"/>
      <c r="U301" s="461">
        <v>0</v>
      </c>
      <c r="V301" s="462">
        <v>0</v>
      </c>
      <c r="W301" s="463">
        <f t="shared" si="60"/>
        <v>0</v>
      </c>
      <c r="X301" s="460"/>
      <c r="Y301" s="461">
        <v>0</v>
      </c>
      <c r="Z301" s="462">
        <v>0</v>
      </c>
      <c r="AA301" s="463">
        <f t="shared" si="61"/>
        <v>0</v>
      </c>
      <c r="AB301" s="460"/>
      <c r="AC301" s="461">
        <v>0</v>
      </c>
      <c r="AD301" s="462">
        <v>0</v>
      </c>
      <c r="AE301" s="463">
        <f t="shared" si="62"/>
        <v>0</v>
      </c>
      <c r="AF301" s="460"/>
      <c r="AG301" s="461">
        <v>0</v>
      </c>
      <c r="AH301" s="462">
        <v>0</v>
      </c>
      <c r="AI301" s="463">
        <f t="shared" si="63"/>
        <v>0</v>
      </c>
      <c r="AJ301" s="460"/>
      <c r="AK301" s="461">
        <v>0</v>
      </c>
      <c r="AL301" s="462">
        <v>0</v>
      </c>
      <c r="AM301" s="463">
        <f t="shared" si="64"/>
        <v>0</v>
      </c>
      <c r="AN301" s="460"/>
      <c r="AO301" s="461">
        <v>0</v>
      </c>
      <c r="AP301" s="462">
        <v>0</v>
      </c>
      <c r="AQ301" s="463">
        <f t="shared" si="65"/>
        <v>0</v>
      </c>
      <c r="AR301" s="464">
        <f t="shared" si="68"/>
        <v>0</v>
      </c>
      <c r="AS301" s="463">
        <f t="shared" si="69"/>
        <v>0</v>
      </c>
      <c r="AT301" s="480">
        <v>0</v>
      </c>
      <c r="AU301" s="491">
        <f>[1]Budżet!K293</f>
        <v>0</v>
      </c>
      <c r="AV301" s="487">
        <f>ROUND([1]Budżet!K293-[1]Budżet!M293,2)</f>
        <v>0</v>
      </c>
      <c r="AW301" s="487" t="str">
        <f t="shared" si="70"/>
        <v>OK</v>
      </c>
      <c r="AX301" s="488" t="str">
        <f t="shared" si="58"/>
        <v>OK</v>
      </c>
      <c r="AY301" s="488" t="str">
        <f t="shared" si="66"/>
        <v>Wartość wkładu własnego spójna z SOWA EFS</v>
      </c>
      <c r="AZ301" s="490" t="str">
        <f t="shared" si="67"/>
        <v>Wartość ogółem spójna z SOWA EFS</v>
      </c>
      <c r="BA301" s="456"/>
      <c r="BB301" s="441"/>
      <c r="BC301" s="441"/>
      <c r="BD301" s="441"/>
      <c r="BE301" s="441"/>
      <c r="BF301" s="441"/>
      <c r="BG301" s="441"/>
    </row>
    <row r="302" spans="1:59" ht="75" customHeight="1">
      <c r="A302" s="438" t="s">
        <v>1395</v>
      </c>
      <c r="B302" s="438">
        <f>[1]Budżet!B294</f>
        <v>0</v>
      </c>
      <c r="C302" s="476">
        <f>[1]Budżet!E294</f>
        <v>0</v>
      </c>
      <c r="D302" s="438">
        <f>[1]Budżet!N294</f>
        <v>0</v>
      </c>
      <c r="E302" s="438" t="str">
        <f>IF([1]Budżet!D294="Amortyzacja","T","N")</f>
        <v>N</v>
      </c>
      <c r="F302" s="438" t="str">
        <f>IF([1]Budżet!D294="Personel projektu","T","N")</f>
        <v>N</v>
      </c>
      <c r="G302" s="438" t="str">
        <f>IF([1]Budżet!D294="Środki trwałe/dostawy","T","N")</f>
        <v>N</v>
      </c>
      <c r="H302" s="438" t="str">
        <f>IF([1]Budżet!D294="Wsparcie finansowe udzielone grantobiorcom i uczestnikom projektu","T","N")</f>
        <v>N</v>
      </c>
      <c r="I302" s="438" t="str">
        <f>IF([1]Budżet!K294&gt;[1]Budżet!M294,"T","N")</f>
        <v>N</v>
      </c>
      <c r="J302" s="438" t="str">
        <f>IF([1]Budżet!D294="Nieruchomości","T","N")</f>
        <v>N</v>
      </c>
      <c r="K302" s="438" t="str">
        <f>IF([1]Budżet!D294="Usługi zewnętrzne","T","N")</f>
        <v>N</v>
      </c>
      <c r="L302" s="438" t="str">
        <f>IF([1]Budżet!D294="Wartości niematerialne i prawne","T","N")</f>
        <v>N</v>
      </c>
      <c r="M302" s="438" t="str">
        <f>IF([1]Budżet!D294="Roboty budowlane","T","N")</f>
        <v>N</v>
      </c>
      <c r="N302" s="438" t="str">
        <f>IF([1]Budżet!D294="Dostawy (inne niż środki trwałe)","T","N")</f>
        <v>N</v>
      </c>
      <c r="O302" s="438" t="str">
        <f>IF([1]Budżet!D294="Koszty wsparcia uczestników projektu","T","N")</f>
        <v>N</v>
      </c>
      <c r="P302" s="460"/>
      <c r="Q302" s="461">
        <v>0</v>
      </c>
      <c r="R302" s="462">
        <v>0</v>
      </c>
      <c r="S302" s="463">
        <f t="shared" si="59"/>
        <v>0</v>
      </c>
      <c r="T302" s="460"/>
      <c r="U302" s="461">
        <v>0</v>
      </c>
      <c r="V302" s="462">
        <v>0</v>
      </c>
      <c r="W302" s="463">
        <f t="shared" si="60"/>
        <v>0</v>
      </c>
      <c r="X302" s="460"/>
      <c r="Y302" s="461">
        <v>0</v>
      </c>
      <c r="Z302" s="462">
        <v>0</v>
      </c>
      <c r="AA302" s="463">
        <f t="shared" si="61"/>
        <v>0</v>
      </c>
      <c r="AB302" s="460"/>
      <c r="AC302" s="461">
        <v>0</v>
      </c>
      <c r="AD302" s="462">
        <v>0</v>
      </c>
      <c r="AE302" s="463">
        <f t="shared" si="62"/>
        <v>0</v>
      </c>
      <c r="AF302" s="460"/>
      <c r="AG302" s="461">
        <v>0</v>
      </c>
      <c r="AH302" s="462">
        <v>0</v>
      </c>
      <c r="AI302" s="463">
        <f t="shared" si="63"/>
        <v>0</v>
      </c>
      <c r="AJ302" s="460"/>
      <c r="AK302" s="461">
        <v>0</v>
      </c>
      <c r="AL302" s="462">
        <v>0</v>
      </c>
      <c r="AM302" s="463">
        <f t="shared" si="64"/>
        <v>0</v>
      </c>
      <c r="AN302" s="460"/>
      <c r="AO302" s="461">
        <v>0</v>
      </c>
      <c r="AP302" s="462">
        <v>0</v>
      </c>
      <c r="AQ302" s="463">
        <f t="shared" si="65"/>
        <v>0</v>
      </c>
      <c r="AR302" s="464">
        <f t="shared" si="68"/>
        <v>0</v>
      </c>
      <c r="AS302" s="463">
        <f t="shared" si="69"/>
        <v>0</v>
      </c>
      <c r="AT302" s="480">
        <v>0</v>
      </c>
      <c r="AU302" s="491">
        <f>[1]Budżet!K294</f>
        <v>0</v>
      </c>
      <c r="AV302" s="487">
        <f>ROUND([1]Budżet!K294-[1]Budżet!M294,2)</f>
        <v>0</v>
      </c>
      <c r="AW302" s="487" t="str">
        <f t="shared" si="70"/>
        <v>OK</v>
      </c>
      <c r="AX302" s="488" t="str">
        <f t="shared" si="58"/>
        <v>OK</v>
      </c>
      <c r="AY302" s="488" t="str">
        <f t="shared" si="66"/>
        <v>Wartość wkładu własnego spójna z SOWA EFS</v>
      </c>
      <c r="AZ302" s="490" t="str">
        <f t="shared" si="67"/>
        <v>Wartość ogółem spójna z SOWA EFS</v>
      </c>
      <c r="BA302" s="456"/>
      <c r="BB302" s="441"/>
      <c r="BC302" s="441"/>
      <c r="BD302" s="441"/>
      <c r="BE302" s="441"/>
      <c r="BF302" s="441"/>
      <c r="BG302" s="441"/>
    </row>
    <row r="303" spans="1:59" ht="75" customHeight="1">
      <c r="A303" s="438" t="s">
        <v>1396</v>
      </c>
      <c r="B303" s="438">
        <f>[1]Budżet!B295</f>
        <v>0</v>
      </c>
      <c r="C303" s="476">
        <f>[1]Budżet!E295</f>
        <v>0</v>
      </c>
      <c r="D303" s="438">
        <f>[1]Budżet!N295</f>
        <v>0</v>
      </c>
      <c r="E303" s="438" t="str">
        <f>IF([1]Budżet!D295="Amortyzacja","T","N")</f>
        <v>N</v>
      </c>
      <c r="F303" s="438" t="str">
        <f>IF([1]Budżet!D295="Personel projektu","T","N")</f>
        <v>N</v>
      </c>
      <c r="G303" s="438" t="str">
        <f>IF([1]Budżet!D295="Środki trwałe/dostawy","T","N")</f>
        <v>N</v>
      </c>
      <c r="H303" s="438" t="str">
        <f>IF([1]Budżet!D295="Wsparcie finansowe udzielone grantobiorcom i uczestnikom projektu","T","N")</f>
        <v>N</v>
      </c>
      <c r="I303" s="438" t="str">
        <f>IF([1]Budżet!K295&gt;[1]Budżet!M295,"T","N")</f>
        <v>N</v>
      </c>
      <c r="J303" s="438" t="str">
        <f>IF([1]Budżet!D295="Nieruchomości","T","N")</f>
        <v>N</v>
      </c>
      <c r="K303" s="438" t="str">
        <f>IF([1]Budżet!D295="Usługi zewnętrzne","T","N")</f>
        <v>N</v>
      </c>
      <c r="L303" s="438" t="str">
        <f>IF([1]Budżet!D295="Wartości niematerialne i prawne","T","N")</f>
        <v>N</v>
      </c>
      <c r="M303" s="438" t="str">
        <f>IF([1]Budżet!D295="Roboty budowlane","T","N")</f>
        <v>N</v>
      </c>
      <c r="N303" s="438" t="str">
        <f>IF([1]Budżet!D295="Dostawy (inne niż środki trwałe)","T","N")</f>
        <v>N</v>
      </c>
      <c r="O303" s="438" t="str">
        <f>IF([1]Budżet!D295="Koszty wsparcia uczestników projektu","T","N")</f>
        <v>N</v>
      </c>
      <c r="P303" s="460"/>
      <c r="Q303" s="461">
        <v>0</v>
      </c>
      <c r="R303" s="462">
        <v>0</v>
      </c>
      <c r="S303" s="463">
        <f t="shared" si="59"/>
        <v>0</v>
      </c>
      <c r="T303" s="460"/>
      <c r="U303" s="461">
        <v>0</v>
      </c>
      <c r="V303" s="462">
        <v>0</v>
      </c>
      <c r="W303" s="463">
        <f t="shared" si="60"/>
        <v>0</v>
      </c>
      <c r="X303" s="460"/>
      <c r="Y303" s="461">
        <v>0</v>
      </c>
      <c r="Z303" s="462">
        <v>0</v>
      </c>
      <c r="AA303" s="463">
        <f t="shared" si="61"/>
        <v>0</v>
      </c>
      <c r="AB303" s="460"/>
      <c r="AC303" s="461">
        <v>0</v>
      </c>
      <c r="AD303" s="462">
        <v>0</v>
      </c>
      <c r="AE303" s="463">
        <f t="shared" si="62"/>
        <v>0</v>
      </c>
      <c r="AF303" s="460"/>
      <c r="AG303" s="461">
        <v>0</v>
      </c>
      <c r="AH303" s="462">
        <v>0</v>
      </c>
      <c r="AI303" s="463">
        <f t="shared" si="63"/>
        <v>0</v>
      </c>
      <c r="AJ303" s="460"/>
      <c r="AK303" s="461">
        <v>0</v>
      </c>
      <c r="AL303" s="462">
        <v>0</v>
      </c>
      <c r="AM303" s="463">
        <f t="shared" si="64"/>
        <v>0</v>
      </c>
      <c r="AN303" s="460"/>
      <c r="AO303" s="461">
        <v>0</v>
      </c>
      <c r="AP303" s="462">
        <v>0</v>
      </c>
      <c r="AQ303" s="463">
        <f t="shared" si="65"/>
        <v>0</v>
      </c>
      <c r="AR303" s="464">
        <f t="shared" si="68"/>
        <v>0</v>
      </c>
      <c r="AS303" s="463">
        <f t="shared" si="69"/>
        <v>0</v>
      </c>
      <c r="AT303" s="480">
        <v>0</v>
      </c>
      <c r="AU303" s="491">
        <f>[1]Budżet!K295</f>
        <v>0</v>
      </c>
      <c r="AV303" s="487">
        <f>ROUND([1]Budżet!K295-[1]Budżet!M295,2)</f>
        <v>0</v>
      </c>
      <c r="AW303" s="487" t="str">
        <f t="shared" si="70"/>
        <v>OK</v>
      </c>
      <c r="AX303" s="488" t="str">
        <f t="shared" si="58"/>
        <v>OK</v>
      </c>
      <c r="AY303" s="488" t="str">
        <f t="shared" si="66"/>
        <v>Wartość wkładu własnego spójna z SOWA EFS</v>
      </c>
      <c r="AZ303" s="490" t="str">
        <f t="shared" si="67"/>
        <v>Wartość ogółem spójna z SOWA EFS</v>
      </c>
      <c r="BA303" s="456"/>
      <c r="BB303" s="441"/>
      <c r="BC303" s="441"/>
      <c r="BD303" s="441"/>
      <c r="BE303" s="441"/>
      <c r="BF303" s="441"/>
      <c r="BG303" s="441"/>
    </row>
    <row r="304" spans="1:59" ht="75" customHeight="1">
      <c r="A304" s="438" t="s">
        <v>1397</v>
      </c>
      <c r="B304" s="438">
        <f>[1]Budżet!B296</f>
        <v>0</v>
      </c>
      <c r="C304" s="476">
        <f>[1]Budżet!E296</f>
        <v>0</v>
      </c>
      <c r="D304" s="438">
        <f>[1]Budżet!N296</f>
        <v>0</v>
      </c>
      <c r="E304" s="438" t="str">
        <f>IF([1]Budżet!D296="Amortyzacja","T","N")</f>
        <v>N</v>
      </c>
      <c r="F304" s="438" t="str">
        <f>IF([1]Budżet!D296="Personel projektu","T","N")</f>
        <v>N</v>
      </c>
      <c r="G304" s="438" t="str">
        <f>IF([1]Budżet!D296="Środki trwałe/dostawy","T","N")</f>
        <v>N</v>
      </c>
      <c r="H304" s="438" t="str">
        <f>IF([1]Budżet!D296="Wsparcie finansowe udzielone grantobiorcom i uczestnikom projektu","T","N")</f>
        <v>N</v>
      </c>
      <c r="I304" s="438" t="str">
        <f>IF([1]Budżet!K296&gt;[1]Budżet!M296,"T","N")</f>
        <v>N</v>
      </c>
      <c r="J304" s="438" t="str">
        <f>IF([1]Budżet!D296="Nieruchomości","T","N")</f>
        <v>N</v>
      </c>
      <c r="K304" s="438" t="str">
        <f>IF([1]Budżet!D296="Usługi zewnętrzne","T","N")</f>
        <v>N</v>
      </c>
      <c r="L304" s="438" t="str">
        <f>IF([1]Budżet!D296="Wartości niematerialne i prawne","T","N")</f>
        <v>N</v>
      </c>
      <c r="M304" s="438" t="str">
        <f>IF([1]Budżet!D296="Roboty budowlane","T","N")</f>
        <v>N</v>
      </c>
      <c r="N304" s="438" t="str">
        <f>IF([1]Budżet!D296="Dostawy (inne niż środki trwałe)","T","N")</f>
        <v>N</v>
      </c>
      <c r="O304" s="438" t="str">
        <f>IF([1]Budżet!D296="Koszty wsparcia uczestników projektu","T","N")</f>
        <v>N</v>
      </c>
      <c r="P304" s="460"/>
      <c r="Q304" s="461">
        <v>0</v>
      </c>
      <c r="R304" s="462">
        <v>0</v>
      </c>
      <c r="S304" s="463">
        <f t="shared" si="59"/>
        <v>0</v>
      </c>
      <c r="T304" s="460"/>
      <c r="U304" s="461">
        <v>0</v>
      </c>
      <c r="V304" s="462">
        <v>0</v>
      </c>
      <c r="W304" s="463">
        <f t="shared" si="60"/>
        <v>0</v>
      </c>
      <c r="X304" s="460"/>
      <c r="Y304" s="461">
        <v>0</v>
      </c>
      <c r="Z304" s="462">
        <v>0</v>
      </c>
      <c r="AA304" s="463">
        <f t="shared" si="61"/>
        <v>0</v>
      </c>
      <c r="AB304" s="460"/>
      <c r="AC304" s="461">
        <v>0</v>
      </c>
      <c r="AD304" s="462">
        <v>0</v>
      </c>
      <c r="AE304" s="463">
        <f t="shared" si="62"/>
        <v>0</v>
      </c>
      <c r="AF304" s="460"/>
      <c r="AG304" s="461">
        <v>0</v>
      </c>
      <c r="AH304" s="462">
        <v>0</v>
      </c>
      <c r="AI304" s="463">
        <f t="shared" si="63"/>
        <v>0</v>
      </c>
      <c r="AJ304" s="460"/>
      <c r="AK304" s="461">
        <v>0</v>
      </c>
      <c r="AL304" s="462">
        <v>0</v>
      </c>
      <c r="AM304" s="463">
        <f t="shared" si="64"/>
        <v>0</v>
      </c>
      <c r="AN304" s="460"/>
      <c r="AO304" s="461">
        <v>0</v>
      </c>
      <c r="AP304" s="462">
        <v>0</v>
      </c>
      <c r="AQ304" s="463">
        <f t="shared" si="65"/>
        <v>0</v>
      </c>
      <c r="AR304" s="464">
        <f t="shared" si="68"/>
        <v>0</v>
      </c>
      <c r="AS304" s="463">
        <f t="shared" si="69"/>
        <v>0</v>
      </c>
      <c r="AT304" s="480">
        <v>0</v>
      </c>
      <c r="AU304" s="491">
        <f>[1]Budżet!K296</f>
        <v>0</v>
      </c>
      <c r="AV304" s="487">
        <f>ROUND([1]Budżet!K296-[1]Budżet!M296,2)</f>
        <v>0</v>
      </c>
      <c r="AW304" s="487" t="str">
        <f t="shared" si="70"/>
        <v>OK</v>
      </c>
      <c r="AX304" s="488" t="str">
        <f t="shared" si="58"/>
        <v>OK</v>
      </c>
      <c r="AY304" s="488" t="str">
        <f t="shared" si="66"/>
        <v>Wartość wkładu własnego spójna z SOWA EFS</v>
      </c>
      <c r="AZ304" s="490" t="str">
        <f t="shared" si="67"/>
        <v>Wartość ogółem spójna z SOWA EFS</v>
      </c>
      <c r="BA304" s="456"/>
      <c r="BB304" s="441"/>
      <c r="BC304" s="441"/>
      <c r="BD304" s="441"/>
      <c r="BE304" s="441"/>
      <c r="BF304" s="441"/>
      <c r="BG304" s="441"/>
    </row>
    <row r="305" spans="1:59" ht="75" customHeight="1">
      <c r="A305" s="438" t="s">
        <v>1398</v>
      </c>
      <c r="B305" s="438">
        <f>[1]Budżet!B297</f>
        <v>0</v>
      </c>
      <c r="C305" s="476">
        <f>[1]Budżet!E297</f>
        <v>0</v>
      </c>
      <c r="D305" s="438">
        <f>[1]Budżet!N297</f>
        <v>0</v>
      </c>
      <c r="E305" s="438" t="str">
        <f>IF([1]Budżet!D297="Amortyzacja","T","N")</f>
        <v>N</v>
      </c>
      <c r="F305" s="438" t="str">
        <f>IF([1]Budżet!D297="Personel projektu","T","N")</f>
        <v>N</v>
      </c>
      <c r="G305" s="438" t="str">
        <f>IF([1]Budżet!D297="Środki trwałe/dostawy","T","N")</f>
        <v>N</v>
      </c>
      <c r="H305" s="438" t="str">
        <f>IF([1]Budżet!D297="Wsparcie finansowe udzielone grantobiorcom i uczestnikom projektu","T","N")</f>
        <v>N</v>
      </c>
      <c r="I305" s="438" t="str">
        <f>IF([1]Budżet!K297&gt;[1]Budżet!M297,"T","N")</f>
        <v>N</v>
      </c>
      <c r="J305" s="438" t="str">
        <f>IF([1]Budżet!D297="Nieruchomości","T","N")</f>
        <v>N</v>
      </c>
      <c r="K305" s="438" t="str">
        <f>IF([1]Budżet!D297="Usługi zewnętrzne","T","N")</f>
        <v>N</v>
      </c>
      <c r="L305" s="438" t="str">
        <f>IF([1]Budżet!D297="Wartości niematerialne i prawne","T","N")</f>
        <v>N</v>
      </c>
      <c r="M305" s="438" t="str">
        <f>IF([1]Budżet!D297="Roboty budowlane","T","N")</f>
        <v>N</v>
      </c>
      <c r="N305" s="438" t="str">
        <f>IF([1]Budżet!D297="Dostawy (inne niż środki trwałe)","T","N")</f>
        <v>N</v>
      </c>
      <c r="O305" s="438" t="str">
        <f>IF([1]Budżet!D297="Koszty wsparcia uczestników projektu","T","N")</f>
        <v>N</v>
      </c>
      <c r="P305" s="460"/>
      <c r="Q305" s="461">
        <v>0</v>
      </c>
      <c r="R305" s="462">
        <v>0</v>
      </c>
      <c r="S305" s="463">
        <f t="shared" si="59"/>
        <v>0</v>
      </c>
      <c r="T305" s="460"/>
      <c r="U305" s="461">
        <v>0</v>
      </c>
      <c r="V305" s="462">
        <v>0</v>
      </c>
      <c r="W305" s="463">
        <f t="shared" si="60"/>
        <v>0</v>
      </c>
      <c r="X305" s="460"/>
      <c r="Y305" s="461">
        <v>0</v>
      </c>
      <c r="Z305" s="462">
        <v>0</v>
      </c>
      <c r="AA305" s="463">
        <f t="shared" si="61"/>
        <v>0</v>
      </c>
      <c r="AB305" s="460"/>
      <c r="AC305" s="461">
        <v>0</v>
      </c>
      <c r="AD305" s="462">
        <v>0</v>
      </c>
      <c r="AE305" s="463">
        <f t="shared" si="62"/>
        <v>0</v>
      </c>
      <c r="AF305" s="460"/>
      <c r="AG305" s="461">
        <v>0</v>
      </c>
      <c r="AH305" s="462">
        <v>0</v>
      </c>
      <c r="AI305" s="463">
        <f t="shared" si="63"/>
        <v>0</v>
      </c>
      <c r="AJ305" s="460"/>
      <c r="AK305" s="461">
        <v>0</v>
      </c>
      <c r="AL305" s="462">
        <v>0</v>
      </c>
      <c r="AM305" s="463">
        <f t="shared" si="64"/>
        <v>0</v>
      </c>
      <c r="AN305" s="460"/>
      <c r="AO305" s="461">
        <v>0</v>
      </c>
      <c r="AP305" s="462">
        <v>0</v>
      </c>
      <c r="AQ305" s="463">
        <f t="shared" si="65"/>
        <v>0</v>
      </c>
      <c r="AR305" s="464">
        <f t="shared" si="68"/>
        <v>0</v>
      </c>
      <c r="AS305" s="463">
        <f t="shared" si="69"/>
        <v>0</v>
      </c>
      <c r="AT305" s="480">
        <v>0</v>
      </c>
      <c r="AU305" s="491">
        <f>[1]Budżet!K297</f>
        <v>0</v>
      </c>
      <c r="AV305" s="487">
        <f>ROUND([1]Budżet!K297-[1]Budżet!M297,2)</f>
        <v>0</v>
      </c>
      <c r="AW305" s="487" t="str">
        <f t="shared" si="70"/>
        <v>OK</v>
      </c>
      <c r="AX305" s="488" t="str">
        <f t="shared" si="58"/>
        <v>OK</v>
      </c>
      <c r="AY305" s="488" t="str">
        <f t="shared" si="66"/>
        <v>Wartość wkładu własnego spójna z SOWA EFS</v>
      </c>
      <c r="AZ305" s="490" t="str">
        <f t="shared" si="67"/>
        <v>Wartość ogółem spójna z SOWA EFS</v>
      </c>
      <c r="BA305" s="456"/>
      <c r="BB305" s="441"/>
      <c r="BC305" s="441"/>
      <c r="BD305" s="441"/>
      <c r="BE305" s="441"/>
      <c r="BF305" s="441"/>
      <c r="BG305" s="441"/>
    </row>
    <row r="306" spans="1:59" ht="75" customHeight="1">
      <c r="A306" s="438" t="s">
        <v>1399</v>
      </c>
      <c r="B306" s="438">
        <f>[1]Budżet!B298</f>
        <v>0</v>
      </c>
      <c r="C306" s="476">
        <f>[1]Budżet!E298</f>
        <v>0</v>
      </c>
      <c r="D306" s="438">
        <f>[1]Budżet!N298</f>
        <v>0</v>
      </c>
      <c r="E306" s="438" t="str">
        <f>IF([1]Budżet!D298="Amortyzacja","T","N")</f>
        <v>N</v>
      </c>
      <c r="F306" s="438" t="str">
        <f>IF([1]Budżet!D298="Personel projektu","T","N")</f>
        <v>N</v>
      </c>
      <c r="G306" s="438" t="str">
        <f>IF([1]Budżet!D298="Środki trwałe/dostawy","T","N")</f>
        <v>N</v>
      </c>
      <c r="H306" s="438" t="str">
        <f>IF([1]Budżet!D298="Wsparcie finansowe udzielone grantobiorcom i uczestnikom projektu","T","N")</f>
        <v>N</v>
      </c>
      <c r="I306" s="438" t="str">
        <f>IF([1]Budżet!K298&gt;[1]Budżet!M298,"T","N")</f>
        <v>N</v>
      </c>
      <c r="J306" s="438" t="str">
        <f>IF([1]Budżet!D298="Nieruchomości","T","N")</f>
        <v>N</v>
      </c>
      <c r="K306" s="438" t="str">
        <f>IF([1]Budżet!D298="Usługi zewnętrzne","T","N")</f>
        <v>N</v>
      </c>
      <c r="L306" s="438" t="str">
        <f>IF([1]Budżet!D298="Wartości niematerialne i prawne","T","N")</f>
        <v>N</v>
      </c>
      <c r="M306" s="438" t="str">
        <f>IF([1]Budżet!D298="Roboty budowlane","T","N")</f>
        <v>N</v>
      </c>
      <c r="N306" s="438" t="str">
        <f>IF([1]Budżet!D298="Dostawy (inne niż środki trwałe)","T","N")</f>
        <v>N</v>
      </c>
      <c r="O306" s="438" t="str">
        <f>IF([1]Budżet!D298="Koszty wsparcia uczestników projektu","T","N")</f>
        <v>N</v>
      </c>
      <c r="P306" s="460"/>
      <c r="Q306" s="461">
        <v>0</v>
      </c>
      <c r="R306" s="462">
        <v>0</v>
      </c>
      <c r="S306" s="463">
        <f t="shared" si="59"/>
        <v>0</v>
      </c>
      <c r="T306" s="460"/>
      <c r="U306" s="461">
        <v>0</v>
      </c>
      <c r="V306" s="462">
        <v>0</v>
      </c>
      <c r="W306" s="463">
        <f t="shared" si="60"/>
        <v>0</v>
      </c>
      <c r="X306" s="460"/>
      <c r="Y306" s="461">
        <v>0</v>
      </c>
      <c r="Z306" s="462">
        <v>0</v>
      </c>
      <c r="AA306" s="463">
        <f t="shared" si="61"/>
        <v>0</v>
      </c>
      <c r="AB306" s="460"/>
      <c r="AC306" s="461">
        <v>0</v>
      </c>
      <c r="AD306" s="462">
        <v>0</v>
      </c>
      <c r="AE306" s="463">
        <f t="shared" si="62"/>
        <v>0</v>
      </c>
      <c r="AF306" s="460"/>
      <c r="AG306" s="461">
        <v>0</v>
      </c>
      <c r="AH306" s="462">
        <v>0</v>
      </c>
      <c r="AI306" s="463">
        <f t="shared" si="63"/>
        <v>0</v>
      </c>
      <c r="AJ306" s="460"/>
      <c r="AK306" s="461">
        <v>0</v>
      </c>
      <c r="AL306" s="462">
        <v>0</v>
      </c>
      <c r="AM306" s="463">
        <f t="shared" si="64"/>
        <v>0</v>
      </c>
      <c r="AN306" s="460"/>
      <c r="AO306" s="461">
        <v>0</v>
      </c>
      <c r="AP306" s="462">
        <v>0</v>
      </c>
      <c r="AQ306" s="463">
        <f t="shared" si="65"/>
        <v>0</v>
      </c>
      <c r="AR306" s="464">
        <f t="shared" si="68"/>
        <v>0</v>
      </c>
      <c r="AS306" s="463">
        <f t="shared" si="69"/>
        <v>0</v>
      </c>
      <c r="AT306" s="480">
        <v>0</v>
      </c>
      <c r="AU306" s="491">
        <f>[1]Budżet!K298</f>
        <v>0</v>
      </c>
      <c r="AV306" s="487">
        <f>ROUND([1]Budżet!K298-[1]Budżet!M298,2)</f>
        <v>0</v>
      </c>
      <c r="AW306" s="487" t="str">
        <f t="shared" si="70"/>
        <v>OK</v>
      </c>
      <c r="AX306" s="488" t="str">
        <f t="shared" si="58"/>
        <v>OK</v>
      </c>
      <c r="AY306" s="488" t="str">
        <f t="shared" si="66"/>
        <v>Wartość wkładu własnego spójna z SOWA EFS</v>
      </c>
      <c r="AZ306" s="490" t="str">
        <f t="shared" si="67"/>
        <v>Wartość ogółem spójna z SOWA EFS</v>
      </c>
      <c r="BA306" s="456"/>
      <c r="BB306" s="441"/>
      <c r="BC306" s="441"/>
      <c r="BD306" s="441"/>
      <c r="BE306" s="441"/>
      <c r="BF306" s="441"/>
      <c r="BG306" s="441"/>
    </row>
    <row r="307" spans="1:59" ht="75" customHeight="1">
      <c r="A307" s="438" t="s">
        <v>1400</v>
      </c>
      <c r="B307" s="438">
        <f>[1]Budżet!B299</f>
        <v>0</v>
      </c>
      <c r="C307" s="476">
        <f>[1]Budżet!E299</f>
        <v>0</v>
      </c>
      <c r="D307" s="438">
        <f>[1]Budżet!N299</f>
        <v>0</v>
      </c>
      <c r="E307" s="438" t="str">
        <f>IF([1]Budżet!D299="Amortyzacja","T","N")</f>
        <v>N</v>
      </c>
      <c r="F307" s="438" t="str">
        <f>IF([1]Budżet!D299="Personel projektu","T","N")</f>
        <v>N</v>
      </c>
      <c r="G307" s="438" t="str">
        <f>IF([1]Budżet!D299="Środki trwałe/dostawy","T","N")</f>
        <v>N</v>
      </c>
      <c r="H307" s="438" t="str">
        <f>IF([1]Budżet!D299="Wsparcie finansowe udzielone grantobiorcom i uczestnikom projektu","T","N")</f>
        <v>N</v>
      </c>
      <c r="I307" s="438" t="str">
        <f>IF([1]Budżet!K299&gt;[1]Budżet!M299,"T","N")</f>
        <v>N</v>
      </c>
      <c r="J307" s="438" t="str">
        <f>IF([1]Budżet!D299="Nieruchomości","T","N")</f>
        <v>N</v>
      </c>
      <c r="K307" s="438" t="str">
        <f>IF([1]Budżet!D299="Usługi zewnętrzne","T","N")</f>
        <v>N</v>
      </c>
      <c r="L307" s="438" t="str">
        <f>IF([1]Budżet!D299="Wartości niematerialne i prawne","T","N")</f>
        <v>N</v>
      </c>
      <c r="M307" s="438" t="str">
        <f>IF([1]Budżet!D299="Roboty budowlane","T","N")</f>
        <v>N</v>
      </c>
      <c r="N307" s="438" t="str">
        <f>IF([1]Budżet!D299="Dostawy (inne niż środki trwałe)","T","N")</f>
        <v>N</v>
      </c>
      <c r="O307" s="438" t="str">
        <f>IF([1]Budżet!D299="Koszty wsparcia uczestników projektu","T","N")</f>
        <v>N</v>
      </c>
      <c r="P307" s="460"/>
      <c r="Q307" s="461">
        <v>0</v>
      </c>
      <c r="R307" s="462">
        <v>0</v>
      </c>
      <c r="S307" s="463">
        <f t="shared" si="59"/>
        <v>0</v>
      </c>
      <c r="T307" s="460"/>
      <c r="U307" s="461">
        <v>0</v>
      </c>
      <c r="V307" s="462">
        <v>0</v>
      </c>
      <c r="W307" s="463">
        <f t="shared" si="60"/>
        <v>0</v>
      </c>
      <c r="X307" s="460"/>
      <c r="Y307" s="461">
        <v>0</v>
      </c>
      <c r="Z307" s="462">
        <v>0</v>
      </c>
      <c r="AA307" s="463">
        <f t="shared" si="61"/>
        <v>0</v>
      </c>
      <c r="AB307" s="460"/>
      <c r="AC307" s="461">
        <v>0</v>
      </c>
      <c r="AD307" s="462">
        <v>0</v>
      </c>
      <c r="AE307" s="463">
        <f t="shared" si="62"/>
        <v>0</v>
      </c>
      <c r="AF307" s="460"/>
      <c r="AG307" s="461">
        <v>0</v>
      </c>
      <c r="AH307" s="462">
        <v>0</v>
      </c>
      <c r="AI307" s="463">
        <f t="shared" si="63"/>
        <v>0</v>
      </c>
      <c r="AJ307" s="460"/>
      <c r="AK307" s="461">
        <v>0</v>
      </c>
      <c r="AL307" s="462">
        <v>0</v>
      </c>
      <c r="AM307" s="463">
        <f t="shared" si="64"/>
        <v>0</v>
      </c>
      <c r="AN307" s="460"/>
      <c r="AO307" s="461">
        <v>0</v>
      </c>
      <c r="AP307" s="462">
        <v>0</v>
      </c>
      <c r="AQ307" s="463">
        <f t="shared" si="65"/>
        <v>0</v>
      </c>
      <c r="AR307" s="464">
        <f t="shared" si="68"/>
        <v>0</v>
      </c>
      <c r="AS307" s="463">
        <f t="shared" si="69"/>
        <v>0</v>
      </c>
      <c r="AT307" s="480">
        <v>0</v>
      </c>
      <c r="AU307" s="491">
        <f>[1]Budżet!K299</f>
        <v>0</v>
      </c>
      <c r="AV307" s="487">
        <f>ROUND([1]Budżet!K299-[1]Budżet!M299,2)</f>
        <v>0</v>
      </c>
      <c r="AW307" s="487" t="str">
        <f t="shared" si="70"/>
        <v>OK</v>
      </c>
      <c r="AX307" s="488" t="str">
        <f t="shared" si="58"/>
        <v>OK</v>
      </c>
      <c r="AY307" s="488" t="str">
        <f t="shared" si="66"/>
        <v>Wartość wkładu własnego spójna z SOWA EFS</v>
      </c>
      <c r="AZ307" s="490" t="str">
        <f t="shared" si="67"/>
        <v>Wartość ogółem spójna z SOWA EFS</v>
      </c>
      <c r="BA307" s="456"/>
      <c r="BB307" s="441"/>
      <c r="BC307" s="441"/>
      <c r="BD307" s="441"/>
      <c r="BE307" s="441"/>
      <c r="BF307" s="441"/>
      <c r="BG307" s="441"/>
    </row>
    <row r="308" spans="1:59" ht="75" customHeight="1">
      <c r="A308" s="438" t="s">
        <v>1401</v>
      </c>
      <c r="B308" s="438">
        <f>[1]Budżet!B300</f>
        <v>0</v>
      </c>
      <c r="C308" s="476">
        <f>[1]Budżet!E300</f>
        <v>0</v>
      </c>
      <c r="D308" s="438">
        <f>[1]Budżet!N300</f>
        <v>0</v>
      </c>
      <c r="E308" s="438" t="str">
        <f>IF([1]Budżet!D300="Amortyzacja","T","N")</f>
        <v>N</v>
      </c>
      <c r="F308" s="438" t="str">
        <f>IF([1]Budżet!D300="Personel projektu","T","N")</f>
        <v>N</v>
      </c>
      <c r="G308" s="438" t="str">
        <f>IF([1]Budżet!D300="Środki trwałe/dostawy","T","N")</f>
        <v>N</v>
      </c>
      <c r="H308" s="438" t="str">
        <f>IF([1]Budżet!D300="Wsparcie finansowe udzielone grantobiorcom i uczestnikom projektu","T","N")</f>
        <v>N</v>
      </c>
      <c r="I308" s="438" t="str">
        <f>IF([1]Budżet!K300&gt;[1]Budżet!M300,"T","N")</f>
        <v>N</v>
      </c>
      <c r="J308" s="438" t="str">
        <f>IF([1]Budżet!D300="Nieruchomości","T","N")</f>
        <v>N</v>
      </c>
      <c r="K308" s="438" t="str">
        <f>IF([1]Budżet!D300="Usługi zewnętrzne","T","N")</f>
        <v>N</v>
      </c>
      <c r="L308" s="438" t="str">
        <f>IF([1]Budżet!D300="Wartości niematerialne i prawne","T","N")</f>
        <v>N</v>
      </c>
      <c r="M308" s="438" t="str">
        <f>IF([1]Budżet!D300="Roboty budowlane","T","N")</f>
        <v>N</v>
      </c>
      <c r="N308" s="438" t="str">
        <f>IF([1]Budżet!D300="Dostawy (inne niż środki trwałe)","T","N")</f>
        <v>N</v>
      </c>
      <c r="O308" s="438" t="str">
        <f>IF([1]Budżet!D300="Koszty wsparcia uczestników projektu","T","N")</f>
        <v>N</v>
      </c>
      <c r="P308" s="460"/>
      <c r="Q308" s="461">
        <v>0</v>
      </c>
      <c r="R308" s="462">
        <v>0</v>
      </c>
      <c r="S308" s="463">
        <f t="shared" si="59"/>
        <v>0</v>
      </c>
      <c r="T308" s="460"/>
      <c r="U308" s="461">
        <v>0</v>
      </c>
      <c r="V308" s="462">
        <v>0</v>
      </c>
      <c r="W308" s="463">
        <f t="shared" si="60"/>
        <v>0</v>
      </c>
      <c r="X308" s="460"/>
      <c r="Y308" s="461">
        <v>0</v>
      </c>
      <c r="Z308" s="462">
        <v>0</v>
      </c>
      <c r="AA308" s="463">
        <f t="shared" si="61"/>
        <v>0</v>
      </c>
      <c r="AB308" s="460"/>
      <c r="AC308" s="461">
        <v>0</v>
      </c>
      <c r="AD308" s="462">
        <v>0</v>
      </c>
      <c r="AE308" s="463">
        <f t="shared" si="62"/>
        <v>0</v>
      </c>
      <c r="AF308" s="460"/>
      <c r="AG308" s="461">
        <v>0</v>
      </c>
      <c r="AH308" s="462">
        <v>0</v>
      </c>
      <c r="AI308" s="463">
        <f t="shared" si="63"/>
        <v>0</v>
      </c>
      <c r="AJ308" s="460"/>
      <c r="AK308" s="461">
        <v>0</v>
      </c>
      <c r="AL308" s="462">
        <v>0</v>
      </c>
      <c r="AM308" s="463">
        <f t="shared" si="64"/>
        <v>0</v>
      </c>
      <c r="AN308" s="460"/>
      <c r="AO308" s="461">
        <v>0</v>
      </c>
      <c r="AP308" s="462">
        <v>0</v>
      </c>
      <c r="AQ308" s="463">
        <f t="shared" si="65"/>
        <v>0</v>
      </c>
      <c r="AR308" s="464">
        <f t="shared" si="68"/>
        <v>0</v>
      </c>
      <c r="AS308" s="463">
        <f t="shared" si="69"/>
        <v>0</v>
      </c>
      <c r="AT308" s="480">
        <v>0</v>
      </c>
      <c r="AU308" s="491">
        <f>[1]Budżet!K300</f>
        <v>0</v>
      </c>
      <c r="AV308" s="487">
        <f>ROUND([1]Budżet!K300-[1]Budżet!M300,2)</f>
        <v>0</v>
      </c>
      <c r="AW308" s="487" t="str">
        <f t="shared" si="70"/>
        <v>OK</v>
      </c>
      <c r="AX308" s="488" t="str">
        <f t="shared" si="58"/>
        <v>OK</v>
      </c>
      <c r="AY308" s="488" t="str">
        <f t="shared" si="66"/>
        <v>Wartość wkładu własnego spójna z SOWA EFS</v>
      </c>
      <c r="AZ308" s="490" t="str">
        <f t="shared" si="67"/>
        <v>Wartość ogółem spójna z SOWA EFS</v>
      </c>
      <c r="BA308" s="456"/>
      <c r="BB308" s="441"/>
      <c r="BC308" s="441"/>
      <c r="BD308" s="441"/>
      <c r="BE308" s="441"/>
      <c r="BF308" s="441"/>
      <c r="BG308" s="441"/>
    </row>
    <row r="309" spans="1:59" ht="75" customHeight="1">
      <c r="A309" s="438" t="s">
        <v>1402</v>
      </c>
      <c r="B309" s="438">
        <f>[1]Budżet!B301</f>
        <v>0</v>
      </c>
      <c r="C309" s="476">
        <f>[1]Budżet!E301</f>
        <v>0</v>
      </c>
      <c r="D309" s="438">
        <f>[1]Budżet!N301</f>
        <v>0</v>
      </c>
      <c r="E309" s="438" t="str">
        <f>IF([1]Budżet!D301="Amortyzacja","T","N")</f>
        <v>N</v>
      </c>
      <c r="F309" s="438" t="str">
        <f>IF([1]Budżet!D301="Personel projektu","T","N")</f>
        <v>N</v>
      </c>
      <c r="G309" s="438" t="str">
        <f>IF([1]Budżet!D301="Środki trwałe/dostawy","T","N")</f>
        <v>N</v>
      </c>
      <c r="H309" s="438" t="str">
        <f>IF([1]Budżet!D301="Wsparcie finansowe udzielone grantobiorcom i uczestnikom projektu","T","N")</f>
        <v>N</v>
      </c>
      <c r="I309" s="438" t="str">
        <f>IF([1]Budżet!K301&gt;[1]Budżet!M301,"T","N")</f>
        <v>N</v>
      </c>
      <c r="J309" s="438" t="str">
        <f>IF([1]Budżet!D301="Nieruchomości","T","N")</f>
        <v>N</v>
      </c>
      <c r="K309" s="438" t="str">
        <f>IF([1]Budżet!D301="Usługi zewnętrzne","T","N")</f>
        <v>N</v>
      </c>
      <c r="L309" s="438" t="str">
        <f>IF([1]Budżet!D301="Wartości niematerialne i prawne","T","N")</f>
        <v>N</v>
      </c>
      <c r="M309" s="438" t="str">
        <f>IF([1]Budżet!D301="Roboty budowlane","T","N")</f>
        <v>N</v>
      </c>
      <c r="N309" s="438" t="str">
        <f>IF([1]Budżet!D301="Dostawy (inne niż środki trwałe)","T","N")</f>
        <v>N</v>
      </c>
      <c r="O309" s="438" t="str">
        <f>IF([1]Budżet!D301="Koszty wsparcia uczestników projektu","T","N")</f>
        <v>N</v>
      </c>
      <c r="P309" s="460"/>
      <c r="Q309" s="461">
        <v>0</v>
      </c>
      <c r="R309" s="462">
        <v>0</v>
      </c>
      <c r="S309" s="463">
        <f t="shared" si="59"/>
        <v>0</v>
      </c>
      <c r="T309" s="460"/>
      <c r="U309" s="461">
        <v>0</v>
      </c>
      <c r="V309" s="462">
        <v>0</v>
      </c>
      <c r="W309" s="463">
        <f t="shared" si="60"/>
        <v>0</v>
      </c>
      <c r="X309" s="460"/>
      <c r="Y309" s="461">
        <v>0</v>
      </c>
      <c r="Z309" s="462">
        <v>0</v>
      </c>
      <c r="AA309" s="463">
        <f t="shared" si="61"/>
        <v>0</v>
      </c>
      <c r="AB309" s="460"/>
      <c r="AC309" s="461">
        <v>0</v>
      </c>
      <c r="AD309" s="462">
        <v>0</v>
      </c>
      <c r="AE309" s="463">
        <f t="shared" si="62"/>
        <v>0</v>
      </c>
      <c r="AF309" s="460"/>
      <c r="AG309" s="461">
        <v>0</v>
      </c>
      <c r="AH309" s="462">
        <v>0</v>
      </c>
      <c r="AI309" s="463">
        <f t="shared" si="63"/>
        <v>0</v>
      </c>
      <c r="AJ309" s="460"/>
      <c r="AK309" s="461">
        <v>0</v>
      </c>
      <c r="AL309" s="462">
        <v>0</v>
      </c>
      <c r="AM309" s="463">
        <f t="shared" si="64"/>
        <v>0</v>
      </c>
      <c r="AN309" s="460"/>
      <c r="AO309" s="461">
        <v>0</v>
      </c>
      <c r="AP309" s="462">
        <v>0</v>
      </c>
      <c r="AQ309" s="463">
        <f t="shared" si="65"/>
        <v>0</v>
      </c>
      <c r="AR309" s="464">
        <f t="shared" si="68"/>
        <v>0</v>
      </c>
      <c r="AS309" s="463">
        <f t="shared" si="69"/>
        <v>0</v>
      </c>
      <c r="AT309" s="480">
        <v>0</v>
      </c>
      <c r="AU309" s="491">
        <f>[1]Budżet!K301</f>
        <v>0</v>
      </c>
      <c r="AV309" s="487">
        <f>ROUND([1]Budżet!K301-[1]Budżet!M301,2)</f>
        <v>0</v>
      </c>
      <c r="AW309" s="487" t="str">
        <f t="shared" si="70"/>
        <v>OK</v>
      </c>
      <c r="AX309" s="488" t="str">
        <f t="shared" si="58"/>
        <v>OK</v>
      </c>
      <c r="AY309" s="488" t="str">
        <f t="shared" si="66"/>
        <v>Wartość wkładu własnego spójna z SOWA EFS</v>
      </c>
      <c r="AZ309" s="490" t="str">
        <f t="shared" si="67"/>
        <v>Wartość ogółem spójna z SOWA EFS</v>
      </c>
      <c r="BA309" s="456"/>
      <c r="BB309" s="441"/>
      <c r="BC309" s="441"/>
      <c r="BD309" s="441"/>
      <c r="BE309" s="441"/>
      <c r="BF309" s="441"/>
      <c r="BG309" s="441"/>
    </row>
    <row r="310" spans="1:59" ht="75" customHeight="1">
      <c r="A310" s="438" t="s">
        <v>1403</v>
      </c>
      <c r="B310" s="438">
        <f>[1]Budżet!B302</f>
        <v>0</v>
      </c>
      <c r="C310" s="476">
        <f>[1]Budżet!E302</f>
        <v>0</v>
      </c>
      <c r="D310" s="438">
        <f>[1]Budżet!N302</f>
        <v>0</v>
      </c>
      <c r="E310" s="438" t="str">
        <f>IF([1]Budżet!D302="Amortyzacja","T","N")</f>
        <v>N</v>
      </c>
      <c r="F310" s="438" t="str">
        <f>IF([1]Budżet!D302="Personel projektu","T","N")</f>
        <v>N</v>
      </c>
      <c r="G310" s="438" t="str">
        <f>IF([1]Budżet!D302="Środki trwałe/dostawy","T","N")</f>
        <v>N</v>
      </c>
      <c r="H310" s="438" t="str">
        <f>IF([1]Budżet!D302="Wsparcie finansowe udzielone grantobiorcom i uczestnikom projektu","T","N")</f>
        <v>N</v>
      </c>
      <c r="I310" s="438" t="str">
        <f>IF([1]Budżet!K302&gt;[1]Budżet!M302,"T","N")</f>
        <v>N</v>
      </c>
      <c r="J310" s="438" t="str">
        <f>IF([1]Budżet!D302="Nieruchomości","T","N")</f>
        <v>N</v>
      </c>
      <c r="K310" s="438" t="str">
        <f>IF([1]Budżet!D302="Usługi zewnętrzne","T","N")</f>
        <v>N</v>
      </c>
      <c r="L310" s="438" t="str">
        <f>IF([1]Budżet!D302="Wartości niematerialne i prawne","T","N")</f>
        <v>N</v>
      </c>
      <c r="M310" s="438" t="str">
        <f>IF([1]Budżet!D302="Roboty budowlane","T","N")</f>
        <v>N</v>
      </c>
      <c r="N310" s="438" t="str">
        <f>IF([1]Budżet!D302="Dostawy (inne niż środki trwałe)","T","N")</f>
        <v>N</v>
      </c>
      <c r="O310" s="438" t="str">
        <f>IF([1]Budżet!D302="Koszty wsparcia uczestników projektu","T","N")</f>
        <v>N</v>
      </c>
      <c r="P310" s="460"/>
      <c r="Q310" s="461">
        <v>0</v>
      </c>
      <c r="R310" s="462">
        <v>0</v>
      </c>
      <c r="S310" s="463">
        <f t="shared" si="59"/>
        <v>0</v>
      </c>
      <c r="T310" s="460"/>
      <c r="U310" s="461">
        <v>0</v>
      </c>
      <c r="V310" s="462">
        <v>0</v>
      </c>
      <c r="W310" s="463">
        <f t="shared" si="60"/>
        <v>0</v>
      </c>
      <c r="X310" s="460"/>
      <c r="Y310" s="461">
        <v>0</v>
      </c>
      <c r="Z310" s="462">
        <v>0</v>
      </c>
      <c r="AA310" s="463">
        <f t="shared" si="61"/>
        <v>0</v>
      </c>
      <c r="AB310" s="460"/>
      <c r="AC310" s="461">
        <v>0</v>
      </c>
      <c r="AD310" s="462">
        <v>0</v>
      </c>
      <c r="AE310" s="463">
        <f t="shared" si="62"/>
        <v>0</v>
      </c>
      <c r="AF310" s="460"/>
      <c r="AG310" s="461">
        <v>0</v>
      </c>
      <c r="AH310" s="462">
        <v>0</v>
      </c>
      <c r="AI310" s="463">
        <f t="shared" si="63"/>
        <v>0</v>
      </c>
      <c r="AJ310" s="460"/>
      <c r="AK310" s="461">
        <v>0</v>
      </c>
      <c r="AL310" s="462">
        <v>0</v>
      </c>
      <c r="AM310" s="463">
        <f t="shared" si="64"/>
        <v>0</v>
      </c>
      <c r="AN310" s="460"/>
      <c r="AO310" s="461">
        <v>0</v>
      </c>
      <c r="AP310" s="462">
        <v>0</v>
      </c>
      <c r="AQ310" s="463">
        <f t="shared" si="65"/>
        <v>0</v>
      </c>
      <c r="AR310" s="464">
        <f t="shared" si="68"/>
        <v>0</v>
      </c>
      <c r="AS310" s="463">
        <f t="shared" si="69"/>
        <v>0</v>
      </c>
      <c r="AT310" s="480">
        <v>0</v>
      </c>
      <c r="AU310" s="491">
        <f>[1]Budżet!K302</f>
        <v>0</v>
      </c>
      <c r="AV310" s="487">
        <f>ROUND([1]Budżet!K302-[1]Budżet!M302,2)</f>
        <v>0</v>
      </c>
      <c r="AW310" s="487" t="str">
        <f t="shared" si="70"/>
        <v>OK</v>
      </c>
      <c r="AX310" s="488" t="str">
        <f t="shared" si="58"/>
        <v>OK</v>
      </c>
      <c r="AY310" s="488" t="str">
        <f t="shared" si="66"/>
        <v>Wartość wkładu własnego spójna z SOWA EFS</v>
      </c>
      <c r="AZ310" s="490" t="str">
        <f t="shared" si="67"/>
        <v>Wartość ogółem spójna z SOWA EFS</v>
      </c>
      <c r="BA310" s="456"/>
      <c r="BB310" s="441"/>
      <c r="BC310" s="441"/>
      <c r="BD310" s="441"/>
      <c r="BE310" s="441"/>
      <c r="BF310" s="441"/>
      <c r="BG310" s="441"/>
    </row>
    <row r="311" spans="1:59" ht="75" customHeight="1">
      <c r="A311" s="438" t="s">
        <v>1404</v>
      </c>
      <c r="B311" s="438">
        <f>[1]Budżet!B303</f>
        <v>0</v>
      </c>
      <c r="C311" s="476">
        <f>[1]Budżet!E303</f>
        <v>0</v>
      </c>
      <c r="D311" s="438">
        <f>[1]Budżet!N303</f>
        <v>0</v>
      </c>
      <c r="E311" s="438" t="str">
        <f>IF([1]Budżet!D303="Amortyzacja","T","N")</f>
        <v>N</v>
      </c>
      <c r="F311" s="438" t="str">
        <f>IF([1]Budżet!D303="Personel projektu","T","N")</f>
        <v>N</v>
      </c>
      <c r="G311" s="438" t="str">
        <f>IF([1]Budżet!D303="Środki trwałe/dostawy","T","N")</f>
        <v>N</v>
      </c>
      <c r="H311" s="438" t="str">
        <f>IF([1]Budżet!D303="Wsparcie finansowe udzielone grantobiorcom i uczestnikom projektu","T","N")</f>
        <v>N</v>
      </c>
      <c r="I311" s="438" t="str">
        <f>IF([1]Budżet!K303&gt;[1]Budżet!M303,"T","N")</f>
        <v>N</v>
      </c>
      <c r="J311" s="438" t="str">
        <f>IF([1]Budżet!D303="Nieruchomości","T","N")</f>
        <v>N</v>
      </c>
      <c r="K311" s="438" t="str">
        <f>IF([1]Budżet!D303="Usługi zewnętrzne","T","N")</f>
        <v>N</v>
      </c>
      <c r="L311" s="438" t="str">
        <f>IF([1]Budżet!D303="Wartości niematerialne i prawne","T","N")</f>
        <v>N</v>
      </c>
      <c r="M311" s="438" t="str">
        <f>IF([1]Budżet!D303="Roboty budowlane","T","N")</f>
        <v>N</v>
      </c>
      <c r="N311" s="438" t="str">
        <f>IF([1]Budżet!D303="Dostawy (inne niż środki trwałe)","T","N")</f>
        <v>N</v>
      </c>
      <c r="O311" s="438" t="str">
        <f>IF([1]Budżet!D303="Koszty wsparcia uczestników projektu","T","N")</f>
        <v>N</v>
      </c>
      <c r="P311" s="460"/>
      <c r="Q311" s="461">
        <v>0</v>
      </c>
      <c r="R311" s="462">
        <v>0</v>
      </c>
      <c r="S311" s="463">
        <f t="shared" si="59"/>
        <v>0</v>
      </c>
      <c r="T311" s="460"/>
      <c r="U311" s="461">
        <v>0</v>
      </c>
      <c r="V311" s="462">
        <v>0</v>
      </c>
      <c r="W311" s="463">
        <f t="shared" si="60"/>
        <v>0</v>
      </c>
      <c r="X311" s="460"/>
      <c r="Y311" s="461">
        <v>0</v>
      </c>
      <c r="Z311" s="462">
        <v>0</v>
      </c>
      <c r="AA311" s="463">
        <f t="shared" si="61"/>
        <v>0</v>
      </c>
      <c r="AB311" s="460"/>
      <c r="AC311" s="461">
        <v>0</v>
      </c>
      <c r="AD311" s="462">
        <v>0</v>
      </c>
      <c r="AE311" s="463">
        <f t="shared" si="62"/>
        <v>0</v>
      </c>
      <c r="AF311" s="460"/>
      <c r="AG311" s="461">
        <v>0</v>
      </c>
      <c r="AH311" s="462">
        <v>0</v>
      </c>
      <c r="AI311" s="463">
        <f t="shared" si="63"/>
        <v>0</v>
      </c>
      <c r="AJ311" s="460"/>
      <c r="AK311" s="461">
        <v>0</v>
      </c>
      <c r="AL311" s="462">
        <v>0</v>
      </c>
      <c r="AM311" s="463">
        <f t="shared" si="64"/>
        <v>0</v>
      </c>
      <c r="AN311" s="460"/>
      <c r="AO311" s="461">
        <v>0</v>
      </c>
      <c r="AP311" s="462">
        <v>0</v>
      </c>
      <c r="AQ311" s="463">
        <f t="shared" si="65"/>
        <v>0</v>
      </c>
      <c r="AR311" s="464">
        <f t="shared" si="68"/>
        <v>0</v>
      </c>
      <c r="AS311" s="463">
        <f t="shared" si="69"/>
        <v>0</v>
      </c>
      <c r="AT311" s="480">
        <v>0</v>
      </c>
      <c r="AU311" s="491">
        <f>[1]Budżet!K303</f>
        <v>0</v>
      </c>
      <c r="AV311" s="487">
        <f>ROUND([1]Budżet!K303-[1]Budżet!M303,2)</f>
        <v>0</v>
      </c>
      <c r="AW311" s="487" t="str">
        <f t="shared" si="70"/>
        <v>OK</v>
      </c>
      <c r="AX311" s="488" t="str">
        <f t="shared" si="58"/>
        <v>OK</v>
      </c>
      <c r="AY311" s="488" t="str">
        <f t="shared" si="66"/>
        <v>Wartość wkładu własnego spójna z SOWA EFS</v>
      </c>
      <c r="AZ311" s="490" t="str">
        <f t="shared" si="67"/>
        <v>Wartość ogółem spójna z SOWA EFS</v>
      </c>
      <c r="BA311" s="456"/>
      <c r="BB311" s="441"/>
      <c r="BC311" s="441"/>
      <c r="BD311" s="441"/>
      <c r="BE311" s="441"/>
      <c r="BF311" s="441"/>
      <c r="BG311" s="441"/>
    </row>
    <row r="312" spans="1:59" ht="75" customHeight="1">
      <c r="A312" s="438" t="s">
        <v>1405</v>
      </c>
      <c r="B312" s="438">
        <f>[1]Budżet!B304</f>
        <v>0</v>
      </c>
      <c r="C312" s="476">
        <f>[1]Budżet!E304</f>
        <v>0</v>
      </c>
      <c r="D312" s="438">
        <f>[1]Budżet!N304</f>
        <v>0</v>
      </c>
      <c r="E312" s="438" t="str">
        <f>IF([1]Budżet!D304="Amortyzacja","T","N")</f>
        <v>N</v>
      </c>
      <c r="F312" s="438" t="str">
        <f>IF([1]Budżet!D304="Personel projektu","T","N")</f>
        <v>N</v>
      </c>
      <c r="G312" s="438" t="str">
        <f>IF([1]Budżet!D304="Środki trwałe/dostawy","T","N")</f>
        <v>N</v>
      </c>
      <c r="H312" s="438" t="str">
        <f>IF([1]Budżet!D304="Wsparcie finansowe udzielone grantobiorcom i uczestnikom projektu","T","N")</f>
        <v>N</v>
      </c>
      <c r="I312" s="438" t="str">
        <f>IF([1]Budżet!K304&gt;[1]Budżet!M304,"T","N")</f>
        <v>N</v>
      </c>
      <c r="J312" s="438" t="str">
        <f>IF([1]Budżet!D304="Nieruchomości","T","N")</f>
        <v>N</v>
      </c>
      <c r="K312" s="438" t="str">
        <f>IF([1]Budżet!D304="Usługi zewnętrzne","T","N")</f>
        <v>N</v>
      </c>
      <c r="L312" s="438" t="str">
        <f>IF([1]Budżet!D304="Wartości niematerialne i prawne","T","N")</f>
        <v>N</v>
      </c>
      <c r="M312" s="438" t="str">
        <f>IF([1]Budżet!D304="Roboty budowlane","T","N")</f>
        <v>N</v>
      </c>
      <c r="N312" s="438" t="str">
        <f>IF([1]Budżet!D304="Dostawy (inne niż środki trwałe)","T","N")</f>
        <v>N</v>
      </c>
      <c r="O312" s="438" t="str">
        <f>IF([1]Budżet!D304="Koszty wsparcia uczestników projektu","T","N")</f>
        <v>N</v>
      </c>
      <c r="P312" s="460"/>
      <c r="Q312" s="461">
        <v>0</v>
      </c>
      <c r="R312" s="462">
        <v>0</v>
      </c>
      <c r="S312" s="463">
        <f t="shared" si="59"/>
        <v>0</v>
      </c>
      <c r="T312" s="460"/>
      <c r="U312" s="461">
        <v>0</v>
      </c>
      <c r="V312" s="462">
        <v>0</v>
      </c>
      <c r="W312" s="463">
        <f t="shared" si="60"/>
        <v>0</v>
      </c>
      <c r="X312" s="460"/>
      <c r="Y312" s="461">
        <v>0</v>
      </c>
      <c r="Z312" s="462">
        <v>0</v>
      </c>
      <c r="AA312" s="463">
        <f t="shared" si="61"/>
        <v>0</v>
      </c>
      <c r="AB312" s="460"/>
      <c r="AC312" s="461">
        <v>0</v>
      </c>
      <c r="AD312" s="462">
        <v>0</v>
      </c>
      <c r="AE312" s="463">
        <f t="shared" si="62"/>
        <v>0</v>
      </c>
      <c r="AF312" s="460"/>
      <c r="AG312" s="461">
        <v>0</v>
      </c>
      <c r="AH312" s="462">
        <v>0</v>
      </c>
      <c r="AI312" s="463">
        <f t="shared" si="63"/>
        <v>0</v>
      </c>
      <c r="AJ312" s="460"/>
      <c r="AK312" s="461">
        <v>0</v>
      </c>
      <c r="AL312" s="462">
        <v>0</v>
      </c>
      <c r="AM312" s="463">
        <f t="shared" si="64"/>
        <v>0</v>
      </c>
      <c r="AN312" s="460"/>
      <c r="AO312" s="461">
        <v>0</v>
      </c>
      <c r="AP312" s="462">
        <v>0</v>
      </c>
      <c r="AQ312" s="463">
        <f t="shared" si="65"/>
        <v>0</v>
      </c>
      <c r="AR312" s="464">
        <f t="shared" si="68"/>
        <v>0</v>
      </c>
      <c r="AS312" s="463">
        <f t="shared" si="69"/>
        <v>0</v>
      </c>
      <c r="AT312" s="480">
        <v>0</v>
      </c>
      <c r="AU312" s="491">
        <f>[1]Budżet!K304</f>
        <v>0</v>
      </c>
      <c r="AV312" s="487">
        <f>ROUND([1]Budżet!K304-[1]Budżet!M304,2)</f>
        <v>0</v>
      </c>
      <c r="AW312" s="487" t="str">
        <f t="shared" si="70"/>
        <v>OK</v>
      </c>
      <c r="AX312" s="488" t="str">
        <f t="shared" si="58"/>
        <v>OK</v>
      </c>
      <c r="AY312" s="488" t="str">
        <f t="shared" si="66"/>
        <v>Wartość wkładu własnego spójna z SOWA EFS</v>
      </c>
      <c r="AZ312" s="490" t="str">
        <f t="shared" si="67"/>
        <v>Wartość ogółem spójna z SOWA EFS</v>
      </c>
      <c r="BA312" s="456"/>
      <c r="BB312" s="441"/>
      <c r="BC312" s="441"/>
      <c r="BD312" s="441"/>
      <c r="BE312" s="441"/>
      <c r="BF312" s="441"/>
      <c r="BG312" s="441"/>
    </row>
    <row r="313" spans="1:59" ht="75" customHeight="1">
      <c r="A313" s="438" t="s">
        <v>1406</v>
      </c>
      <c r="B313" s="438">
        <f>[1]Budżet!B305</f>
        <v>0</v>
      </c>
      <c r="C313" s="476">
        <f>[1]Budżet!E305</f>
        <v>0</v>
      </c>
      <c r="D313" s="438">
        <f>[1]Budżet!N305</f>
        <v>0</v>
      </c>
      <c r="E313" s="438" t="str">
        <f>IF([1]Budżet!D305="Amortyzacja","T","N")</f>
        <v>N</v>
      </c>
      <c r="F313" s="438" t="str">
        <f>IF([1]Budżet!D305="Personel projektu","T","N")</f>
        <v>N</v>
      </c>
      <c r="G313" s="438" t="str">
        <f>IF([1]Budżet!D305="Środki trwałe/dostawy","T","N")</f>
        <v>N</v>
      </c>
      <c r="H313" s="438" t="str">
        <f>IF([1]Budżet!D305="Wsparcie finansowe udzielone grantobiorcom i uczestnikom projektu","T","N")</f>
        <v>N</v>
      </c>
      <c r="I313" s="438" t="str">
        <f>IF([1]Budżet!K305&gt;[1]Budżet!M305,"T","N")</f>
        <v>N</v>
      </c>
      <c r="J313" s="438" t="str">
        <f>IF([1]Budżet!D305="Nieruchomości","T","N")</f>
        <v>N</v>
      </c>
      <c r="K313" s="438" t="str">
        <f>IF([1]Budżet!D305="Usługi zewnętrzne","T","N")</f>
        <v>N</v>
      </c>
      <c r="L313" s="438" t="str">
        <f>IF([1]Budżet!D305="Wartości niematerialne i prawne","T","N")</f>
        <v>N</v>
      </c>
      <c r="M313" s="438" t="str">
        <f>IF([1]Budżet!D305="Roboty budowlane","T","N")</f>
        <v>N</v>
      </c>
      <c r="N313" s="438" t="str">
        <f>IF([1]Budżet!D305="Dostawy (inne niż środki trwałe)","T","N")</f>
        <v>N</v>
      </c>
      <c r="O313" s="438" t="str">
        <f>IF([1]Budżet!D305="Koszty wsparcia uczestników projektu","T","N")</f>
        <v>N</v>
      </c>
      <c r="P313" s="460"/>
      <c r="Q313" s="461">
        <v>0</v>
      </c>
      <c r="R313" s="462">
        <v>0</v>
      </c>
      <c r="S313" s="463">
        <f t="shared" si="59"/>
        <v>0</v>
      </c>
      <c r="T313" s="460"/>
      <c r="U313" s="461">
        <v>0</v>
      </c>
      <c r="V313" s="462">
        <v>0</v>
      </c>
      <c r="W313" s="463">
        <f t="shared" si="60"/>
        <v>0</v>
      </c>
      <c r="X313" s="460"/>
      <c r="Y313" s="461">
        <v>0</v>
      </c>
      <c r="Z313" s="462">
        <v>0</v>
      </c>
      <c r="AA313" s="463">
        <f t="shared" si="61"/>
        <v>0</v>
      </c>
      <c r="AB313" s="460"/>
      <c r="AC313" s="461">
        <v>0</v>
      </c>
      <c r="AD313" s="462">
        <v>0</v>
      </c>
      <c r="AE313" s="463">
        <f t="shared" si="62"/>
        <v>0</v>
      </c>
      <c r="AF313" s="460"/>
      <c r="AG313" s="461">
        <v>0</v>
      </c>
      <c r="AH313" s="462">
        <v>0</v>
      </c>
      <c r="AI313" s="463">
        <f t="shared" si="63"/>
        <v>0</v>
      </c>
      <c r="AJ313" s="460"/>
      <c r="AK313" s="461">
        <v>0</v>
      </c>
      <c r="AL313" s="462">
        <v>0</v>
      </c>
      <c r="AM313" s="463">
        <f t="shared" si="64"/>
        <v>0</v>
      </c>
      <c r="AN313" s="460"/>
      <c r="AO313" s="461">
        <v>0</v>
      </c>
      <c r="AP313" s="462">
        <v>0</v>
      </c>
      <c r="AQ313" s="463">
        <f t="shared" si="65"/>
        <v>0</v>
      </c>
      <c r="AR313" s="464">
        <f t="shared" si="68"/>
        <v>0</v>
      </c>
      <c r="AS313" s="463">
        <f t="shared" si="69"/>
        <v>0</v>
      </c>
      <c r="AT313" s="480">
        <v>0</v>
      </c>
      <c r="AU313" s="491">
        <f>[1]Budżet!K305</f>
        <v>0</v>
      </c>
      <c r="AV313" s="487">
        <f>ROUND([1]Budżet!K305-[1]Budżet!M305,2)</f>
        <v>0</v>
      </c>
      <c r="AW313" s="487" t="str">
        <f t="shared" si="70"/>
        <v>OK</v>
      </c>
      <c r="AX313" s="488" t="str">
        <f t="shared" si="58"/>
        <v>OK</v>
      </c>
      <c r="AY313" s="488" t="str">
        <f t="shared" si="66"/>
        <v>Wartość wkładu własnego spójna z SOWA EFS</v>
      </c>
      <c r="AZ313" s="490" t="str">
        <f t="shared" si="67"/>
        <v>Wartość ogółem spójna z SOWA EFS</v>
      </c>
      <c r="BA313" s="456"/>
      <c r="BB313" s="441"/>
      <c r="BC313" s="441"/>
      <c r="BD313" s="441"/>
      <c r="BE313" s="441"/>
      <c r="BF313" s="441"/>
      <c r="BG313" s="441"/>
    </row>
    <row r="314" spans="1:59" ht="75" customHeight="1">
      <c r="A314" s="438" t="s">
        <v>1407</v>
      </c>
      <c r="B314" s="438">
        <f>[1]Budżet!B306</f>
        <v>0</v>
      </c>
      <c r="C314" s="476">
        <f>[1]Budżet!E306</f>
        <v>0</v>
      </c>
      <c r="D314" s="438">
        <f>[1]Budżet!N306</f>
        <v>0</v>
      </c>
      <c r="E314" s="438" t="str">
        <f>IF([1]Budżet!D306="Amortyzacja","T","N")</f>
        <v>N</v>
      </c>
      <c r="F314" s="438" t="str">
        <f>IF([1]Budżet!D306="Personel projektu","T","N")</f>
        <v>N</v>
      </c>
      <c r="G314" s="438" t="str">
        <f>IF([1]Budżet!D306="Środki trwałe/dostawy","T","N")</f>
        <v>N</v>
      </c>
      <c r="H314" s="438" t="str">
        <f>IF([1]Budżet!D306="Wsparcie finansowe udzielone grantobiorcom i uczestnikom projektu","T","N")</f>
        <v>N</v>
      </c>
      <c r="I314" s="438" t="str">
        <f>IF([1]Budżet!K306&gt;[1]Budżet!M306,"T","N")</f>
        <v>N</v>
      </c>
      <c r="J314" s="438" t="str">
        <f>IF([1]Budżet!D306="Nieruchomości","T","N")</f>
        <v>N</v>
      </c>
      <c r="K314" s="438" t="str">
        <f>IF([1]Budżet!D306="Usługi zewnętrzne","T","N")</f>
        <v>N</v>
      </c>
      <c r="L314" s="438" t="str">
        <f>IF([1]Budżet!D306="Wartości niematerialne i prawne","T","N")</f>
        <v>N</v>
      </c>
      <c r="M314" s="438" t="str">
        <f>IF([1]Budżet!D306="Roboty budowlane","T","N")</f>
        <v>N</v>
      </c>
      <c r="N314" s="438" t="str">
        <f>IF([1]Budżet!D306="Dostawy (inne niż środki trwałe)","T","N")</f>
        <v>N</v>
      </c>
      <c r="O314" s="438" t="str">
        <f>IF([1]Budżet!D306="Koszty wsparcia uczestników projektu","T","N")</f>
        <v>N</v>
      </c>
      <c r="P314" s="460"/>
      <c r="Q314" s="461">
        <v>0</v>
      </c>
      <c r="R314" s="462">
        <v>0</v>
      </c>
      <c r="S314" s="463">
        <f t="shared" si="59"/>
        <v>0</v>
      </c>
      <c r="T314" s="460"/>
      <c r="U314" s="461">
        <v>0</v>
      </c>
      <c r="V314" s="462">
        <v>0</v>
      </c>
      <c r="W314" s="463">
        <f t="shared" si="60"/>
        <v>0</v>
      </c>
      <c r="X314" s="460"/>
      <c r="Y314" s="461">
        <v>0</v>
      </c>
      <c r="Z314" s="462">
        <v>0</v>
      </c>
      <c r="AA314" s="463">
        <f t="shared" si="61"/>
        <v>0</v>
      </c>
      <c r="AB314" s="460"/>
      <c r="AC314" s="461">
        <v>0</v>
      </c>
      <c r="AD314" s="462">
        <v>0</v>
      </c>
      <c r="AE314" s="463">
        <f t="shared" si="62"/>
        <v>0</v>
      </c>
      <c r="AF314" s="460"/>
      <c r="AG314" s="461">
        <v>0</v>
      </c>
      <c r="AH314" s="462">
        <v>0</v>
      </c>
      <c r="AI314" s="463">
        <f t="shared" si="63"/>
        <v>0</v>
      </c>
      <c r="AJ314" s="460"/>
      <c r="AK314" s="461">
        <v>0</v>
      </c>
      <c r="AL314" s="462">
        <v>0</v>
      </c>
      <c r="AM314" s="463">
        <f t="shared" si="64"/>
        <v>0</v>
      </c>
      <c r="AN314" s="460"/>
      <c r="AO314" s="461">
        <v>0</v>
      </c>
      <c r="AP314" s="462">
        <v>0</v>
      </c>
      <c r="AQ314" s="463">
        <f t="shared" si="65"/>
        <v>0</v>
      </c>
      <c r="AR314" s="464">
        <f t="shared" si="68"/>
        <v>0</v>
      </c>
      <c r="AS314" s="463">
        <f t="shared" si="69"/>
        <v>0</v>
      </c>
      <c r="AT314" s="480">
        <v>0</v>
      </c>
      <c r="AU314" s="491">
        <f>[1]Budżet!K306</f>
        <v>0</v>
      </c>
      <c r="AV314" s="487">
        <f>ROUND([1]Budżet!K306-[1]Budżet!M306,2)</f>
        <v>0</v>
      </c>
      <c r="AW314" s="487" t="str">
        <f t="shared" si="70"/>
        <v>OK</v>
      </c>
      <c r="AX314" s="488" t="str">
        <f t="shared" si="58"/>
        <v>OK</v>
      </c>
      <c r="AY314" s="488" t="str">
        <f t="shared" si="66"/>
        <v>Wartość wkładu własnego spójna z SOWA EFS</v>
      </c>
      <c r="AZ314" s="490" t="str">
        <f t="shared" si="67"/>
        <v>Wartość ogółem spójna z SOWA EFS</v>
      </c>
      <c r="BA314" s="456"/>
      <c r="BB314" s="441"/>
      <c r="BC314" s="441"/>
      <c r="BD314" s="441"/>
      <c r="BE314" s="441"/>
      <c r="BF314" s="441"/>
      <c r="BG314" s="441"/>
    </row>
    <row r="315" spans="1:59" ht="75" customHeight="1">
      <c r="A315" s="438" t="s">
        <v>1408</v>
      </c>
      <c r="B315" s="438">
        <f>[1]Budżet!B307</f>
        <v>0</v>
      </c>
      <c r="C315" s="476">
        <f>[1]Budżet!E307</f>
        <v>0</v>
      </c>
      <c r="D315" s="438">
        <f>[1]Budżet!N307</f>
        <v>0</v>
      </c>
      <c r="E315" s="438" t="str">
        <f>IF([1]Budżet!D307="Amortyzacja","T","N")</f>
        <v>N</v>
      </c>
      <c r="F315" s="438" t="str">
        <f>IF([1]Budżet!D307="Personel projektu","T","N")</f>
        <v>N</v>
      </c>
      <c r="G315" s="438" t="str">
        <f>IF([1]Budżet!D307="Środki trwałe/dostawy","T","N")</f>
        <v>N</v>
      </c>
      <c r="H315" s="438" t="str">
        <f>IF([1]Budżet!D307="Wsparcie finansowe udzielone grantobiorcom i uczestnikom projektu","T","N")</f>
        <v>N</v>
      </c>
      <c r="I315" s="438" t="str">
        <f>IF([1]Budżet!K307&gt;[1]Budżet!M307,"T","N")</f>
        <v>N</v>
      </c>
      <c r="J315" s="438" t="str">
        <f>IF([1]Budżet!D307="Nieruchomości","T","N")</f>
        <v>N</v>
      </c>
      <c r="K315" s="438" t="str">
        <f>IF([1]Budżet!D307="Usługi zewnętrzne","T","N")</f>
        <v>N</v>
      </c>
      <c r="L315" s="438" t="str">
        <f>IF([1]Budżet!D307="Wartości niematerialne i prawne","T","N")</f>
        <v>N</v>
      </c>
      <c r="M315" s="438" t="str">
        <f>IF([1]Budżet!D307="Roboty budowlane","T","N")</f>
        <v>N</v>
      </c>
      <c r="N315" s="438" t="str">
        <f>IF([1]Budżet!D307="Dostawy (inne niż środki trwałe)","T","N")</f>
        <v>N</v>
      </c>
      <c r="O315" s="438" t="str">
        <f>IF([1]Budżet!D307="Koszty wsparcia uczestników projektu","T","N")</f>
        <v>N</v>
      </c>
      <c r="P315" s="460"/>
      <c r="Q315" s="461">
        <v>0</v>
      </c>
      <c r="R315" s="462">
        <v>0</v>
      </c>
      <c r="S315" s="463">
        <f t="shared" si="59"/>
        <v>0</v>
      </c>
      <c r="T315" s="460"/>
      <c r="U315" s="461">
        <v>0</v>
      </c>
      <c r="V315" s="462">
        <v>0</v>
      </c>
      <c r="W315" s="463">
        <f t="shared" si="60"/>
        <v>0</v>
      </c>
      <c r="X315" s="460"/>
      <c r="Y315" s="461">
        <v>0</v>
      </c>
      <c r="Z315" s="462">
        <v>0</v>
      </c>
      <c r="AA315" s="463">
        <f t="shared" si="61"/>
        <v>0</v>
      </c>
      <c r="AB315" s="460"/>
      <c r="AC315" s="461">
        <v>0</v>
      </c>
      <c r="AD315" s="462">
        <v>0</v>
      </c>
      <c r="AE315" s="463">
        <f t="shared" si="62"/>
        <v>0</v>
      </c>
      <c r="AF315" s="460"/>
      <c r="AG315" s="461">
        <v>0</v>
      </c>
      <c r="AH315" s="462">
        <v>0</v>
      </c>
      <c r="AI315" s="463">
        <f t="shared" si="63"/>
        <v>0</v>
      </c>
      <c r="AJ315" s="460"/>
      <c r="AK315" s="461">
        <v>0</v>
      </c>
      <c r="AL315" s="462">
        <v>0</v>
      </c>
      <c r="AM315" s="463">
        <f t="shared" si="64"/>
        <v>0</v>
      </c>
      <c r="AN315" s="460"/>
      <c r="AO315" s="461">
        <v>0</v>
      </c>
      <c r="AP315" s="462">
        <v>0</v>
      </c>
      <c r="AQ315" s="463">
        <f t="shared" si="65"/>
        <v>0</v>
      </c>
      <c r="AR315" s="464">
        <f t="shared" si="68"/>
        <v>0</v>
      </c>
      <c r="AS315" s="463">
        <f t="shared" si="69"/>
        <v>0</v>
      </c>
      <c r="AT315" s="480">
        <v>0</v>
      </c>
      <c r="AU315" s="491">
        <f>[1]Budżet!K307</f>
        <v>0</v>
      </c>
      <c r="AV315" s="487">
        <f>ROUND([1]Budżet!K307-[1]Budżet!M307,2)</f>
        <v>0</v>
      </c>
      <c r="AW315" s="487" t="str">
        <f t="shared" si="70"/>
        <v>OK</v>
      </c>
      <c r="AX315" s="488" t="str">
        <f t="shared" si="58"/>
        <v>OK</v>
      </c>
      <c r="AY315" s="488" t="str">
        <f t="shared" si="66"/>
        <v>Wartość wkładu własnego spójna z SOWA EFS</v>
      </c>
      <c r="AZ315" s="490" t="str">
        <f t="shared" si="67"/>
        <v>Wartość ogółem spójna z SOWA EFS</v>
      </c>
      <c r="BA315" s="456"/>
      <c r="BB315" s="441"/>
      <c r="BC315" s="441"/>
      <c r="BD315" s="441"/>
      <c r="BE315" s="441"/>
      <c r="BF315" s="441"/>
      <c r="BG315" s="441"/>
    </row>
    <row r="316" spans="1:59" ht="75" customHeight="1">
      <c r="A316" s="438" t="s">
        <v>1409</v>
      </c>
      <c r="B316" s="438">
        <f>[1]Budżet!B308</f>
        <v>0</v>
      </c>
      <c r="C316" s="476">
        <f>[1]Budżet!E308</f>
        <v>0</v>
      </c>
      <c r="D316" s="438">
        <f>[1]Budżet!N308</f>
        <v>0</v>
      </c>
      <c r="E316" s="438" t="str">
        <f>IF([1]Budżet!D308="Amortyzacja","T","N")</f>
        <v>N</v>
      </c>
      <c r="F316" s="438" t="str">
        <f>IF([1]Budżet!D308="Personel projektu","T","N")</f>
        <v>N</v>
      </c>
      <c r="G316" s="438" t="str">
        <f>IF([1]Budżet!D308="Środki trwałe/dostawy","T","N")</f>
        <v>N</v>
      </c>
      <c r="H316" s="438" t="str">
        <f>IF([1]Budżet!D308="Wsparcie finansowe udzielone grantobiorcom i uczestnikom projektu","T","N")</f>
        <v>N</v>
      </c>
      <c r="I316" s="438" t="str">
        <f>IF([1]Budżet!K308&gt;[1]Budżet!M308,"T","N")</f>
        <v>N</v>
      </c>
      <c r="J316" s="438" t="str">
        <f>IF([1]Budżet!D308="Nieruchomości","T","N")</f>
        <v>N</v>
      </c>
      <c r="K316" s="438" t="str">
        <f>IF([1]Budżet!D308="Usługi zewnętrzne","T","N")</f>
        <v>N</v>
      </c>
      <c r="L316" s="438" t="str">
        <f>IF([1]Budżet!D308="Wartości niematerialne i prawne","T","N")</f>
        <v>N</v>
      </c>
      <c r="M316" s="438" t="str">
        <f>IF([1]Budżet!D308="Roboty budowlane","T","N")</f>
        <v>N</v>
      </c>
      <c r="N316" s="438" t="str">
        <f>IF([1]Budżet!D308="Dostawy (inne niż środki trwałe)","T","N")</f>
        <v>N</v>
      </c>
      <c r="O316" s="438" t="str">
        <f>IF([1]Budżet!D308="Koszty wsparcia uczestników projektu","T","N")</f>
        <v>N</v>
      </c>
      <c r="P316" s="460"/>
      <c r="Q316" s="461">
        <v>0</v>
      </c>
      <c r="R316" s="462">
        <v>0</v>
      </c>
      <c r="S316" s="463">
        <f t="shared" si="59"/>
        <v>0</v>
      </c>
      <c r="T316" s="460"/>
      <c r="U316" s="461">
        <v>0</v>
      </c>
      <c r="V316" s="462">
        <v>0</v>
      </c>
      <c r="W316" s="463">
        <f t="shared" si="60"/>
        <v>0</v>
      </c>
      <c r="X316" s="460"/>
      <c r="Y316" s="461">
        <v>0</v>
      </c>
      <c r="Z316" s="462">
        <v>0</v>
      </c>
      <c r="AA316" s="463">
        <f t="shared" si="61"/>
        <v>0</v>
      </c>
      <c r="AB316" s="460"/>
      <c r="AC316" s="461">
        <v>0</v>
      </c>
      <c r="AD316" s="462">
        <v>0</v>
      </c>
      <c r="AE316" s="463">
        <f t="shared" si="62"/>
        <v>0</v>
      </c>
      <c r="AF316" s="460"/>
      <c r="AG316" s="461">
        <v>0</v>
      </c>
      <c r="AH316" s="462">
        <v>0</v>
      </c>
      <c r="AI316" s="463">
        <f t="shared" si="63"/>
        <v>0</v>
      </c>
      <c r="AJ316" s="460"/>
      <c r="AK316" s="461">
        <v>0</v>
      </c>
      <c r="AL316" s="462">
        <v>0</v>
      </c>
      <c r="AM316" s="463">
        <f t="shared" si="64"/>
        <v>0</v>
      </c>
      <c r="AN316" s="460"/>
      <c r="AO316" s="461">
        <v>0</v>
      </c>
      <c r="AP316" s="462">
        <v>0</v>
      </c>
      <c r="AQ316" s="463">
        <f t="shared" si="65"/>
        <v>0</v>
      </c>
      <c r="AR316" s="464">
        <f t="shared" si="68"/>
        <v>0</v>
      </c>
      <c r="AS316" s="463">
        <f t="shared" si="69"/>
        <v>0</v>
      </c>
      <c r="AT316" s="480">
        <v>0</v>
      </c>
      <c r="AU316" s="491">
        <f>[1]Budżet!K308</f>
        <v>0</v>
      </c>
      <c r="AV316" s="487">
        <f>ROUND([1]Budżet!K308-[1]Budżet!M308,2)</f>
        <v>0</v>
      </c>
      <c r="AW316" s="487" t="str">
        <f t="shared" si="70"/>
        <v>OK</v>
      </c>
      <c r="AX316" s="488" t="str">
        <f t="shared" si="58"/>
        <v>OK</v>
      </c>
      <c r="AY316" s="488" t="str">
        <f t="shared" si="66"/>
        <v>Wartość wkładu własnego spójna z SOWA EFS</v>
      </c>
      <c r="AZ316" s="490" t="str">
        <f t="shared" si="67"/>
        <v>Wartość ogółem spójna z SOWA EFS</v>
      </c>
      <c r="BA316" s="456"/>
      <c r="BB316" s="441"/>
      <c r="BC316" s="441"/>
      <c r="BD316" s="441"/>
      <c r="BE316" s="441"/>
      <c r="BF316" s="441"/>
      <c r="BG316" s="441"/>
    </row>
    <row r="317" spans="1:59" ht="75" customHeight="1">
      <c r="A317" s="438" t="s">
        <v>1410</v>
      </c>
      <c r="B317" s="438">
        <f>[1]Budżet!B309</f>
        <v>0</v>
      </c>
      <c r="C317" s="476">
        <f>[1]Budżet!E309</f>
        <v>0</v>
      </c>
      <c r="D317" s="438">
        <f>[1]Budżet!N309</f>
        <v>0</v>
      </c>
      <c r="E317" s="438" t="str">
        <f>IF([1]Budżet!D309="Amortyzacja","T","N")</f>
        <v>N</v>
      </c>
      <c r="F317" s="438" t="str">
        <f>IF([1]Budżet!D309="Personel projektu","T","N")</f>
        <v>N</v>
      </c>
      <c r="G317" s="438" t="str">
        <f>IF([1]Budżet!D309="Środki trwałe/dostawy","T","N")</f>
        <v>N</v>
      </c>
      <c r="H317" s="438" t="str">
        <f>IF([1]Budżet!D309="Wsparcie finansowe udzielone grantobiorcom i uczestnikom projektu","T","N")</f>
        <v>N</v>
      </c>
      <c r="I317" s="438" t="str">
        <f>IF([1]Budżet!K309&gt;[1]Budżet!M309,"T","N")</f>
        <v>N</v>
      </c>
      <c r="J317" s="438" t="str">
        <f>IF([1]Budżet!D309="Nieruchomości","T","N")</f>
        <v>N</v>
      </c>
      <c r="K317" s="438" t="str">
        <f>IF([1]Budżet!D309="Usługi zewnętrzne","T","N")</f>
        <v>N</v>
      </c>
      <c r="L317" s="438" t="str">
        <f>IF([1]Budżet!D309="Wartości niematerialne i prawne","T","N")</f>
        <v>N</v>
      </c>
      <c r="M317" s="438" t="str">
        <f>IF([1]Budżet!D309="Roboty budowlane","T","N")</f>
        <v>N</v>
      </c>
      <c r="N317" s="438" t="str">
        <f>IF([1]Budżet!D309="Dostawy (inne niż środki trwałe)","T","N")</f>
        <v>N</v>
      </c>
      <c r="O317" s="438" t="str">
        <f>IF([1]Budżet!D309="Koszty wsparcia uczestników projektu","T","N")</f>
        <v>N</v>
      </c>
      <c r="P317" s="460"/>
      <c r="Q317" s="461">
        <v>0</v>
      </c>
      <c r="R317" s="462">
        <v>0</v>
      </c>
      <c r="S317" s="463">
        <f t="shared" si="59"/>
        <v>0</v>
      </c>
      <c r="T317" s="460"/>
      <c r="U317" s="461">
        <v>0</v>
      </c>
      <c r="V317" s="462">
        <v>0</v>
      </c>
      <c r="W317" s="463">
        <f t="shared" si="60"/>
        <v>0</v>
      </c>
      <c r="X317" s="460"/>
      <c r="Y317" s="461">
        <v>0</v>
      </c>
      <c r="Z317" s="462">
        <v>0</v>
      </c>
      <c r="AA317" s="463">
        <f t="shared" si="61"/>
        <v>0</v>
      </c>
      <c r="AB317" s="460"/>
      <c r="AC317" s="461">
        <v>0</v>
      </c>
      <c r="AD317" s="462">
        <v>0</v>
      </c>
      <c r="AE317" s="463">
        <f t="shared" si="62"/>
        <v>0</v>
      </c>
      <c r="AF317" s="460"/>
      <c r="AG317" s="461">
        <v>0</v>
      </c>
      <c r="AH317" s="462">
        <v>0</v>
      </c>
      <c r="AI317" s="463">
        <f t="shared" si="63"/>
        <v>0</v>
      </c>
      <c r="AJ317" s="460"/>
      <c r="AK317" s="461">
        <v>0</v>
      </c>
      <c r="AL317" s="462">
        <v>0</v>
      </c>
      <c r="AM317" s="463">
        <f t="shared" si="64"/>
        <v>0</v>
      </c>
      <c r="AN317" s="460"/>
      <c r="AO317" s="461">
        <v>0</v>
      </c>
      <c r="AP317" s="462">
        <v>0</v>
      </c>
      <c r="AQ317" s="463">
        <f t="shared" si="65"/>
        <v>0</v>
      </c>
      <c r="AR317" s="464">
        <f t="shared" si="68"/>
        <v>0</v>
      </c>
      <c r="AS317" s="463">
        <f t="shared" si="69"/>
        <v>0</v>
      </c>
      <c r="AT317" s="480">
        <v>0</v>
      </c>
      <c r="AU317" s="491">
        <f>[1]Budżet!K309</f>
        <v>0</v>
      </c>
      <c r="AV317" s="487">
        <f>ROUND([1]Budżet!K309-[1]Budżet!M309,2)</f>
        <v>0</v>
      </c>
      <c r="AW317" s="487" t="str">
        <f t="shared" si="70"/>
        <v>OK</v>
      </c>
      <c r="AX317" s="488" t="str">
        <f t="shared" si="58"/>
        <v>OK</v>
      </c>
      <c r="AY317" s="488" t="str">
        <f t="shared" si="66"/>
        <v>Wartość wkładu własnego spójna z SOWA EFS</v>
      </c>
      <c r="AZ317" s="490" t="str">
        <f t="shared" si="67"/>
        <v>Wartość ogółem spójna z SOWA EFS</v>
      </c>
      <c r="BA317" s="456"/>
      <c r="BB317" s="441"/>
      <c r="BC317" s="441"/>
      <c r="BD317" s="441"/>
      <c r="BE317" s="441"/>
      <c r="BF317" s="441"/>
      <c r="BG317" s="441"/>
    </row>
    <row r="318" spans="1:59" ht="75" customHeight="1">
      <c r="A318" s="438" t="s">
        <v>1411</v>
      </c>
      <c r="B318" s="438">
        <f>[1]Budżet!B310</f>
        <v>0</v>
      </c>
      <c r="C318" s="476">
        <f>[1]Budżet!E310</f>
        <v>0</v>
      </c>
      <c r="D318" s="438">
        <f>[1]Budżet!N310</f>
        <v>0</v>
      </c>
      <c r="E318" s="438" t="str">
        <f>IF([1]Budżet!D310="Amortyzacja","T","N")</f>
        <v>N</v>
      </c>
      <c r="F318" s="438" t="str">
        <f>IF([1]Budżet!D310="Personel projektu","T","N")</f>
        <v>N</v>
      </c>
      <c r="G318" s="438" t="str">
        <f>IF([1]Budżet!D310="Środki trwałe/dostawy","T","N")</f>
        <v>N</v>
      </c>
      <c r="H318" s="438" t="str">
        <f>IF([1]Budżet!D310="Wsparcie finansowe udzielone grantobiorcom i uczestnikom projektu","T","N")</f>
        <v>N</v>
      </c>
      <c r="I318" s="438" t="str">
        <f>IF([1]Budżet!K310&gt;[1]Budżet!M310,"T","N")</f>
        <v>N</v>
      </c>
      <c r="J318" s="438" t="str">
        <f>IF([1]Budżet!D310="Nieruchomości","T","N")</f>
        <v>N</v>
      </c>
      <c r="K318" s="438" t="str">
        <f>IF([1]Budżet!D310="Usługi zewnętrzne","T","N")</f>
        <v>N</v>
      </c>
      <c r="L318" s="438" t="str">
        <f>IF([1]Budżet!D310="Wartości niematerialne i prawne","T","N")</f>
        <v>N</v>
      </c>
      <c r="M318" s="438" t="str">
        <f>IF([1]Budżet!D310="Roboty budowlane","T","N")</f>
        <v>N</v>
      </c>
      <c r="N318" s="438" t="str">
        <f>IF([1]Budżet!D310="Dostawy (inne niż środki trwałe)","T","N")</f>
        <v>N</v>
      </c>
      <c r="O318" s="438" t="str">
        <f>IF([1]Budżet!D310="Koszty wsparcia uczestników projektu","T","N")</f>
        <v>N</v>
      </c>
      <c r="P318" s="460"/>
      <c r="Q318" s="461">
        <v>0</v>
      </c>
      <c r="R318" s="462">
        <v>0</v>
      </c>
      <c r="S318" s="463">
        <f t="shared" si="59"/>
        <v>0</v>
      </c>
      <c r="T318" s="460"/>
      <c r="U318" s="461">
        <v>0</v>
      </c>
      <c r="V318" s="462">
        <v>0</v>
      </c>
      <c r="W318" s="463">
        <f t="shared" si="60"/>
        <v>0</v>
      </c>
      <c r="X318" s="460"/>
      <c r="Y318" s="461">
        <v>0</v>
      </c>
      <c r="Z318" s="462">
        <v>0</v>
      </c>
      <c r="AA318" s="463">
        <f t="shared" si="61"/>
        <v>0</v>
      </c>
      <c r="AB318" s="460"/>
      <c r="AC318" s="461">
        <v>0</v>
      </c>
      <c r="AD318" s="462">
        <v>0</v>
      </c>
      <c r="AE318" s="463">
        <f t="shared" si="62"/>
        <v>0</v>
      </c>
      <c r="AF318" s="460"/>
      <c r="AG318" s="461">
        <v>0</v>
      </c>
      <c r="AH318" s="462">
        <v>0</v>
      </c>
      <c r="AI318" s="463">
        <f t="shared" si="63"/>
        <v>0</v>
      </c>
      <c r="AJ318" s="460"/>
      <c r="AK318" s="461">
        <v>0</v>
      </c>
      <c r="AL318" s="462">
        <v>0</v>
      </c>
      <c r="AM318" s="463">
        <f t="shared" si="64"/>
        <v>0</v>
      </c>
      <c r="AN318" s="460"/>
      <c r="AO318" s="461">
        <v>0</v>
      </c>
      <c r="AP318" s="462">
        <v>0</v>
      </c>
      <c r="AQ318" s="463">
        <f t="shared" si="65"/>
        <v>0</v>
      </c>
      <c r="AR318" s="464">
        <f t="shared" si="68"/>
        <v>0</v>
      </c>
      <c r="AS318" s="463">
        <f t="shared" si="69"/>
        <v>0</v>
      </c>
      <c r="AT318" s="480">
        <v>0</v>
      </c>
      <c r="AU318" s="491">
        <f>[1]Budżet!K310</f>
        <v>0</v>
      </c>
      <c r="AV318" s="487">
        <f>ROUND([1]Budżet!K310-[1]Budżet!M310,2)</f>
        <v>0</v>
      </c>
      <c r="AW318" s="487" t="str">
        <f t="shared" si="70"/>
        <v>OK</v>
      </c>
      <c r="AX318" s="488" t="str">
        <f t="shared" si="58"/>
        <v>OK</v>
      </c>
      <c r="AY318" s="488" t="str">
        <f t="shared" si="66"/>
        <v>Wartość wkładu własnego spójna z SOWA EFS</v>
      </c>
      <c r="AZ318" s="490" t="str">
        <f t="shared" si="67"/>
        <v>Wartość ogółem spójna z SOWA EFS</v>
      </c>
      <c r="BA318" s="456"/>
      <c r="BB318" s="441"/>
      <c r="BC318" s="441"/>
      <c r="BD318" s="441"/>
      <c r="BE318" s="441"/>
      <c r="BF318" s="441"/>
      <c r="BG318" s="441"/>
    </row>
    <row r="319" spans="1:59" ht="75" customHeight="1">
      <c r="A319" s="438" t="s">
        <v>1412</v>
      </c>
      <c r="B319" s="438">
        <f>[1]Budżet!B311</f>
        <v>0</v>
      </c>
      <c r="C319" s="476">
        <f>[1]Budżet!E311</f>
        <v>0</v>
      </c>
      <c r="D319" s="438">
        <f>[1]Budżet!N311</f>
        <v>0</v>
      </c>
      <c r="E319" s="438" t="str">
        <f>IF([1]Budżet!D311="Amortyzacja","T","N")</f>
        <v>N</v>
      </c>
      <c r="F319" s="438" t="str">
        <f>IF([1]Budżet!D311="Personel projektu","T","N")</f>
        <v>N</v>
      </c>
      <c r="G319" s="438" t="str">
        <f>IF([1]Budżet!D311="Środki trwałe/dostawy","T","N")</f>
        <v>N</v>
      </c>
      <c r="H319" s="438" t="str">
        <f>IF([1]Budżet!D311="Wsparcie finansowe udzielone grantobiorcom i uczestnikom projektu","T","N")</f>
        <v>N</v>
      </c>
      <c r="I319" s="438" t="str">
        <f>IF([1]Budżet!K311&gt;[1]Budżet!M311,"T","N")</f>
        <v>N</v>
      </c>
      <c r="J319" s="438" t="str">
        <f>IF([1]Budżet!D311="Nieruchomości","T","N")</f>
        <v>N</v>
      </c>
      <c r="K319" s="438" t="str">
        <f>IF([1]Budżet!D311="Usługi zewnętrzne","T","N")</f>
        <v>N</v>
      </c>
      <c r="L319" s="438" t="str">
        <f>IF([1]Budżet!D311="Wartości niematerialne i prawne","T","N")</f>
        <v>N</v>
      </c>
      <c r="M319" s="438" t="str">
        <f>IF([1]Budżet!D311="Roboty budowlane","T","N")</f>
        <v>N</v>
      </c>
      <c r="N319" s="438" t="str">
        <f>IF([1]Budżet!D311="Dostawy (inne niż środki trwałe)","T","N")</f>
        <v>N</v>
      </c>
      <c r="O319" s="438" t="str">
        <f>IF([1]Budżet!D311="Koszty wsparcia uczestników projektu","T","N")</f>
        <v>N</v>
      </c>
      <c r="P319" s="460"/>
      <c r="Q319" s="461">
        <v>0</v>
      </c>
      <c r="R319" s="462">
        <v>0</v>
      </c>
      <c r="S319" s="463">
        <f t="shared" si="59"/>
        <v>0</v>
      </c>
      <c r="T319" s="460"/>
      <c r="U319" s="461">
        <v>0</v>
      </c>
      <c r="V319" s="462">
        <v>0</v>
      </c>
      <c r="W319" s="463">
        <f t="shared" si="60"/>
        <v>0</v>
      </c>
      <c r="X319" s="460"/>
      <c r="Y319" s="461">
        <v>0</v>
      </c>
      <c r="Z319" s="462">
        <v>0</v>
      </c>
      <c r="AA319" s="463">
        <f t="shared" si="61"/>
        <v>0</v>
      </c>
      <c r="AB319" s="460"/>
      <c r="AC319" s="461">
        <v>0</v>
      </c>
      <c r="AD319" s="462">
        <v>0</v>
      </c>
      <c r="AE319" s="463">
        <f t="shared" si="62"/>
        <v>0</v>
      </c>
      <c r="AF319" s="460"/>
      <c r="AG319" s="461">
        <v>0</v>
      </c>
      <c r="AH319" s="462">
        <v>0</v>
      </c>
      <c r="AI319" s="463">
        <f t="shared" si="63"/>
        <v>0</v>
      </c>
      <c r="AJ319" s="460"/>
      <c r="AK319" s="461">
        <v>0</v>
      </c>
      <c r="AL319" s="462">
        <v>0</v>
      </c>
      <c r="AM319" s="463">
        <f t="shared" si="64"/>
        <v>0</v>
      </c>
      <c r="AN319" s="460"/>
      <c r="AO319" s="461">
        <v>0</v>
      </c>
      <c r="AP319" s="462">
        <v>0</v>
      </c>
      <c r="AQ319" s="463">
        <f t="shared" si="65"/>
        <v>0</v>
      </c>
      <c r="AR319" s="464">
        <f t="shared" si="68"/>
        <v>0</v>
      </c>
      <c r="AS319" s="463">
        <f t="shared" si="69"/>
        <v>0</v>
      </c>
      <c r="AT319" s="480">
        <v>0</v>
      </c>
      <c r="AU319" s="491">
        <f>[1]Budżet!K311</f>
        <v>0</v>
      </c>
      <c r="AV319" s="487">
        <f>ROUND([1]Budżet!K311-[1]Budżet!M311,2)</f>
        <v>0</v>
      </c>
      <c r="AW319" s="487" t="str">
        <f t="shared" si="70"/>
        <v>OK</v>
      </c>
      <c r="AX319" s="488" t="str">
        <f t="shared" si="58"/>
        <v>OK</v>
      </c>
      <c r="AY319" s="488" t="str">
        <f t="shared" si="66"/>
        <v>Wartość wkładu własnego spójna z SOWA EFS</v>
      </c>
      <c r="AZ319" s="490" t="str">
        <f t="shared" si="67"/>
        <v>Wartość ogółem spójna z SOWA EFS</v>
      </c>
      <c r="BA319" s="456"/>
      <c r="BB319" s="441"/>
      <c r="BC319" s="441"/>
      <c r="BD319" s="441"/>
      <c r="BE319" s="441"/>
      <c r="BF319" s="441"/>
      <c r="BG319" s="441"/>
    </row>
    <row r="320" spans="1:59" ht="75" customHeight="1">
      <c r="A320" s="438" t="s">
        <v>1413</v>
      </c>
      <c r="B320" s="438">
        <f>[1]Budżet!B312</f>
        <v>0</v>
      </c>
      <c r="C320" s="476">
        <f>[1]Budżet!E312</f>
        <v>0</v>
      </c>
      <c r="D320" s="438">
        <f>[1]Budżet!N312</f>
        <v>0</v>
      </c>
      <c r="E320" s="438" t="str">
        <f>IF([1]Budżet!D312="Amortyzacja","T","N")</f>
        <v>N</v>
      </c>
      <c r="F320" s="438" t="str">
        <f>IF([1]Budżet!D312="Personel projektu","T","N")</f>
        <v>N</v>
      </c>
      <c r="G320" s="438" t="str">
        <f>IF([1]Budżet!D312="Środki trwałe/dostawy","T","N")</f>
        <v>N</v>
      </c>
      <c r="H320" s="438" t="str">
        <f>IF([1]Budżet!D312="Wsparcie finansowe udzielone grantobiorcom i uczestnikom projektu","T","N")</f>
        <v>N</v>
      </c>
      <c r="I320" s="438" t="str">
        <f>IF([1]Budżet!K312&gt;[1]Budżet!M312,"T","N")</f>
        <v>N</v>
      </c>
      <c r="J320" s="438" t="str">
        <f>IF([1]Budżet!D312="Nieruchomości","T","N")</f>
        <v>N</v>
      </c>
      <c r="K320" s="438" t="str">
        <f>IF([1]Budżet!D312="Usługi zewnętrzne","T","N")</f>
        <v>N</v>
      </c>
      <c r="L320" s="438" t="str">
        <f>IF([1]Budżet!D312="Wartości niematerialne i prawne","T","N")</f>
        <v>N</v>
      </c>
      <c r="M320" s="438" t="str">
        <f>IF([1]Budżet!D312="Roboty budowlane","T","N")</f>
        <v>N</v>
      </c>
      <c r="N320" s="438" t="str">
        <f>IF([1]Budżet!D312="Dostawy (inne niż środki trwałe)","T","N")</f>
        <v>N</v>
      </c>
      <c r="O320" s="438" t="str">
        <f>IF([1]Budżet!D312="Koszty wsparcia uczestników projektu","T","N")</f>
        <v>N</v>
      </c>
      <c r="P320" s="460"/>
      <c r="Q320" s="461">
        <v>0</v>
      </c>
      <c r="R320" s="462">
        <v>0</v>
      </c>
      <c r="S320" s="463">
        <f t="shared" si="59"/>
        <v>0</v>
      </c>
      <c r="T320" s="460"/>
      <c r="U320" s="461">
        <v>0</v>
      </c>
      <c r="V320" s="462">
        <v>0</v>
      </c>
      <c r="W320" s="463">
        <f t="shared" si="60"/>
        <v>0</v>
      </c>
      <c r="X320" s="460"/>
      <c r="Y320" s="461">
        <v>0</v>
      </c>
      <c r="Z320" s="462">
        <v>0</v>
      </c>
      <c r="AA320" s="463">
        <f t="shared" si="61"/>
        <v>0</v>
      </c>
      <c r="AB320" s="460"/>
      <c r="AC320" s="461">
        <v>0</v>
      </c>
      <c r="AD320" s="462">
        <v>0</v>
      </c>
      <c r="AE320" s="463">
        <f t="shared" si="62"/>
        <v>0</v>
      </c>
      <c r="AF320" s="460"/>
      <c r="AG320" s="461">
        <v>0</v>
      </c>
      <c r="AH320" s="462">
        <v>0</v>
      </c>
      <c r="AI320" s="463">
        <f t="shared" si="63"/>
        <v>0</v>
      </c>
      <c r="AJ320" s="460"/>
      <c r="AK320" s="461">
        <v>0</v>
      </c>
      <c r="AL320" s="462">
        <v>0</v>
      </c>
      <c r="AM320" s="463">
        <f t="shared" si="64"/>
        <v>0</v>
      </c>
      <c r="AN320" s="460"/>
      <c r="AO320" s="461">
        <v>0</v>
      </c>
      <c r="AP320" s="462">
        <v>0</v>
      </c>
      <c r="AQ320" s="463">
        <f t="shared" si="65"/>
        <v>0</v>
      </c>
      <c r="AR320" s="464">
        <f t="shared" si="68"/>
        <v>0</v>
      </c>
      <c r="AS320" s="463">
        <f t="shared" si="69"/>
        <v>0</v>
      </c>
      <c r="AT320" s="480">
        <v>0</v>
      </c>
      <c r="AU320" s="491">
        <f>[1]Budżet!K312</f>
        <v>0</v>
      </c>
      <c r="AV320" s="487">
        <f>ROUND([1]Budżet!K312-[1]Budżet!M312,2)</f>
        <v>0</v>
      </c>
      <c r="AW320" s="487" t="str">
        <f t="shared" si="70"/>
        <v>OK</v>
      </c>
      <c r="AX320" s="488" t="str">
        <f t="shared" si="58"/>
        <v>OK</v>
      </c>
      <c r="AY320" s="488" t="str">
        <f t="shared" si="66"/>
        <v>Wartość wkładu własnego spójna z SOWA EFS</v>
      </c>
      <c r="AZ320" s="490" t="str">
        <f t="shared" si="67"/>
        <v>Wartość ogółem spójna z SOWA EFS</v>
      </c>
      <c r="BA320" s="456"/>
      <c r="BB320" s="441"/>
      <c r="BC320" s="441"/>
      <c r="BD320" s="441"/>
      <c r="BE320" s="441"/>
      <c r="BF320" s="441"/>
      <c r="BG320" s="441"/>
    </row>
    <row r="321" spans="1:59" ht="75" customHeight="1">
      <c r="A321" s="438" t="s">
        <v>1414</v>
      </c>
      <c r="B321" s="438">
        <f>[1]Budżet!B313</f>
        <v>0</v>
      </c>
      <c r="C321" s="476">
        <f>[1]Budżet!E313</f>
        <v>0</v>
      </c>
      <c r="D321" s="438">
        <f>[1]Budżet!N313</f>
        <v>0</v>
      </c>
      <c r="E321" s="438" t="str">
        <f>IF([1]Budżet!D313="Amortyzacja","T","N")</f>
        <v>N</v>
      </c>
      <c r="F321" s="438" t="str">
        <f>IF([1]Budżet!D313="Personel projektu","T","N")</f>
        <v>N</v>
      </c>
      <c r="G321" s="438" t="str">
        <f>IF([1]Budżet!D313="Środki trwałe/dostawy","T","N")</f>
        <v>N</v>
      </c>
      <c r="H321" s="438" t="str">
        <f>IF([1]Budżet!D313="Wsparcie finansowe udzielone grantobiorcom i uczestnikom projektu","T","N")</f>
        <v>N</v>
      </c>
      <c r="I321" s="438" t="str">
        <f>IF([1]Budżet!K313&gt;[1]Budżet!M313,"T","N")</f>
        <v>N</v>
      </c>
      <c r="J321" s="438" t="str">
        <f>IF([1]Budżet!D313="Nieruchomości","T","N")</f>
        <v>N</v>
      </c>
      <c r="K321" s="438" t="str">
        <f>IF([1]Budżet!D313="Usługi zewnętrzne","T","N")</f>
        <v>N</v>
      </c>
      <c r="L321" s="438" t="str">
        <f>IF([1]Budżet!D313="Wartości niematerialne i prawne","T","N")</f>
        <v>N</v>
      </c>
      <c r="M321" s="438" t="str">
        <f>IF([1]Budżet!D313="Roboty budowlane","T","N")</f>
        <v>N</v>
      </c>
      <c r="N321" s="438" t="str">
        <f>IF([1]Budżet!D313="Dostawy (inne niż środki trwałe)","T","N")</f>
        <v>N</v>
      </c>
      <c r="O321" s="438" t="str">
        <f>IF([1]Budżet!D313="Koszty wsparcia uczestników projektu","T","N")</f>
        <v>N</v>
      </c>
      <c r="P321" s="460"/>
      <c r="Q321" s="461">
        <v>0</v>
      </c>
      <c r="R321" s="462">
        <v>0</v>
      </c>
      <c r="S321" s="463">
        <f t="shared" si="59"/>
        <v>0</v>
      </c>
      <c r="T321" s="460"/>
      <c r="U321" s="461">
        <v>0</v>
      </c>
      <c r="V321" s="462">
        <v>0</v>
      </c>
      <c r="W321" s="463">
        <f t="shared" si="60"/>
        <v>0</v>
      </c>
      <c r="X321" s="460"/>
      <c r="Y321" s="461">
        <v>0</v>
      </c>
      <c r="Z321" s="462">
        <v>0</v>
      </c>
      <c r="AA321" s="463">
        <f t="shared" si="61"/>
        <v>0</v>
      </c>
      <c r="AB321" s="460"/>
      <c r="AC321" s="461">
        <v>0</v>
      </c>
      <c r="AD321" s="462">
        <v>0</v>
      </c>
      <c r="AE321" s="463">
        <f t="shared" si="62"/>
        <v>0</v>
      </c>
      <c r="AF321" s="460"/>
      <c r="AG321" s="461">
        <v>0</v>
      </c>
      <c r="AH321" s="462">
        <v>0</v>
      </c>
      <c r="AI321" s="463">
        <f t="shared" si="63"/>
        <v>0</v>
      </c>
      <c r="AJ321" s="460"/>
      <c r="AK321" s="461">
        <v>0</v>
      </c>
      <c r="AL321" s="462">
        <v>0</v>
      </c>
      <c r="AM321" s="463">
        <f t="shared" si="64"/>
        <v>0</v>
      </c>
      <c r="AN321" s="460"/>
      <c r="AO321" s="461">
        <v>0</v>
      </c>
      <c r="AP321" s="462">
        <v>0</v>
      </c>
      <c r="AQ321" s="463">
        <f t="shared" si="65"/>
        <v>0</v>
      </c>
      <c r="AR321" s="464">
        <f t="shared" si="68"/>
        <v>0</v>
      </c>
      <c r="AS321" s="463">
        <f t="shared" si="69"/>
        <v>0</v>
      </c>
      <c r="AT321" s="480">
        <v>0</v>
      </c>
      <c r="AU321" s="491">
        <f>[1]Budżet!K313</f>
        <v>0</v>
      </c>
      <c r="AV321" s="487">
        <f>ROUND([1]Budżet!K313-[1]Budżet!M313,2)</f>
        <v>0</v>
      </c>
      <c r="AW321" s="487" t="str">
        <f t="shared" si="70"/>
        <v>OK</v>
      </c>
      <c r="AX321" s="488" t="str">
        <f t="shared" si="58"/>
        <v>OK</v>
      </c>
      <c r="AY321" s="488" t="str">
        <f t="shared" si="66"/>
        <v>Wartość wkładu własnego spójna z SOWA EFS</v>
      </c>
      <c r="AZ321" s="490" t="str">
        <f t="shared" si="67"/>
        <v>Wartość ogółem spójna z SOWA EFS</v>
      </c>
      <c r="BA321" s="456"/>
      <c r="BB321" s="441"/>
      <c r="BC321" s="441"/>
      <c r="BD321" s="441"/>
      <c r="BE321" s="441"/>
      <c r="BF321" s="441"/>
      <c r="BG321" s="441"/>
    </row>
    <row r="322" spans="1:59" ht="75" customHeight="1">
      <c r="A322" s="438" t="s">
        <v>1415</v>
      </c>
      <c r="B322" s="438">
        <f>[1]Budżet!B314</f>
        <v>0</v>
      </c>
      <c r="C322" s="476">
        <f>[1]Budżet!E314</f>
        <v>0</v>
      </c>
      <c r="D322" s="438">
        <f>[1]Budżet!N314</f>
        <v>0</v>
      </c>
      <c r="E322" s="438" t="str">
        <f>IF([1]Budżet!D314="Amortyzacja","T","N")</f>
        <v>N</v>
      </c>
      <c r="F322" s="438" t="str">
        <f>IF([1]Budżet!D314="Personel projektu","T","N")</f>
        <v>N</v>
      </c>
      <c r="G322" s="438" t="str">
        <f>IF([1]Budżet!D314="Środki trwałe/dostawy","T","N")</f>
        <v>N</v>
      </c>
      <c r="H322" s="438" t="str">
        <f>IF([1]Budżet!D314="Wsparcie finansowe udzielone grantobiorcom i uczestnikom projektu","T","N")</f>
        <v>N</v>
      </c>
      <c r="I322" s="438" t="str">
        <f>IF([1]Budżet!K314&gt;[1]Budżet!M314,"T","N")</f>
        <v>N</v>
      </c>
      <c r="J322" s="438" t="str">
        <f>IF([1]Budżet!D314="Nieruchomości","T","N")</f>
        <v>N</v>
      </c>
      <c r="K322" s="438" t="str">
        <f>IF([1]Budżet!D314="Usługi zewnętrzne","T","N")</f>
        <v>N</v>
      </c>
      <c r="L322" s="438" t="str">
        <f>IF([1]Budżet!D314="Wartości niematerialne i prawne","T","N")</f>
        <v>N</v>
      </c>
      <c r="M322" s="438" t="str">
        <f>IF([1]Budżet!D314="Roboty budowlane","T","N")</f>
        <v>N</v>
      </c>
      <c r="N322" s="438" t="str">
        <f>IF([1]Budżet!D314="Dostawy (inne niż środki trwałe)","T","N")</f>
        <v>N</v>
      </c>
      <c r="O322" s="438" t="str">
        <f>IF([1]Budżet!D314="Koszty wsparcia uczestników projektu","T","N")</f>
        <v>N</v>
      </c>
      <c r="P322" s="460"/>
      <c r="Q322" s="461">
        <v>0</v>
      </c>
      <c r="R322" s="462">
        <v>0</v>
      </c>
      <c r="S322" s="463">
        <f t="shared" si="59"/>
        <v>0</v>
      </c>
      <c r="T322" s="460"/>
      <c r="U322" s="461">
        <v>0</v>
      </c>
      <c r="V322" s="462">
        <v>0</v>
      </c>
      <c r="W322" s="463">
        <f t="shared" si="60"/>
        <v>0</v>
      </c>
      <c r="X322" s="460"/>
      <c r="Y322" s="461">
        <v>0</v>
      </c>
      <c r="Z322" s="462">
        <v>0</v>
      </c>
      <c r="AA322" s="463">
        <f t="shared" si="61"/>
        <v>0</v>
      </c>
      <c r="AB322" s="460"/>
      <c r="AC322" s="461">
        <v>0</v>
      </c>
      <c r="AD322" s="462">
        <v>0</v>
      </c>
      <c r="AE322" s="463">
        <f t="shared" si="62"/>
        <v>0</v>
      </c>
      <c r="AF322" s="460"/>
      <c r="AG322" s="461">
        <v>0</v>
      </c>
      <c r="AH322" s="462">
        <v>0</v>
      </c>
      <c r="AI322" s="463">
        <f t="shared" si="63"/>
        <v>0</v>
      </c>
      <c r="AJ322" s="460"/>
      <c r="AK322" s="461">
        <v>0</v>
      </c>
      <c r="AL322" s="462">
        <v>0</v>
      </c>
      <c r="AM322" s="463">
        <f t="shared" si="64"/>
        <v>0</v>
      </c>
      <c r="AN322" s="460"/>
      <c r="AO322" s="461">
        <v>0</v>
      </c>
      <c r="AP322" s="462">
        <v>0</v>
      </c>
      <c r="AQ322" s="463">
        <f t="shared" si="65"/>
        <v>0</v>
      </c>
      <c r="AR322" s="464">
        <f t="shared" si="68"/>
        <v>0</v>
      </c>
      <c r="AS322" s="463">
        <f t="shared" si="69"/>
        <v>0</v>
      </c>
      <c r="AT322" s="480">
        <v>0</v>
      </c>
      <c r="AU322" s="491">
        <f>[1]Budżet!K314</f>
        <v>0</v>
      </c>
      <c r="AV322" s="487">
        <f>ROUND([1]Budżet!K314-[1]Budżet!M314,2)</f>
        <v>0</v>
      </c>
      <c r="AW322" s="487" t="str">
        <f t="shared" si="70"/>
        <v>OK</v>
      </c>
      <c r="AX322" s="488" t="str">
        <f t="shared" si="58"/>
        <v>OK</v>
      </c>
      <c r="AY322" s="488" t="str">
        <f t="shared" si="66"/>
        <v>Wartość wkładu własnego spójna z SOWA EFS</v>
      </c>
      <c r="AZ322" s="490" t="str">
        <f t="shared" si="67"/>
        <v>Wartość ogółem spójna z SOWA EFS</v>
      </c>
      <c r="BA322" s="456"/>
      <c r="BB322" s="441"/>
      <c r="BC322" s="441"/>
      <c r="BD322" s="441"/>
      <c r="BE322" s="441"/>
      <c r="BF322" s="441"/>
      <c r="BG322" s="441"/>
    </row>
    <row r="323" spans="1:59" ht="75" customHeight="1">
      <c r="A323" s="438" t="s">
        <v>1416</v>
      </c>
      <c r="B323" s="438">
        <f>[1]Budżet!B315</f>
        <v>0</v>
      </c>
      <c r="C323" s="476">
        <f>[1]Budżet!E315</f>
        <v>0</v>
      </c>
      <c r="D323" s="438">
        <f>[1]Budżet!N315</f>
        <v>0</v>
      </c>
      <c r="E323" s="438" t="str">
        <f>IF([1]Budżet!D315="Amortyzacja","T","N")</f>
        <v>N</v>
      </c>
      <c r="F323" s="438" t="str">
        <f>IF([1]Budżet!D315="Personel projektu","T","N")</f>
        <v>N</v>
      </c>
      <c r="G323" s="438" t="str">
        <f>IF([1]Budżet!D315="Środki trwałe/dostawy","T","N")</f>
        <v>N</v>
      </c>
      <c r="H323" s="438" t="str">
        <f>IF([1]Budżet!D315="Wsparcie finansowe udzielone grantobiorcom i uczestnikom projektu","T","N")</f>
        <v>N</v>
      </c>
      <c r="I323" s="438" t="str">
        <f>IF([1]Budżet!K315&gt;[1]Budżet!M315,"T","N")</f>
        <v>N</v>
      </c>
      <c r="J323" s="438" t="str">
        <f>IF([1]Budżet!D315="Nieruchomości","T","N")</f>
        <v>N</v>
      </c>
      <c r="K323" s="438" t="str">
        <f>IF([1]Budżet!D315="Usługi zewnętrzne","T","N")</f>
        <v>N</v>
      </c>
      <c r="L323" s="438" t="str">
        <f>IF([1]Budżet!D315="Wartości niematerialne i prawne","T","N")</f>
        <v>N</v>
      </c>
      <c r="M323" s="438" t="str">
        <f>IF([1]Budżet!D315="Roboty budowlane","T","N")</f>
        <v>N</v>
      </c>
      <c r="N323" s="438" t="str">
        <f>IF([1]Budżet!D315="Dostawy (inne niż środki trwałe)","T","N")</f>
        <v>N</v>
      </c>
      <c r="O323" s="438" t="str">
        <f>IF([1]Budżet!D315="Koszty wsparcia uczestników projektu","T","N")</f>
        <v>N</v>
      </c>
      <c r="P323" s="460"/>
      <c r="Q323" s="461">
        <v>0</v>
      </c>
      <c r="R323" s="462">
        <v>0</v>
      </c>
      <c r="S323" s="463">
        <f t="shared" si="59"/>
        <v>0</v>
      </c>
      <c r="T323" s="460"/>
      <c r="U323" s="461">
        <v>0</v>
      </c>
      <c r="V323" s="462">
        <v>0</v>
      </c>
      <c r="W323" s="463">
        <f t="shared" si="60"/>
        <v>0</v>
      </c>
      <c r="X323" s="460"/>
      <c r="Y323" s="461">
        <v>0</v>
      </c>
      <c r="Z323" s="462">
        <v>0</v>
      </c>
      <c r="AA323" s="463">
        <f t="shared" si="61"/>
        <v>0</v>
      </c>
      <c r="AB323" s="460"/>
      <c r="AC323" s="461">
        <v>0</v>
      </c>
      <c r="AD323" s="462">
        <v>0</v>
      </c>
      <c r="AE323" s="463">
        <f t="shared" si="62"/>
        <v>0</v>
      </c>
      <c r="AF323" s="460"/>
      <c r="AG323" s="461">
        <v>0</v>
      </c>
      <c r="AH323" s="462">
        <v>0</v>
      </c>
      <c r="AI323" s="463">
        <f t="shared" si="63"/>
        <v>0</v>
      </c>
      <c r="AJ323" s="460"/>
      <c r="AK323" s="461">
        <v>0</v>
      </c>
      <c r="AL323" s="462">
        <v>0</v>
      </c>
      <c r="AM323" s="463">
        <f t="shared" si="64"/>
        <v>0</v>
      </c>
      <c r="AN323" s="460"/>
      <c r="AO323" s="461">
        <v>0</v>
      </c>
      <c r="AP323" s="462">
        <v>0</v>
      </c>
      <c r="AQ323" s="463">
        <f t="shared" si="65"/>
        <v>0</v>
      </c>
      <c r="AR323" s="464">
        <f t="shared" si="68"/>
        <v>0</v>
      </c>
      <c r="AS323" s="463">
        <f t="shared" si="69"/>
        <v>0</v>
      </c>
      <c r="AT323" s="480">
        <v>0</v>
      </c>
      <c r="AU323" s="491">
        <f>[1]Budżet!K315</f>
        <v>0</v>
      </c>
      <c r="AV323" s="487">
        <f>ROUND([1]Budżet!K315-[1]Budżet!M315,2)</f>
        <v>0</v>
      </c>
      <c r="AW323" s="487" t="str">
        <f t="shared" si="70"/>
        <v>OK</v>
      </c>
      <c r="AX323" s="488" t="str">
        <f t="shared" si="58"/>
        <v>OK</v>
      </c>
      <c r="AY323" s="488" t="str">
        <f t="shared" si="66"/>
        <v>Wartość wkładu własnego spójna z SOWA EFS</v>
      </c>
      <c r="AZ323" s="490" t="str">
        <f t="shared" si="67"/>
        <v>Wartość ogółem spójna z SOWA EFS</v>
      </c>
      <c r="BA323" s="456"/>
      <c r="BB323" s="441"/>
      <c r="BC323" s="441"/>
      <c r="BD323" s="441"/>
      <c r="BE323" s="441"/>
      <c r="BF323" s="441"/>
      <c r="BG323" s="441"/>
    </row>
    <row r="324" spans="1:59" ht="75" customHeight="1">
      <c r="A324" s="438" t="s">
        <v>1417</v>
      </c>
      <c r="B324" s="438">
        <f>[1]Budżet!B316</f>
        <v>0</v>
      </c>
      <c r="C324" s="476">
        <f>[1]Budżet!E316</f>
        <v>0</v>
      </c>
      <c r="D324" s="438">
        <f>[1]Budżet!N316</f>
        <v>0</v>
      </c>
      <c r="E324" s="438" t="str">
        <f>IF([1]Budżet!D316="Amortyzacja","T","N")</f>
        <v>N</v>
      </c>
      <c r="F324" s="438" t="str">
        <f>IF([1]Budżet!D316="Personel projektu","T","N")</f>
        <v>N</v>
      </c>
      <c r="G324" s="438" t="str">
        <f>IF([1]Budżet!D316="Środki trwałe/dostawy","T","N")</f>
        <v>N</v>
      </c>
      <c r="H324" s="438" t="str">
        <f>IF([1]Budżet!D316="Wsparcie finansowe udzielone grantobiorcom i uczestnikom projektu","T","N")</f>
        <v>N</v>
      </c>
      <c r="I324" s="438" t="str">
        <f>IF([1]Budżet!K316&gt;[1]Budżet!M316,"T","N")</f>
        <v>N</v>
      </c>
      <c r="J324" s="438" t="str">
        <f>IF([1]Budżet!D316="Nieruchomości","T","N")</f>
        <v>N</v>
      </c>
      <c r="K324" s="438" t="str">
        <f>IF([1]Budżet!D316="Usługi zewnętrzne","T","N")</f>
        <v>N</v>
      </c>
      <c r="L324" s="438" t="str">
        <f>IF([1]Budżet!D316="Wartości niematerialne i prawne","T","N")</f>
        <v>N</v>
      </c>
      <c r="M324" s="438" t="str">
        <f>IF([1]Budżet!D316="Roboty budowlane","T","N")</f>
        <v>N</v>
      </c>
      <c r="N324" s="438" t="str">
        <f>IF([1]Budżet!D316="Dostawy (inne niż środki trwałe)","T","N")</f>
        <v>N</v>
      </c>
      <c r="O324" s="438" t="str">
        <f>IF([1]Budżet!D316="Koszty wsparcia uczestników projektu","T","N")</f>
        <v>N</v>
      </c>
      <c r="P324" s="460"/>
      <c r="Q324" s="461">
        <v>0</v>
      </c>
      <c r="R324" s="462">
        <v>0</v>
      </c>
      <c r="S324" s="463">
        <f t="shared" si="59"/>
        <v>0</v>
      </c>
      <c r="T324" s="460"/>
      <c r="U324" s="461">
        <v>0</v>
      </c>
      <c r="V324" s="462">
        <v>0</v>
      </c>
      <c r="W324" s="463">
        <f t="shared" si="60"/>
        <v>0</v>
      </c>
      <c r="X324" s="460"/>
      <c r="Y324" s="461">
        <v>0</v>
      </c>
      <c r="Z324" s="462">
        <v>0</v>
      </c>
      <c r="AA324" s="463">
        <f t="shared" si="61"/>
        <v>0</v>
      </c>
      <c r="AB324" s="460"/>
      <c r="AC324" s="461">
        <v>0</v>
      </c>
      <c r="AD324" s="462">
        <v>0</v>
      </c>
      <c r="AE324" s="463">
        <f t="shared" si="62"/>
        <v>0</v>
      </c>
      <c r="AF324" s="460"/>
      <c r="AG324" s="461">
        <v>0</v>
      </c>
      <c r="AH324" s="462">
        <v>0</v>
      </c>
      <c r="AI324" s="463">
        <f t="shared" si="63"/>
        <v>0</v>
      </c>
      <c r="AJ324" s="460"/>
      <c r="AK324" s="461">
        <v>0</v>
      </c>
      <c r="AL324" s="462">
        <v>0</v>
      </c>
      <c r="AM324" s="463">
        <f t="shared" si="64"/>
        <v>0</v>
      </c>
      <c r="AN324" s="460"/>
      <c r="AO324" s="461">
        <v>0</v>
      </c>
      <c r="AP324" s="462">
        <v>0</v>
      </c>
      <c r="AQ324" s="463">
        <f t="shared" si="65"/>
        <v>0</v>
      </c>
      <c r="AR324" s="464">
        <f t="shared" si="68"/>
        <v>0</v>
      </c>
      <c r="AS324" s="463">
        <f t="shared" si="69"/>
        <v>0</v>
      </c>
      <c r="AT324" s="480">
        <v>0</v>
      </c>
      <c r="AU324" s="491">
        <f>[1]Budżet!K316</f>
        <v>0</v>
      </c>
      <c r="AV324" s="487">
        <f>ROUND([1]Budżet!K316-[1]Budżet!M316,2)</f>
        <v>0</v>
      </c>
      <c r="AW324" s="487" t="str">
        <f t="shared" si="70"/>
        <v>OK</v>
      </c>
      <c r="AX324" s="488" t="str">
        <f t="shared" si="58"/>
        <v>OK</v>
      </c>
      <c r="AY324" s="488" t="str">
        <f t="shared" si="66"/>
        <v>Wartość wkładu własnego spójna z SOWA EFS</v>
      </c>
      <c r="AZ324" s="490" t="str">
        <f t="shared" si="67"/>
        <v>Wartość ogółem spójna z SOWA EFS</v>
      </c>
      <c r="BA324" s="456"/>
      <c r="BB324" s="441"/>
      <c r="BC324" s="441"/>
      <c r="BD324" s="441"/>
      <c r="BE324" s="441"/>
      <c r="BF324" s="441"/>
      <c r="BG324" s="441"/>
    </row>
    <row r="325" spans="1:59" ht="75" customHeight="1">
      <c r="A325" s="438" t="s">
        <v>1418</v>
      </c>
      <c r="B325" s="438">
        <f>[1]Budżet!B317</f>
        <v>0</v>
      </c>
      <c r="C325" s="476">
        <f>[1]Budżet!E317</f>
        <v>0</v>
      </c>
      <c r="D325" s="438">
        <f>[1]Budżet!N317</f>
        <v>0</v>
      </c>
      <c r="E325" s="438" t="str">
        <f>IF([1]Budżet!D317="Amortyzacja","T","N")</f>
        <v>N</v>
      </c>
      <c r="F325" s="438" t="str">
        <f>IF([1]Budżet!D317="Personel projektu","T","N")</f>
        <v>N</v>
      </c>
      <c r="G325" s="438" t="str">
        <f>IF([1]Budżet!D317="Środki trwałe/dostawy","T","N")</f>
        <v>N</v>
      </c>
      <c r="H325" s="438" t="str">
        <f>IF([1]Budżet!D317="Wsparcie finansowe udzielone grantobiorcom i uczestnikom projektu","T","N")</f>
        <v>N</v>
      </c>
      <c r="I325" s="438" t="str">
        <f>IF([1]Budżet!K317&gt;[1]Budżet!M317,"T","N")</f>
        <v>N</v>
      </c>
      <c r="J325" s="438" t="str">
        <f>IF([1]Budżet!D317="Nieruchomości","T","N")</f>
        <v>N</v>
      </c>
      <c r="K325" s="438" t="str">
        <f>IF([1]Budżet!D317="Usługi zewnętrzne","T","N")</f>
        <v>N</v>
      </c>
      <c r="L325" s="438" t="str">
        <f>IF([1]Budżet!D317="Wartości niematerialne i prawne","T","N")</f>
        <v>N</v>
      </c>
      <c r="M325" s="438" t="str">
        <f>IF([1]Budżet!D317="Roboty budowlane","T","N")</f>
        <v>N</v>
      </c>
      <c r="N325" s="438" t="str">
        <f>IF([1]Budżet!D317="Dostawy (inne niż środki trwałe)","T","N")</f>
        <v>N</v>
      </c>
      <c r="O325" s="438" t="str">
        <f>IF([1]Budżet!D317="Koszty wsparcia uczestników projektu","T","N")</f>
        <v>N</v>
      </c>
      <c r="P325" s="460"/>
      <c r="Q325" s="461">
        <v>0</v>
      </c>
      <c r="R325" s="462">
        <v>0</v>
      </c>
      <c r="S325" s="463">
        <f t="shared" si="59"/>
        <v>0</v>
      </c>
      <c r="T325" s="460"/>
      <c r="U325" s="461">
        <v>0</v>
      </c>
      <c r="V325" s="462">
        <v>0</v>
      </c>
      <c r="W325" s="463">
        <f t="shared" si="60"/>
        <v>0</v>
      </c>
      <c r="X325" s="460"/>
      <c r="Y325" s="461">
        <v>0</v>
      </c>
      <c r="Z325" s="462">
        <v>0</v>
      </c>
      <c r="AA325" s="463">
        <f t="shared" si="61"/>
        <v>0</v>
      </c>
      <c r="AB325" s="460"/>
      <c r="AC325" s="461">
        <v>0</v>
      </c>
      <c r="AD325" s="462">
        <v>0</v>
      </c>
      <c r="AE325" s="463">
        <f t="shared" si="62"/>
        <v>0</v>
      </c>
      <c r="AF325" s="460"/>
      <c r="AG325" s="461">
        <v>0</v>
      </c>
      <c r="AH325" s="462">
        <v>0</v>
      </c>
      <c r="AI325" s="463">
        <f t="shared" si="63"/>
        <v>0</v>
      </c>
      <c r="AJ325" s="460"/>
      <c r="AK325" s="461">
        <v>0</v>
      </c>
      <c r="AL325" s="462">
        <v>0</v>
      </c>
      <c r="AM325" s="463">
        <f t="shared" si="64"/>
        <v>0</v>
      </c>
      <c r="AN325" s="460"/>
      <c r="AO325" s="461">
        <v>0</v>
      </c>
      <c r="AP325" s="462">
        <v>0</v>
      </c>
      <c r="AQ325" s="463">
        <f t="shared" si="65"/>
        <v>0</v>
      </c>
      <c r="AR325" s="464">
        <f t="shared" si="68"/>
        <v>0</v>
      </c>
      <c r="AS325" s="463">
        <f t="shared" si="69"/>
        <v>0</v>
      </c>
      <c r="AT325" s="480">
        <v>0</v>
      </c>
      <c r="AU325" s="491">
        <f>[1]Budżet!K317</f>
        <v>0</v>
      </c>
      <c r="AV325" s="487">
        <f>ROUND([1]Budżet!K317-[1]Budżet!M317,2)</f>
        <v>0</v>
      </c>
      <c r="AW325" s="487" t="str">
        <f t="shared" si="70"/>
        <v>OK</v>
      </c>
      <c r="AX325" s="488" t="str">
        <f t="shared" si="58"/>
        <v>OK</v>
      </c>
      <c r="AY325" s="488" t="str">
        <f t="shared" si="66"/>
        <v>Wartość wkładu własnego spójna z SOWA EFS</v>
      </c>
      <c r="AZ325" s="490" t="str">
        <f t="shared" si="67"/>
        <v>Wartość ogółem spójna z SOWA EFS</v>
      </c>
      <c r="BA325" s="456"/>
      <c r="BB325" s="441"/>
      <c r="BC325" s="441"/>
      <c r="BD325" s="441"/>
      <c r="BE325" s="441"/>
      <c r="BF325" s="441"/>
      <c r="BG325" s="441"/>
    </row>
    <row r="326" spans="1:59" ht="75" customHeight="1">
      <c r="A326" s="438" t="s">
        <v>1419</v>
      </c>
      <c r="B326" s="438">
        <f>[1]Budżet!B318</f>
        <v>0</v>
      </c>
      <c r="C326" s="476">
        <f>[1]Budżet!E318</f>
        <v>0</v>
      </c>
      <c r="D326" s="438">
        <f>[1]Budżet!N318</f>
        <v>0</v>
      </c>
      <c r="E326" s="438" t="str">
        <f>IF([1]Budżet!D318="Amortyzacja","T","N")</f>
        <v>N</v>
      </c>
      <c r="F326" s="438" t="str">
        <f>IF([1]Budżet!D318="Personel projektu","T","N")</f>
        <v>N</v>
      </c>
      <c r="G326" s="438" t="str">
        <f>IF([1]Budżet!D318="Środki trwałe/dostawy","T","N")</f>
        <v>N</v>
      </c>
      <c r="H326" s="438" t="str">
        <f>IF([1]Budżet!D318="Wsparcie finansowe udzielone grantobiorcom i uczestnikom projektu","T","N")</f>
        <v>N</v>
      </c>
      <c r="I326" s="438" t="str">
        <f>IF([1]Budżet!K318&gt;[1]Budżet!M318,"T","N")</f>
        <v>N</v>
      </c>
      <c r="J326" s="438" t="str">
        <f>IF([1]Budżet!D318="Nieruchomości","T","N")</f>
        <v>N</v>
      </c>
      <c r="K326" s="438" t="str">
        <f>IF([1]Budżet!D318="Usługi zewnętrzne","T","N")</f>
        <v>N</v>
      </c>
      <c r="L326" s="438" t="str">
        <f>IF([1]Budżet!D318="Wartości niematerialne i prawne","T","N")</f>
        <v>N</v>
      </c>
      <c r="M326" s="438" t="str">
        <f>IF([1]Budżet!D318="Roboty budowlane","T","N")</f>
        <v>N</v>
      </c>
      <c r="N326" s="438" t="str">
        <f>IF([1]Budżet!D318="Dostawy (inne niż środki trwałe)","T","N")</f>
        <v>N</v>
      </c>
      <c r="O326" s="438" t="str">
        <f>IF([1]Budżet!D318="Koszty wsparcia uczestników projektu","T","N")</f>
        <v>N</v>
      </c>
      <c r="P326" s="460"/>
      <c r="Q326" s="461">
        <v>0</v>
      </c>
      <c r="R326" s="462">
        <v>0</v>
      </c>
      <c r="S326" s="463">
        <f t="shared" si="59"/>
        <v>0</v>
      </c>
      <c r="T326" s="460"/>
      <c r="U326" s="461">
        <v>0</v>
      </c>
      <c r="V326" s="462">
        <v>0</v>
      </c>
      <c r="W326" s="463">
        <f t="shared" si="60"/>
        <v>0</v>
      </c>
      <c r="X326" s="460"/>
      <c r="Y326" s="461">
        <v>0</v>
      </c>
      <c r="Z326" s="462">
        <v>0</v>
      </c>
      <c r="AA326" s="463">
        <f t="shared" si="61"/>
        <v>0</v>
      </c>
      <c r="AB326" s="460"/>
      <c r="AC326" s="461">
        <v>0</v>
      </c>
      <c r="AD326" s="462">
        <v>0</v>
      </c>
      <c r="AE326" s="463">
        <f t="shared" si="62"/>
        <v>0</v>
      </c>
      <c r="AF326" s="460"/>
      <c r="AG326" s="461">
        <v>0</v>
      </c>
      <c r="AH326" s="462">
        <v>0</v>
      </c>
      <c r="AI326" s="463">
        <f t="shared" si="63"/>
        <v>0</v>
      </c>
      <c r="AJ326" s="460"/>
      <c r="AK326" s="461">
        <v>0</v>
      </c>
      <c r="AL326" s="462">
        <v>0</v>
      </c>
      <c r="AM326" s="463">
        <f t="shared" si="64"/>
        <v>0</v>
      </c>
      <c r="AN326" s="460"/>
      <c r="AO326" s="461">
        <v>0</v>
      </c>
      <c r="AP326" s="462">
        <v>0</v>
      </c>
      <c r="AQ326" s="463">
        <f t="shared" si="65"/>
        <v>0</v>
      </c>
      <c r="AR326" s="464">
        <f t="shared" si="68"/>
        <v>0</v>
      </c>
      <c r="AS326" s="463">
        <f t="shared" si="69"/>
        <v>0</v>
      </c>
      <c r="AT326" s="480">
        <v>0</v>
      </c>
      <c r="AU326" s="491">
        <f>[1]Budżet!K318</f>
        <v>0</v>
      </c>
      <c r="AV326" s="487">
        <f>ROUND([1]Budżet!K318-[1]Budżet!M318,2)</f>
        <v>0</v>
      </c>
      <c r="AW326" s="487" t="str">
        <f t="shared" si="70"/>
        <v>OK</v>
      </c>
      <c r="AX326" s="488" t="str">
        <f t="shared" si="58"/>
        <v>OK</v>
      </c>
      <c r="AY326" s="488" t="str">
        <f t="shared" si="66"/>
        <v>Wartość wkładu własnego spójna z SOWA EFS</v>
      </c>
      <c r="AZ326" s="490" t="str">
        <f t="shared" si="67"/>
        <v>Wartość ogółem spójna z SOWA EFS</v>
      </c>
      <c r="BA326" s="456"/>
      <c r="BB326" s="441"/>
      <c r="BC326" s="441"/>
      <c r="BD326" s="441"/>
      <c r="BE326" s="441"/>
      <c r="BF326" s="441"/>
      <c r="BG326" s="441"/>
    </row>
    <row r="327" spans="1:59" ht="75" customHeight="1">
      <c r="A327" s="438" t="s">
        <v>1420</v>
      </c>
      <c r="B327" s="438">
        <f>[1]Budżet!B319</f>
        <v>0</v>
      </c>
      <c r="C327" s="476">
        <f>[1]Budżet!E319</f>
        <v>0</v>
      </c>
      <c r="D327" s="438">
        <f>[1]Budżet!N319</f>
        <v>0</v>
      </c>
      <c r="E327" s="438" t="str">
        <f>IF([1]Budżet!D319="Amortyzacja","T","N")</f>
        <v>N</v>
      </c>
      <c r="F327" s="438" t="str">
        <f>IF([1]Budżet!D319="Personel projektu","T","N")</f>
        <v>N</v>
      </c>
      <c r="G327" s="438" t="str">
        <f>IF([1]Budżet!D319="Środki trwałe/dostawy","T","N")</f>
        <v>N</v>
      </c>
      <c r="H327" s="438" t="str">
        <f>IF([1]Budżet!D319="Wsparcie finansowe udzielone grantobiorcom i uczestnikom projektu","T","N")</f>
        <v>N</v>
      </c>
      <c r="I327" s="438" t="str">
        <f>IF([1]Budżet!K319&gt;[1]Budżet!M319,"T","N")</f>
        <v>N</v>
      </c>
      <c r="J327" s="438" t="str">
        <f>IF([1]Budżet!D319="Nieruchomości","T","N")</f>
        <v>N</v>
      </c>
      <c r="K327" s="438" t="str">
        <f>IF([1]Budżet!D319="Usługi zewnętrzne","T","N")</f>
        <v>N</v>
      </c>
      <c r="L327" s="438" t="str">
        <f>IF([1]Budżet!D319="Wartości niematerialne i prawne","T","N")</f>
        <v>N</v>
      </c>
      <c r="M327" s="438" t="str">
        <f>IF([1]Budżet!D319="Roboty budowlane","T","N")</f>
        <v>N</v>
      </c>
      <c r="N327" s="438" t="str">
        <f>IF([1]Budżet!D319="Dostawy (inne niż środki trwałe)","T","N")</f>
        <v>N</v>
      </c>
      <c r="O327" s="438" t="str">
        <f>IF([1]Budżet!D319="Koszty wsparcia uczestników projektu","T","N")</f>
        <v>N</v>
      </c>
      <c r="P327" s="460"/>
      <c r="Q327" s="461">
        <v>0</v>
      </c>
      <c r="R327" s="462">
        <v>0</v>
      </c>
      <c r="S327" s="463">
        <f t="shared" si="59"/>
        <v>0</v>
      </c>
      <c r="T327" s="460"/>
      <c r="U327" s="461">
        <v>0</v>
      </c>
      <c r="V327" s="462">
        <v>0</v>
      </c>
      <c r="W327" s="463">
        <f t="shared" si="60"/>
        <v>0</v>
      </c>
      <c r="X327" s="460"/>
      <c r="Y327" s="461">
        <v>0</v>
      </c>
      <c r="Z327" s="462">
        <v>0</v>
      </c>
      <c r="AA327" s="463">
        <f t="shared" si="61"/>
        <v>0</v>
      </c>
      <c r="AB327" s="460"/>
      <c r="AC327" s="461">
        <v>0</v>
      </c>
      <c r="AD327" s="462">
        <v>0</v>
      </c>
      <c r="AE327" s="463">
        <f t="shared" si="62"/>
        <v>0</v>
      </c>
      <c r="AF327" s="460"/>
      <c r="AG327" s="461">
        <v>0</v>
      </c>
      <c r="AH327" s="462">
        <v>0</v>
      </c>
      <c r="AI327" s="463">
        <f t="shared" si="63"/>
        <v>0</v>
      </c>
      <c r="AJ327" s="460"/>
      <c r="AK327" s="461">
        <v>0</v>
      </c>
      <c r="AL327" s="462">
        <v>0</v>
      </c>
      <c r="AM327" s="463">
        <f t="shared" si="64"/>
        <v>0</v>
      </c>
      <c r="AN327" s="460"/>
      <c r="AO327" s="461">
        <v>0</v>
      </c>
      <c r="AP327" s="462">
        <v>0</v>
      </c>
      <c r="AQ327" s="463">
        <f t="shared" si="65"/>
        <v>0</v>
      </c>
      <c r="AR327" s="464">
        <f t="shared" si="68"/>
        <v>0</v>
      </c>
      <c r="AS327" s="463">
        <f t="shared" si="69"/>
        <v>0</v>
      </c>
      <c r="AT327" s="480">
        <v>0</v>
      </c>
      <c r="AU327" s="491">
        <f>[1]Budżet!K319</f>
        <v>0</v>
      </c>
      <c r="AV327" s="487">
        <f>ROUND([1]Budżet!K319-[1]Budżet!M319,2)</f>
        <v>0</v>
      </c>
      <c r="AW327" s="487" t="str">
        <f t="shared" si="70"/>
        <v>OK</v>
      </c>
      <c r="AX327" s="488" t="str">
        <f t="shared" si="58"/>
        <v>OK</v>
      </c>
      <c r="AY327" s="488" t="str">
        <f t="shared" si="66"/>
        <v>Wartość wkładu własnego spójna z SOWA EFS</v>
      </c>
      <c r="AZ327" s="490" t="str">
        <f t="shared" si="67"/>
        <v>Wartość ogółem spójna z SOWA EFS</v>
      </c>
      <c r="BA327" s="456"/>
      <c r="BB327" s="441"/>
      <c r="BC327" s="441"/>
      <c r="BD327" s="441"/>
      <c r="BE327" s="441"/>
      <c r="BF327" s="441"/>
      <c r="BG327" s="441"/>
    </row>
    <row r="328" spans="1:59" ht="75" customHeight="1">
      <c r="A328" s="438" t="s">
        <v>1421</v>
      </c>
      <c r="B328" s="438">
        <f>[1]Budżet!B320</f>
        <v>0</v>
      </c>
      <c r="C328" s="476">
        <f>[1]Budżet!E320</f>
        <v>0</v>
      </c>
      <c r="D328" s="438">
        <f>[1]Budżet!N320</f>
        <v>0</v>
      </c>
      <c r="E328" s="438" t="str">
        <f>IF([1]Budżet!D320="Amortyzacja","T","N")</f>
        <v>N</v>
      </c>
      <c r="F328" s="438" t="str">
        <f>IF([1]Budżet!D320="Personel projektu","T","N")</f>
        <v>N</v>
      </c>
      <c r="G328" s="438" t="str">
        <f>IF([1]Budżet!D320="Środki trwałe/dostawy","T","N")</f>
        <v>N</v>
      </c>
      <c r="H328" s="438" t="str">
        <f>IF([1]Budżet!D320="Wsparcie finansowe udzielone grantobiorcom i uczestnikom projektu","T","N")</f>
        <v>N</v>
      </c>
      <c r="I328" s="438" t="str">
        <f>IF([1]Budżet!K320&gt;[1]Budżet!M320,"T","N")</f>
        <v>N</v>
      </c>
      <c r="J328" s="438" t="str">
        <f>IF([1]Budżet!D320="Nieruchomości","T","N")</f>
        <v>N</v>
      </c>
      <c r="K328" s="438" t="str">
        <f>IF([1]Budżet!D320="Usługi zewnętrzne","T","N")</f>
        <v>N</v>
      </c>
      <c r="L328" s="438" t="str">
        <f>IF([1]Budżet!D320="Wartości niematerialne i prawne","T","N")</f>
        <v>N</v>
      </c>
      <c r="M328" s="438" t="str">
        <f>IF([1]Budżet!D320="Roboty budowlane","T","N")</f>
        <v>N</v>
      </c>
      <c r="N328" s="438" t="str">
        <f>IF([1]Budżet!D320="Dostawy (inne niż środki trwałe)","T","N")</f>
        <v>N</v>
      </c>
      <c r="O328" s="438" t="str">
        <f>IF([1]Budżet!D320="Koszty wsparcia uczestników projektu","T","N")</f>
        <v>N</v>
      </c>
      <c r="P328" s="460"/>
      <c r="Q328" s="461">
        <v>0</v>
      </c>
      <c r="R328" s="462">
        <v>0</v>
      </c>
      <c r="S328" s="463">
        <f t="shared" si="59"/>
        <v>0</v>
      </c>
      <c r="T328" s="460"/>
      <c r="U328" s="461">
        <v>0</v>
      </c>
      <c r="V328" s="462">
        <v>0</v>
      </c>
      <c r="W328" s="463">
        <f t="shared" si="60"/>
        <v>0</v>
      </c>
      <c r="X328" s="460"/>
      <c r="Y328" s="461">
        <v>0</v>
      </c>
      <c r="Z328" s="462">
        <v>0</v>
      </c>
      <c r="AA328" s="463">
        <f t="shared" si="61"/>
        <v>0</v>
      </c>
      <c r="AB328" s="460"/>
      <c r="AC328" s="461">
        <v>0</v>
      </c>
      <c r="AD328" s="462">
        <v>0</v>
      </c>
      <c r="AE328" s="463">
        <f t="shared" si="62"/>
        <v>0</v>
      </c>
      <c r="AF328" s="460"/>
      <c r="AG328" s="461">
        <v>0</v>
      </c>
      <c r="AH328" s="462">
        <v>0</v>
      </c>
      <c r="AI328" s="463">
        <f t="shared" si="63"/>
        <v>0</v>
      </c>
      <c r="AJ328" s="460"/>
      <c r="AK328" s="461">
        <v>0</v>
      </c>
      <c r="AL328" s="462">
        <v>0</v>
      </c>
      <c r="AM328" s="463">
        <f t="shared" si="64"/>
        <v>0</v>
      </c>
      <c r="AN328" s="460"/>
      <c r="AO328" s="461">
        <v>0</v>
      </c>
      <c r="AP328" s="462">
        <v>0</v>
      </c>
      <c r="AQ328" s="463">
        <f t="shared" si="65"/>
        <v>0</v>
      </c>
      <c r="AR328" s="464">
        <f t="shared" si="68"/>
        <v>0</v>
      </c>
      <c r="AS328" s="463">
        <f t="shared" si="69"/>
        <v>0</v>
      </c>
      <c r="AT328" s="480">
        <v>0</v>
      </c>
      <c r="AU328" s="491">
        <f>[1]Budżet!K320</f>
        <v>0</v>
      </c>
      <c r="AV328" s="487">
        <f>ROUND([1]Budżet!K320-[1]Budżet!M320,2)</f>
        <v>0</v>
      </c>
      <c r="AW328" s="487" t="str">
        <f t="shared" si="70"/>
        <v>OK</v>
      </c>
      <c r="AX328" s="488" t="str">
        <f t="shared" si="58"/>
        <v>OK</v>
      </c>
      <c r="AY328" s="488" t="str">
        <f t="shared" si="66"/>
        <v>Wartość wkładu własnego spójna z SOWA EFS</v>
      </c>
      <c r="AZ328" s="490" t="str">
        <f t="shared" si="67"/>
        <v>Wartość ogółem spójna z SOWA EFS</v>
      </c>
      <c r="BA328" s="456"/>
      <c r="BB328" s="441"/>
      <c r="BC328" s="441"/>
      <c r="BD328" s="441"/>
      <c r="BE328" s="441"/>
      <c r="BF328" s="441"/>
      <c r="BG328" s="441"/>
    </row>
    <row r="329" spans="1:59" ht="75" customHeight="1">
      <c r="A329" s="438" t="s">
        <v>1422</v>
      </c>
      <c r="B329" s="438">
        <f>[1]Budżet!B321</f>
        <v>0</v>
      </c>
      <c r="C329" s="476">
        <f>[1]Budżet!E321</f>
        <v>0</v>
      </c>
      <c r="D329" s="438">
        <f>[1]Budżet!N321</f>
        <v>0</v>
      </c>
      <c r="E329" s="438" t="str">
        <f>IF([1]Budżet!D321="Amortyzacja","T","N")</f>
        <v>N</v>
      </c>
      <c r="F329" s="438" t="str">
        <f>IF([1]Budżet!D321="Personel projektu","T","N")</f>
        <v>N</v>
      </c>
      <c r="G329" s="438" t="str">
        <f>IF([1]Budżet!D321="Środki trwałe/dostawy","T","N")</f>
        <v>N</v>
      </c>
      <c r="H329" s="438" t="str">
        <f>IF([1]Budżet!D321="Wsparcie finansowe udzielone grantobiorcom i uczestnikom projektu","T","N")</f>
        <v>N</v>
      </c>
      <c r="I329" s="438" t="str">
        <f>IF([1]Budżet!K321&gt;[1]Budżet!M321,"T","N")</f>
        <v>N</v>
      </c>
      <c r="J329" s="438" t="str">
        <f>IF([1]Budżet!D321="Nieruchomości","T","N")</f>
        <v>N</v>
      </c>
      <c r="K329" s="438" t="str">
        <f>IF([1]Budżet!D321="Usługi zewnętrzne","T","N")</f>
        <v>N</v>
      </c>
      <c r="L329" s="438" t="str">
        <f>IF([1]Budżet!D321="Wartości niematerialne i prawne","T","N")</f>
        <v>N</v>
      </c>
      <c r="M329" s="438" t="str">
        <f>IF([1]Budżet!D321="Roboty budowlane","T","N")</f>
        <v>N</v>
      </c>
      <c r="N329" s="438" t="str">
        <f>IF([1]Budżet!D321="Dostawy (inne niż środki trwałe)","T","N")</f>
        <v>N</v>
      </c>
      <c r="O329" s="438" t="str">
        <f>IF([1]Budżet!D321="Koszty wsparcia uczestników projektu","T","N")</f>
        <v>N</v>
      </c>
      <c r="P329" s="460"/>
      <c r="Q329" s="461">
        <v>0</v>
      </c>
      <c r="R329" s="462">
        <v>0</v>
      </c>
      <c r="S329" s="463">
        <f t="shared" si="59"/>
        <v>0</v>
      </c>
      <c r="T329" s="460"/>
      <c r="U329" s="461">
        <v>0</v>
      </c>
      <c r="V329" s="462">
        <v>0</v>
      </c>
      <c r="W329" s="463">
        <f t="shared" si="60"/>
        <v>0</v>
      </c>
      <c r="X329" s="460"/>
      <c r="Y329" s="461">
        <v>0</v>
      </c>
      <c r="Z329" s="462">
        <v>0</v>
      </c>
      <c r="AA329" s="463">
        <f t="shared" si="61"/>
        <v>0</v>
      </c>
      <c r="AB329" s="460"/>
      <c r="AC329" s="461">
        <v>0</v>
      </c>
      <c r="AD329" s="462">
        <v>0</v>
      </c>
      <c r="AE329" s="463">
        <f t="shared" si="62"/>
        <v>0</v>
      </c>
      <c r="AF329" s="460"/>
      <c r="AG329" s="461">
        <v>0</v>
      </c>
      <c r="AH329" s="462">
        <v>0</v>
      </c>
      <c r="AI329" s="463">
        <f t="shared" si="63"/>
        <v>0</v>
      </c>
      <c r="AJ329" s="460"/>
      <c r="AK329" s="461">
        <v>0</v>
      </c>
      <c r="AL329" s="462">
        <v>0</v>
      </c>
      <c r="AM329" s="463">
        <f t="shared" si="64"/>
        <v>0</v>
      </c>
      <c r="AN329" s="460"/>
      <c r="AO329" s="461">
        <v>0</v>
      </c>
      <c r="AP329" s="462">
        <v>0</v>
      </c>
      <c r="AQ329" s="463">
        <f t="shared" si="65"/>
        <v>0</v>
      </c>
      <c r="AR329" s="464">
        <f t="shared" si="68"/>
        <v>0</v>
      </c>
      <c r="AS329" s="463">
        <f t="shared" si="69"/>
        <v>0</v>
      </c>
      <c r="AT329" s="480">
        <v>0</v>
      </c>
      <c r="AU329" s="491">
        <f>[1]Budżet!K321</f>
        <v>0</v>
      </c>
      <c r="AV329" s="487">
        <f>ROUND([1]Budżet!K321-[1]Budżet!M321,2)</f>
        <v>0</v>
      </c>
      <c r="AW329" s="487" t="str">
        <f t="shared" si="70"/>
        <v>OK</v>
      </c>
      <c r="AX329" s="488" t="str">
        <f t="shared" ref="AX329:AX392" si="71">IF(AS329=AU329,"OK","ŹLE")</f>
        <v>OK</v>
      </c>
      <c r="AY329" s="488" t="str">
        <f t="shared" si="66"/>
        <v>Wartość wkładu własnego spójna z SOWA EFS</v>
      </c>
      <c r="AZ329" s="490" t="str">
        <f t="shared" si="67"/>
        <v>Wartość ogółem spójna z SOWA EFS</v>
      </c>
      <c r="BA329" s="456"/>
      <c r="BB329" s="441"/>
      <c r="BC329" s="441"/>
      <c r="BD329" s="441"/>
      <c r="BE329" s="441"/>
      <c r="BF329" s="441"/>
      <c r="BG329" s="441"/>
    </row>
    <row r="330" spans="1:59" ht="75" customHeight="1">
      <c r="A330" s="438" t="s">
        <v>1423</v>
      </c>
      <c r="B330" s="438">
        <f>[1]Budżet!B322</f>
        <v>0</v>
      </c>
      <c r="C330" s="476">
        <f>[1]Budżet!E322</f>
        <v>0</v>
      </c>
      <c r="D330" s="438">
        <f>[1]Budżet!N322</f>
        <v>0</v>
      </c>
      <c r="E330" s="438" t="str">
        <f>IF([1]Budżet!D322="Amortyzacja","T","N")</f>
        <v>N</v>
      </c>
      <c r="F330" s="438" t="str">
        <f>IF([1]Budżet!D322="Personel projektu","T","N")</f>
        <v>N</v>
      </c>
      <c r="G330" s="438" t="str">
        <f>IF([1]Budżet!D322="Środki trwałe/dostawy","T","N")</f>
        <v>N</v>
      </c>
      <c r="H330" s="438" t="str">
        <f>IF([1]Budżet!D322="Wsparcie finansowe udzielone grantobiorcom i uczestnikom projektu","T","N")</f>
        <v>N</v>
      </c>
      <c r="I330" s="438" t="str">
        <f>IF([1]Budżet!K322&gt;[1]Budżet!M322,"T","N")</f>
        <v>N</v>
      </c>
      <c r="J330" s="438" t="str">
        <f>IF([1]Budżet!D322="Nieruchomości","T","N")</f>
        <v>N</v>
      </c>
      <c r="K330" s="438" t="str">
        <f>IF([1]Budżet!D322="Usługi zewnętrzne","T","N")</f>
        <v>N</v>
      </c>
      <c r="L330" s="438" t="str">
        <f>IF([1]Budżet!D322="Wartości niematerialne i prawne","T","N")</f>
        <v>N</v>
      </c>
      <c r="M330" s="438" t="str">
        <f>IF([1]Budżet!D322="Roboty budowlane","T","N")</f>
        <v>N</v>
      </c>
      <c r="N330" s="438" t="str">
        <f>IF([1]Budżet!D322="Dostawy (inne niż środki trwałe)","T","N")</f>
        <v>N</v>
      </c>
      <c r="O330" s="438" t="str">
        <f>IF([1]Budżet!D322="Koszty wsparcia uczestników projektu","T","N")</f>
        <v>N</v>
      </c>
      <c r="P330" s="460"/>
      <c r="Q330" s="461">
        <v>0</v>
      </c>
      <c r="R330" s="462">
        <v>0</v>
      </c>
      <c r="S330" s="463">
        <f t="shared" ref="S330:S393" si="72">ROUND(R330*Q330,2)</f>
        <v>0</v>
      </c>
      <c r="T330" s="460"/>
      <c r="U330" s="461">
        <v>0</v>
      </c>
      <c r="V330" s="462">
        <v>0</v>
      </c>
      <c r="W330" s="463">
        <f t="shared" ref="W330:W393" si="73">ROUND(V330*U330,2)</f>
        <v>0</v>
      </c>
      <c r="X330" s="460"/>
      <c r="Y330" s="461">
        <v>0</v>
      </c>
      <c r="Z330" s="462">
        <v>0</v>
      </c>
      <c r="AA330" s="463">
        <f t="shared" ref="AA330:AA393" si="74">ROUND(Z330*Y330,2)</f>
        <v>0</v>
      </c>
      <c r="AB330" s="460"/>
      <c r="AC330" s="461">
        <v>0</v>
      </c>
      <c r="AD330" s="462">
        <v>0</v>
      </c>
      <c r="AE330" s="463">
        <f t="shared" ref="AE330:AE393" si="75">ROUND(AD330*AC330,2)</f>
        <v>0</v>
      </c>
      <c r="AF330" s="460"/>
      <c r="AG330" s="461">
        <v>0</v>
      </c>
      <c r="AH330" s="462">
        <v>0</v>
      </c>
      <c r="AI330" s="463">
        <f t="shared" ref="AI330:AI393" si="76">ROUND(AH330*AG330,2)</f>
        <v>0</v>
      </c>
      <c r="AJ330" s="460"/>
      <c r="AK330" s="461">
        <v>0</v>
      </c>
      <c r="AL330" s="462">
        <v>0</v>
      </c>
      <c r="AM330" s="463">
        <f t="shared" ref="AM330:AM393" si="77">ROUND(AL330*AK330,2)</f>
        <v>0</v>
      </c>
      <c r="AN330" s="460"/>
      <c r="AO330" s="461">
        <v>0</v>
      </c>
      <c r="AP330" s="462">
        <v>0</v>
      </c>
      <c r="AQ330" s="463">
        <f t="shared" ref="AQ330:AQ393" si="78">ROUND(AP330*AO330,2)</f>
        <v>0</v>
      </c>
      <c r="AR330" s="464">
        <f t="shared" si="68"/>
        <v>0</v>
      </c>
      <c r="AS330" s="463">
        <f t="shared" si="69"/>
        <v>0</v>
      </c>
      <c r="AT330" s="480">
        <v>0</v>
      </c>
      <c r="AU330" s="491">
        <f>[1]Budżet!K322</f>
        <v>0</v>
      </c>
      <c r="AV330" s="487">
        <f>ROUND([1]Budżet!K322-[1]Budżet!M322,2)</f>
        <v>0</v>
      </c>
      <c r="AW330" s="487" t="str">
        <f t="shared" si="70"/>
        <v>OK</v>
      </c>
      <c r="AX330" s="488" t="str">
        <f t="shared" si="71"/>
        <v>OK</v>
      </c>
      <c r="AY330" s="488" t="str">
        <f t="shared" ref="AY330:AY393" si="79">IF(AW330="ŹLE",IF(AT330&lt;&gt;AV330,AT330-AV330),IF(AW330="ok","Wartość wkładu własnego spójna z SOWA EFS"))</f>
        <v>Wartość wkładu własnego spójna z SOWA EFS</v>
      </c>
      <c r="AZ330" s="490" t="str">
        <f t="shared" ref="AZ330:AZ393" si="80">IF(AX330="ŹLE",IF(AS330&lt;&gt;AU330,AS330-AU330),IF(AX330="ok","Wartość ogółem spójna z SOWA EFS"))</f>
        <v>Wartość ogółem spójna z SOWA EFS</v>
      </c>
      <c r="BA330" s="456"/>
      <c r="BB330" s="441"/>
      <c r="BC330" s="441"/>
      <c r="BD330" s="441"/>
      <c r="BE330" s="441"/>
      <c r="BF330" s="441"/>
      <c r="BG330" s="441"/>
    </row>
    <row r="331" spans="1:59" ht="75" customHeight="1">
      <c r="A331" s="438" t="s">
        <v>1424</v>
      </c>
      <c r="B331" s="438">
        <f>[1]Budżet!B323</f>
        <v>0</v>
      </c>
      <c r="C331" s="476">
        <f>[1]Budżet!E323</f>
        <v>0</v>
      </c>
      <c r="D331" s="438">
        <f>[1]Budżet!N323</f>
        <v>0</v>
      </c>
      <c r="E331" s="438" t="str">
        <f>IF([1]Budżet!D323="Amortyzacja","T","N")</f>
        <v>N</v>
      </c>
      <c r="F331" s="438" t="str">
        <f>IF([1]Budżet!D323="Personel projektu","T","N")</f>
        <v>N</v>
      </c>
      <c r="G331" s="438" t="str">
        <f>IF([1]Budżet!D323="Środki trwałe/dostawy","T","N")</f>
        <v>N</v>
      </c>
      <c r="H331" s="438" t="str">
        <f>IF([1]Budżet!D323="Wsparcie finansowe udzielone grantobiorcom i uczestnikom projektu","T","N")</f>
        <v>N</v>
      </c>
      <c r="I331" s="438" t="str">
        <f>IF([1]Budżet!K323&gt;[1]Budżet!M323,"T","N")</f>
        <v>N</v>
      </c>
      <c r="J331" s="438" t="str">
        <f>IF([1]Budżet!D323="Nieruchomości","T","N")</f>
        <v>N</v>
      </c>
      <c r="K331" s="438" t="str">
        <f>IF([1]Budżet!D323="Usługi zewnętrzne","T","N")</f>
        <v>N</v>
      </c>
      <c r="L331" s="438" t="str">
        <f>IF([1]Budżet!D323="Wartości niematerialne i prawne","T","N")</f>
        <v>N</v>
      </c>
      <c r="M331" s="438" t="str">
        <f>IF([1]Budżet!D323="Roboty budowlane","T","N")</f>
        <v>N</v>
      </c>
      <c r="N331" s="438" t="str">
        <f>IF([1]Budżet!D323="Dostawy (inne niż środki trwałe)","T","N")</f>
        <v>N</v>
      </c>
      <c r="O331" s="438" t="str">
        <f>IF([1]Budżet!D323="Koszty wsparcia uczestników projektu","T","N")</f>
        <v>N</v>
      </c>
      <c r="P331" s="460"/>
      <c r="Q331" s="461">
        <v>0</v>
      </c>
      <c r="R331" s="462">
        <v>0</v>
      </c>
      <c r="S331" s="463">
        <f t="shared" si="72"/>
        <v>0</v>
      </c>
      <c r="T331" s="460"/>
      <c r="U331" s="461">
        <v>0</v>
      </c>
      <c r="V331" s="462">
        <v>0</v>
      </c>
      <c r="W331" s="463">
        <f t="shared" si="73"/>
        <v>0</v>
      </c>
      <c r="X331" s="460"/>
      <c r="Y331" s="461">
        <v>0</v>
      </c>
      <c r="Z331" s="462">
        <v>0</v>
      </c>
      <c r="AA331" s="463">
        <f t="shared" si="74"/>
        <v>0</v>
      </c>
      <c r="AB331" s="460"/>
      <c r="AC331" s="461">
        <v>0</v>
      </c>
      <c r="AD331" s="462">
        <v>0</v>
      </c>
      <c r="AE331" s="463">
        <f t="shared" si="75"/>
        <v>0</v>
      </c>
      <c r="AF331" s="460"/>
      <c r="AG331" s="461">
        <v>0</v>
      </c>
      <c r="AH331" s="462">
        <v>0</v>
      </c>
      <c r="AI331" s="463">
        <f t="shared" si="76"/>
        <v>0</v>
      </c>
      <c r="AJ331" s="460"/>
      <c r="AK331" s="461">
        <v>0</v>
      </c>
      <c r="AL331" s="462">
        <v>0</v>
      </c>
      <c r="AM331" s="463">
        <f t="shared" si="77"/>
        <v>0</v>
      </c>
      <c r="AN331" s="460"/>
      <c r="AO331" s="461">
        <v>0</v>
      </c>
      <c r="AP331" s="462">
        <v>0</v>
      </c>
      <c r="AQ331" s="463">
        <f t="shared" si="78"/>
        <v>0</v>
      </c>
      <c r="AR331" s="464">
        <f t="shared" ref="AR331:AR394" si="81">AO331+AK331+AG331+AC331+Y331+Q331+U331</f>
        <v>0</v>
      </c>
      <c r="AS331" s="463">
        <f t="shared" ref="AS331:AS394" si="82">AQ331+AM331+AI331+AE331+AA331+W331+S331</f>
        <v>0</v>
      </c>
      <c r="AT331" s="480">
        <v>0</v>
      </c>
      <c r="AU331" s="491">
        <f>[1]Budżet!K323</f>
        <v>0</v>
      </c>
      <c r="AV331" s="487">
        <f>ROUND([1]Budżet!K323-[1]Budżet!M323,2)</f>
        <v>0</v>
      </c>
      <c r="AW331" s="487" t="str">
        <f t="shared" ref="AW331:AW394" si="83">IF(AT331=AV331,"OK","ŹLE")</f>
        <v>OK</v>
      </c>
      <c r="AX331" s="488" t="str">
        <f t="shared" si="71"/>
        <v>OK</v>
      </c>
      <c r="AY331" s="488" t="str">
        <f t="shared" si="79"/>
        <v>Wartość wkładu własnego spójna z SOWA EFS</v>
      </c>
      <c r="AZ331" s="490" t="str">
        <f t="shared" si="80"/>
        <v>Wartość ogółem spójna z SOWA EFS</v>
      </c>
      <c r="BA331" s="456"/>
      <c r="BB331" s="441"/>
      <c r="BC331" s="441"/>
      <c r="BD331" s="441"/>
      <c r="BE331" s="441"/>
      <c r="BF331" s="441"/>
      <c r="BG331" s="441"/>
    </row>
    <row r="332" spans="1:59" ht="75" customHeight="1">
      <c r="A332" s="438" t="s">
        <v>1425</v>
      </c>
      <c r="B332" s="438">
        <f>[1]Budżet!B324</f>
        <v>0</v>
      </c>
      <c r="C332" s="476">
        <f>[1]Budżet!E324</f>
        <v>0</v>
      </c>
      <c r="D332" s="438">
        <f>[1]Budżet!N324</f>
        <v>0</v>
      </c>
      <c r="E332" s="438" t="str">
        <f>IF([1]Budżet!D324="Amortyzacja","T","N")</f>
        <v>N</v>
      </c>
      <c r="F332" s="438" t="str">
        <f>IF([1]Budżet!D324="Personel projektu","T","N")</f>
        <v>N</v>
      </c>
      <c r="G332" s="438" t="str">
        <f>IF([1]Budżet!D324="Środki trwałe/dostawy","T","N")</f>
        <v>N</v>
      </c>
      <c r="H332" s="438" t="str">
        <f>IF([1]Budżet!D324="Wsparcie finansowe udzielone grantobiorcom i uczestnikom projektu","T","N")</f>
        <v>N</v>
      </c>
      <c r="I332" s="438" t="str">
        <f>IF([1]Budżet!K324&gt;[1]Budżet!M324,"T","N")</f>
        <v>N</v>
      </c>
      <c r="J332" s="438" t="str">
        <f>IF([1]Budżet!D324="Nieruchomości","T","N")</f>
        <v>N</v>
      </c>
      <c r="K332" s="438" t="str">
        <f>IF([1]Budżet!D324="Usługi zewnętrzne","T","N")</f>
        <v>N</v>
      </c>
      <c r="L332" s="438" t="str">
        <f>IF([1]Budżet!D324="Wartości niematerialne i prawne","T","N")</f>
        <v>N</v>
      </c>
      <c r="M332" s="438" t="str">
        <f>IF([1]Budżet!D324="Roboty budowlane","T","N")</f>
        <v>N</v>
      </c>
      <c r="N332" s="438" t="str">
        <f>IF([1]Budżet!D324="Dostawy (inne niż środki trwałe)","T","N")</f>
        <v>N</v>
      </c>
      <c r="O332" s="438" t="str">
        <f>IF([1]Budżet!D324="Koszty wsparcia uczestników projektu","T","N")</f>
        <v>N</v>
      </c>
      <c r="P332" s="460"/>
      <c r="Q332" s="461">
        <v>0</v>
      </c>
      <c r="R332" s="462">
        <v>0</v>
      </c>
      <c r="S332" s="463">
        <f t="shared" si="72"/>
        <v>0</v>
      </c>
      <c r="T332" s="460"/>
      <c r="U332" s="461">
        <v>0</v>
      </c>
      <c r="V332" s="462">
        <v>0</v>
      </c>
      <c r="W332" s="463">
        <f t="shared" si="73"/>
        <v>0</v>
      </c>
      <c r="X332" s="460"/>
      <c r="Y332" s="461">
        <v>0</v>
      </c>
      <c r="Z332" s="462">
        <v>0</v>
      </c>
      <c r="AA332" s="463">
        <f t="shared" si="74"/>
        <v>0</v>
      </c>
      <c r="AB332" s="460"/>
      <c r="AC332" s="461">
        <v>0</v>
      </c>
      <c r="AD332" s="462">
        <v>0</v>
      </c>
      <c r="AE332" s="463">
        <f t="shared" si="75"/>
        <v>0</v>
      </c>
      <c r="AF332" s="460"/>
      <c r="AG332" s="461">
        <v>0</v>
      </c>
      <c r="AH332" s="462">
        <v>0</v>
      </c>
      <c r="AI332" s="463">
        <f t="shared" si="76"/>
        <v>0</v>
      </c>
      <c r="AJ332" s="460"/>
      <c r="AK332" s="461">
        <v>0</v>
      </c>
      <c r="AL332" s="462">
        <v>0</v>
      </c>
      <c r="AM332" s="463">
        <f t="shared" si="77"/>
        <v>0</v>
      </c>
      <c r="AN332" s="460"/>
      <c r="AO332" s="461">
        <v>0</v>
      </c>
      <c r="AP332" s="462">
        <v>0</v>
      </c>
      <c r="AQ332" s="463">
        <f t="shared" si="78"/>
        <v>0</v>
      </c>
      <c r="AR332" s="464">
        <f t="shared" si="81"/>
        <v>0</v>
      </c>
      <c r="AS332" s="463">
        <f t="shared" si="82"/>
        <v>0</v>
      </c>
      <c r="AT332" s="480">
        <v>0</v>
      </c>
      <c r="AU332" s="491">
        <f>[1]Budżet!K324</f>
        <v>0</v>
      </c>
      <c r="AV332" s="487">
        <f>ROUND([1]Budżet!K324-[1]Budżet!M324,2)</f>
        <v>0</v>
      </c>
      <c r="AW332" s="487" t="str">
        <f t="shared" si="83"/>
        <v>OK</v>
      </c>
      <c r="AX332" s="488" t="str">
        <f t="shared" si="71"/>
        <v>OK</v>
      </c>
      <c r="AY332" s="488" t="str">
        <f t="shared" si="79"/>
        <v>Wartość wkładu własnego spójna z SOWA EFS</v>
      </c>
      <c r="AZ332" s="490" t="str">
        <f t="shared" si="80"/>
        <v>Wartość ogółem spójna z SOWA EFS</v>
      </c>
      <c r="BA332" s="456"/>
      <c r="BB332" s="441"/>
      <c r="BC332" s="441"/>
      <c r="BD332" s="441"/>
      <c r="BE332" s="441"/>
      <c r="BF332" s="441"/>
      <c r="BG332" s="441"/>
    </row>
    <row r="333" spans="1:59" ht="75" customHeight="1">
      <c r="A333" s="438" t="s">
        <v>1426</v>
      </c>
      <c r="B333" s="438">
        <f>[1]Budżet!B325</f>
        <v>0</v>
      </c>
      <c r="C333" s="476">
        <f>[1]Budżet!E325</f>
        <v>0</v>
      </c>
      <c r="D333" s="438">
        <f>[1]Budżet!N325</f>
        <v>0</v>
      </c>
      <c r="E333" s="438" t="str">
        <f>IF([1]Budżet!D325="Amortyzacja","T","N")</f>
        <v>N</v>
      </c>
      <c r="F333" s="438" t="str">
        <f>IF([1]Budżet!D325="Personel projektu","T","N")</f>
        <v>N</v>
      </c>
      <c r="G333" s="438" t="str">
        <f>IF([1]Budżet!D325="Środki trwałe/dostawy","T","N")</f>
        <v>N</v>
      </c>
      <c r="H333" s="438" t="str">
        <f>IF([1]Budżet!D325="Wsparcie finansowe udzielone grantobiorcom i uczestnikom projektu","T","N")</f>
        <v>N</v>
      </c>
      <c r="I333" s="438" t="str">
        <f>IF([1]Budżet!K325&gt;[1]Budżet!M325,"T","N")</f>
        <v>N</v>
      </c>
      <c r="J333" s="438" t="str">
        <f>IF([1]Budżet!D325="Nieruchomości","T","N")</f>
        <v>N</v>
      </c>
      <c r="K333" s="438" t="str">
        <f>IF([1]Budżet!D325="Usługi zewnętrzne","T","N")</f>
        <v>N</v>
      </c>
      <c r="L333" s="438" t="str">
        <f>IF([1]Budżet!D325="Wartości niematerialne i prawne","T","N")</f>
        <v>N</v>
      </c>
      <c r="M333" s="438" t="str">
        <f>IF([1]Budżet!D325="Roboty budowlane","T","N")</f>
        <v>N</v>
      </c>
      <c r="N333" s="438" t="str">
        <f>IF([1]Budżet!D325="Dostawy (inne niż środki trwałe)","T","N")</f>
        <v>N</v>
      </c>
      <c r="O333" s="438" t="str">
        <f>IF([1]Budżet!D325="Koszty wsparcia uczestników projektu","T","N")</f>
        <v>N</v>
      </c>
      <c r="P333" s="460"/>
      <c r="Q333" s="461">
        <v>0</v>
      </c>
      <c r="R333" s="462">
        <v>0</v>
      </c>
      <c r="S333" s="463">
        <f t="shared" si="72"/>
        <v>0</v>
      </c>
      <c r="T333" s="460"/>
      <c r="U333" s="461">
        <v>0</v>
      </c>
      <c r="V333" s="462">
        <v>0</v>
      </c>
      <c r="W333" s="463">
        <f t="shared" si="73"/>
        <v>0</v>
      </c>
      <c r="X333" s="460"/>
      <c r="Y333" s="461">
        <v>0</v>
      </c>
      <c r="Z333" s="462">
        <v>0</v>
      </c>
      <c r="AA333" s="463">
        <f t="shared" si="74"/>
        <v>0</v>
      </c>
      <c r="AB333" s="460"/>
      <c r="AC333" s="461">
        <v>0</v>
      </c>
      <c r="AD333" s="462">
        <v>0</v>
      </c>
      <c r="AE333" s="463">
        <f t="shared" si="75"/>
        <v>0</v>
      </c>
      <c r="AF333" s="460"/>
      <c r="AG333" s="461">
        <v>0</v>
      </c>
      <c r="AH333" s="462">
        <v>0</v>
      </c>
      <c r="AI333" s="463">
        <f t="shared" si="76"/>
        <v>0</v>
      </c>
      <c r="AJ333" s="460"/>
      <c r="AK333" s="461">
        <v>0</v>
      </c>
      <c r="AL333" s="462">
        <v>0</v>
      </c>
      <c r="AM333" s="463">
        <f t="shared" si="77"/>
        <v>0</v>
      </c>
      <c r="AN333" s="460"/>
      <c r="AO333" s="461">
        <v>0</v>
      </c>
      <c r="AP333" s="462">
        <v>0</v>
      </c>
      <c r="AQ333" s="463">
        <f t="shared" si="78"/>
        <v>0</v>
      </c>
      <c r="AR333" s="464">
        <f t="shared" si="81"/>
        <v>0</v>
      </c>
      <c r="AS333" s="463">
        <f t="shared" si="82"/>
        <v>0</v>
      </c>
      <c r="AT333" s="480">
        <v>0</v>
      </c>
      <c r="AU333" s="491">
        <f>[1]Budżet!K325</f>
        <v>0</v>
      </c>
      <c r="AV333" s="487">
        <f>ROUND([1]Budżet!K325-[1]Budżet!M325,2)</f>
        <v>0</v>
      </c>
      <c r="AW333" s="487" t="str">
        <f t="shared" si="83"/>
        <v>OK</v>
      </c>
      <c r="AX333" s="488" t="str">
        <f t="shared" si="71"/>
        <v>OK</v>
      </c>
      <c r="AY333" s="488" t="str">
        <f t="shared" si="79"/>
        <v>Wartość wkładu własnego spójna z SOWA EFS</v>
      </c>
      <c r="AZ333" s="490" t="str">
        <f t="shared" si="80"/>
        <v>Wartość ogółem spójna z SOWA EFS</v>
      </c>
      <c r="BA333" s="456"/>
      <c r="BB333" s="441"/>
      <c r="BC333" s="441"/>
      <c r="BD333" s="441"/>
      <c r="BE333" s="441"/>
      <c r="BF333" s="441"/>
      <c r="BG333" s="441"/>
    </row>
    <row r="334" spans="1:59" ht="75" customHeight="1">
      <c r="A334" s="438" t="s">
        <v>1427</v>
      </c>
      <c r="B334" s="438">
        <f>[1]Budżet!B326</f>
        <v>0</v>
      </c>
      <c r="C334" s="476">
        <f>[1]Budżet!E326</f>
        <v>0</v>
      </c>
      <c r="D334" s="438">
        <f>[1]Budżet!N326</f>
        <v>0</v>
      </c>
      <c r="E334" s="438" t="str">
        <f>IF([1]Budżet!D326="Amortyzacja","T","N")</f>
        <v>N</v>
      </c>
      <c r="F334" s="438" t="str">
        <f>IF([1]Budżet!D326="Personel projektu","T","N")</f>
        <v>N</v>
      </c>
      <c r="G334" s="438" t="str">
        <f>IF([1]Budżet!D326="Środki trwałe/dostawy","T","N")</f>
        <v>N</v>
      </c>
      <c r="H334" s="438" t="str">
        <f>IF([1]Budżet!D326="Wsparcie finansowe udzielone grantobiorcom i uczestnikom projektu","T","N")</f>
        <v>N</v>
      </c>
      <c r="I334" s="438" t="str">
        <f>IF([1]Budżet!K326&gt;[1]Budżet!M326,"T","N")</f>
        <v>N</v>
      </c>
      <c r="J334" s="438" t="str">
        <f>IF([1]Budżet!D326="Nieruchomości","T","N")</f>
        <v>N</v>
      </c>
      <c r="K334" s="438" t="str">
        <f>IF([1]Budżet!D326="Usługi zewnętrzne","T","N")</f>
        <v>N</v>
      </c>
      <c r="L334" s="438" t="str">
        <f>IF([1]Budżet!D326="Wartości niematerialne i prawne","T","N")</f>
        <v>N</v>
      </c>
      <c r="M334" s="438" t="str">
        <f>IF([1]Budżet!D326="Roboty budowlane","T","N")</f>
        <v>N</v>
      </c>
      <c r="N334" s="438" t="str">
        <f>IF([1]Budżet!D326="Dostawy (inne niż środki trwałe)","T","N")</f>
        <v>N</v>
      </c>
      <c r="O334" s="438" t="str">
        <f>IF([1]Budżet!D326="Koszty wsparcia uczestników projektu","T","N")</f>
        <v>N</v>
      </c>
      <c r="P334" s="460"/>
      <c r="Q334" s="461">
        <v>0</v>
      </c>
      <c r="R334" s="462">
        <v>0</v>
      </c>
      <c r="S334" s="463">
        <f t="shared" si="72"/>
        <v>0</v>
      </c>
      <c r="T334" s="460"/>
      <c r="U334" s="461">
        <v>0</v>
      </c>
      <c r="V334" s="462">
        <v>0</v>
      </c>
      <c r="W334" s="463">
        <f t="shared" si="73"/>
        <v>0</v>
      </c>
      <c r="X334" s="460"/>
      <c r="Y334" s="461">
        <v>0</v>
      </c>
      <c r="Z334" s="462">
        <v>0</v>
      </c>
      <c r="AA334" s="463">
        <f t="shared" si="74"/>
        <v>0</v>
      </c>
      <c r="AB334" s="460"/>
      <c r="AC334" s="461">
        <v>0</v>
      </c>
      <c r="AD334" s="462">
        <v>0</v>
      </c>
      <c r="AE334" s="463">
        <f t="shared" si="75"/>
        <v>0</v>
      </c>
      <c r="AF334" s="460"/>
      <c r="AG334" s="461">
        <v>0</v>
      </c>
      <c r="AH334" s="462">
        <v>0</v>
      </c>
      <c r="AI334" s="463">
        <f t="shared" si="76"/>
        <v>0</v>
      </c>
      <c r="AJ334" s="460"/>
      <c r="AK334" s="461">
        <v>0</v>
      </c>
      <c r="AL334" s="462">
        <v>0</v>
      </c>
      <c r="AM334" s="463">
        <f t="shared" si="77"/>
        <v>0</v>
      </c>
      <c r="AN334" s="460"/>
      <c r="AO334" s="461">
        <v>0</v>
      </c>
      <c r="AP334" s="462">
        <v>0</v>
      </c>
      <c r="AQ334" s="463">
        <f t="shared" si="78"/>
        <v>0</v>
      </c>
      <c r="AR334" s="464">
        <f t="shared" si="81"/>
        <v>0</v>
      </c>
      <c r="AS334" s="463">
        <f t="shared" si="82"/>
        <v>0</v>
      </c>
      <c r="AT334" s="480">
        <v>0</v>
      </c>
      <c r="AU334" s="491">
        <f>[1]Budżet!K326</f>
        <v>0</v>
      </c>
      <c r="AV334" s="487">
        <f>ROUND([1]Budżet!K326-[1]Budżet!M326,2)</f>
        <v>0</v>
      </c>
      <c r="AW334" s="487" t="str">
        <f t="shared" si="83"/>
        <v>OK</v>
      </c>
      <c r="AX334" s="488" t="str">
        <f t="shared" si="71"/>
        <v>OK</v>
      </c>
      <c r="AY334" s="488" t="str">
        <f t="shared" si="79"/>
        <v>Wartość wkładu własnego spójna z SOWA EFS</v>
      </c>
      <c r="AZ334" s="490" t="str">
        <f t="shared" si="80"/>
        <v>Wartość ogółem spójna z SOWA EFS</v>
      </c>
      <c r="BA334" s="456"/>
      <c r="BB334" s="441"/>
      <c r="BC334" s="441"/>
      <c r="BD334" s="441"/>
      <c r="BE334" s="441"/>
      <c r="BF334" s="441"/>
      <c r="BG334" s="441"/>
    </row>
    <row r="335" spans="1:59" ht="75" customHeight="1">
      <c r="A335" s="438" t="s">
        <v>1428</v>
      </c>
      <c r="B335" s="438">
        <f>[1]Budżet!B327</f>
        <v>0</v>
      </c>
      <c r="C335" s="476">
        <f>[1]Budżet!E327</f>
        <v>0</v>
      </c>
      <c r="D335" s="438">
        <f>[1]Budżet!N327</f>
        <v>0</v>
      </c>
      <c r="E335" s="438" t="str">
        <f>IF([1]Budżet!D327="Amortyzacja","T","N")</f>
        <v>N</v>
      </c>
      <c r="F335" s="438" t="str">
        <f>IF([1]Budżet!D327="Personel projektu","T","N")</f>
        <v>N</v>
      </c>
      <c r="G335" s="438" t="str">
        <f>IF([1]Budżet!D327="Środki trwałe/dostawy","T","N")</f>
        <v>N</v>
      </c>
      <c r="H335" s="438" t="str">
        <f>IF([1]Budżet!D327="Wsparcie finansowe udzielone grantobiorcom i uczestnikom projektu","T","N")</f>
        <v>N</v>
      </c>
      <c r="I335" s="438" t="str">
        <f>IF([1]Budżet!K327&gt;[1]Budżet!M327,"T","N")</f>
        <v>N</v>
      </c>
      <c r="J335" s="438" t="str">
        <f>IF([1]Budżet!D327="Nieruchomości","T","N")</f>
        <v>N</v>
      </c>
      <c r="K335" s="438" t="str">
        <f>IF([1]Budżet!D327="Usługi zewnętrzne","T","N")</f>
        <v>N</v>
      </c>
      <c r="L335" s="438" t="str">
        <f>IF([1]Budżet!D327="Wartości niematerialne i prawne","T","N")</f>
        <v>N</v>
      </c>
      <c r="M335" s="438" t="str">
        <f>IF([1]Budżet!D327="Roboty budowlane","T","N")</f>
        <v>N</v>
      </c>
      <c r="N335" s="438" t="str">
        <f>IF([1]Budżet!D327="Dostawy (inne niż środki trwałe)","T","N")</f>
        <v>N</v>
      </c>
      <c r="O335" s="438" t="str">
        <f>IF([1]Budżet!D327="Koszty wsparcia uczestników projektu","T","N")</f>
        <v>N</v>
      </c>
      <c r="P335" s="460"/>
      <c r="Q335" s="461">
        <v>0</v>
      </c>
      <c r="R335" s="462">
        <v>0</v>
      </c>
      <c r="S335" s="463">
        <f t="shared" si="72"/>
        <v>0</v>
      </c>
      <c r="T335" s="460"/>
      <c r="U335" s="461">
        <v>0</v>
      </c>
      <c r="V335" s="462">
        <v>0</v>
      </c>
      <c r="W335" s="463">
        <f t="shared" si="73"/>
        <v>0</v>
      </c>
      <c r="X335" s="460"/>
      <c r="Y335" s="461">
        <v>0</v>
      </c>
      <c r="Z335" s="462">
        <v>0</v>
      </c>
      <c r="AA335" s="463">
        <f t="shared" si="74"/>
        <v>0</v>
      </c>
      <c r="AB335" s="460"/>
      <c r="AC335" s="461">
        <v>0</v>
      </c>
      <c r="AD335" s="462">
        <v>0</v>
      </c>
      <c r="AE335" s="463">
        <f t="shared" si="75"/>
        <v>0</v>
      </c>
      <c r="AF335" s="460"/>
      <c r="AG335" s="461">
        <v>0</v>
      </c>
      <c r="AH335" s="462">
        <v>0</v>
      </c>
      <c r="AI335" s="463">
        <f t="shared" si="76"/>
        <v>0</v>
      </c>
      <c r="AJ335" s="460"/>
      <c r="AK335" s="461">
        <v>0</v>
      </c>
      <c r="AL335" s="462">
        <v>0</v>
      </c>
      <c r="AM335" s="463">
        <f t="shared" si="77"/>
        <v>0</v>
      </c>
      <c r="AN335" s="460"/>
      <c r="AO335" s="461">
        <v>0</v>
      </c>
      <c r="AP335" s="462">
        <v>0</v>
      </c>
      <c r="AQ335" s="463">
        <f t="shared" si="78"/>
        <v>0</v>
      </c>
      <c r="AR335" s="464">
        <f t="shared" si="81"/>
        <v>0</v>
      </c>
      <c r="AS335" s="463">
        <f t="shared" si="82"/>
        <v>0</v>
      </c>
      <c r="AT335" s="480">
        <v>0</v>
      </c>
      <c r="AU335" s="491">
        <f>[1]Budżet!K327</f>
        <v>0</v>
      </c>
      <c r="AV335" s="487">
        <f>ROUND([1]Budżet!K327-[1]Budżet!M327,2)</f>
        <v>0</v>
      </c>
      <c r="AW335" s="487" t="str">
        <f t="shared" si="83"/>
        <v>OK</v>
      </c>
      <c r="AX335" s="488" t="str">
        <f t="shared" si="71"/>
        <v>OK</v>
      </c>
      <c r="AY335" s="488" t="str">
        <f t="shared" si="79"/>
        <v>Wartość wkładu własnego spójna z SOWA EFS</v>
      </c>
      <c r="AZ335" s="490" t="str">
        <f t="shared" si="80"/>
        <v>Wartość ogółem spójna z SOWA EFS</v>
      </c>
      <c r="BA335" s="456"/>
      <c r="BB335" s="441"/>
      <c r="BC335" s="441"/>
      <c r="BD335" s="441"/>
      <c r="BE335" s="441"/>
      <c r="BF335" s="441"/>
      <c r="BG335" s="441"/>
    </row>
    <row r="336" spans="1:59" ht="75" customHeight="1">
      <c r="A336" s="438" t="s">
        <v>1429</v>
      </c>
      <c r="B336" s="438">
        <f>[1]Budżet!B328</f>
        <v>0</v>
      </c>
      <c r="C336" s="476">
        <f>[1]Budżet!E328</f>
        <v>0</v>
      </c>
      <c r="D336" s="438">
        <f>[1]Budżet!N328</f>
        <v>0</v>
      </c>
      <c r="E336" s="438" t="str">
        <f>IF([1]Budżet!D328="Amortyzacja","T","N")</f>
        <v>N</v>
      </c>
      <c r="F336" s="438" t="str">
        <f>IF([1]Budżet!D328="Personel projektu","T","N")</f>
        <v>N</v>
      </c>
      <c r="G336" s="438" t="str">
        <f>IF([1]Budżet!D328="Środki trwałe/dostawy","T","N")</f>
        <v>N</v>
      </c>
      <c r="H336" s="438" t="str">
        <f>IF([1]Budżet!D328="Wsparcie finansowe udzielone grantobiorcom i uczestnikom projektu","T","N")</f>
        <v>N</v>
      </c>
      <c r="I336" s="438" t="str">
        <f>IF([1]Budżet!K328&gt;[1]Budżet!M328,"T","N")</f>
        <v>N</v>
      </c>
      <c r="J336" s="438" t="str">
        <f>IF([1]Budżet!D328="Nieruchomości","T","N")</f>
        <v>N</v>
      </c>
      <c r="K336" s="438" t="str">
        <f>IF([1]Budżet!D328="Usługi zewnętrzne","T","N")</f>
        <v>N</v>
      </c>
      <c r="L336" s="438" t="str">
        <f>IF([1]Budżet!D328="Wartości niematerialne i prawne","T","N")</f>
        <v>N</v>
      </c>
      <c r="M336" s="438" t="str">
        <f>IF([1]Budżet!D328="Roboty budowlane","T","N")</f>
        <v>N</v>
      </c>
      <c r="N336" s="438" t="str">
        <f>IF([1]Budżet!D328="Dostawy (inne niż środki trwałe)","T","N")</f>
        <v>N</v>
      </c>
      <c r="O336" s="438" t="str">
        <f>IF([1]Budżet!D328="Koszty wsparcia uczestników projektu","T","N")</f>
        <v>N</v>
      </c>
      <c r="P336" s="460"/>
      <c r="Q336" s="461">
        <v>0</v>
      </c>
      <c r="R336" s="462">
        <v>0</v>
      </c>
      <c r="S336" s="463">
        <f t="shared" si="72"/>
        <v>0</v>
      </c>
      <c r="T336" s="460"/>
      <c r="U336" s="461">
        <v>0</v>
      </c>
      <c r="V336" s="462">
        <v>0</v>
      </c>
      <c r="W336" s="463">
        <f t="shared" si="73"/>
        <v>0</v>
      </c>
      <c r="X336" s="460"/>
      <c r="Y336" s="461">
        <v>0</v>
      </c>
      <c r="Z336" s="462">
        <v>0</v>
      </c>
      <c r="AA336" s="463">
        <f t="shared" si="74"/>
        <v>0</v>
      </c>
      <c r="AB336" s="460"/>
      <c r="AC336" s="461">
        <v>0</v>
      </c>
      <c r="AD336" s="462">
        <v>0</v>
      </c>
      <c r="AE336" s="463">
        <f t="shared" si="75"/>
        <v>0</v>
      </c>
      <c r="AF336" s="460"/>
      <c r="AG336" s="461">
        <v>0</v>
      </c>
      <c r="AH336" s="462">
        <v>0</v>
      </c>
      <c r="AI336" s="463">
        <f t="shared" si="76"/>
        <v>0</v>
      </c>
      <c r="AJ336" s="460"/>
      <c r="AK336" s="461">
        <v>0</v>
      </c>
      <c r="AL336" s="462">
        <v>0</v>
      </c>
      <c r="AM336" s="463">
        <f t="shared" si="77"/>
        <v>0</v>
      </c>
      <c r="AN336" s="460"/>
      <c r="AO336" s="461">
        <v>0</v>
      </c>
      <c r="AP336" s="462">
        <v>0</v>
      </c>
      <c r="AQ336" s="463">
        <f t="shared" si="78"/>
        <v>0</v>
      </c>
      <c r="AR336" s="464">
        <f t="shared" si="81"/>
        <v>0</v>
      </c>
      <c r="AS336" s="463">
        <f t="shared" si="82"/>
        <v>0</v>
      </c>
      <c r="AT336" s="480">
        <v>0</v>
      </c>
      <c r="AU336" s="491">
        <f>[1]Budżet!K328</f>
        <v>0</v>
      </c>
      <c r="AV336" s="487">
        <f>ROUND([1]Budżet!K328-[1]Budżet!M328,2)</f>
        <v>0</v>
      </c>
      <c r="AW336" s="487" t="str">
        <f t="shared" si="83"/>
        <v>OK</v>
      </c>
      <c r="AX336" s="488" t="str">
        <f t="shared" si="71"/>
        <v>OK</v>
      </c>
      <c r="AY336" s="488" t="str">
        <f t="shared" si="79"/>
        <v>Wartość wkładu własnego spójna z SOWA EFS</v>
      </c>
      <c r="AZ336" s="490" t="str">
        <f t="shared" si="80"/>
        <v>Wartość ogółem spójna z SOWA EFS</v>
      </c>
      <c r="BA336" s="456"/>
      <c r="BB336" s="441"/>
      <c r="BC336" s="441"/>
      <c r="BD336" s="441"/>
      <c r="BE336" s="441"/>
      <c r="BF336" s="441"/>
      <c r="BG336" s="441"/>
    </row>
    <row r="337" spans="1:59" ht="75" customHeight="1">
      <c r="A337" s="438" t="s">
        <v>1430</v>
      </c>
      <c r="B337" s="438">
        <f>[1]Budżet!B329</f>
        <v>0</v>
      </c>
      <c r="C337" s="476">
        <f>[1]Budżet!E329</f>
        <v>0</v>
      </c>
      <c r="D337" s="438">
        <f>[1]Budżet!N329</f>
        <v>0</v>
      </c>
      <c r="E337" s="438" t="str">
        <f>IF([1]Budżet!D329="Amortyzacja","T","N")</f>
        <v>N</v>
      </c>
      <c r="F337" s="438" t="str">
        <f>IF([1]Budżet!D329="Personel projektu","T","N")</f>
        <v>N</v>
      </c>
      <c r="G337" s="438" t="str">
        <f>IF([1]Budżet!D329="Środki trwałe/dostawy","T","N")</f>
        <v>N</v>
      </c>
      <c r="H337" s="438" t="str">
        <f>IF([1]Budżet!D329="Wsparcie finansowe udzielone grantobiorcom i uczestnikom projektu","T","N")</f>
        <v>N</v>
      </c>
      <c r="I337" s="438" t="str">
        <f>IF([1]Budżet!K329&gt;[1]Budżet!M329,"T","N")</f>
        <v>N</v>
      </c>
      <c r="J337" s="438" t="str">
        <f>IF([1]Budżet!D329="Nieruchomości","T","N")</f>
        <v>N</v>
      </c>
      <c r="K337" s="438" t="str">
        <f>IF([1]Budżet!D329="Usługi zewnętrzne","T","N")</f>
        <v>N</v>
      </c>
      <c r="L337" s="438" t="str">
        <f>IF([1]Budżet!D329="Wartości niematerialne i prawne","T","N")</f>
        <v>N</v>
      </c>
      <c r="M337" s="438" t="str">
        <f>IF([1]Budżet!D329="Roboty budowlane","T","N")</f>
        <v>N</v>
      </c>
      <c r="N337" s="438" t="str">
        <f>IF([1]Budżet!D329="Dostawy (inne niż środki trwałe)","T","N")</f>
        <v>N</v>
      </c>
      <c r="O337" s="438" t="str">
        <f>IF([1]Budżet!D329="Koszty wsparcia uczestników projektu","T","N")</f>
        <v>N</v>
      </c>
      <c r="P337" s="460"/>
      <c r="Q337" s="461">
        <v>0</v>
      </c>
      <c r="R337" s="462">
        <v>0</v>
      </c>
      <c r="S337" s="463">
        <f t="shared" si="72"/>
        <v>0</v>
      </c>
      <c r="T337" s="460"/>
      <c r="U337" s="461">
        <v>0</v>
      </c>
      <c r="V337" s="462">
        <v>0</v>
      </c>
      <c r="W337" s="463">
        <f t="shared" si="73"/>
        <v>0</v>
      </c>
      <c r="X337" s="460"/>
      <c r="Y337" s="461">
        <v>0</v>
      </c>
      <c r="Z337" s="462">
        <v>0</v>
      </c>
      <c r="AA337" s="463">
        <f t="shared" si="74"/>
        <v>0</v>
      </c>
      <c r="AB337" s="460"/>
      <c r="AC337" s="461">
        <v>0</v>
      </c>
      <c r="AD337" s="462">
        <v>0</v>
      </c>
      <c r="AE337" s="463">
        <f t="shared" si="75"/>
        <v>0</v>
      </c>
      <c r="AF337" s="460"/>
      <c r="AG337" s="461">
        <v>0</v>
      </c>
      <c r="AH337" s="462">
        <v>0</v>
      </c>
      <c r="AI337" s="463">
        <f t="shared" si="76"/>
        <v>0</v>
      </c>
      <c r="AJ337" s="460"/>
      <c r="AK337" s="461">
        <v>0</v>
      </c>
      <c r="AL337" s="462">
        <v>0</v>
      </c>
      <c r="AM337" s="463">
        <f t="shared" si="77"/>
        <v>0</v>
      </c>
      <c r="AN337" s="460"/>
      <c r="AO337" s="461">
        <v>0</v>
      </c>
      <c r="AP337" s="462">
        <v>0</v>
      </c>
      <c r="AQ337" s="463">
        <f t="shared" si="78"/>
        <v>0</v>
      </c>
      <c r="AR337" s="464">
        <f t="shared" si="81"/>
        <v>0</v>
      </c>
      <c r="AS337" s="463">
        <f t="shared" si="82"/>
        <v>0</v>
      </c>
      <c r="AT337" s="480">
        <v>0</v>
      </c>
      <c r="AU337" s="491">
        <f>[1]Budżet!K329</f>
        <v>0</v>
      </c>
      <c r="AV337" s="487">
        <f>ROUND([1]Budżet!K329-[1]Budżet!M329,2)</f>
        <v>0</v>
      </c>
      <c r="AW337" s="487" t="str">
        <f t="shared" si="83"/>
        <v>OK</v>
      </c>
      <c r="AX337" s="488" t="str">
        <f t="shared" si="71"/>
        <v>OK</v>
      </c>
      <c r="AY337" s="488" t="str">
        <f t="shared" si="79"/>
        <v>Wartość wkładu własnego spójna z SOWA EFS</v>
      </c>
      <c r="AZ337" s="490" t="str">
        <f t="shared" si="80"/>
        <v>Wartość ogółem spójna z SOWA EFS</v>
      </c>
      <c r="BA337" s="456"/>
      <c r="BB337" s="441"/>
      <c r="BC337" s="441"/>
      <c r="BD337" s="441"/>
      <c r="BE337" s="441"/>
      <c r="BF337" s="441"/>
      <c r="BG337" s="441"/>
    </row>
    <row r="338" spans="1:59" ht="75" customHeight="1">
      <c r="A338" s="438" t="s">
        <v>1431</v>
      </c>
      <c r="B338" s="438">
        <f>[1]Budżet!B330</f>
        <v>0</v>
      </c>
      <c r="C338" s="476">
        <f>[1]Budżet!E330</f>
        <v>0</v>
      </c>
      <c r="D338" s="438">
        <f>[1]Budżet!N330</f>
        <v>0</v>
      </c>
      <c r="E338" s="438" t="str">
        <f>IF([1]Budżet!D330="Amortyzacja","T","N")</f>
        <v>N</v>
      </c>
      <c r="F338" s="438" t="str">
        <f>IF([1]Budżet!D330="Personel projektu","T","N")</f>
        <v>N</v>
      </c>
      <c r="G338" s="438" t="str">
        <f>IF([1]Budżet!D330="Środki trwałe/dostawy","T","N")</f>
        <v>N</v>
      </c>
      <c r="H338" s="438" t="str">
        <f>IF([1]Budżet!D330="Wsparcie finansowe udzielone grantobiorcom i uczestnikom projektu","T","N")</f>
        <v>N</v>
      </c>
      <c r="I338" s="438" t="str">
        <f>IF([1]Budżet!K330&gt;[1]Budżet!M330,"T","N")</f>
        <v>N</v>
      </c>
      <c r="J338" s="438" t="str">
        <f>IF([1]Budżet!D330="Nieruchomości","T","N")</f>
        <v>N</v>
      </c>
      <c r="K338" s="438" t="str">
        <f>IF([1]Budżet!D330="Usługi zewnętrzne","T","N")</f>
        <v>N</v>
      </c>
      <c r="L338" s="438" t="str">
        <f>IF([1]Budżet!D330="Wartości niematerialne i prawne","T","N")</f>
        <v>N</v>
      </c>
      <c r="M338" s="438" t="str">
        <f>IF([1]Budżet!D330="Roboty budowlane","T","N")</f>
        <v>N</v>
      </c>
      <c r="N338" s="438" t="str">
        <f>IF([1]Budżet!D330="Dostawy (inne niż środki trwałe)","T","N")</f>
        <v>N</v>
      </c>
      <c r="O338" s="438" t="str">
        <f>IF([1]Budżet!D330="Koszty wsparcia uczestników projektu","T","N")</f>
        <v>N</v>
      </c>
      <c r="P338" s="460"/>
      <c r="Q338" s="461">
        <v>0</v>
      </c>
      <c r="R338" s="462">
        <v>0</v>
      </c>
      <c r="S338" s="463">
        <f t="shared" si="72"/>
        <v>0</v>
      </c>
      <c r="T338" s="460"/>
      <c r="U338" s="461">
        <v>0</v>
      </c>
      <c r="V338" s="462">
        <v>0</v>
      </c>
      <c r="W338" s="463">
        <f t="shared" si="73"/>
        <v>0</v>
      </c>
      <c r="X338" s="460"/>
      <c r="Y338" s="461">
        <v>0</v>
      </c>
      <c r="Z338" s="462">
        <v>0</v>
      </c>
      <c r="AA338" s="463">
        <f t="shared" si="74"/>
        <v>0</v>
      </c>
      <c r="AB338" s="460"/>
      <c r="AC338" s="461">
        <v>0</v>
      </c>
      <c r="AD338" s="462">
        <v>0</v>
      </c>
      <c r="AE338" s="463">
        <f t="shared" si="75"/>
        <v>0</v>
      </c>
      <c r="AF338" s="460"/>
      <c r="AG338" s="461">
        <v>0</v>
      </c>
      <c r="AH338" s="462">
        <v>0</v>
      </c>
      <c r="AI338" s="463">
        <f t="shared" si="76"/>
        <v>0</v>
      </c>
      <c r="AJ338" s="460"/>
      <c r="AK338" s="461">
        <v>0</v>
      </c>
      <c r="AL338" s="462">
        <v>0</v>
      </c>
      <c r="AM338" s="463">
        <f t="shared" si="77"/>
        <v>0</v>
      </c>
      <c r="AN338" s="460"/>
      <c r="AO338" s="461">
        <v>0</v>
      </c>
      <c r="AP338" s="462">
        <v>0</v>
      </c>
      <c r="AQ338" s="463">
        <f t="shared" si="78"/>
        <v>0</v>
      </c>
      <c r="AR338" s="464">
        <f t="shared" si="81"/>
        <v>0</v>
      </c>
      <c r="AS338" s="463">
        <f t="shared" si="82"/>
        <v>0</v>
      </c>
      <c r="AT338" s="480">
        <v>0</v>
      </c>
      <c r="AU338" s="491">
        <f>[1]Budżet!K330</f>
        <v>0</v>
      </c>
      <c r="AV338" s="487">
        <f>ROUND([1]Budżet!K330-[1]Budżet!M330,2)</f>
        <v>0</v>
      </c>
      <c r="AW338" s="487" t="str">
        <f t="shared" si="83"/>
        <v>OK</v>
      </c>
      <c r="AX338" s="488" t="str">
        <f t="shared" si="71"/>
        <v>OK</v>
      </c>
      <c r="AY338" s="488" t="str">
        <f t="shared" si="79"/>
        <v>Wartość wkładu własnego spójna z SOWA EFS</v>
      </c>
      <c r="AZ338" s="490" t="str">
        <f t="shared" si="80"/>
        <v>Wartość ogółem spójna z SOWA EFS</v>
      </c>
      <c r="BA338" s="456"/>
      <c r="BB338" s="441"/>
      <c r="BC338" s="441"/>
      <c r="BD338" s="441"/>
      <c r="BE338" s="441"/>
      <c r="BF338" s="441"/>
      <c r="BG338" s="441"/>
    </row>
    <row r="339" spans="1:59" ht="75" customHeight="1">
      <c r="A339" s="438" t="s">
        <v>1432</v>
      </c>
      <c r="B339" s="438">
        <f>[1]Budżet!B331</f>
        <v>0</v>
      </c>
      <c r="C339" s="476">
        <f>[1]Budżet!E331</f>
        <v>0</v>
      </c>
      <c r="D339" s="438">
        <f>[1]Budżet!N331</f>
        <v>0</v>
      </c>
      <c r="E339" s="438" t="str">
        <f>IF([1]Budżet!D331="Amortyzacja","T","N")</f>
        <v>N</v>
      </c>
      <c r="F339" s="438" t="str">
        <f>IF([1]Budżet!D331="Personel projektu","T","N")</f>
        <v>N</v>
      </c>
      <c r="G339" s="438" t="str">
        <f>IF([1]Budżet!D331="Środki trwałe/dostawy","T","N")</f>
        <v>N</v>
      </c>
      <c r="H339" s="438" t="str">
        <f>IF([1]Budżet!D331="Wsparcie finansowe udzielone grantobiorcom i uczestnikom projektu","T","N")</f>
        <v>N</v>
      </c>
      <c r="I339" s="438" t="str">
        <f>IF([1]Budżet!K331&gt;[1]Budżet!M331,"T","N")</f>
        <v>N</v>
      </c>
      <c r="J339" s="438" t="str">
        <f>IF([1]Budżet!D331="Nieruchomości","T","N")</f>
        <v>N</v>
      </c>
      <c r="K339" s="438" t="str">
        <f>IF([1]Budżet!D331="Usługi zewnętrzne","T","N")</f>
        <v>N</v>
      </c>
      <c r="L339" s="438" t="str">
        <f>IF([1]Budżet!D331="Wartości niematerialne i prawne","T","N")</f>
        <v>N</v>
      </c>
      <c r="M339" s="438" t="str">
        <f>IF([1]Budżet!D331="Roboty budowlane","T","N")</f>
        <v>N</v>
      </c>
      <c r="N339" s="438" t="str">
        <f>IF([1]Budżet!D331="Dostawy (inne niż środki trwałe)","T","N")</f>
        <v>N</v>
      </c>
      <c r="O339" s="438" t="str">
        <f>IF([1]Budżet!D331="Koszty wsparcia uczestników projektu","T","N")</f>
        <v>N</v>
      </c>
      <c r="P339" s="460"/>
      <c r="Q339" s="461">
        <v>0</v>
      </c>
      <c r="R339" s="462">
        <v>0</v>
      </c>
      <c r="S339" s="463">
        <f t="shared" si="72"/>
        <v>0</v>
      </c>
      <c r="T339" s="460"/>
      <c r="U339" s="461">
        <v>0</v>
      </c>
      <c r="V339" s="462">
        <v>0</v>
      </c>
      <c r="W339" s="463">
        <f t="shared" si="73"/>
        <v>0</v>
      </c>
      <c r="X339" s="460"/>
      <c r="Y339" s="461">
        <v>0</v>
      </c>
      <c r="Z339" s="462">
        <v>0</v>
      </c>
      <c r="AA339" s="463">
        <f t="shared" si="74"/>
        <v>0</v>
      </c>
      <c r="AB339" s="460"/>
      <c r="AC339" s="461">
        <v>0</v>
      </c>
      <c r="AD339" s="462">
        <v>0</v>
      </c>
      <c r="AE339" s="463">
        <f t="shared" si="75"/>
        <v>0</v>
      </c>
      <c r="AF339" s="460"/>
      <c r="AG339" s="461">
        <v>0</v>
      </c>
      <c r="AH339" s="462">
        <v>0</v>
      </c>
      <c r="AI339" s="463">
        <f t="shared" si="76"/>
        <v>0</v>
      </c>
      <c r="AJ339" s="460"/>
      <c r="AK339" s="461">
        <v>0</v>
      </c>
      <c r="AL339" s="462">
        <v>0</v>
      </c>
      <c r="AM339" s="463">
        <f t="shared" si="77"/>
        <v>0</v>
      </c>
      <c r="AN339" s="460"/>
      <c r="AO339" s="461">
        <v>0</v>
      </c>
      <c r="AP339" s="462">
        <v>0</v>
      </c>
      <c r="AQ339" s="463">
        <f t="shared" si="78"/>
        <v>0</v>
      </c>
      <c r="AR339" s="464">
        <f t="shared" si="81"/>
        <v>0</v>
      </c>
      <c r="AS339" s="463">
        <f t="shared" si="82"/>
        <v>0</v>
      </c>
      <c r="AT339" s="480">
        <v>0</v>
      </c>
      <c r="AU339" s="491">
        <f>[1]Budżet!K331</f>
        <v>0</v>
      </c>
      <c r="AV339" s="487">
        <f>ROUND([1]Budżet!K331-[1]Budżet!M331,2)</f>
        <v>0</v>
      </c>
      <c r="AW339" s="487" t="str">
        <f t="shared" si="83"/>
        <v>OK</v>
      </c>
      <c r="AX339" s="488" t="str">
        <f t="shared" si="71"/>
        <v>OK</v>
      </c>
      <c r="AY339" s="488" t="str">
        <f t="shared" si="79"/>
        <v>Wartość wkładu własnego spójna z SOWA EFS</v>
      </c>
      <c r="AZ339" s="490" t="str">
        <f t="shared" si="80"/>
        <v>Wartość ogółem spójna z SOWA EFS</v>
      </c>
      <c r="BA339" s="456"/>
      <c r="BB339" s="441"/>
      <c r="BC339" s="441"/>
      <c r="BD339" s="441"/>
      <c r="BE339" s="441"/>
      <c r="BF339" s="441"/>
      <c r="BG339" s="441"/>
    </row>
    <row r="340" spans="1:59" ht="75" customHeight="1">
      <c r="A340" s="438" t="s">
        <v>1433</v>
      </c>
      <c r="B340" s="438">
        <f>[1]Budżet!B332</f>
        <v>0</v>
      </c>
      <c r="C340" s="476">
        <f>[1]Budżet!E332</f>
        <v>0</v>
      </c>
      <c r="D340" s="438">
        <f>[1]Budżet!N332</f>
        <v>0</v>
      </c>
      <c r="E340" s="438" t="str">
        <f>IF([1]Budżet!D332="Amortyzacja","T","N")</f>
        <v>N</v>
      </c>
      <c r="F340" s="438" t="str">
        <f>IF([1]Budżet!D332="Personel projektu","T","N")</f>
        <v>N</v>
      </c>
      <c r="G340" s="438" t="str">
        <f>IF([1]Budżet!D332="Środki trwałe/dostawy","T","N")</f>
        <v>N</v>
      </c>
      <c r="H340" s="438" t="str">
        <f>IF([1]Budżet!D332="Wsparcie finansowe udzielone grantobiorcom i uczestnikom projektu","T","N")</f>
        <v>N</v>
      </c>
      <c r="I340" s="438" t="str">
        <f>IF([1]Budżet!K332&gt;[1]Budżet!M332,"T","N")</f>
        <v>N</v>
      </c>
      <c r="J340" s="438" t="str">
        <f>IF([1]Budżet!D332="Nieruchomości","T","N")</f>
        <v>N</v>
      </c>
      <c r="K340" s="438" t="str">
        <f>IF([1]Budżet!D332="Usługi zewnętrzne","T","N")</f>
        <v>N</v>
      </c>
      <c r="L340" s="438" t="str">
        <f>IF([1]Budżet!D332="Wartości niematerialne i prawne","T","N")</f>
        <v>N</v>
      </c>
      <c r="M340" s="438" t="str">
        <f>IF([1]Budżet!D332="Roboty budowlane","T","N")</f>
        <v>N</v>
      </c>
      <c r="N340" s="438" t="str">
        <f>IF([1]Budżet!D332="Dostawy (inne niż środki trwałe)","T","N")</f>
        <v>N</v>
      </c>
      <c r="O340" s="438" t="str">
        <f>IF([1]Budżet!D332="Koszty wsparcia uczestników projektu","T","N")</f>
        <v>N</v>
      </c>
      <c r="P340" s="460"/>
      <c r="Q340" s="461">
        <v>0</v>
      </c>
      <c r="R340" s="462">
        <v>0</v>
      </c>
      <c r="S340" s="463">
        <f t="shared" si="72"/>
        <v>0</v>
      </c>
      <c r="T340" s="460"/>
      <c r="U340" s="461">
        <v>0</v>
      </c>
      <c r="V340" s="462">
        <v>0</v>
      </c>
      <c r="W340" s="463">
        <f t="shared" si="73"/>
        <v>0</v>
      </c>
      <c r="X340" s="460"/>
      <c r="Y340" s="461">
        <v>0</v>
      </c>
      <c r="Z340" s="462">
        <v>0</v>
      </c>
      <c r="AA340" s="463">
        <f t="shared" si="74"/>
        <v>0</v>
      </c>
      <c r="AB340" s="460"/>
      <c r="AC340" s="461">
        <v>0</v>
      </c>
      <c r="AD340" s="462">
        <v>0</v>
      </c>
      <c r="AE340" s="463">
        <f t="shared" si="75"/>
        <v>0</v>
      </c>
      <c r="AF340" s="460"/>
      <c r="AG340" s="461">
        <v>0</v>
      </c>
      <c r="AH340" s="462">
        <v>0</v>
      </c>
      <c r="AI340" s="463">
        <f t="shared" si="76"/>
        <v>0</v>
      </c>
      <c r="AJ340" s="460"/>
      <c r="AK340" s="461">
        <v>0</v>
      </c>
      <c r="AL340" s="462">
        <v>0</v>
      </c>
      <c r="AM340" s="463">
        <f t="shared" si="77"/>
        <v>0</v>
      </c>
      <c r="AN340" s="460"/>
      <c r="AO340" s="461">
        <v>0</v>
      </c>
      <c r="AP340" s="462">
        <v>0</v>
      </c>
      <c r="AQ340" s="463">
        <f t="shared" si="78"/>
        <v>0</v>
      </c>
      <c r="AR340" s="464">
        <f t="shared" si="81"/>
        <v>0</v>
      </c>
      <c r="AS340" s="463">
        <f t="shared" si="82"/>
        <v>0</v>
      </c>
      <c r="AT340" s="480">
        <v>0</v>
      </c>
      <c r="AU340" s="491">
        <f>[1]Budżet!K332</f>
        <v>0</v>
      </c>
      <c r="AV340" s="487">
        <f>ROUND([1]Budżet!K332-[1]Budżet!M332,2)</f>
        <v>0</v>
      </c>
      <c r="AW340" s="487" t="str">
        <f t="shared" si="83"/>
        <v>OK</v>
      </c>
      <c r="AX340" s="488" t="str">
        <f t="shared" si="71"/>
        <v>OK</v>
      </c>
      <c r="AY340" s="488" t="str">
        <f t="shared" si="79"/>
        <v>Wartość wkładu własnego spójna z SOWA EFS</v>
      </c>
      <c r="AZ340" s="490" t="str">
        <f t="shared" si="80"/>
        <v>Wartość ogółem spójna z SOWA EFS</v>
      </c>
      <c r="BA340" s="456"/>
      <c r="BB340" s="441"/>
      <c r="BC340" s="441"/>
      <c r="BD340" s="441"/>
      <c r="BE340" s="441"/>
      <c r="BF340" s="441"/>
      <c r="BG340" s="441"/>
    </row>
    <row r="341" spans="1:59" ht="75" customHeight="1">
      <c r="A341" s="438" t="s">
        <v>1434</v>
      </c>
      <c r="B341" s="438">
        <f>[1]Budżet!B333</f>
        <v>0</v>
      </c>
      <c r="C341" s="476">
        <f>[1]Budżet!E333</f>
        <v>0</v>
      </c>
      <c r="D341" s="438">
        <f>[1]Budżet!N333</f>
        <v>0</v>
      </c>
      <c r="E341" s="438" t="str">
        <f>IF([1]Budżet!D333="Amortyzacja","T","N")</f>
        <v>N</v>
      </c>
      <c r="F341" s="438" t="str">
        <f>IF([1]Budżet!D333="Personel projektu","T","N")</f>
        <v>N</v>
      </c>
      <c r="G341" s="438" t="str">
        <f>IF([1]Budżet!D333="Środki trwałe/dostawy","T","N")</f>
        <v>N</v>
      </c>
      <c r="H341" s="438" t="str">
        <f>IF([1]Budżet!D333="Wsparcie finansowe udzielone grantobiorcom i uczestnikom projektu","T","N")</f>
        <v>N</v>
      </c>
      <c r="I341" s="438" t="str">
        <f>IF([1]Budżet!K333&gt;[1]Budżet!M333,"T","N")</f>
        <v>N</v>
      </c>
      <c r="J341" s="438" t="str">
        <f>IF([1]Budżet!D333="Nieruchomości","T","N")</f>
        <v>N</v>
      </c>
      <c r="K341" s="438" t="str">
        <f>IF([1]Budżet!D333="Usługi zewnętrzne","T","N")</f>
        <v>N</v>
      </c>
      <c r="L341" s="438" t="str">
        <f>IF([1]Budżet!D333="Wartości niematerialne i prawne","T","N")</f>
        <v>N</v>
      </c>
      <c r="M341" s="438" t="str">
        <f>IF([1]Budżet!D333="Roboty budowlane","T","N")</f>
        <v>N</v>
      </c>
      <c r="N341" s="438" t="str">
        <f>IF([1]Budżet!D333="Dostawy (inne niż środki trwałe)","T","N")</f>
        <v>N</v>
      </c>
      <c r="O341" s="438" t="str">
        <f>IF([1]Budżet!D333="Koszty wsparcia uczestników projektu","T","N")</f>
        <v>N</v>
      </c>
      <c r="P341" s="460"/>
      <c r="Q341" s="461">
        <v>0</v>
      </c>
      <c r="R341" s="462">
        <v>0</v>
      </c>
      <c r="S341" s="463">
        <f t="shared" si="72"/>
        <v>0</v>
      </c>
      <c r="T341" s="460"/>
      <c r="U341" s="461">
        <v>0</v>
      </c>
      <c r="V341" s="462">
        <v>0</v>
      </c>
      <c r="W341" s="463">
        <f t="shared" si="73"/>
        <v>0</v>
      </c>
      <c r="X341" s="460"/>
      <c r="Y341" s="461">
        <v>0</v>
      </c>
      <c r="Z341" s="462">
        <v>0</v>
      </c>
      <c r="AA341" s="463">
        <f t="shared" si="74"/>
        <v>0</v>
      </c>
      <c r="AB341" s="460"/>
      <c r="AC341" s="461">
        <v>0</v>
      </c>
      <c r="AD341" s="462">
        <v>0</v>
      </c>
      <c r="AE341" s="463">
        <f t="shared" si="75"/>
        <v>0</v>
      </c>
      <c r="AF341" s="460"/>
      <c r="AG341" s="461">
        <v>0</v>
      </c>
      <c r="AH341" s="462">
        <v>0</v>
      </c>
      <c r="AI341" s="463">
        <f t="shared" si="76"/>
        <v>0</v>
      </c>
      <c r="AJ341" s="460"/>
      <c r="AK341" s="461">
        <v>0</v>
      </c>
      <c r="AL341" s="462">
        <v>0</v>
      </c>
      <c r="AM341" s="463">
        <f t="shared" si="77"/>
        <v>0</v>
      </c>
      <c r="AN341" s="460"/>
      <c r="AO341" s="461">
        <v>0</v>
      </c>
      <c r="AP341" s="462">
        <v>0</v>
      </c>
      <c r="AQ341" s="463">
        <f t="shared" si="78"/>
        <v>0</v>
      </c>
      <c r="AR341" s="464">
        <f t="shared" si="81"/>
        <v>0</v>
      </c>
      <c r="AS341" s="463">
        <f t="shared" si="82"/>
        <v>0</v>
      </c>
      <c r="AT341" s="480">
        <v>0</v>
      </c>
      <c r="AU341" s="491">
        <f>[1]Budżet!K333</f>
        <v>0</v>
      </c>
      <c r="AV341" s="487">
        <f>ROUND([1]Budżet!K333-[1]Budżet!M333,2)</f>
        <v>0</v>
      </c>
      <c r="AW341" s="487" t="str">
        <f t="shared" si="83"/>
        <v>OK</v>
      </c>
      <c r="AX341" s="488" t="str">
        <f t="shared" si="71"/>
        <v>OK</v>
      </c>
      <c r="AY341" s="488" t="str">
        <f t="shared" si="79"/>
        <v>Wartość wkładu własnego spójna z SOWA EFS</v>
      </c>
      <c r="AZ341" s="490" t="str">
        <f t="shared" si="80"/>
        <v>Wartość ogółem spójna z SOWA EFS</v>
      </c>
      <c r="BA341" s="456"/>
      <c r="BB341" s="441"/>
      <c r="BC341" s="441"/>
      <c r="BD341" s="441"/>
      <c r="BE341" s="441"/>
      <c r="BF341" s="441"/>
      <c r="BG341" s="441"/>
    </row>
    <row r="342" spans="1:59" ht="75" customHeight="1">
      <c r="A342" s="438" t="s">
        <v>1435</v>
      </c>
      <c r="B342" s="438">
        <f>[1]Budżet!B334</f>
        <v>0</v>
      </c>
      <c r="C342" s="476">
        <f>[1]Budżet!E334</f>
        <v>0</v>
      </c>
      <c r="D342" s="438">
        <f>[1]Budżet!N334</f>
        <v>0</v>
      </c>
      <c r="E342" s="438" t="str">
        <f>IF([1]Budżet!D334="Amortyzacja","T","N")</f>
        <v>N</v>
      </c>
      <c r="F342" s="438" t="str">
        <f>IF([1]Budżet!D334="Personel projektu","T","N")</f>
        <v>N</v>
      </c>
      <c r="G342" s="438" t="str">
        <f>IF([1]Budżet!D334="Środki trwałe/dostawy","T","N")</f>
        <v>N</v>
      </c>
      <c r="H342" s="438" t="str">
        <f>IF([1]Budżet!D334="Wsparcie finansowe udzielone grantobiorcom i uczestnikom projektu","T","N")</f>
        <v>N</v>
      </c>
      <c r="I342" s="438" t="str">
        <f>IF([1]Budżet!K334&gt;[1]Budżet!M334,"T","N")</f>
        <v>N</v>
      </c>
      <c r="J342" s="438" t="str">
        <f>IF([1]Budżet!D334="Nieruchomości","T","N")</f>
        <v>N</v>
      </c>
      <c r="K342" s="438" t="str">
        <f>IF([1]Budżet!D334="Usługi zewnętrzne","T","N")</f>
        <v>N</v>
      </c>
      <c r="L342" s="438" t="str">
        <f>IF([1]Budżet!D334="Wartości niematerialne i prawne","T","N")</f>
        <v>N</v>
      </c>
      <c r="M342" s="438" t="str">
        <f>IF([1]Budżet!D334="Roboty budowlane","T","N")</f>
        <v>N</v>
      </c>
      <c r="N342" s="438" t="str">
        <f>IF([1]Budżet!D334="Dostawy (inne niż środki trwałe)","T","N")</f>
        <v>N</v>
      </c>
      <c r="O342" s="438" t="str">
        <f>IF([1]Budżet!D334="Koszty wsparcia uczestników projektu","T","N")</f>
        <v>N</v>
      </c>
      <c r="P342" s="460"/>
      <c r="Q342" s="461">
        <v>0</v>
      </c>
      <c r="R342" s="462">
        <v>0</v>
      </c>
      <c r="S342" s="463">
        <f t="shared" si="72"/>
        <v>0</v>
      </c>
      <c r="T342" s="460"/>
      <c r="U342" s="461">
        <v>0</v>
      </c>
      <c r="V342" s="462">
        <v>0</v>
      </c>
      <c r="W342" s="463">
        <f t="shared" si="73"/>
        <v>0</v>
      </c>
      <c r="X342" s="460"/>
      <c r="Y342" s="461">
        <v>0</v>
      </c>
      <c r="Z342" s="462">
        <v>0</v>
      </c>
      <c r="AA342" s="463">
        <f t="shared" si="74"/>
        <v>0</v>
      </c>
      <c r="AB342" s="460"/>
      <c r="AC342" s="461">
        <v>0</v>
      </c>
      <c r="AD342" s="462">
        <v>0</v>
      </c>
      <c r="AE342" s="463">
        <f t="shared" si="75"/>
        <v>0</v>
      </c>
      <c r="AF342" s="460"/>
      <c r="AG342" s="461">
        <v>0</v>
      </c>
      <c r="AH342" s="462">
        <v>0</v>
      </c>
      <c r="AI342" s="463">
        <f t="shared" si="76"/>
        <v>0</v>
      </c>
      <c r="AJ342" s="460"/>
      <c r="AK342" s="461">
        <v>0</v>
      </c>
      <c r="AL342" s="462">
        <v>0</v>
      </c>
      <c r="AM342" s="463">
        <f t="shared" si="77"/>
        <v>0</v>
      </c>
      <c r="AN342" s="460"/>
      <c r="AO342" s="461">
        <v>0</v>
      </c>
      <c r="AP342" s="462">
        <v>0</v>
      </c>
      <c r="AQ342" s="463">
        <f t="shared" si="78"/>
        <v>0</v>
      </c>
      <c r="AR342" s="464">
        <f t="shared" si="81"/>
        <v>0</v>
      </c>
      <c r="AS342" s="463">
        <f t="shared" si="82"/>
        <v>0</v>
      </c>
      <c r="AT342" s="480">
        <v>0</v>
      </c>
      <c r="AU342" s="491">
        <f>[1]Budżet!K334</f>
        <v>0</v>
      </c>
      <c r="AV342" s="487">
        <f>ROUND([1]Budżet!K334-[1]Budżet!M334,2)</f>
        <v>0</v>
      </c>
      <c r="AW342" s="487" t="str">
        <f t="shared" si="83"/>
        <v>OK</v>
      </c>
      <c r="AX342" s="488" t="str">
        <f t="shared" si="71"/>
        <v>OK</v>
      </c>
      <c r="AY342" s="488" t="str">
        <f t="shared" si="79"/>
        <v>Wartość wkładu własnego spójna z SOWA EFS</v>
      </c>
      <c r="AZ342" s="490" t="str">
        <f t="shared" si="80"/>
        <v>Wartość ogółem spójna z SOWA EFS</v>
      </c>
      <c r="BA342" s="456"/>
      <c r="BB342" s="441"/>
      <c r="BC342" s="441"/>
      <c r="BD342" s="441"/>
      <c r="BE342" s="441"/>
      <c r="BF342" s="441"/>
      <c r="BG342" s="441"/>
    </row>
    <row r="343" spans="1:59" ht="75" customHeight="1">
      <c r="A343" s="438" t="s">
        <v>1436</v>
      </c>
      <c r="B343" s="438">
        <f>[1]Budżet!B335</f>
        <v>0</v>
      </c>
      <c r="C343" s="476">
        <f>[1]Budżet!E335</f>
        <v>0</v>
      </c>
      <c r="D343" s="438">
        <f>[1]Budżet!N335</f>
        <v>0</v>
      </c>
      <c r="E343" s="438" t="str">
        <f>IF([1]Budżet!D335="Amortyzacja","T","N")</f>
        <v>N</v>
      </c>
      <c r="F343" s="438" t="str">
        <f>IF([1]Budżet!D335="Personel projektu","T","N")</f>
        <v>N</v>
      </c>
      <c r="G343" s="438" t="str">
        <f>IF([1]Budżet!D335="Środki trwałe/dostawy","T","N")</f>
        <v>N</v>
      </c>
      <c r="H343" s="438" t="str">
        <f>IF([1]Budżet!D335="Wsparcie finansowe udzielone grantobiorcom i uczestnikom projektu","T","N")</f>
        <v>N</v>
      </c>
      <c r="I343" s="438" t="str">
        <f>IF([1]Budżet!K335&gt;[1]Budżet!M335,"T","N")</f>
        <v>N</v>
      </c>
      <c r="J343" s="438" t="str">
        <f>IF([1]Budżet!D335="Nieruchomości","T","N")</f>
        <v>N</v>
      </c>
      <c r="K343" s="438" t="str">
        <f>IF([1]Budżet!D335="Usługi zewnętrzne","T","N")</f>
        <v>N</v>
      </c>
      <c r="L343" s="438" t="str">
        <f>IF([1]Budżet!D335="Wartości niematerialne i prawne","T","N")</f>
        <v>N</v>
      </c>
      <c r="M343" s="438" t="str">
        <f>IF([1]Budżet!D335="Roboty budowlane","T","N")</f>
        <v>N</v>
      </c>
      <c r="N343" s="438" t="str">
        <f>IF([1]Budżet!D335="Dostawy (inne niż środki trwałe)","T","N")</f>
        <v>N</v>
      </c>
      <c r="O343" s="438" t="str">
        <f>IF([1]Budżet!D335="Koszty wsparcia uczestników projektu","T","N")</f>
        <v>N</v>
      </c>
      <c r="P343" s="460"/>
      <c r="Q343" s="461">
        <v>0</v>
      </c>
      <c r="R343" s="462">
        <v>0</v>
      </c>
      <c r="S343" s="463">
        <f t="shared" si="72"/>
        <v>0</v>
      </c>
      <c r="T343" s="460"/>
      <c r="U343" s="461">
        <v>0</v>
      </c>
      <c r="V343" s="462">
        <v>0</v>
      </c>
      <c r="W343" s="463">
        <f t="shared" si="73"/>
        <v>0</v>
      </c>
      <c r="X343" s="460"/>
      <c r="Y343" s="461">
        <v>0</v>
      </c>
      <c r="Z343" s="462">
        <v>0</v>
      </c>
      <c r="AA343" s="463">
        <f t="shared" si="74"/>
        <v>0</v>
      </c>
      <c r="AB343" s="460"/>
      <c r="AC343" s="461">
        <v>0</v>
      </c>
      <c r="AD343" s="462">
        <v>0</v>
      </c>
      <c r="AE343" s="463">
        <f t="shared" si="75"/>
        <v>0</v>
      </c>
      <c r="AF343" s="460"/>
      <c r="AG343" s="461">
        <v>0</v>
      </c>
      <c r="AH343" s="462">
        <v>0</v>
      </c>
      <c r="AI343" s="463">
        <f t="shared" si="76"/>
        <v>0</v>
      </c>
      <c r="AJ343" s="460"/>
      <c r="AK343" s="461">
        <v>0</v>
      </c>
      <c r="AL343" s="462">
        <v>0</v>
      </c>
      <c r="AM343" s="463">
        <f t="shared" si="77"/>
        <v>0</v>
      </c>
      <c r="AN343" s="460"/>
      <c r="AO343" s="461">
        <v>0</v>
      </c>
      <c r="AP343" s="462">
        <v>0</v>
      </c>
      <c r="AQ343" s="463">
        <f t="shared" si="78"/>
        <v>0</v>
      </c>
      <c r="AR343" s="464">
        <f t="shared" si="81"/>
        <v>0</v>
      </c>
      <c r="AS343" s="463">
        <f t="shared" si="82"/>
        <v>0</v>
      </c>
      <c r="AT343" s="480">
        <v>0</v>
      </c>
      <c r="AU343" s="491">
        <f>[1]Budżet!K335</f>
        <v>0</v>
      </c>
      <c r="AV343" s="487">
        <f>ROUND([1]Budżet!K335-[1]Budżet!M335,2)</f>
        <v>0</v>
      </c>
      <c r="AW343" s="487" t="str">
        <f t="shared" si="83"/>
        <v>OK</v>
      </c>
      <c r="AX343" s="488" t="str">
        <f t="shared" si="71"/>
        <v>OK</v>
      </c>
      <c r="AY343" s="488" t="str">
        <f t="shared" si="79"/>
        <v>Wartość wkładu własnego spójna z SOWA EFS</v>
      </c>
      <c r="AZ343" s="490" t="str">
        <f t="shared" si="80"/>
        <v>Wartość ogółem spójna z SOWA EFS</v>
      </c>
      <c r="BA343" s="456"/>
      <c r="BB343" s="441"/>
      <c r="BC343" s="441"/>
      <c r="BD343" s="441"/>
      <c r="BE343" s="441"/>
      <c r="BF343" s="441"/>
      <c r="BG343" s="441"/>
    </row>
    <row r="344" spans="1:59" ht="75" customHeight="1">
      <c r="A344" s="438" t="s">
        <v>1437</v>
      </c>
      <c r="B344" s="438">
        <f>[1]Budżet!B336</f>
        <v>0</v>
      </c>
      <c r="C344" s="476">
        <f>[1]Budżet!E336</f>
        <v>0</v>
      </c>
      <c r="D344" s="438">
        <f>[1]Budżet!N336</f>
        <v>0</v>
      </c>
      <c r="E344" s="438" t="str">
        <f>IF([1]Budżet!D336="Amortyzacja","T","N")</f>
        <v>N</v>
      </c>
      <c r="F344" s="438" t="str">
        <f>IF([1]Budżet!D336="Personel projektu","T","N")</f>
        <v>N</v>
      </c>
      <c r="G344" s="438" t="str">
        <f>IF([1]Budżet!D336="Środki trwałe/dostawy","T","N")</f>
        <v>N</v>
      </c>
      <c r="H344" s="438" t="str">
        <f>IF([1]Budżet!D336="Wsparcie finansowe udzielone grantobiorcom i uczestnikom projektu","T","N")</f>
        <v>N</v>
      </c>
      <c r="I344" s="438" t="str">
        <f>IF([1]Budżet!K336&gt;[1]Budżet!M336,"T","N")</f>
        <v>N</v>
      </c>
      <c r="J344" s="438" t="str">
        <f>IF([1]Budżet!D336="Nieruchomości","T","N")</f>
        <v>N</v>
      </c>
      <c r="K344" s="438" t="str">
        <f>IF([1]Budżet!D336="Usługi zewnętrzne","T","N")</f>
        <v>N</v>
      </c>
      <c r="L344" s="438" t="str">
        <f>IF([1]Budżet!D336="Wartości niematerialne i prawne","T","N")</f>
        <v>N</v>
      </c>
      <c r="M344" s="438" t="str">
        <f>IF([1]Budżet!D336="Roboty budowlane","T","N")</f>
        <v>N</v>
      </c>
      <c r="N344" s="438" t="str">
        <f>IF([1]Budżet!D336="Dostawy (inne niż środki trwałe)","T","N")</f>
        <v>N</v>
      </c>
      <c r="O344" s="438" t="str">
        <f>IF([1]Budżet!D336="Koszty wsparcia uczestników projektu","T","N")</f>
        <v>N</v>
      </c>
      <c r="P344" s="460"/>
      <c r="Q344" s="461">
        <v>0</v>
      </c>
      <c r="R344" s="462">
        <v>0</v>
      </c>
      <c r="S344" s="463">
        <f t="shared" si="72"/>
        <v>0</v>
      </c>
      <c r="T344" s="460"/>
      <c r="U344" s="461">
        <v>0</v>
      </c>
      <c r="V344" s="462">
        <v>0</v>
      </c>
      <c r="W344" s="463">
        <f t="shared" si="73"/>
        <v>0</v>
      </c>
      <c r="X344" s="460"/>
      <c r="Y344" s="461">
        <v>0</v>
      </c>
      <c r="Z344" s="462">
        <v>0</v>
      </c>
      <c r="AA344" s="463">
        <f t="shared" si="74"/>
        <v>0</v>
      </c>
      <c r="AB344" s="460"/>
      <c r="AC344" s="461">
        <v>0</v>
      </c>
      <c r="AD344" s="462">
        <v>0</v>
      </c>
      <c r="AE344" s="463">
        <f t="shared" si="75"/>
        <v>0</v>
      </c>
      <c r="AF344" s="460"/>
      <c r="AG344" s="461">
        <v>0</v>
      </c>
      <c r="AH344" s="462">
        <v>0</v>
      </c>
      <c r="AI344" s="463">
        <f t="shared" si="76"/>
        <v>0</v>
      </c>
      <c r="AJ344" s="460"/>
      <c r="AK344" s="461">
        <v>0</v>
      </c>
      <c r="AL344" s="462">
        <v>0</v>
      </c>
      <c r="AM344" s="463">
        <f t="shared" si="77"/>
        <v>0</v>
      </c>
      <c r="AN344" s="460"/>
      <c r="AO344" s="461">
        <v>0</v>
      </c>
      <c r="AP344" s="462">
        <v>0</v>
      </c>
      <c r="AQ344" s="463">
        <f t="shared" si="78"/>
        <v>0</v>
      </c>
      <c r="AR344" s="464">
        <f t="shared" si="81"/>
        <v>0</v>
      </c>
      <c r="AS344" s="463">
        <f t="shared" si="82"/>
        <v>0</v>
      </c>
      <c r="AT344" s="480">
        <v>0</v>
      </c>
      <c r="AU344" s="491">
        <f>[1]Budżet!K336</f>
        <v>0</v>
      </c>
      <c r="AV344" s="487">
        <f>ROUND([1]Budżet!K336-[1]Budżet!M336,2)</f>
        <v>0</v>
      </c>
      <c r="AW344" s="487" t="str">
        <f t="shared" si="83"/>
        <v>OK</v>
      </c>
      <c r="AX344" s="488" t="str">
        <f t="shared" si="71"/>
        <v>OK</v>
      </c>
      <c r="AY344" s="488" t="str">
        <f t="shared" si="79"/>
        <v>Wartość wkładu własnego spójna z SOWA EFS</v>
      </c>
      <c r="AZ344" s="490" t="str">
        <f t="shared" si="80"/>
        <v>Wartość ogółem spójna z SOWA EFS</v>
      </c>
      <c r="BA344" s="456"/>
      <c r="BB344" s="441"/>
      <c r="BC344" s="441"/>
      <c r="BD344" s="441"/>
      <c r="BE344" s="441"/>
      <c r="BF344" s="441"/>
      <c r="BG344" s="441"/>
    </row>
    <row r="345" spans="1:59" ht="75" customHeight="1">
      <c r="A345" s="438" t="s">
        <v>1438</v>
      </c>
      <c r="B345" s="438">
        <f>[1]Budżet!B337</f>
        <v>0</v>
      </c>
      <c r="C345" s="476">
        <f>[1]Budżet!E337</f>
        <v>0</v>
      </c>
      <c r="D345" s="438">
        <f>[1]Budżet!N337</f>
        <v>0</v>
      </c>
      <c r="E345" s="438" t="str">
        <f>IF([1]Budżet!D337="Amortyzacja","T","N")</f>
        <v>N</v>
      </c>
      <c r="F345" s="438" t="str">
        <f>IF([1]Budżet!D337="Personel projektu","T","N")</f>
        <v>N</v>
      </c>
      <c r="G345" s="438" t="str">
        <f>IF([1]Budżet!D337="Środki trwałe/dostawy","T","N")</f>
        <v>N</v>
      </c>
      <c r="H345" s="438" t="str">
        <f>IF([1]Budżet!D337="Wsparcie finansowe udzielone grantobiorcom i uczestnikom projektu","T","N")</f>
        <v>N</v>
      </c>
      <c r="I345" s="438" t="str">
        <f>IF([1]Budżet!K337&gt;[1]Budżet!M337,"T","N")</f>
        <v>N</v>
      </c>
      <c r="J345" s="438" t="str">
        <f>IF([1]Budżet!D337="Nieruchomości","T","N")</f>
        <v>N</v>
      </c>
      <c r="K345" s="438" t="str">
        <f>IF([1]Budżet!D337="Usługi zewnętrzne","T","N")</f>
        <v>N</v>
      </c>
      <c r="L345" s="438" t="str">
        <f>IF([1]Budżet!D337="Wartości niematerialne i prawne","T","N")</f>
        <v>N</v>
      </c>
      <c r="M345" s="438" t="str">
        <f>IF([1]Budżet!D337="Roboty budowlane","T","N")</f>
        <v>N</v>
      </c>
      <c r="N345" s="438" t="str">
        <f>IF([1]Budżet!D337="Dostawy (inne niż środki trwałe)","T","N")</f>
        <v>N</v>
      </c>
      <c r="O345" s="438" t="str">
        <f>IF([1]Budżet!D337="Koszty wsparcia uczestników projektu","T","N")</f>
        <v>N</v>
      </c>
      <c r="P345" s="460"/>
      <c r="Q345" s="461">
        <v>0</v>
      </c>
      <c r="R345" s="462">
        <v>0</v>
      </c>
      <c r="S345" s="463">
        <f t="shared" si="72"/>
        <v>0</v>
      </c>
      <c r="T345" s="460"/>
      <c r="U345" s="461">
        <v>0</v>
      </c>
      <c r="V345" s="462">
        <v>0</v>
      </c>
      <c r="W345" s="463">
        <f t="shared" si="73"/>
        <v>0</v>
      </c>
      <c r="X345" s="460"/>
      <c r="Y345" s="461">
        <v>0</v>
      </c>
      <c r="Z345" s="462">
        <v>0</v>
      </c>
      <c r="AA345" s="463">
        <f t="shared" si="74"/>
        <v>0</v>
      </c>
      <c r="AB345" s="460"/>
      <c r="AC345" s="461">
        <v>0</v>
      </c>
      <c r="AD345" s="462">
        <v>0</v>
      </c>
      <c r="AE345" s="463">
        <f t="shared" si="75"/>
        <v>0</v>
      </c>
      <c r="AF345" s="460"/>
      <c r="AG345" s="461">
        <v>0</v>
      </c>
      <c r="AH345" s="462">
        <v>0</v>
      </c>
      <c r="AI345" s="463">
        <f t="shared" si="76"/>
        <v>0</v>
      </c>
      <c r="AJ345" s="460"/>
      <c r="AK345" s="461">
        <v>0</v>
      </c>
      <c r="AL345" s="462">
        <v>0</v>
      </c>
      <c r="AM345" s="463">
        <f t="shared" si="77"/>
        <v>0</v>
      </c>
      <c r="AN345" s="460"/>
      <c r="AO345" s="461">
        <v>0</v>
      </c>
      <c r="AP345" s="462">
        <v>0</v>
      </c>
      <c r="AQ345" s="463">
        <f t="shared" si="78"/>
        <v>0</v>
      </c>
      <c r="AR345" s="464">
        <f t="shared" si="81"/>
        <v>0</v>
      </c>
      <c r="AS345" s="463">
        <f t="shared" si="82"/>
        <v>0</v>
      </c>
      <c r="AT345" s="480">
        <v>0</v>
      </c>
      <c r="AU345" s="491">
        <f>[1]Budżet!K337</f>
        <v>0</v>
      </c>
      <c r="AV345" s="487">
        <f>ROUND([1]Budżet!K337-[1]Budżet!M337,2)</f>
        <v>0</v>
      </c>
      <c r="AW345" s="487" t="str">
        <f t="shared" si="83"/>
        <v>OK</v>
      </c>
      <c r="AX345" s="488" t="str">
        <f t="shared" si="71"/>
        <v>OK</v>
      </c>
      <c r="AY345" s="488" t="str">
        <f t="shared" si="79"/>
        <v>Wartość wkładu własnego spójna z SOWA EFS</v>
      </c>
      <c r="AZ345" s="490" t="str">
        <f t="shared" si="80"/>
        <v>Wartość ogółem spójna z SOWA EFS</v>
      </c>
      <c r="BA345" s="456"/>
      <c r="BB345" s="441"/>
      <c r="BC345" s="441"/>
      <c r="BD345" s="441"/>
      <c r="BE345" s="441"/>
      <c r="BF345" s="441"/>
      <c r="BG345" s="441"/>
    </row>
    <row r="346" spans="1:59" ht="75" customHeight="1">
      <c r="A346" s="438" t="s">
        <v>1439</v>
      </c>
      <c r="B346" s="438">
        <f>[1]Budżet!B338</f>
        <v>0</v>
      </c>
      <c r="C346" s="476">
        <f>[1]Budżet!E338</f>
        <v>0</v>
      </c>
      <c r="D346" s="438">
        <f>[1]Budżet!N338</f>
        <v>0</v>
      </c>
      <c r="E346" s="438" t="str">
        <f>IF([1]Budżet!D338="Amortyzacja","T","N")</f>
        <v>N</v>
      </c>
      <c r="F346" s="438" t="str">
        <f>IF([1]Budżet!D338="Personel projektu","T","N")</f>
        <v>N</v>
      </c>
      <c r="G346" s="438" t="str">
        <f>IF([1]Budżet!D338="Środki trwałe/dostawy","T","N")</f>
        <v>N</v>
      </c>
      <c r="H346" s="438" t="str">
        <f>IF([1]Budżet!D338="Wsparcie finansowe udzielone grantobiorcom i uczestnikom projektu","T","N")</f>
        <v>N</v>
      </c>
      <c r="I346" s="438" t="str">
        <f>IF([1]Budżet!K338&gt;[1]Budżet!M338,"T","N")</f>
        <v>N</v>
      </c>
      <c r="J346" s="438" t="str">
        <f>IF([1]Budżet!D338="Nieruchomości","T","N")</f>
        <v>N</v>
      </c>
      <c r="K346" s="438" t="str">
        <f>IF([1]Budżet!D338="Usługi zewnętrzne","T","N")</f>
        <v>N</v>
      </c>
      <c r="L346" s="438" t="str">
        <f>IF([1]Budżet!D338="Wartości niematerialne i prawne","T","N")</f>
        <v>N</v>
      </c>
      <c r="M346" s="438" t="str">
        <f>IF([1]Budżet!D338="Roboty budowlane","T","N")</f>
        <v>N</v>
      </c>
      <c r="N346" s="438" t="str">
        <f>IF([1]Budżet!D338="Dostawy (inne niż środki trwałe)","T","N")</f>
        <v>N</v>
      </c>
      <c r="O346" s="438" t="str">
        <f>IF([1]Budżet!D338="Koszty wsparcia uczestników projektu","T","N")</f>
        <v>N</v>
      </c>
      <c r="P346" s="460"/>
      <c r="Q346" s="461">
        <v>0</v>
      </c>
      <c r="R346" s="462">
        <v>0</v>
      </c>
      <c r="S346" s="463">
        <f t="shared" si="72"/>
        <v>0</v>
      </c>
      <c r="T346" s="460"/>
      <c r="U346" s="461">
        <v>0</v>
      </c>
      <c r="V346" s="462">
        <v>0</v>
      </c>
      <c r="W346" s="463">
        <f t="shared" si="73"/>
        <v>0</v>
      </c>
      <c r="X346" s="460"/>
      <c r="Y346" s="461">
        <v>0</v>
      </c>
      <c r="Z346" s="462">
        <v>0</v>
      </c>
      <c r="AA346" s="463">
        <f t="shared" si="74"/>
        <v>0</v>
      </c>
      <c r="AB346" s="460"/>
      <c r="AC346" s="461">
        <v>0</v>
      </c>
      <c r="AD346" s="462">
        <v>0</v>
      </c>
      <c r="AE346" s="463">
        <f t="shared" si="75"/>
        <v>0</v>
      </c>
      <c r="AF346" s="460"/>
      <c r="AG346" s="461">
        <v>0</v>
      </c>
      <c r="AH346" s="462">
        <v>0</v>
      </c>
      <c r="AI346" s="463">
        <f t="shared" si="76"/>
        <v>0</v>
      </c>
      <c r="AJ346" s="460"/>
      <c r="AK346" s="461">
        <v>0</v>
      </c>
      <c r="AL346" s="462">
        <v>0</v>
      </c>
      <c r="AM346" s="463">
        <f t="shared" si="77"/>
        <v>0</v>
      </c>
      <c r="AN346" s="460"/>
      <c r="AO346" s="461">
        <v>0</v>
      </c>
      <c r="AP346" s="462">
        <v>0</v>
      </c>
      <c r="AQ346" s="463">
        <f t="shared" si="78"/>
        <v>0</v>
      </c>
      <c r="AR346" s="464">
        <f t="shared" si="81"/>
        <v>0</v>
      </c>
      <c r="AS346" s="463">
        <f t="shared" si="82"/>
        <v>0</v>
      </c>
      <c r="AT346" s="480">
        <v>0</v>
      </c>
      <c r="AU346" s="491">
        <f>[1]Budżet!K338</f>
        <v>0</v>
      </c>
      <c r="AV346" s="487">
        <f>ROUND([1]Budżet!K338-[1]Budżet!M338,2)</f>
        <v>0</v>
      </c>
      <c r="AW346" s="487" t="str">
        <f t="shared" si="83"/>
        <v>OK</v>
      </c>
      <c r="AX346" s="488" t="str">
        <f t="shared" si="71"/>
        <v>OK</v>
      </c>
      <c r="AY346" s="488" t="str">
        <f t="shared" si="79"/>
        <v>Wartość wkładu własnego spójna z SOWA EFS</v>
      </c>
      <c r="AZ346" s="490" t="str">
        <f t="shared" si="80"/>
        <v>Wartość ogółem spójna z SOWA EFS</v>
      </c>
      <c r="BA346" s="456"/>
      <c r="BB346" s="441"/>
      <c r="BC346" s="441"/>
      <c r="BD346" s="441"/>
      <c r="BE346" s="441"/>
      <c r="BF346" s="441"/>
      <c r="BG346" s="441"/>
    </row>
    <row r="347" spans="1:59" ht="75" customHeight="1">
      <c r="A347" s="438" t="s">
        <v>1440</v>
      </c>
      <c r="B347" s="438">
        <f>[1]Budżet!B339</f>
        <v>0</v>
      </c>
      <c r="C347" s="476">
        <f>[1]Budżet!E339</f>
        <v>0</v>
      </c>
      <c r="D347" s="438">
        <f>[1]Budżet!N339</f>
        <v>0</v>
      </c>
      <c r="E347" s="438" t="str">
        <f>IF([1]Budżet!D339="Amortyzacja","T","N")</f>
        <v>N</v>
      </c>
      <c r="F347" s="438" t="str">
        <f>IF([1]Budżet!D339="Personel projektu","T","N")</f>
        <v>N</v>
      </c>
      <c r="G347" s="438" t="str">
        <f>IF([1]Budżet!D339="Środki trwałe/dostawy","T","N")</f>
        <v>N</v>
      </c>
      <c r="H347" s="438" t="str">
        <f>IF([1]Budżet!D339="Wsparcie finansowe udzielone grantobiorcom i uczestnikom projektu","T","N")</f>
        <v>N</v>
      </c>
      <c r="I347" s="438" t="str">
        <f>IF([1]Budżet!K339&gt;[1]Budżet!M339,"T","N")</f>
        <v>N</v>
      </c>
      <c r="J347" s="438" t="str">
        <f>IF([1]Budżet!D339="Nieruchomości","T","N")</f>
        <v>N</v>
      </c>
      <c r="K347" s="438" t="str">
        <f>IF([1]Budżet!D339="Usługi zewnętrzne","T","N")</f>
        <v>N</v>
      </c>
      <c r="L347" s="438" t="str">
        <f>IF([1]Budżet!D339="Wartości niematerialne i prawne","T","N")</f>
        <v>N</v>
      </c>
      <c r="M347" s="438" t="str">
        <f>IF([1]Budżet!D339="Roboty budowlane","T","N")</f>
        <v>N</v>
      </c>
      <c r="N347" s="438" t="str">
        <f>IF([1]Budżet!D339="Dostawy (inne niż środki trwałe)","T","N")</f>
        <v>N</v>
      </c>
      <c r="O347" s="438" t="str">
        <f>IF([1]Budżet!D339="Koszty wsparcia uczestników projektu","T","N")</f>
        <v>N</v>
      </c>
      <c r="P347" s="460"/>
      <c r="Q347" s="461">
        <v>0</v>
      </c>
      <c r="R347" s="462">
        <v>0</v>
      </c>
      <c r="S347" s="463">
        <f t="shared" si="72"/>
        <v>0</v>
      </c>
      <c r="T347" s="460"/>
      <c r="U347" s="461">
        <v>0</v>
      </c>
      <c r="V347" s="462">
        <v>0</v>
      </c>
      <c r="W347" s="463">
        <f t="shared" si="73"/>
        <v>0</v>
      </c>
      <c r="X347" s="460"/>
      <c r="Y347" s="461">
        <v>0</v>
      </c>
      <c r="Z347" s="462">
        <v>0</v>
      </c>
      <c r="AA347" s="463">
        <f t="shared" si="74"/>
        <v>0</v>
      </c>
      <c r="AB347" s="460"/>
      <c r="AC347" s="461">
        <v>0</v>
      </c>
      <c r="AD347" s="462">
        <v>0</v>
      </c>
      <c r="AE347" s="463">
        <f t="shared" si="75"/>
        <v>0</v>
      </c>
      <c r="AF347" s="460"/>
      <c r="AG347" s="461">
        <v>0</v>
      </c>
      <c r="AH347" s="462">
        <v>0</v>
      </c>
      <c r="AI347" s="463">
        <f t="shared" si="76"/>
        <v>0</v>
      </c>
      <c r="AJ347" s="460"/>
      <c r="AK347" s="461">
        <v>0</v>
      </c>
      <c r="AL347" s="462">
        <v>0</v>
      </c>
      <c r="AM347" s="463">
        <f t="shared" si="77"/>
        <v>0</v>
      </c>
      <c r="AN347" s="460"/>
      <c r="AO347" s="461">
        <v>0</v>
      </c>
      <c r="AP347" s="462">
        <v>0</v>
      </c>
      <c r="AQ347" s="463">
        <f t="shared" si="78"/>
        <v>0</v>
      </c>
      <c r="AR347" s="464">
        <f t="shared" si="81"/>
        <v>0</v>
      </c>
      <c r="AS347" s="463">
        <f t="shared" si="82"/>
        <v>0</v>
      </c>
      <c r="AT347" s="480">
        <v>0</v>
      </c>
      <c r="AU347" s="491">
        <f>[1]Budżet!K339</f>
        <v>0</v>
      </c>
      <c r="AV347" s="487">
        <f>ROUND([1]Budżet!K339-[1]Budżet!M339,2)</f>
        <v>0</v>
      </c>
      <c r="AW347" s="487" t="str">
        <f t="shared" si="83"/>
        <v>OK</v>
      </c>
      <c r="AX347" s="488" t="str">
        <f t="shared" si="71"/>
        <v>OK</v>
      </c>
      <c r="AY347" s="488" t="str">
        <f t="shared" si="79"/>
        <v>Wartość wkładu własnego spójna z SOWA EFS</v>
      </c>
      <c r="AZ347" s="490" t="str">
        <f t="shared" si="80"/>
        <v>Wartość ogółem spójna z SOWA EFS</v>
      </c>
      <c r="BA347" s="456"/>
      <c r="BB347" s="441"/>
      <c r="BC347" s="441"/>
      <c r="BD347" s="441"/>
      <c r="BE347" s="441"/>
      <c r="BF347" s="441"/>
      <c r="BG347" s="441"/>
    </row>
    <row r="348" spans="1:59" ht="75" customHeight="1">
      <c r="A348" s="438" t="s">
        <v>1441</v>
      </c>
      <c r="B348" s="438">
        <f>[1]Budżet!B340</f>
        <v>0</v>
      </c>
      <c r="C348" s="476">
        <f>[1]Budżet!E340</f>
        <v>0</v>
      </c>
      <c r="D348" s="438">
        <f>[1]Budżet!N340</f>
        <v>0</v>
      </c>
      <c r="E348" s="438" t="str">
        <f>IF([1]Budżet!D340="Amortyzacja","T","N")</f>
        <v>N</v>
      </c>
      <c r="F348" s="438" t="str">
        <f>IF([1]Budżet!D340="Personel projektu","T","N")</f>
        <v>N</v>
      </c>
      <c r="G348" s="438" t="str">
        <f>IF([1]Budżet!D340="Środki trwałe/dostawy","T","N")</f>
        <v>N</v>
      </c>
      <c r="H348" s="438" t="str">
        <f>IF([1]Budżet!D340="Wsparcie finansowe udzielone grantobiorcom i uczestnikom projektu","T","N")</f>
        <v>N</v>
      </c>
      <c r="I348" s="438" t="str">
        <f>IF([1]Budżet!K340&gt;[1]Budżet!M340,"T","N")</f>
        <v>N</v>
      </c>
      <c r="J348" s="438" t="str">
        <f>IF([1]Budżet!D340="Nieruchomości","T","N")</f>
        <v>N</v>
      </c>
      <c r="K348" s="438" t="str">
        <f>IF([1]Budżet!D340="Usługi zewnętrzne","T","N")</f>
        <v>N</v>
      </c>
      <c r="L348" s="438" t="str">
        <f>IF([1]Budżet!D340="Wartości niematerialne i prawne","T","N")</f>
        <v>N</v>
      </c>
      <c r="M348" s="438" t="str">
        <f>IF([1]Budżet!D340="Roboty budowlane","T","N")</f>
        <v>N</v>
      </c>
      <c r="N348" s="438" t="str">
        <f>IF([1]Budżet!D340="Dostawy (inne niż środki trwałe)","T","N")</f>
        <v>N</v>
      </c>
      <c r="O348" s="438" t="str">
        <f>IF([1]Budżet!D340="Koszty wsparcia uczestników projektu","T","N")</f>
        <v>N</v>
      </c>
      <c r="P348" s="460"/>
      <c r="Q348" s="461">
        <v>0</v>
      </c>
      <c r="R348" s="462">
        <v>0</v>
      </c>
      <c r="S348" s="463">
        <f t="shared" si="72"/>
        <v>0</v>
      </c>
      <c r="T348" s="460"/>
      <c r="U348" s="461">
        <v>0</v>
      </c>
      <c r="V348" s="462">
        <v>0</v>
      </c>
      <c r="W348" s="463">
        <f t="shared" si="73"/>
        <v>0</v>
      </c>
      <c r="X348" s="460"/>
      <c r="Y348" s="461">
        <v>0</v>
      </c>
      <c r="Z348" s="462">
        <v>0</v>
      </c>
      <c r="AA348" s="463">
        <f t="shared" si="74"/>
        <v>0</v>
      </c>
      <c r="AB348" s="460"/>
      <c r="AC348" s="461">
        <v>0</v>
      </c>
      <c r="AD348" s="462">
        <v>0</v>
      </c>
      <c r="AE348" s="463">
        <f t="shared" si="75"/>
        <v>0</v>
      </c>
      <c r="AF348" s="460"/>
      <c r="AG348" s="461">
        <v>0</v>
      </c>
      <c r="AH348" s="462">
        <v>0</v>
      </c>
      <c r="AI348" s="463">
        <f t="shared" si="76"/>
        <v>0</v>
      </c>
      <c r="AJ348" s="460"/>
      <c r="AK348" s="461">
        <v>0</v>
      </c>
      <c r="AL348" s="462">
        <v>0</v>
      </c>
      <c r="AM348" s="463">
        <f t="shared" si="77"/>
        <v>0</v>
      </c>
      <c r="AN348" s="460"/>
      <c r="AO348" s="461">
        <v>0</v>
      </c>
      <c r="AP348" s="462">
        <v>0</v>
      </c>
      <c r="AQ348" s="463">
        <f t="shared" si="78"/>
        <v>0</v>
      </c>
      <c r="AR348" s="464">
        <f t="shared" si="81"/>
        <v>0</v>
      </c>
      <c r="AS348" s="463">
        <f t="shared" si="82"/>
        <v>0</v>
      </c>
      <c r="AT348" s="480">
        <v>0</v>
      </c>
      <c r="AU348" s="491">
        <f>[1]Budżet!K340</f>
        <v>0</v>
      </c>
      <c r="AV348" s="487">
        <f>ROUND([1]Budżet!K340-[1]Budżet!M340,2)</f>
        <v>0</v>
      </c>
      <c r="AW348" s="487" t="str">
        <f t="shared" si="83"/>
        <v>OK</v>
      </c>
      <c r="AX348" s="488" t="str">
        <f t="shared" si="71"/>
        <v>OK</v>
      </c>
      <c r="AY348" s="488" t="str">
        <f t="shared" si="79"/>
        <v>Wartość wkładu własnego spójna z SOWA EFS</v>
      </c>
      <c r="AZ348" s="490" t="str">
        <f t="shared" si="80"/>
        <v>Wartość ogółem spójna z SOWA EFS</v>
      </c>
      <c r="BA348" s="456"/>
      <c r="BB348" s="441"/>
      <c r="BC348" s="441"/>
      <c r="BD348" s="441"/>
      <c r="BE348" s="441"/>
      <c r="BF348" s="441"/>
      <c r="BG348" s="441"/>
    </row>
    <row r="349" spans="1:59" ht="75" customHeight="1">
      <c r="A349" s="438" t="s">
        <v>1442</v>
      </c>
      <c r="B349" s="438">
        <f>[1]Budżet!B341</f>
        <v>0</v>
      </c>
      <c r="C349" s="476">
        <f>[1]Budżet!E341</f>
        <v>0</v>
      </c>
      <c r="D349" s="438">
        <f>[1]Budżet!N341</f>
        <v>0</v>
      </c>
      <c r="E349" s="438" t="str">
        <f>IF([1]Budżet!D341="Amortyzacja","T","N")</f>
        <v>N</v>
      </c>
      <c r="F349" s="438" t="str">
        <f>IF([1]Budżet!D341="Personel projektu","T","N")</f>
        <v>N</v>
      </c>
      <c r="G349" s="438" t="str">
        <f>IF([1]Budżet!D341="Środki trwałe/dostawy","T","N")</f>
        <v>N</v>
      </c>
      <c r="H349" s="438" t="str">
        <f>IF([1]Budżet!D341="Wsparcie finansowe udzielone grantobiorcom i uczestnikom projektu","T","N")</f>
        <v>N</v>
      </c>
      <c r="I349" s="438" t="str">
        <f>IF([1]Budżet!K341&gt;[1]Budżet!M341,"T","N")</f>
        <v>N</v>
      </c>
      <c r="J349" s="438" t="str">
        <f>IF([1]Budżet!D341="Nieruchomości","T","N")</f>
        <v>N</v>
      </c>
      <c r="K349" s="438" t="str">
        <f>IF([1]Budżet!D341="Usługi zewnętrzne","T","N")</f>
        <v>N</v>
      </c>
      <c r="L349" s="438" t="str">
        <f>IF([1]Budżet!D341="Wartości niematerialne i prawne","T","N")</f>
        <v>N</v>
      </c>
      <c r="M349" s="438" t="str">
        <f>IF([1]Budżet!D341="Roboty budowlane","T","N")</f>
        <v>N</v>
      </c>
      <c r="N349" s="438" t="str">
        <f>IF([1]Budżet!D341="Dostawy (inne niż środki trwałe)","T","N")</f>
        <v>N</v>
      </c>
      <c r="O349" s="438" t="str">
        <f>IF([1]Budżet!D341="Koszty wsparcia uczestników projektu","T","N")</f>
        <v>N</v>
      </c>
      <c r="P349" s="460"/>
      <c r="Q349" s="461">
        <v>0</v>
      </c>
      <c r="R349" s="462">
        <v>0</v>
      </c>
      <c r="S349" s="463">
        <f t="shared" si="72"/>
        <v>0</v>
      </c>
      <c r="T349" s="460"/>
      <c r="U349" s="461">
        <v>0</v>
      </c>
      <c r="V349" s="462">
        <v>0</v>
      </c>
      <c r="W349" s="463">
        <f t="shared" si="73"/>
        <v>0</v>
      </c>
      <c r="X349" s="460"/>
      <c r="Y349" s="461">
        <v>0</v>
      </c>
      <c r="Z349" s="462">
        <v>0</v>
      </c>
      <c r="AA349" s="463">
        <f t="shared" si="74"/>
        <v>0</v>
      </c>
      <c r="AB349" s="460"/>
      <c r="AC349" s="461">
        <v>0</v>
      </c>
      <c r="AD349" s="462">
        <v>0</v>
      </c>
      <c r="AE349" s="463">
        <f t="shared" si="75"/>
        <v>0</v>
      </c>
      <c r="AF349" s="460"/>
      <c r="AG349" s="461">
        <v>0</v>
      </c>
      <c r="AH349" s="462">
        <v>0</v>
      </c>
      <c r="AI349" s="463">
        <f t="shared" si="76"/>
        <v>0</v>
      </c>
      <c r="AJ349" s="460"/>
      <c r="AK349" s="461">
        <v>0</v>
      </c>
      <c r="AL349" s="462">
        <v>0</v>
      </c>
      <c r="AM349" s="463">
        <f t="shared" si="77"/>
        <v>0</v>
      </c>
      <c r="AN349" s="460"/>
      <c r="AO349" s="461">
        <v>0</v>
      </c>
      <c r="AP349" s="462">
        <v>0</v>
      </c>
      <c r="AQ349" s="463">
        <f t="shared" si="78"/>
        <v>0</v>
      </c>
      <c r="AR349" s="464">
        <f t="shared" si="81"/>
        <v>0</v>
      </c>
      <c r="AS349" s="463">
        <f t="shared" si="82"/>
        <v>0</v>
      </c>
      <c r="AT349" s="480">
        <v>0</v>
      </c>
      <c r="AU349" s="491">
        <f>[1]Budżet!K341</f>
        <v>0</v>
      </c>
      <c r="AV349" s="487">
        <f>ROUND([1]Budżet!K341-[1]Budżet!M341,2)</f>
        <v>0</v>
      </c>
      <c r="AW349" s="487" t="str">
        <f t="shared" si="83"/>
        <v>OK</v>
      </c>
      <c r="AX349" s="488" t="str">
        <f t="shared" si="71"/>
        <v>OK</v>
      </c>
      <c r="AY349" s="488" t="str">
        <f t="shared" si="79"/>
        <v>Wartość wkładu własnego spójna z SOWA EFS</v>
      </c>
      <c r="AZ349" s="490" t="str">
        <f t="shared" si="80"/>
        <v>Wartość ogółem spójna z SOWA EFS</v>
      </c>
      <c r="BA349" s="456"/>
      <c r="BB349" s="441"/>
      <c r="BC349" s="441"/>
      <c r="BD349" s="441"/>
      <c r="BE349" s="441"/>
      <c r="BF349" s="441"/>
      <c r="BG349" s="441"/>
    </row>
    <row r="350" spans="1:59" ht="75" customHeight="1">
      <c r="A350" s="438" t="s">
        <v>1443</v>
      </c>
      <c r="B350" s="438">
        <f>[1]Budżet!B342</f>
        <v>0</v>
      </c>
      <c r="C350" s="476">
        <f>[1]Budżet!E342</f>
        <v>0</v>
      </c>
      <c r="D350" s="438">
        <f>[1]Budżet!N342</f>
        <v>0</v>
      </c>
      <c r="E350" s="438" t="str">
        <f>IF([1]Budżet!D342="Amortyzacja","T","N")</f>
        <v>N</v>
      </c>
      <c r="F350" s="438" t="str">
        <f>IF([1]Budżet!D342="Personel projektu","T","N")</f>
        <v>N</v>
      </c>
      <c r="G350" s="438" t="str">
        <f>IF([1]Budżet!D342="Środki trwałe/dostawy","T","N")</f>
        <v>N</v>
      </c>
      <c r="H350" s="438" t="str">
        <f>IF([1]Budżet!D342="Wsparcie finansowe udzielone grantobiorcom i uczestnikom projektu","T","N")</f>
        <v>N</v>
      </c>
      <c r="I350" s="438" t="str">
        <f>IF([1]Budżet!K342&gt;[1]Budżet!M342,"T","N")</f>
        <v>N</v>
      </c>
      <c r="J350" s="438" t="str">
        <f>IF([1]Budżet!D342="Nieruchomości","T","N")</f>
        <v>N</v>
      </c>
      <c r="K350" s="438" t="str">
        <f>IF([1]Budżet!D342="Usługi zewnętrzne","T","N")</f>
        <v>N</v>
      </c>
      <c r="L350" s="438" t="str">
        <f>IF([1]Budżet!D342="Wartości niematerialne i prawne","T","N")</f>
        <v>N</v>
      </c>
      <c r="M350" s="438" t="str">
        <f>IF([1]Budżet!D342="Roboty budowlane","T","N")</f>
        <v>N</v>
      </c>
      <c r="N350" s="438" t="str">
        <f>IF([1]Budżet!D342="Dostawy (inne niż środki trwałe)","T","N")</f>
        <v>N</v>
      </c>
      <c r="O350" s="438" t="str">
        <f>IF([1]Budżet!D342="Koszty wsparcia uczestników projektu","T","N")</f>
        <v>N</v>
      </c>
      <c r="P350" s="460"/>
      <c r="Q350" s="461">
        <v>0</v>
      </c>
      <c r="R350" s="462">
        <v>0</v>
      </c>
      <c r="S350" s="463">
        <f t="shared" si="72"/>
        <v>0</v>
      </c>
      <c r="T350" s="460"/>
      <c r="U350" s="461">
        <v>0</v>
      </c>
      <c r="V350" s="462">
        <v>0</v>
      </c>
      <c r="W350" s="463">
        <f t="shared" si="73"/>
        <v>0</v>
      </c>
      <c r="X350" s="460"/>
      <c r="Y350" s="461">
        <v>0</v>
      </c>
      <c r="Z350" s="462">
        <v>0</v>
      </c>
      <c r="AA350" s="463">
        <f t="shared" si="74"/>
        <v>0</v>
      </c>
      <c r="AB350" s="460"/>
      <c r="AC350" s="461">
        <v>0</v>
      </c>
      <c r="AD350" s="462">
        <v>0</v>
      </c>
      <c r="AE350" s="463">
        <f t="shared" si="75"/>
        <v>0</v>
      </c>
      <c r="AF350" s="460"/>
      <c r="AG350" s="461">
        <v>0</v>
      </c>
      <c r="AH350" s="462">
        <v>0</v>
      </c>
      <c r="AI350" s="463">
        <f t="shared" si="76"/>
        <v>0</v>
      </c>
      <c r="AJ350" s="460"/>
      <c r="AK350" s="461">
        <v>0</v>
      </c>
      <c r="AL350" s="462">
        <v>0</v>
      </c>
      <c r="AM350" s="463">
        <f t="shared" si="77"/>
        <v>0</v>
      </c>
      <c r="AN350" s="460"/>
      <c r="AO350" s="461">
        <v>0</v>
      </c>
      <c r="AP350" s="462">
        <v>0</v>
      </c>
      <c r="AQ350" s="463">
        <f t="shared" si="78"/>
        <v>0</v>
      </c>
      <c r="AR350" s="464">
        <f t="shared" si="81"/>
        <v>0</v>
      </c>
      <c r="AS350" s="463">
        <f t="shared" si="82"/>
        <v>0</v>
      </c>
      <c r="AT350" s="480">
        <v>0</v>
      </c>
      <c r="AU350" s="491">
        <f>[1]Budżet!K342</f>
        <v>0</v>
      </c>
      <c r="AV350" s="487">
        <f>ROUND([1]Budżet!K342-[1]Budżet!M342,2)</f>
        <v>0</v>
      </c>
      <c r="AW350" s="487" t="str">
        <f t="shared" si="83"/>
        <v>OK</v>
      </c>
      <c r="AX350" s="488" t="str">
        <f t="shared" si="71"/>
        <v>OK</v>
      </c>
      <c r="AY350" s="488" t="str">
        <f t="shared" si="79"/>
        <v>Wartość wkładu własnego spójna z SOWA EFS</v>
      </c>
      <c r="AZ350" s="490" t="str">
        <f t="shared" si="80"/>
        <v>Wartość ogółem spójna z SOWA EFS</v>
      </c>
      <c r="BA350" s="456"/>
      <c r="BB350" s="441"/>
      <c r="BC350" s="441"/>
      <c r="BD350" s="441"/>
      <c r="BE350" s="441"/>
      <c r="BF350" s="441"/>
      <c r="BG350" s="441"/>
    </row>
    <row r="351" spans="1:59" ht="75" customHeight="1">
      <c r="A351" s="438" t="s">
        <v>1444</v>
      </c>
      <c r="B351" s="438">
        <f>[1]Budżet!B343</f>
        <v>0</v>
      </c>
      <c r="C351" s="476">
        <f>[1]Budżet!E343</f>
        <v>0</v>
      </c>
      <c r="D351" s="438">
        <f>[1]Budżet!N343</f>
        <v>0</v>
      </c>
      <c r="E351" s="438" t="str">
        <f>IF([1]Budżet!D343="Amortyzacja","T","N")</f>
        <v>N</v>
      </c>
      <c r="F351" s="438" t="str">
        <f>IF([1]Budżet!D343="Personel projektu","T","N")</f>
        <v>N</v>
      </c>
      <c r="G351" s="438" t="str">
        <f>IF([1]Budżet!D343="Środki trwałe/dostawy","T","N")</f>
        <v>N</v>
      </c>
      <c r="H351" s="438" t="str">
        <f>IF([1]Budżet!D343="Wsparcie finansowe udzielone grantobiorcom i uczestnikom projektu","T","N")</f>
        <v>N</v>
      </c>
      <c r="I351" s="438" t="str">
        <f>IF([1]Budżet!K343&gt;[1]Budżet!M343,"T","N")</f>
        <v>N</v>
      </c>
      <c r="J351" s="438" t="str">
        <f>IF([1]Budżet!D343="Nieruchomości","T","N")</f>
        <v>N</v>
      </c>
      <c r="K351" s="438" t="str">
        <f>IF([1]Budżet!D343="Usługi zewnętrzne","T","N")</f>
        <v>N</v>
      </c>
      <c r="L351" s="438" t="str">
        <f>IF([1]Budżet!D343="Wartości niematerialne i prawne","T","N")</f>
        <v>N</v>
      </c>
      <c r="M351" s="438" t="str">
        <f>IF([1]Budżet!D343="Roboty budowlane","T","N")</f>
        <v>N</v>
      </c>
      <c r="N351" s="438" t="str">
        <f>IF([1]Budżet!D343="Dostawy (inne niż środki trwałe)","T","N")</f>
        <v>N</v>
      </c>
      <c r="O351" s="438" t="str">
        <f>IF([1]Budżet!D343="Koszty wsparcia uczestników projektu","T","N")</f>
        <v>N</v>
      </c>
      <c r="P351" s="460"/>
      <c r="Q351" s="461">
        <v>0</v>
      </c>
      <c r="R351" s="462">
        <v>0</v>
      </c>
      <c r="S351" s="463">
        <f t="shared" si="72"/>
        <v>0</v>
      </c>
      <c r="T351" s="460"/>
      <c r="U351" s="461">
        <v>0</v>
      </c>
      <c r="V351" s="462">
        <v>0</v>
      </c>
      <c r="W351" s="463">
        <f t="shared" si="73"/>
        <v>0</v>
      </c>
      <c r="X351" s="460"/>
      <c r="Y351" s="461">
        <v>0</v>
      </c>
      <c r="Z351" s="462">
        <v>0</v>
      </c>
      <c r="AA351" s="463">
        <f t="shared" si="74"/>
        <v>0</v>
      </c>
      <c r="AB351" s="460"/>
      <c r="AC351" s="461">
        <v>0</v>
      </c>
      <c r="AD351" s="462">
        <v>0</v>
      </c>
      <c r="AE351" s="463">
        <f t="shared" si="75"/>
        <v>0</v>
      </c>
      <c r="AF351" s="460"/>
      <c r="AG351" s="461">
        <v>0</v>
      </c>
      <c r="AH351" s="462">
        <v>0</v>
      </c>
      <c r="AI351" s="463">
        <f t="shared" si="76"/>
        <v>0</v>
      </c>
      <c r="AJ351" s="460"/>
      <c r="AK351" s="461">
        <v>0</v>
      </c>
      <c r="AL351" s="462">
        <v>0</v>
      </c>
      <c r="AM351" s="463">
        <f t="shared" si="77"/>
        <v>0</v>
      </c>
      <c r="AN351" s="460"/>
      <c r="AO351" s="461">
        <v>0</v>
      </c>
      <c r="AP351" s="462">
        <v>0</v>
      </c>
      <c r="AQ351" s="463">
        <f t="shared" si="78"/>
        <v>0</v>
      </c>
      <c r="AR351" s="464">
        <f t="shared" si="81"/>
        <v>0</v>
      </c>
      <c r="AS351" s="463">
        <f t="shared" si="82"/>
        <v>0</v>
      </c>
      <c r="AT351" s="480">
        <v>0</v>
      </c>
      <c r="AU351" s="491">
        <f>[1]Budżet!K343</f>
        <v>0</v>
      </c>
      <c r="AV351" s="487">
        <f>ROUND([1]Budżet!K343-[1]Budżet!M343,2)</f>
        <v>0</v>
      </c>
      <c r="AW351" s="487" t="str">
        <f t="shared" si="83"/>
        <v>OK</v>
      </c>
      <c r="AX351" s="488" t="str">
        <f t="shared" si="71"/>
        <v>OK</v>
      </c>
      <c r="AY351" s="488" t="str">
        <f t="shared" si="79"/>
        <v>Wartość wkładu własnego spójna z SOWA EFS</v>
      </c>
      <c r="AZ351" s="490" t="str">
        <f t="shared" si="80"/>
        <v>Wartość ogółem spójna z SOWA EFS</v>
      </c>
      <c r="BA351" s="456"/>
      <c r="BB351" s="441"/>
      <c r="BC351" s="441"/>
      <c r="BD351" s="441"/>
      <c r="BE351" s="441"/>
      <c r="BF351" s="441"/>
      <c r="BG351" s="441"/>
    </row>
    <row r="352" spans="1:59" ht="75" customHeight="1">
      <c r="A352" s="438" t="s">
        <v>1445</v>
      </c>
      <c r="B352" s="438">
        <f>[1]Budżet!B344</f>
        <v>0</v>
      </c>
      <c r="C352" s="476">
        <f>[1]Budżet!E344</f>
        <v>0</v>
      </c>
      <c r="D352" s="438">
        <f>[1]Budżet!N344</f>
        <v>0</v>
      </c>
      <c r="E352" s="438" t="str">
        <f>IF([1]Budżet!D344="Amortyzacja","T","N")</f>
        <v>N</v>
      </c>
      <c r="F352" s="438" t="str">
        <f>IF([1]Budżet!D344="Personel projektu","T","N")</f>
        <v>N</v>
      </c>
      <c r="G352" s="438" t="str">
        <f>IF([1]Budżet!D344="Środki trwałe/dostawy","T","N")</f>
        <v>N</v>
      </c>
      <c r="H352" s="438" t="str">
        <f>IF([1]Budżet!D344="Wsparcie finansowe udzielone grantobiorcom i uczestnikom projektu","T","N")</f>
        <v>N</v>
      </c>
      <c r="I352" s="438" t="str">
        <f>IF([1]Budżet!K344&gt;[1]Budżet!M344,"T","N")</f>
        <v>N</v>
      </c>
      <c r="J352" s="438" t="str">
        <f>IF([1]Budżet!D344="Nieruchomości","T","N")</f>
        <v>N</v>
      </c>
      <c r="K352" s="438" t="str">
        <f>IF([1]Budżet!D344="Usługi zewnętrzne","T","N")</f>
        <v>N</v>
      </c>
      <c r="L352" s="438" t="str">
        <f>IF([1]Budżet!D344="Wartości niematerialne i prawne","T","N")</f>
        <v>N</v>
      </c>
      <c r="M352" s="438" t="str">
        <f>IF([1]Budżet!D344="Roboty budowlane","T","N")</f>
        <v>N</v>
      </c>
      <c r="N352" s="438" t="str">
        <f>IF([1]Budżet!D344="Dostawy (inne niż środki trwałe)","T","N")</f>
        <v>N</v>
      </c>
      <c r="O352" s="438" t="str">
        <f>IF([1]Budżet!D344="Koszty wsparcia uczestników projektu","T","N")</f>
        <v>N</v>
      </c>
      <c r="P352" s="460"/>
      <c r="Q352" s="461">
        <v>0</v>
      </c>
      <c r="R352" s="462">
        <v>0</v>
      </c>
      <c r="S352" s="463">
        <f t="shared" si="72"/>
        <v>0</v>
      </c>
      <c r="T352" s="460"/>
      <c r="U352" s="461">
        <v>0</v>
      </c>
      <c r="V352" s="462">
        <v>0</v>
      </c>
      <c r="W352" s="463">
        <f t="shared" si="73"/>
        <v>0</v>
      </c>
      <c r="X352" s="460"/>
      <c r="Y352" s="461">
        <v>0</v>
      </c>
      <c r="Z352" s="462">
        <v>0</v>
      </c>
      <c r="AA352" s="463">
        <f t="shared" si="74"/>
        <v>0</v>
      </c>
      <c r="AB352" s="460"/>
      <c r="AC352" s="461">
        <v>0</v>
      </c>
      <c r="AD352" s="462">
        <v>0</v>
      </c>
      <c r="AE352" s="463">
        <f t="shared" si="75"/>
        <v>0</v>
      </c>
      <c r="AF352" s="460"/>
      <c r="AG352" s="461">
        <v>0</v>
      </c>
      <c r="AH352" s="462">
        <v>0</v>
      </c>
      <c r="AI352" s="463">
        <f t="shared" si="76"/>
        <v>0</v>
      </c>
      <c r="AJ352" s="460"/>
      <c r="AK352" s="461">
        <v>0</v>
      </c>
      <c r="AL352" s="462">
        <v>0</v>
      </c>
      <c r="AM352" s="463">
        <f t="shared" si="77"/>
        <v>0</v>
      </c>
      <c r="AN352" s="460"/>
      <c r="AO352" s="461">
        <v>0</v>
      </c>
      <c r="AP352" s="462">
        <v>0</v>
      </c>
      <c r="AQ352" s="463">
        <f t="shared" si="78"/>
        <v>0</v>
      </c>
      <c r="AR352" s="464">
        <f t="shared" si="81"/>
        <v>0</v>
      </c>
      <c r="AS352" s="463">
        <f t="shared" si="82"/>
        <v>0</v>
      </c>
      <c r="AT352" s="480">
        <v>0</v>
      </c>
      <c r="AU352" s="491">
        <f>[1]Budżet!K344</f>
        <v>0</v>
      </c>
      <c r="AV352" s="487">
        <f>ROUND([1]Budżet!K344-[1]Budżet!M344,2)</f>
        <v>0</v>
      </c>
      <c r="AW352" s="487" t="str">
        <f t="shared" si="83"/>
        <v>OK</v>
      </c>
      <c r="AX352" s="488" t="str">
        <f t="shared" si="71"/>
        <v>OK</v>
      </c>
      <c r="AY352" s="488" t="str">
        <f t="shared" si="79"/>
        <v>Wartość wkładu własnego spójna z SOWA EFS</v>
      </c>
      <c r="AZ352" s="490" t="str">
        <f t="shared" si="80"/>
        <v>Wartość ogółem spójna z SOWA EFS</v>
      </c>
      <c r="BA352" s="456"/>
      <c r="BB352" s="441"/>
      <c r="BC352" s="441"/>
      <c r="BD352" s="441"/>
      <c r="BE352" s="441"/>
      <c r="BF352" s="441"/>
      <c r="BG352" s="441"/>
    </row>
    <row r="353" spans="1:59" ht="75" customHeight="1">
      <c r="A353" s="438" t="s">
        <v>1446</v>
      </c>
      <c r="B353" s="438">
        <f>[1]Budżet!B345</f>
        <v>0</v>
      </c>
      <c r="C353" s="476">
        <f>[1]Budżet!E345</f>
        <v>0</v>
      </c>
      <c r="D353" s="438">
        <f>[1]Budżet!N345</f>
        <v>0</v>
      </c>
      <c r="E353" s="438" t="str">
        <f>IF([1]Budżet!D345="Amortyzacja","T","N")</f>
        <v>N</v>
      </c>
      <c r="F353" s="438" t="str">
        <f>IF([1]Budżet!D345="Personel projektu","T","N")</f>
        <v>N</v>
      </c>
      <c r="G353" s="438" t="str">
        <f>IF([1]Budżet!D345="Środki trwałe/dostawy","T","N")</f>
        <v>N</v>
      </c>
      <c r="H353" s="438" t="str">
        <f>IF([1]Budżet!D345="Wsparcie finansowe udzielone grantobiorcom i uczestnikom projektu","T","N")</f>
        <v>N</v>
      </c>
      <c r="I353" s="438" t="str">
        <f>IF([1]Budżet!K345&gt;[1]Budżet!M345,"T","N")</f>
        <v>N</v>
      </c>
      <c r="J353" s="438" t="str">
        <f>IF([1]Budżet!D345="Nieruchomości","T","N")</f>
        <v>N</v>
      </c>
      <c r="K353" s="438" t="str">
        <f>IF([1]Budżet!D345="Usługi zewnętrzne","T","N")</f>
        <v>N</v>
      </c>
      <c r="L353" s="438" t="str">
        <f>IF([1]Budżet!D345="Wartości niematerialne i prawne","T","N")</f>
        <v>N</v>
      </c>
      <c r="M353" s="438" t="str">
        <f>IF([1]Budżet!D345="Roboty budowlane","T","N")</f>
        <v>N</v>
      </c>
      <c r="N353" s="438" t="str">
        <f>IF([1]Budżet!D345="Dostawy (inne niż środki trwałe)","T","N")</f>
        <v>N</v>
      </c>
      <c r="O353" s="438" t="str">
        <f>IF([1]Budżet!D345="Koszty wsparcia uczestników projektu","T","N")</f>
        <v>N</v>
      </c>
      <c r="P353" s="460"/>
      <c r="Q353" s="461">
        <v>0</v>
      </c>
      <c r="R353" s="462">
        <v>0</v>
      </c>
      <c r="S353" s="463">
        <f t="shared" si="72"/>
        <v>0</v>
      </c>
      <c r="T353" s="460"/>
      <c r="U353" s="461">
        <v>0</v>
      </c>
      <c r="V353" s="462">
        <v>0</v>
      </c>
      <c r="W353" s="463">
        <f t="shared" si="73"/>
        <v>0</v>
      </c>
      <c r="X353" s="460"/>
      <c r="Y353" s="461">
        <v>0</v>
      </c>
      <c r="Z353" s="462">
        <v>0</v>
      </c>
      <c r="AA353" s="463">
        <f t="shared" si="74"/>
        <v>0</v>
      </c>
      <c r="AB353" s="460"/>
      <c r="AC353" s="461">
        <v>0</v>
      </c>
      <c r="AD353" s="462">
        <v>0</v>
      </c>
      <c r="AE353" s="463">
        <f t="shared" si="75"/>
        <v>0</v>
      </c>
      <c r="AF353" s="460"/>
      <c r="AG353" s="461">
        <v>0</v>
      </c>
      <c r="AH353" s="462">
        <v>0</v>
      </c>
      <c r="AI353" s="463">
        <f t="shared" si="76"/>
        <v>0</v>
      </c>
      <c r="AJ353" s="460"/>
      <c r="AK353" s="461">
        <v>0</v>
      </c>
      <c r="AL353" s="462">
        <v>0</v>
      </c>
      <c r="AM353" s="463">
        <f t="shared" si="77"/>
        <v>0</v>
      </c>
      <c r="AN353" s="460"/>
      <c r="AO353" s="461">
        <v>0</v>
      </c>
      <c r="AP353" s="462">
        <v>0</v>
      </c>
      <c r="AQ353" s="463">
        <f t="shared" si="78"/>
        <v>0</v>
      </c>
      <c r="AR353" s="464">
        <f t="shared" si="81"/>
        <v>0</v>
      </c>
      <c r="AS353" s="463">
        <f t="shared" si="82"/>
        <v>0</v>
      </c>
      <c r="AT353" s="480">
        <v>0</v>
      </c>
      <c r="AU353" s="491">
        <f>[1]Budżet!K345</f>
        <v>0</v>
      </c>
      <c r="AV353" s="487">
        <f>ROUND([1]Budżet!K345-[1]Budżet!M345,2)</f>
        <v>0</v>
      </c>
      <c r="AW353" s="487" t="str">
        <f t="shared" si="83"/>
        <v>OK</v>
      </c>
      <c r="AX353" s="488" t="str">
        <f t="shared" si="71"/>
        <v>OK</v>
      </c>
      <c r="AY353" s="488" t="str">
        <f t="shared" si="79"/>
        <v>Wartość wkładu własnego spójna z SOWA EFS</v>
      </c>
      <c r="AZ353" s="490" t="str">
        <f t="shared" si="80"/>
        <v>Wartość ogółem spójna z SOWA EFS</v>
      </c>
      <c r="BA353" s="456"/>
      <c r="BB353" s="441"/>
      <c r="BC353" s="441"/>
      <c r="BD353" s="441"/>
      <c r="BE353" s="441"/>
      <c r="BF353" s="441"/>
      <c r="BG353" s="441"/>
    </row>
    <row r="354" spans="1:59" ht="75" customHeight="1">
      <c r="A354" s="438" t="s">
        <v>1447</v>
      </c>
      <c r="B354" s="438">
        <f>[1]Budżet!B346</f>
        <v>0</v>
      </c>
      <c r="C354" s="476">
        <f>[1]Budżet!E346</f>
        <v>0</v>
      </c>
      <c r="D354" s="438">
        <f>[1]Budżet!N346</f>
        <v>0</v>
      </c>
      <c r="E354" s="438" t="str">
        <f>IF([1]Budżet!D346="Amortyzacja","T","N")</f>
        <v>N</v>
      </c>
      <c r="F354" s="438" t="str">
        <f>IF([1]Budżet!D346="Personel projektu","T","N")</f>
        <v>N</v>
      </c>
      <c r="G354" s="438" t="str">
        <f>IF([1]Budżet!D346="Środki trwałe/dostawy","T","N")</f>
        <v>N</v>
      </c>
      <c r="H354" s="438" t="str">
        <f>IF([1]Budżet!D346="Wsparcie finansowe udzielone grantobiorcom i uczestnikom projektu","T","N")</f>
        <v>N</v>
      </c>
      <c r="I354" s="438" t="str">
        <f>IF([1]Budżet!K346&gt;[1]Budżet!M346,"T","N")</f>
        <v>N</v>
      </c>
      <c r="J354" s="438" t="str">
        <f>IF([1]Budżet!D346="Nieruchomości","T","N")</f>
        <v>N</v>
      </c>
      <c r="K354" s="438" t="str">
        <f>IF([1]Budżet!D346="Usługi zewnętrzne","T","N")</f>
        <v>N</v>
      </c>
      <c r="L354" s="438" t="str">
        <f>IF([1]Budżet!D346="Wartości niematerialne i prawne","T","N")</f>
        <v>N</v>
      </c>
      <c r="M354" s="438" t="str">
        <f>IF([1]Budżet!D346="Roboty budowlane","T","N")</f>
        <v>N</v>
      </c>
      <c r="N354" s="438" t="str">
        <f>IF([1]Budżet!D346="Dostawy (inne niż środki trwałe)","T","N")</f>
        <v>N</v>
      </c>
      <c r="O354" s="438" t="str">
        <f>IF([1]Budżet!D346="Koszty wsparcia uczestników projektu","T","N")</f>
        <v>N</v>
      </c>
      <c r="P354" s="460"/>
      <c r="Q354" s="461">
        <v>0</v>
      </c>
      <c r="R354" s="462">
        <v>0</v>
      </c>
      <c r="S354" s="463">
        <f t="shared" si="72"/>
        <v>0</v>
      </c>
      <c r="T354" s="460"/>
      <c r="U354" s="461">
        <v>0</v>
      </c>
      <c r="V354" s="462">
        <v>0</v>
      </c>
      <c r="W354" s="463">
        <f t="shared" si="73"/>
        <v>0</v>
      </c>
      <c r="X354" s="460"/>
      <c r="Y354" s="461">
        <v>0</v>
      </c>
      <c r="Z354" s="462">
        <v>0</v>
      </c>
      <c r="AA354" s="463">
        <f t="shared" si="74"/>
        <v>0</v>
      </c>
      <c r="AB354" s="460"/>
      <c r="AC354" s="461">
        <v>0</v>
      </c>
      <c r="AD354" s="462">
        <v>0</v>
      </c>
      <c r="AE354" s="463">
        <f t="shared" si="75"/>
        <v>0</v>
      </c>
      <c r="AF354" s="460"/>
      <c r="AG354" s="461">
        <v>0</v>
      </c>
      <c r="AH354" s="462">
        <v>0</v>
      </c>
      <c r="AI354" s="463">
        <f t="shared" si="76"/>
        <v>0</v>
      </c>
      <c r="AJ354" s="460"/>
      <c r="AK354" s="461">
        <v>0</v>
      </c>
      <c r="AL354" s="462">
        <v>0</v>
      </c>
      <c r="AM354" s="463">
        <f t="shared" si="77"/>
        <v>0</v>
      </c>
      <c r="AN354" s="460"/>
      <c r="AO354" s="461">
        <v>0</v>
      </c>
      <c r="AP354" s="462">
        <v>0</v>
      </c>
      <c r="AQ354" s="463">
        <f t="shared" si="78"/>
        <v>0</v>
      </c>
      <c r="AR354" s="464">
        <f t="shared" si="81"/>
        <v>0</v>
      </c>
      <c r="AS354" s="463">
        <f t="shared" si="82"/>
        <v>0</v>
      </c>
      <c r="AT354" s="480">
        <v>0</v>
      </c>
      <c r="AU354" s="491">
        <f>[1]Budżet!K346</f>
        <v>0</v>
      </c>
      <c r="AV354" s="487">
        <f>ROUND([1]Budżet!K346-[1]Budżet!M346,2)</f>
        <v>0</v>
      </c>
      <c r="AW354" s="487" t="str">
        <f t="shared" si="83"/>
        <v>OK</v>
      </c>
      <c r="AX354" s="488" t="str">
        <f t="shared" si="71"/>
        <v>OK</v>
      </c>
      <c r="AY354" s="488" t="str">
        <f t="shared" si="79"/>
        <v>Wartość wkładu własnego spójna z SOWA EFS</v>
      </c>
      <c r="AZ354" s="490" t="str">
        <f t="shared" si="80"/>
        <v>Wartość ogółem spójna z SOWA EFS</v>
      </c>
      <c r="BA354" s="456"/>
      <c r="BB354" s="441"/>
      <c r="BC354" s="441"/>
      <c r="BD354" s="441"/>
      <c r="BE354" s="441"/>
      <c r="BF354" s="441"/>
      <c r="BG354" s="441"/>
    </row>
    <row r="355" spans="1:59" ht="75" customHeight="1">
      <c r="A355" s="438" t="s">
        <v>1448</v>
      </c>
      <c r="B355" s="438">
        <f>[1]Budżet!B347</f>
        <v>0</v>
      </c>
      <c r="C355" s="476">
        <f>[1]Budżet!E347</f>
        <v>0</v>
      </c>
      <c r="D355" s="438">
        <f>[1]Budżet!N347</f>
        <v>0</v>
      </c>
      <c r="E355" s="438" t="str">
        <f>IF([1]Budżet!D347="Amortyzacja","T","N")</f>
        <v>N</v>
      </c>
      <c r="F355" s="438" t="str">
        <f>IF([1]Budżet!D347="Personel projektu","T","N")</f>
        <v>N</v>
      </c>
      <c r="G355" s="438" t="str">
        <f>IF([1]Budżet!D347="Środki trwałe/dostawy","T","N")</f>
        <v>N</v>
      </c>
      <c r="H355" s="438" t="str">
        <f>IF([1]Budżet!D347="Wsparcie finansowe udzielone grantobiorcom i uczestnikom projektu","T","N")</f>
        <v>N</v>
      </c>
      <c r="I355" s="438" t="str">
        <f>IF([1]Budżet!K347&gt;[1]Budżet!M347,"T","N")</f>
        <v>N</v>
      </c>
      <c r="J355" s="438" t="str">
        <f>IF([1]Budżet!D347="Nieruchomości","T","N")</f>
        <v>N</v>
      </c>
      <c r="K355" s="438" t="str">
        <f>IF([1]Budżet!D347="Usługi zewnętrzne","T","N")</f>
        <v>N</v>
      </c>
      <c r="L355" s="438" t="str">
        <f>IF([1]Budżet!D347="Wartości niematerialne i prawne","T","N")</f>
        <v>N</v>
      </c>
      <c r="M355" s="438" t="str">
        <f>IF([1]Budżet!D347="Roboty budowlane","T","N")</f>
        <v>N</v>
      </c>
      <c r="N355" s="438" t="str">
        <f>IF([1]Budżet!D347="Dostawy (inne niż środki trwałe)","T","N")</f>
        <v>N</v>
      </c>
      <c r="O355" s="438" t="str">
        <f>IF([1]Budżet!D347="Koszty wsparcia uczestników projektu","T","N")</f>
        <v>N</v>
      </c>
      <c r="P355" s="460"/>
      <c r="Q355" s="461">
        <v>0</v>
      </c>
      <c r="R355" s="462">
        <v>0</v>
      </c>
      <c r="S355" s="463">
        <f t="shared" si="72"/>
        <v>0</v>
      </c>
      <c r="T355" s="460"/>
      <c r="U355" s="461">
        <v>0</v>
      </c>
      <c r="V355" s="462">
        <v>0</v>
      </c>
      <c r="W355" s="463">
        <f t="shared" si="73"/>
        <v>0</v>
      </c>
      <c r="X355" s="460"/>
      <c r="Y355" s="461">
        <v>0</v>
      </c>
      <c r="Z355" s="462">
        <v>0</v>
      </c>
      <c r="AA355" s="463">
        <f t="shared" si="74"/>
        <v>0</v>
      </c>
      <c r="AB355" s="460"/>
      <c r="AC355" s="461">
        <v>0</v>
      </c>
      <c r="AD355" s="462">
        <v>0</v>
      </c>
      <c r="AE355" s="463">
        <f t="shared" si="75"/>
        <v>0</v>
      </c>
      <c r="AF355" s="460"/>
      <c r="AG355" s="461">
        <v>0</v>
      </c>
      <c r="AH355" s="462">
        <v>0</v>
      </c>
      <c r="AI355" s="463">
        <f t="shared" si="76"/>
        <v>0</v>
      </c>
      <c r="AJ355" s="460"/>
      <c r="AK355" s="461">
        <v>0</v>
      </c>
      <c r="AL355" s="462">
        <v>0</v>
      </c>
      <c r="AM355" s="463">
        <f t="shared" si="77"/>
        <v>0</v>
      </c>
      <c r="AN355" s="460"/>
      <c r="AO355" s="461">
        <v>0</v>
      </c>
      <c r="AP355" s="462">
        <v>0</v>
      </c>
      <c r="AQ355" s="463">
        <f t="shared" si="78"/>
        <v>0</v>
      </c>
      <c r="AR355" s="464">
        <f t="shared" si="81"/>
        <v>0</v>
      </c>
      <c r="AS355" s="463">
        <f t="shared" si="82"/>
        <v>0</v>
      </c>
      <c r="AT355" s="480">
        <v>0</v>
      </c>
      <c r="AU355" s="491">
        <f>[1]Budżet!K347</f>
        <v>0</v>
      </c>
      <c r="AV355" s="487">
        <f>ROUND([1]Budżet!K347-[1]Budżet!M347,2)</f>
        <v>0</v>
      </c>
      <c r="AW355" s="487" t="str">
        <f t="shared" si="83"/>
        <v>OK</v>
      </c>
      <c r="AX355" s="488" t="str">
        <f t="shared" si="71"/>
        <v>OK</v>
      </c>
      <c r="AY355" s="488" t="str">
        <f t="shared" si="79"/>
        <v>Wartość wkładu własnego spójna z SOWA EFS</v>
      </c>
      <c r="AZ355" s="490" t="str">
        <f t="shared" si="80"/>
        <v>Wartość ogółem spójna z SOWA EFS</v>
      </c>
      <c r="BA355" s="456"/>
      <c r="BB355" s="441"/>
      <c r="BC355" s="441"/>
      <c r="BD355" s="441"/>
      <c r="BE355" s="441"/>
      <c r="BF355" s="441"/>
      <c r="BG355" s="441"/>
    </row>
    <row r="356" spans="1:59" ht="75" customHeight="1">
      <c r="A356" s="438" t="s">
        <v>1449</v>
      </c>
      <c r="B356" s="438">
        <f>[1]Budżet!B348</f>
        <v>0</v>
      </c>
      <c r="C356" s="476">
        <f>[1]Budżet!E348</f>
        <v>0</v>
      </c>
      <c r="D356" s="438">
        <f>[1]Budżet!N348</f>
        <v>0</v>
      </c>
      <c r="E356" s="438" t="str">
        <f>IF([1]Budżet!D348="Amortyzacja","T","N")</f>
        <v>N</v>
      </c>
      <c r="F356" s="438" t="str">
        <f>IF([1]Budżet!D348="Personel projektu","T","N")</f>
        <v>N</v>
      </c>
      <c r="G356" s="438" t="str">
        <f>IF([1]Budżet!D348="Środki trwałe/dostawy","T","N")</f>
        <v>N</v>
      </c>
      <c r="H356" s="438" t="str">
        <f>IF([1]Budżet!D348="Wsparcie finansowe udzielone grantobiorcom i uczestnikom projektu","T","N")</f>
        <v>N</v>
      </c>
      <c r="I356" s="438" t="str">
        <f>IF([1]Budżet!K348&gt;[1]Budżet!M348,"T","N")</f>
        <v>N</v>
      </c>
      <c r="J356" s="438" t="str">
        <f>IF([1]Budżet!D348="Nieruchomości","T","N")</f>
        <v>N</v>
      </c>
      <c r="K356" s="438" t="str">
        <f>IF([1]Budżet!D348="Usługi zewnętrzne","T","N")</f>
        <v>N</v>
      </c>
      <c r="L356" s="438" t="str">
        <f>IF([1]Budżet!D348="Wartości niematerialne i prawne","T","N")</f>
        <v>N</v>
      </c>
      <c r="M356" s="438" t="str">
        <f>IF([1]Budżet!D348="Roboty budowlane","T","N")</f>
        <v>N</v>
      </c>
      <c r="N356" s="438" t="str">
        <f>IF([1]Budżet!D348="Dostawy (inne niż środki trwałe)","T","N")</f>
        <v>N</v>
      </c>
      <c r="O356" s="438" t="str">
        <f>IF([1]Budżet!D348="Koszty wsparcia uczestników projektu","T","N")</f>
        <v>N</v>
      </c>
      <c r="P356" s="460"/>
      <c r="Q356" s="461">
        <v>0</v>
      </c>
      <c r="R356" s="462">
        <v>0</v>
      </c>
      <c r="S356" s="463">
        <f t="shared" si="72"/>
        <v>0</v>
      </c>
      <c r="T356" s="460"/>
      <c r="U356" s="461">
        <v>0</v>
      </c>
      <c r="V356" s="462">
        <v>0</v>
      </c>
      <c r="W356" s="463">
        <f t="shared" si="73"/>
        <v>0</v>
      </c>
      <c r="X356" s="460"/>
      <c r="Y356" s="461">
        <v>0</v>
      </c>
      <c r="Z356" s="462">
        <v>0</v>
      </c>
      <c r="AA356" s="463">
        <f t="shared" si="74"/>
        <v>0</v>
      </c>
      <c r="AB356" s="460"/>
      <c r="AC356" s="461">
        <v>0</v>
      </c>
      <c r="AD356" s="462">
        <v>0</v>
      </c>
      <c r="AE356" s="463">
        <f t="shared" si="75"/>
        <v>0</v>
      </c>
      <c r="AF356" s="460"/>
      <c r="AG356" s="461">
        <v>0</v>
      </c>
      <c r="AH356" s="462">
        <v>0</v>
      </c>
      <c r="AI356" s="463">
        <f t="shared" si="76"/>
        <v>0</v>
      </c>
      <c r="AJ356" s="460"/>
      <c r="AK356" s="461">
        <v>0</v>
      </c>
      <c r="AL356" s="462">
        <v>0</v>
      </c>
      <c r="AM356" s="463">
        <f t="shared" si="77"/>
        <v>0</v>
      </c>
      <c r="AN356" s="460"/>
      <c r="AO356" s="461">
        <v>0</v>
      </c>
      <c r="AP356" s="462">
        <v>0</v>
      </c>
      <c r="AQ356" s="463">
        <f t="shared" si="78"/>
        <v>0</v>
      </c>
      <c r="AR356" s="464">
        <f t="shared" si="81"/>
        <v>0</v>
      </c>
      <c r="AS356" s="463">
        <f t="shared" si="82"/>
        <v>0</v>
      </c>
      <c r="AT356" s="480">
        <v>0</v>
      </c>
      <c r="AU356" s="491">
        <f>[1]Budżet!K348</f>
        <v>0</v>
      </c>
      <c r="AV356" s="487">
        <f>ROUND([1]Budżet!K348-[1]Budżet!M348,2)</f>
        <v>0</v>
      </c>
      <c r="AW356" s="487" t="str">
        <f t="shared" si="83"/>
        <v>OK</v>
      </c>
      <c r="AX356" s="488" t="str">
        <f t="shared" si="71"/>
        <v>OK</v>
      </c>
      <c r="AY356" s="488" t="str">
        <f t="shared" si="79"/>
        <v>Wartość wkładu własnego spójna z SOWA EFS</v>
      </c>
      <c r="AZ356" s="490" t="str">
        <f t="shared" si="80"/>
        <v>Wartość ogółem spójna z SOWA EFS</v>
      </c>
      <c r="BA356" s="456"/>
      <c r="BB356" s="441"/>
      <c r="BC356" s="441"/>
      <c r="BD356" s="441"/>
      <c r="BE356" s="441"/>
      <c r="BF356" s="441"/>
      <c r="BG356" s="441"/>
    </row>
    <row r="357" spans="1:59" ht="75" customHeight="1">
      <c r="A357" s="438" t="s">
        <v>1450</v>
      </c>
      <c r="B357" s="438">
        <f>[1]Budżet!B349</f>
        <v>0</v>
      </c>
      <c r="C357" s="476">
        <f>[1]Budżet!E349</f>
        <v>0</v>
      </c>
      <c r="D357" s="438">
        <f>[1]Budżet!N349</f>
        <v>0</v>
      </c>
      <c r="E357" s="438" t="str">
        <f>IF([1]Budżet!D349="Amortyzacja","T","N")</f>
        <v>N</v>
      </c>
      <c r="F357" s="438" t="str">
        <f>IF([1]Budżet!D349="Personel projektu","T","N")</f>
        <v>N</v>
      </c>
      <c r="G357" s="438" t="str">
        <f>IF([1]Budżet!D349="Środki trwałe/dostawy","T","N")</f>
        <v>N</v>
      </c>
      <c r="H357" s="438" t="str">
        <f>IF([1]Budżet!D349="Wsparcie finansowe udzielone grantobiorcom i uczestnikom projektu","T","N")</f>
        <v>N</v>
      </c>
      <c r="I357" s="438" t="str">
        <f>IF([1]Budżet!K349&gt;[1]Budżet!M349,"T","N")</f>
        <v>N</v>
      </c>
      <c r="J357" s="438" t="str">
        <f>IF([1]Budżet!D349="Nieruchomości","T","N")</f>
        <v>N</v>
      </c>
      <c r="K357" s="438" t="str">
        <f>IF([1]Budżet!D349="Usługi zewnętrzne","T","N")</f>
        <v>N</v>
      </c>
      <c r="L357" s="438" t="str">
        <f>IF([1]Budżet!D349="Wartości niematerialne i prawne","T","N")</f>
        <v>N</v>
      </c>
      <c r="M357" s="438" t="str">
        <f>IF([1]Budżet!D349="Roboty budowlane","T","N")</f>
        <v>N</v>
      </c>
      <c r="N357" s="438" t="str">
        <f>IF([1]Budżet!D349="Dostawy (inne niż środki trwałe)","T","N")</f>
        <v>N</v>
      </c>
      <c r="O357" s="438" t="str">
        <f>IF([1]Budżet!D349="Koszty wsparcia uczestników projektu","T","N")</f>
        <v>N</v>
      </c>
      <c r="P357" s="460"/>
      <c r="Q357" s="461">
        <v>0</v>
      </c>
      <c r="R357" s="462">
        <v>0</v>
      </c>
      <c r="S357" s="463">
        <f t="shared" si="72"/>
        <v>0</v>
      </c>
      <c r="T357" s="460"/>
      <c r="U357" s="461">
        <v>0</v>
      </c>
      <c r="V357" s="462">
        <v>0</v>
      </c>
      <c r="W357" s="463">
        <f t="shared" si="73"/>
        <v>0</v>
      </c>
      <c r="X357" s="460"/>
      <c r="Y357" s="461">
        <v>0</v>
      </c>
      <c r="Z357" s="462">
        <v>0</v>
      </c>
      <c r="AA357" s="463">
        <f t="shared" si="74"/>
        <v>0</v>
      </c>
      <c r="AB357" s="460"/>
      <c r="AC357" s="461">
        <v>0</v>
      </c>
      <c r="AD357" s="462">
        <v>0</v>
      </c>
      <c r="AE357" s="463">
        <f t="shared" si="75"/>
        <v>0</v>
      </c>
      <c r="AF357" s="460"/>
      <c r="AG357" s="461">
        <v>0</v>
      </c>
      <c r="AH357" s="462">
        <v>0</v>
      </c>
      <c r="AI357" s="463">
        <f t="shared" si="76"/>
        <v>0</v>
      </c>
      <c r="AJ357" s="460"/>
      <c r="AK357" s="461">
        <v>0</v>
      </c>
      <c r="AL357" s="462">
        <v>0</v>
      </c>
      <c r="AM357" s="463">
        <f t="shared" si="77"/>
        <v>0</v>
      </c>
      <c r="AN357" s="460"/>
      <c r="AO357" s="461">
        <v>0</v>
      </c>
      <c r="AP357" s="462">
        <v>0</v>
      </c>
      <c r="AQ357" s="463">
        <f t="shared" si="78"/>
        <v>0</v>
      </c>
      <c r="AR357" s="464">
        <f t="shared" si="81"/>
        <v>0</v>
      </c>
      <c r="AS357" s="463">
        <f t="shared" si="82"/>
        <v>0</v>
      </c>
      <c r="AT357" s="480">
        <v>0</v>
      </c>
      <c r="AU357" s="491">
        <f>[1]Budżet!K349</f>
        <v>0</v>
      </c>
      <c r="AV357" s="487">
        <f>ROUND([1]Budżet!K349-[1]Budżet!M349,2)</f>
        <v>0</v>
      </c>
      <c r="AW357" s="487" t="str">
        <f t="shared" si="83"/>
        <v>OK</v>
      </c>
      <c r="AX357" s="488" t="str">
        <f t="shared" si="71"/>
        <v>OK</v>
      </c>
      <c r="AY357" s="488" t="str">
        <f t="shared" si="79"/>
        <v>Wartość wkładu własnego spójna z SOWA EFS</v>
      </c>
      <c r="AZ357" s="490" t="str">
        <f t="shared" si="80"/>
        <v>Wartość ogółem spójna z SOWA EFS</v>
      </c>
      <c r="BA357" s="456"/>
      <c r="BB357" s="441"/>
      <c r="BC357" s="441"/>
      <c r="BD357" s="441"/>
      <c r="BE357" s="441"/>
      <c r="BF357" s="441"/>
      <c r="BG357" s="441"/>
    </row>
    <row r="358" spans="1:59" ht="75" customHeight="1">
      <c r="A358" s="438" t="s">
        <v>1451</v>
      </c>
      <c r="B358" s="438">
        <f>[1]Budżet!B350</f>
        <v>0</v>
      </c>
      <c r="C358" s="476">
        <f>[1]Budżet!E350</f>
        <v>0</v>
      </c>
      <c r="D358" s="438">
        <f>[1]Budżet!N350</f>
        <v>0</v>
      </c>
      <c r="E358" s="438" t="str">
        <f>IF([1]Budżet!D350="Amortyzacja","T","N")</f>
        <v>N</v>
      </c>
      <c r="F358" s="438" t="str">
        <f>IF([1]Budżet!D350="Personel projektu","T","N")</f>
        <v>N</v>
      </c>
      <c r="G358" s="438" t="str">
        <f>IF([1]Budżet!D350="Środki trwałe/dostawy","T","N")</f>
        <v>N</v>
      </c>
      <c r="H358" s="438" t="str">
        <f>IF([1]Budżet!D350="Wsparcie finansowe udzielone grantobiorcom i uczestnikom projektu","T","N")</f>
        <v>N</v>
      </c>
      <c r="I358" s="438" t="str">
        <f>IF([1]Budżet!K350&gt;[1]Budżet!M350,"T","N")</f>
        <v>N</v>
      </c>
      <c r="J358" s="438" t="str">
        <f>IF([1]Budżet!D350="Nieruchomości","T","N")</f>
        <v>N</v>
      </c>
      <c r="K358" s="438" t="str">
        <f>IF([1]Budżet!D350="Usługi zewnętrzne","T","N")</f>
        <v>N</v>
      </c>
      <c r="L358" s="438" t="str">
        <f>IF([1]Budżet!D350="Wartości niematerialne i prawne","T","N")</f>
        <v>N</v>
      </c>
      <c r="M358" s="438" t="str">
        <f>IF([1]Budżet!D350="Roboty budowlane","T","N")</f>
        <v>N</v>
      </c>
      <c r="N358" s="438" t="str">
        <f>IF([1]Budżet!D350="Dostawy (inne niż środki trwałe)","T","N")</f>
        <v>N</v>
      </c>
      <c r="O358" s="438" t="str">
        <f>IF([1]Budżet!D350="Koszty wsparcia uczestników projektu","T","N")</f>
        <v>N</v>
      </c>
      <c r="P358" s="460"/>
      <c r="Q358" s="461">
        <v>0</v>
      </c>
      <c r="R358" s="462">
        <v>0</v>
      </c>
      <c r="S358" s="463">
        <f t="shared" si="72"/>
        <v>0</v>
      </c>
      <c r="T358" s="460"/>
      <c r="U358" s="461">
        <v>0</v>
      </c>
      <c r="V358" s="462">
        <v>0</v>
      </c>
      <c r="W358" s="463">
        <f t="shared" si="73"/>
        <v>0</v>
      </c>
      <c r="X358" s="460"/>
      <c r="Y358" s="461">
        <v>0</v>
      </c>
      <c r="Z358" s="462">
        <v>0</v>
      </c>
      <c r="AA358" s="463">
        <f t="shared" si="74"/>
        <v>0</v>
      </c>
      <c r="AB358" s="460"/>
      <c r="AC358" s="461">
        <v>0</v>
      </c>
      <c r="AD358" s="462">
        <v>0</v>
      </c>
      <c r="AE358" s="463">
        <f t="shared" si="75"/>
        <v>0</v>
      </c>
      <c r="AF358" s="460"/>
      <c r="AG358" s="461">
        <v>0</v>
      </c>
      <c r="AH358" s="462">
        <v>0</v>
      </c>
      <c r="AI358" s="463">
        <f t="shared" si="76"/>
        <v>0</v>
      </c>
      <c r="AJ358" s="460"/>
      <c r="AK358" s="461">
        <v>0</v>
      </c>
      <c r="AL358" s="462">
        <v>0</v>
      </c>
      <c r="AM358" s="463">
        <f t="shared" si="77"/>
        <v>0</v>
      </c>
      <c r="AN358" s="460"/>
      <c r="AO358" s="461">
        <v>0</v>
      </c>
      <c r="AP358" s="462">
        <v>0</v>
      </c>
      <c r="AQ358" s="463">
        <f t="shared" si="78"/>
        <v>0</v>
      </c>
      <c r="AR358" s="464">
        <f t="shared" si="81"/>
        <v>0</v>
      </c>
      <c r="AS358" s="463">
        <f t="shared" si="82"/>
        <v>0</v>
      </c>
      <c r="AT358" s="480">
        <v>0</v>
      </c>
      <c r="AU358" s="491">
        <f>[1]Budżet!K350</f>
        <v>0</v>
      </c>
      <c r="AV358" s="487">
        <f>ROUND([1]Budżet!K350-[1]Budżet!M350,2)</f>
        <v>0</v>
      </c>
      <c r="AW358" s="487" t="str">
        <f t="shared" si="83"/>
        <v>OK</v>
      </c>
      <c r="AX358" s="488" t="str">
        <f t="shared" si="71"/>
        <v>OK</v>
      </c>
      <c r="AY358" s="488" t="str">
        <f t="shared" si="79"/>
        <v>Wartość wkładu własnego spójna z SOWA EFS</v>
      </c>
      <c r="AZ358" s="490" t="str">
        <f t="shared" si="80"/>
        <v>Wartość ogółem spójna z SOWA EFS</v>
      </c>
      <c r="BA358" s="456"/>
      <c r="BB358" s="441"/>
      <c r="BC358" s="441"/>
      <c r="BD358" s="441"/>
      <c r="BE358" s="441"/>
      <c r="BF358" s="441"/>
      <c r="BG358" s="441"/>
    </row>
    <row r="359" spans="1:59" ht="75" customHeight="1">
      <c r="A359" s="438" t="s">
        <v>1452</v>
      </c>
      <c r="B359" s="438">
        <f>[1]Budżet!B351</f>
        <v>0</v>
      </c>
      <c r="C359" s="476">
        <f>[1]Budżet!E351</f>
        <v>0</v>
      </c>
      <c r="D359" s="438">
        <f>[1]Budżet!N351</f>
        <v>0</v>
      </c>
      <c r="E359" s="438" t="str">
        <f>IF([1]Budżet!D351="Amortyzacja","T","N")</f>
        <v>N</v>
      </c>
      <c r="F359" s="438" t="str">
        <f>IF([1]Budżet!D351="Personel projektu","T","N")</f>
        <v>N</v>
      </c>
      <c r="G359" s="438" t="str">
        <f>IF([1]Budżet!D351="Środki trwałe/dostawy","T","N")</f>
        <v>N</v>
      </c>
      <c r="H359" s="438" t="str">
        <f>IF([1]Budżet!D351="Wsparcie finansowe udzielone grantobiorcom i uczestnikom projektu","T","N")</f>
        <v>N</v>
      </c>
      <c r="I359" s="438" t="str">
        <f>IF([1]Budżet!K351&gt;[1]Budżet!M351,"T","N")</f>
        <v>N</v>
      </c>
      <c r="J359" s="438" t="str">
        <f>IF([1]Budżet!D351="Nieruchomości","T","N")</f>
        <v>N</v>
      </c>
      <c r="K359" s="438" t="str">
        <f>IF([1]Budżet!D351="Usługi zewnętrzne","T","N")</f>
        <v>N</v>
      </c>
      <c r="L359" s="438" t="str">
        <f>IF([1]Budżet!D351="Wartości niematerialne i prawne","T","N")</f>
        <v>N</v>
      </c>
      <c r="M359" s="438" t="str">
        <f>IF([1]Budżet!D351="Roboty budowlane","T","N")</f>
        <v>N</v>
      </c>
      <c r="N359" s="438" t="str">
        <f>IF([1]Budżet!D351="Dostawy (inne niż środki trwałe)","T","N")</f>
        <v>N</v>
      </c>
      <c r="O359" s="438" t="str">
        <f>IF([1]Budżet!D351="Koszty wsparcia uczestników projektu","T","N")</f>
        <v>N</v>
      </c>
      <c r="P359" s="460"/>
      <c r="Q359" s="461">
        <v>0</v>
      </c>
      <c r="R359" s="462">
        <v>0</v>
      </c>
      <c r="S359" s="463">
        <f t="shared" si="72"/>
        <v>0</v>
      </c>
      <c r="T359" s="460"/>
      <c r="U359" s="461">
        <v>0</v>
      </c>
      <c r="V359" s="462">
        <v>0</v>
      </c>
      <c r="W359" s="463">
        <f t="shared" si="73"/>
        <v>0</v>
      </c>
      <c r="X359" s="460"/>
      <c r="Y359" s="461">
        <v>0</v>
      </c>
      <c r="Z359" s="462">
        <v>0</v>
      </c>
      <c r="AA359" s="463">
        <f t="shared" si="74"/>
        <v>0</v>
      </c>
      <c r="AB359" s="460"/>
      <c r="AC359" s="461">
        <v>0</v>
      </c>
      <c r="AD359" s="462">
        <v>0</v>
      </c>
      <c r="AE359" s="463">
        <f t="shared" si="75"/>
        <v>0</v>
      </c>
      <c r="AF359" s="460"/>
      <c r="AG359" s="461">
        <v>0</v>
      </c>
      <c r="AH359" s="462">
        <v>0</v>
      </c>
      <c r="AI359" s="463">
        <f t="shared" si="76"/>
        <v>0</v>
      </c>
      <c r="AJ359" s="460"/>
      <c r="AK359" s="461">
        <v>0</v>
      </c>
      <c r="AL359" s="462">
        <v>0</v>
      </c>
      <c r="AM359" s="463">
        <f t="shared" si="77"/>
        <v>0</v>
      </c>
      <c r="AN359" s="460"/>
      <c r="AO359" s="461">
        <v>0</v>
      </c>
      <c r="AP359" s="462">
        <v>0</v>
      </c>
      <c r="AQ359" s="463">
        <f t="shared" si="78"/>
        <v>0</v>
      </c>
      <c r="AR359" s="464">
        <f t="shared" si="81"/>
        <v>0</v>
      </c>
      <c r="AS359" s="463">
        <f t="shared" si="82"/>
        <v>0</v>
      </c>
      <c r="AT359" s="480">
        <v>0</v>
      </c>
      <c r="AU359" s="491">
        <f>[1]Budżet!K351</f>
        <v>0</v>
      </c>
      <c r="AV359" s="487">
        <f>ROUND([1]Budżet!K351-[1]Budżet!M351,2)</f>
        <v>0</v>
      </c>
      <c r="AW359" s="487" t="str">
        <f t="shared" si="83"/>
        <v>OK</v>
      </c>
      <c r="AX359" s="488" t="str">
        <f t="shared" si="71"/>
        <v>OK</v>
      </c>
      <c r="AY359" s="488" t="str">
        <f t="shared" si="79"/>
        <v>Wartość wkładu własnego spójna z SOWA EFS</v>
      </c>
      <c r="AZ359" s="490" t="str">
        <f t="shared" si="80"/>
        <v>Wartość ogółem spójna z SOWA EFS</v>
      </c>
      <c r="BA359" s="456"/>
      <c r="BB359" s="441"/>
      <c r="BC359" s="441"/>
      <c r="BD359" s="441"/>
      <c r="BE359" s="441"/>
      <c r="BF359" s="441"/>
      <c r="BG359" s="441"/>
    </row>
    <row r="360" spans="1:59" ht="75" customHeight="1">
      <c r="A360" s="438" t="s">
        <v>1453</v>
      </c>
      <c r="B360" s="438">
        <f>[1]Budżet!B352</f>
        <v>0</v>
      </c>
      <c r="C360" s="476">
        <f>[1]Budżet!E352</f>
        <v>0</v>
      </c>
      <c r="D360" s="438">
        <f>[1]Budżet!N352</f>
        <v>0</v>
      </c>
      <c r="E360" s="438" t="str">
        <f>IF([1]Budżet!D352="Amortyzacja","T","N")</f>
        <v>N</v>
      </c>
      <c r="F360" s="438" t="str">
        <f>IF([1]Budżet!D352="Personel projektu","T","N")</f>
        <v>N</v>
      </c>
      <c r="G360" s="438" t="str">
        <f>IF([1]Budżet!D352="Środki trwałe/dostawy","T","N")</f>
        <v>N</v>
      </c>
      <c r="H360" s="438" t="str">
        <f>IF([1]Budżet!D352="Wsparcie finansowe udzielone grantobiorcom i uczestnikom projektu","T","N")</f>
        <v>N</v>
      </c>
      <c r="I360" s="438" t="str">
        <f>IF([1]Budżet!K352&gt;[1]Budżet!M352,"T","N")</f>
        <v>N</v>
      </c>
      <c r="J360" s="438" t="str">
        <f>IF([1]Budżet!D352="Nieruchomości","T","N")</f>
        <v>N</v>
      </c>
      <c r="K360" s="438" t="str">
        <f>IF([1]Budżet!D352="Usługi zewnętrzne","T","N")</f>
        <v>N</v>
      </c>
      <c r="L360" s="438" t="str">
        <f>IF([1]Budżet!D352="Wartości niematerialne i prawne","T","N")</f>
        <v>N</v>
      </c>
      <c r="M360" s="438" t="str">
        <f>IF([1]Budżet!D352="Roboty budowlane","T","N")</f>
        <v>N</v>
      </c>
      <c r="N360" s="438" t="str">
        <f>IF([1]Budżet!D352="Dostawy (inne niż środki trwałe)","T","N")</f>
        <v>N</v>
      </c>
      <c r="O360" s="438" t="str">
        <f>IF([1]Budżet!D352="Koszty wsparcia uczestników projektu","T","N")</f>
        <v>N</v>
      </c>
      <c r="P360" s="460"/>
      <c r="Q360" s="461">
        <v>0</v>
      </c>
      <c r="R360" s="462">
        <v>0</v>
      </c>
      <c r="S360" s="463">
        <f t="shared" si="72"/>
        <v>0</v>
      </c>
      <c r="T360" s="460"/>
      <c r="U360" s="461">
        <v>0</v>
      </c>
      <c r="V360" s="462">
        <v>0</v>
      </c>
      <c r="W360" s="463">
        <f t="shared" si="73"/>
        <v>0</v>
      </c>
      <c r="X360" s="460"/>
      <c r="Y360" s="461">
        <v>0</v>
      </c>
      <c r="Z360" s="462">
        <v>0</v>
      </c>
      <c r="AA360" s="463">
        <f t="shared" si="74"/>
        <v>0</v>
      </c>
      <c r="AB360" s="460"/>
      <c r="AC360" s="461">
        <v>0</v>
      </c>
      <c r="AD360" s="462">
        <v>0</v>
      </c>
      <c r="AE360" s="463">
        <f t="shared" si="75"/>
        <v>0</v>
      </c>
      <c r="AF360" s="460"/>
      <c r="AG360" s="461">
        <v>0</v>
      </c>
      <c r="AH360" s="462">
        <v>0</v>
      </c>
      <c r="AI360" s="463">
        <f t="shared" si="76"/>
        <v>0</v>
      </c>
      <c r="AJ360" s="460"/>
      <c r="AK360" s="461">
        <v>0</v>
      </c>
      <c r="AL360" s="462">
        <v>0</v>
      </c>
      <c r="AM360" s="463">
        <f t="shared" si="77"/>
        <v>0</v>
      </c>
      <c r="AN360" s="460"/>
      <c r="AO360" s="461">
        <v>0</v>
      </c>
      <c r="AP360" s="462">
        <v>0</v>
      </c>
      <c r="AQ360" s="463">
        <f t="shared" si="78"/>
        <v>0</v>
      </c>
      <c r="AR360" s="464">
        <f t="shared" si="81"/>
        <v>0</v>
      </c>
      <c r="AS360" s="463">
        <f t="shared" si="82"/>
        <v>0</v>
      </c>
      <c r="AT360" s="480">
        <v>0</v>
      </c>
      <c r="AU360" s="491">
        <f>[1]Budżet!K352</f>
        <v>0</v>
      </c>
      <c r="AV360" s="487">
        <f>ROUND([1]Budżet!K352-[1]Budżet!M352,2)</f>
        <v>0</v>
      </c>
      <c r="AW360" s="487" t="str">
        <f t="shared" si="83"/>
        <v>OK</v>
      </c>
      <c r="AX360" s="488" t="str">
        <f t="shared" si="71"/>
        <v>OK</v>
      </c>
      <c r="AY360" s="488" t="str">
        <f t="shared" si="79"/>
        <v>Wartość wkładu własnego spójna z SOWA EFS</v>
      </c>
      <c r="AZ360" s="490" t="str">
        <f t="shared" si="80"/>
        <v>Wartość ogółem spójna z SOWA EFS</v>
      </c>
      <c r="BA360" s="456"/>
      <c r="BB360" s="441"/>
      <c r="BC360" s="441"/>
      <c r="BD360" s="441"/>
      <c r="BE360" s="441"/>
      <c r="BF360" s="441"/>
      <c r="BG360" s="441"/>
    </row>
    <row r="361" spans="1:59" ht="75" customHeight="1">
      <c r="A361" s="438" t="s">
        <v>1454</v>
      </c>
      <c r="B361" s="438">
        <f>[1]Budżet!B353</f>
        <v>0</v>
      </c>
      <c r="C361" s="476">
        <f>[1]Budżet!E353</f>
        <v>0</v>
      </c>
      <c r="D361" s="438">
        <f>[1]Budżet!N353</f>
        <v>0</v>
      </c>
      <c r="E361" s="438" t="str">
        <f>IF([1]Budżet!D353="Amortyzacja","T","N")</f>
        <v>N</v>
      </c>
      <c r="F361" s="438" t="str">
        <f>IF([1]Budżet!D353="Personel projektu","T","N")</f>
        <v>N</v>
      </c>
      <c r="G361" s="438" t="str">
        <f>IF([1]Budżet!D353="Środki trwałe/dostawy","T","N")</f>
        <v>N</v>
      </c>
      <c r="H361" s="438" t="str">
        <f>IF([1]Budżet!D353="Wsparcie finansowe udzielone grantobiorcom i uczestnikom projektu","T","N")</f>
        <v>N</v>
      </c>
      <c r="I361" s="438" t="str">
        <f>IF([1]Budżet!K353&gt;[1]Budżet!M353,"T","N")</f>
        <v>N</v>
      </c>
      <c r="J361" s="438" t="str">
        <f>IF([1]Budżet!D353="Nieruchomości","T","N")</f>
        <v>N</v>
      </c>
      <c r="K361" s="438" t="str">
        <f>IF([1]Budżet!D353="Usługi zewnętrzne","T","N")</f>
        <v>N</v>
      </c>
      <c r="L361" s="438" t="str">
        <f>IF([1]Budżet!D353="Wartości niematerialne i prawne","T","N")</f>
        <v>N</v>
      </c>
      <c r="M361" s="438" t="str">
        <f>IF([1]Budżet!D353="Roboty budowlane","T","N")</f>
        <v>N</v>
      </c>
      <c r="N361" s="438" t="str">
        <f>IF([1]Budżet!D353="Dostawy (inne niż środki trwałe)","T","N")</f>
        <v>N</v>
      </c>
      <c r="O361" s="438" t="str">
        <f>IF([1]Budżet!D353="Koszty wsparcia uczestników projektu","T","N")</f>
        <v>N</v>
      </c>
      <c r="P361" s="460"/>
      <c r="Q361" s="461">
        <v>0</v>
      </c>
      <c r="R361" s="462">
        <v>0</v>
      </c>
      <c r="S361" s="463">
        <f t="shared" si="72"/>
        <v>0</v>
      </c>
      <c r="T361" s="460"/>
      <c r="U361" s="461">
        <v>0</v>
      </c>
      <c r="V361" s="462">
        <v>0</v>
      </c>
      <c r="W361" s="463">
        <f t="shared" si="73"/>
        <v>0</v>
      </c>
      <c r="X361" s="460"/>
      <c r="Y361" s="461">
        <v>0</v>
      </c>
      <c r="Z361" s="462">
        <v>0</v>
      </c>
      <c r="AA361" s="463">
        <f t="shared" si="74"/>
        <v>0</v>
      </c>
      <c r="AB361" s="460"/>
      <c r="AC361" s="461">
        <v>0</v>
      </c>
      <c r="AD361" s="462">
        <v>0</v>
      </c>
      <c r="AE361" s="463">
        <f t="shared" si="75"/>
        <v>0</v>
      </c>
      <c r="AF361" s="460"/>
      <c r="AG361" s="461">
        <v>0</v>
      </c>
      <c r="AH361" s="462">
        <v>0</v>
      </c>
      <c r="AI361" s="463">
        <f t="shared" si="76"/>
        <v>0</v>
      </c>
      <c r="AJ361" s="460"/>
      <c r="AK361" s="461">
        <v>0</v>
      </c>
      <c r="AL361" s="462">
        <v>0</v>
      </c>
      <c r="AM361" s="463">
        <f t="shared" si="77"/>
        <v>0</v>
      </c>
      <c r="AN361" s="460"/>
      <c r="AO361" s="461">
        <v>0</v>
      </c>
      <c r="AP361" s="462">
        <v>0</v>
      </c>
      <c r="AQ361" s="463">
        <f t="shared" si="78"/>
        <v>0</v>
      </c>
      <c r="AR361" s="464">
        <f t="shared" si="81"/>
        <v>0</v>
      </c>
      <c r="AS361" s="463">
        <f t="shared" si="82"/>
        <v>0</v>
      </c>
      <c r="AT361" s="480">
        <v>0</v>
      </c>
      <c r="AU361" s="491">
        <f>[1]Budżet!K353</f>
        <v>0</v>
      </c>
      <c r="AV361" s="487">
        <f>ROUND([1]Budżet!K353-[1]Budżet!M353,2)</f>
        <v>0</v>
      </c>
      <c r="AW361" s="487" t="str">
        <f t="shared" si="83"/>
        <v>OK</v>
      </c>
      <c r="AX361" s="488" t="str">
        <f t="shared" si="71"/>
        <v>OK</v>
      </c>
      <c r="AY361" s="488" t="str">
        <f t="shared" si="79"/>
        <v>Wartość wkładu własnego spójna z SOWA EFS</v>
      </c>
      <c r="AZ361" s="490" t="str">
        <f t="shared" si="80"/>
        <v>Wartość ogółem spójna z SOWA EFS</v>
      </c>
      <c r="BA361" s="456"/>
      <c r="BB361" s="441"/>
      <c r="BC361" s="441"/>
      <c r="BD361" s="441"/>
      <c r="BE361" s="441"/>
      <c r="BF361" s="441"/>
      <c r="BG361" s="441"/>
    </row>
    <row r="362" spans="1:59" ht="75" customHeight="1">
      <c r="A362" s="438" t="s">
        <v>1455</v>
      </c>
      <c r="B362" s="438">
        <f>[1]Budżet!B354</f>
        <v>0</v>
      </c>
      <c r="C362" s="476">
        <f>[1]Budżet!E354</f>
        <v>0</v>
      </c>
      <c r="D362" s="438">
        <f>[1]Budżet!N354</f>
        <v>0</v>
      </c>
      <c r="E362" s="438" t="str">
        <f>IF([1]Budżet!D354="Amortyzacja","T","N")</f>
        <v>N</v>
      </c>
      <c r="F362" s="438" t="str">
        <f>IF([1]Budżet!D354="Personel projektu","T","N")</f>
        <v>N</v>
      </c>
      <c r="G362" s="438" t="str">
        <f>IF([1]Budżet!D354="Środki trwałe/dostawy","T","N")</f>
        <v>N</v>
      </c>
      <c r="H362" s="438" t="str">
        <f>IF([1]Budżet!D354="Wsparcie finansowe udzielone grantobiorcom i uczestnikom projektu","T","N")</f>
        <v>N</v>
      </c>
      <c r="I362" s="438" t="str">
        <f>IF([1]Budżet!K354&gt;[1]Budżet!M354,"T","N")</f>
        <v>N</v>
      </c>
      <c r="J362" s="438" t="str">
        <f>IF([1]Budżet!D354="Nieruchomości","T","N")</f>
        <v>N</v>
      </c>
      <c r="K362" s="438" t="str">
        <f>IF([1]Budżet!D354="Usługi zewnętrzne","T","N")</f>
        <v>N</v>
      </c>
      <c r="L362" s="438" t="str">
        <f>IF([1]Budżet!D354="Wartości niematerialne i prawne","T","N")</f>
        <v>N</v>
      </c>
      <c r="M362" s="438" t="str">
        <f>IF([1]Budżet!D354="Roboty budowlane","T","N")</f>
        <v>N</v>
      </c>
      <c r="N362" s="438" t="str">
        <f>IF([1]Budżet!D354="Dostawy (inne niż środki trwałe)","T","N")</f>
        <v>N</v>
      </c>
      <c r="O362" s="438" t="str">
        <f>IF([1]Budżet!D354="Koszty wsparcia uczestników projektu","T","N")</f>
        <v>N</v>
      </c>
      <c r="P362" s="460"/>
      <c r="Q362" s="461">
        <v>0</v>
      </c>
      <c r="R362" s="462">
        <v>0</v>
      </c>
      <c r="S362" s="463">
        <f t="shared" si="72"/>
        <v>0</v>
      </c>
      <c r="T362" s="460"/>
      <c r="U362" s="461">
        <v>0</v>
      </c>
      <c r="V362" s="462">
        <v>0</v>
      </c>
      <c r="W362" s="463">
        <f t="shared" si="73"/>
        <v>0</v>
      </c>
      <c r="X362" s="460"/>
      <c r="Y362" s="461">
        <v>0</v>
      </c>
      <c r="Z362" s="462">
        <v>0</v>
      </c>
      <c r="AA362" s="463">
        <f t="shared" si="74"/>
        <v>0</v>
      </c>
      <c r="AB362" s="460"/>
      <c r="AC362" s="461">
        <v>0</v>
      </c>
      <c r="AD362" s="462">
        <v>0</v>
      </c>
      <c r="AE362" s="463">
        <f t="shared" si="75"/>
        <v>0</v>
      </c>
      <c r="AF362" s="460"/>
      <c r="AG362" s="461">
        <v>0</v>
      </c>
      <c r="AH362" s="462">
        <v>0</v>
      </c>
      <c r="AI362" s="463">
        <f t="shared" si="76"/>
        <v>0</v>
      </c>
      <c r="AJ362" s="460"/>
      <c r="AK362" s="461">
        <v>0</v>
      </c>
      <c r="AL362" s="462">
        <v>0</v>
      </c>
      <c r="AM362" s="463">
        <f t="shared" si="77"/>
        <v>0</v>
      </c>
      <c r="AN362" s="460"/>
      <c r="AO362" s="461">
        <v>0</v>
      </c>
      <c r="AP362" s="462">
        <v>0</v>
      </c>
      <c r="AQ362" s="463">
        <f t="shared" si="78"/>
        <v>0</v>
      </c>
      <c r="AR362" s="464">
        <f t="shared" si="81"/>
        <v>0</v>
      </c>
      <c r="AS362" s="463">
        <f t="shared" si="82"/>
        <v>0</v>
      </c>
      <c r="AT362" s="480">
        <v>0</v>
      </c>
      <c r="AU362" s="491">
        <f>[1]Budżet!K354</f>
        <v>0</v>
      </c>
      <c r="AV362" s="487">
        <f>ROUND([1]Budżet!K354-[1]Budżet!M354,2)</f>
        <v>0</v>
      </c>
      <c r="AW362" s="487" t="str">
        <f t="shared" si="83"/>
        <v>OK</v>
      </c>
      <c r="AX362" s="488" t="str">
        <f t="shared" si="71"/>
        <v>OK</v>
      </c>
      <c r="AY362" s="488" t="str">
        <f t="shared" si="79"/>
        <v>Wartość wkładu własnego spójna z SOWA EFS</v>
      </c>
      <c r="AZ362" s="490" t="str">
        <f t="shared" si="80"/>
        <v>Wartość ogółem spójna z SOWA EFS</v>
      </c>
      <c r="BA362" s="456"/>
      <c r="BB362" s="441"/>
      <c r="BC362" s="441"/>
      <c r="BD362" s="441"/>
      <c r="BE362" s="441"/>
      <c r="BF362" s="441"/>
      <c r="BG362" s="441"/>
    </row>
    <row r="363" spans="1:59" ht="75" customHeight="1">
      <c r="A363" s="438" t="s">
        <v>1456</v>
      </c>
      <c r="B363" s="438">
        <f>[1]Budżet!B355</f>
        <v>0</v>
      </c>
      <c r="C363" s="476">
        <f>[1]Budżet!E355</f>
        <v>0</v>
      </c>
      <c r="D363" s="438">
        <f>[1]Budżet!N355</f>
        <v>0</v>
      </c>
      <c r="E363" s="438" t="str">
        <f>IF([1]Budżet!D355="Amortyzacja","T","N")</f>
        <v>N</v>
      </c>
      <c r="F363" s="438" t="str">
        <f>IF([1]Budżet!D355="Personel projektu","T","N")</f>
        <v>N</v>
      </c>
      <c r="G363" s="438" t="str">
        <f>IF([1]Budżet!D355="Środki trwałe/dostawy","T","N")</f>
        <v>N</v>
      </c>
      <c r="H363" s="438" t="str">
        <f>IF([1]Budżet!D355="Wsparcie finansowe udzielone grantobiorcom i uczestnikom projektu","T","N")</f>
        <v>N</v>
      </c>
      <c r="I363" s="438" t="str">
        <f>IF([1]Budżet!K355&gt;[1]Budżet!M355,"T","N")</f>
        <v>N</v>
      </c>
      <c r="J363" s="438" t="str">
        <f>IF([1]Budżet!D355="Nieruchomości","T","N")</f>
        <v>N</v>
      </c>
      <c r="K363" s="438" t="str">
        <f>IF([1]Budżet!D355="Usługi zewnętrzne","T","N")</f>
        <v>N</v>
      </c>
      <c r="L363" s="438" t="str">
        <f>IF([1]Budżet!D355="Wartości niematerialne i prawne","T","N")</f>
        <v>N</v>
      </c>
      <c r="M363" s="438" t="str">
        <f>IF([1]Budżet!D355="Roboty budowlane","T","N")</f>
        <v>N</v>
      </c>
      <c r="N363" s="438" t="str">
        <f>IF([1]Budżet!D355="Dostawy (inne niż środki trwałe)","T","N")</f>
        <v>N</v>
      </c>
      <c r="O363" s="438" t="str">
        <f>IF([1]Budżet!D355="Koszty wsparcia uczestników projektu","T","N")</f>
        <v>N</v>
      </c>
      <c r="P363" s="460"/>
      <c r="Q363" s="461">
        <v>0</v>
      </c>
      <c r="R363" s="462">
        <v>0</v>
      </c>
      <c r="S363" s="463">
        <f t="shared" si="72"/>
        <v>0</v>
      </c>
      <c r="T363" s="460"/>
      <c r="U363" s="461">
        <v>0</v>
      </c>
      <c r="V363" s="462">
        <v>0</v>
      </c>
      <c r="W363" s="463">
        <f t="shared" si="73"/>
        <v>0</v>
      </c>
      <c r="X363" s="460"/>
      <c r="Y363" s="461">
        <v>0</v>
      </c>
      <c r="Z363" s="462">
        <v>0</v>
      </c>
      <c r="AA363" s="463">
        <f t="shared" si="74"/>
        <v>0</v>
      </c>
      <c r="AB363" s="460"/>
      <c r="AC363" s="461">
        <v>0</v>
      </c>
      <c r="AD363" s="462">
        <v>0</v>
      </c>
      <c r="AE363" s="463">
        <f t="shared" si="75"/>
        <v>0</v>
      </c>
      <c r="AF363" s="460"/>
      <c r="AG363" s="461">
        <v>0</v>
      </c>
      <c r="AH363" s="462">
        <v>0</v>
      </c>
      <c r="AI363" s="463">
        <f t="shared" si="76"/>
        <v>0</v>
      </c>
      <c r="AJ363" s="460"/>
      <c r="AK363" s="461">
        <v>0</v>
      </c>
      <c r="AL363" s="462">
        <v>0</v>
      </c>
      <c r="AM363" s="463">
        <f t="shared" si="77"/>
        <v>0</v>
      </c>
      <c r="AN363" s="460"/>
      <c r="AO363" s="461">
        <v>0</v>
      </c>
      <c r="AP363" s="462">
        <v>0</v>
      </c>
      <c r="AQ363" s="463">
        <f t="shared" si="78"/>
        <v>0</v>
      </c>
      <c r="AR363" s="464">
        <f t="shared" si="81"/>
        <v>0</v>
      </c>
      <c r="AS363" s="463">
        <f t="shared" si="82"/>
        <v>0</v>
      </c>
      <c r="AT363" s="480">
        <v>0</v>
      </c>
      <c r="AU363" s="491">
        <f>[1]Budżet!K355</f>
        <v>0</v>
      </c>
      <c r="AV363" s="487">
        <f>ROUND([1]Budżet!K355-[1]Budżet!M355,2)</f>
        <v>0</v>
      </c>
      <c r="AW363" s="487" t="str">
        <f t="shared" si="83"/>
        <v>OK</v>
      </c>
      <c r="AX363" s="488" t="str">
        <f t="shared" si="71"/>
        <v>OK</v>
      </c>
      <c r="AY363" s="488" t="str">
        <f t="shared" si="79"/>
        <v>Wartość wkładu własnego spójna z SOWA EFS</v>
      </c>
      <c r="AZ363" s="490" t="str">
        <f t="shared" si="80"/>
        <v>Wartość ogółem spójna z SOWA EFS</v>
      </c>
      <c r="BA363" s="456"/>
      <c r="BB363" s="441"/>
      <c r="BC363" s="441"/>
      <c r="BD363" s="441"/>
      <c r="BE363" s="441"/>
      <c r="BF363" s="441"/>
      <c r="BG363" s="441"/>
    </row>
    <row r="364" spans="1:59" ht="75" customHeight="1">
      <c r="A364" s="438" t="s">
        <v>1457</v>
      </c>
      <c r="B364" s="438">
        <f>[1]Budżet!B356</f>
        <v>0</v>
      </c>
      <c r="C364" s="476">
        <f>[1]Budżet!E356</f>
        <v>0</v>
      </c>
      <c r="D364" s="438">
        <f>[1]Budżet!N356</f>
        <v>0</v>
      </c>
      <c r="E364" s="438" t="str">
        <f>IF([1]Budżet!D356="Amortyzacja","T","N")</f>
        <v>N</v>
      </c>
      <c r="F364" s="438" t="str">
        <f>IF([1]Budżet!D356="Personel projektu","T","N")</f>
        <v>N</v>
      </c>
      <c r="G364" s="438" t="str">
        <f>IF([1]Budżet!D356="Środki trwałe/dostawy","T","N")</f>
        <v>N</v>
      </c>
      <c r="H364" s="438" t="str">
        <f>IF([1]Budżet!D356="Wsparcie finansowe udzielone grantobiorcom i uczestnikom projektu","T","N")</f>
        <v>N</v>
      </c>
      <c r="I364" s="438" t="str">
        <f>IF([1]Budżet!K356&gt;[1]Budżet!M356,"T","N")</f>
        <v>N</v>
      </c>
      <c r="J364" s="438" t="str">
        <f>IF([1]Budżet!D356="Nieruchomości","T","N")</f>
        <v>N</v>
      </c>
      <c r="K364" s="438" t="str">
        <f>IF([1]Budżet!D356="Usługi zewnętrzne","T","N")</f>
        <v>N</v>
      </c>
      <c r="L364" s="438" t="str">
        <f>IF([1]Budżet!D356="Wartości niematerialne i prawne","T","N")</f>
        <v>N</v>
      </c>
      <c r="M364" s="438" t="str">
        <f>IF([1]Budżet!D356="Roboty budowlane","T","N")</f>
        <v>N</v>
      </c>
      <c r="N364" s="438" t="str">
        <f>IF([1]Budżet!D356="Dostawy (inne niż środki trwałe)","T","N")</f>
        <v>N</v>
      </c>
      <c r="O364" s="438" t="str">
        <f>IF([1]Budżet!D356="Koszty wsparcia uczestników projektu","T","N")</f>
        <v>N</v>
      </c>
      <c r="P364" s="460"/>
      <c r="Q364" s="461">
        <v>0</v>
      </c>
      <c r="R364" s="462">
        <v>0</v>
      </c>
      <c r="S364" s="463">
        <f t="shared" si="72"/>
        <v>0</v>
      </c>
      <c r="T364" s="460"/>
      <c r="U364" s="461">
        <v>0</v>
      </c>
      <c r="V364" s="462">
        <v>0</v>
      </c>
      <c r="W364" s="463">
        <f t="shared" si="73"/>
        <v>0</v>
      </c>
      <c r="X364" s="460"/>
      <c r="Y364" s="461">
        <v>0</v>
      </c>
      <c r="Z364" s="462">
        <v>0</v>
      </c>
      <c r="AA364" s="463">
        <f t="shared" si="74"/>
        <v>0</v>
      </c>
      <c r="AB364" s="460"/>
      <c r="AC364" s="461">
        <v>0</v>
      </c>
      <c r="AD364" s="462">
        <v>0</v>
      </c>
      <c r="AE364" s="463">
        <f t="shared" si="75"/>
        <v>0</v>
      </c>
      <c r="AF364" s="460"/>
      <c r="AG364" s="461">
        <v>0</v>
      </c>
      <c r="AH364" s="462">
        <v>0</v>
      </c>
      <c r="AI364" s="463">
        <f t="shared" si="76"/>
        <v>0</v>
      </c>
      <c r="AJ364" s="460"/>
      <c r="AK364" s="461">
        <v>0</v>
      </c>
      <c r="AL364" s="462">
        <v>0</v>
      </c>
      <c r="AM364" s="463">
        <f t="shared" si="77"/>
        <v>0</v>
      </c>
      <c r="AN364" s="460"/>
      <c r="AO364" s="461">
        <v>0</v>
      </c>
      <c r="AP364" s="462">
        <v>0</v>
      </c>
      <c r="AQ364" s="463">
        <f t="shared" si="78"/>
        <v>0</v>
      </c>
      <c r="AR364" s="464">
        <f t="shared" si="81"/>
        <v>0</v>
      </c>
      <c r="AS364" s="463">
        <f t="shared" si="82"/>
        <v>0</v>
      </c>
      <c r="AT364" s="480">
        <v>0</v>
      </c>
      <c r="AU364" s="491">
        <f>[1]Budżet!K356</f>
        <v>0</v>
      </c>
      <c r="AV364" s="487">
        <f>ROUND([1]Budżet!K356-[1]Budżet!M356,2)</f>
        <v>0</v>
      </c>
      <c r="AW364" s="487" t="str">
        <f t="shared" si="83"/>
        <v>OK</v>
      </c>
      <c r="AX364" s="488" t="str">
        <f t="shared" si="71"/>
        <v>OK</v>
      </c>
      <c r="AY364" s="488" t="str">
        <f t="shared" si="79"/>
        <v>Wartość wkładu własnego spójna z SOWA EFS</v>
      </c>
      <c r="AZ364" s="490" t="str">
        <f t="shared" si="80"/>
        <v>Wartość ogółem spójna z SOWA EFS</v>
      </c>
      <c r="BA364" s="456"/>
      <c r="BB364" s="441"/>
      <c r="BC364" s="441"/>
      <c r="BD364" s="441"/>
      <c r="BE364" s="441"/>
      <c r="BF364" s="441"/>
      <c r="BG364" s="441"/>
    </row>
    <row r="365" spans="1:59" ht="75" customHeight="1">
      <c r="A365" s="438" t="s">
        <v>1458</v>
      </c>
      <c r="B365" s="438">
        <f>[1]Budżet!B357</f>
        <v>0</v>
      </c>
      <c r="C365" s="476">
        <f>[1]Budżet!E357</f>
        <v>0</v>
      </c>
      <c r="D365" s="438">
        <f>[1]Budżet!N357</f>
        <v>0</v>
      </c>
      <c r="E365" s="438" t="str">
        <f>IF([1]Budżet!D357="Amortyzacja","T","N")</f>
        <v>N</v>
      </c>
      <c r="F365" s="438" t="str">
        <f>IF([1]Budżet!D357="Personel projektu","T","N")</f>
        <v>N</v>
      </c>
      <c r="G365" s="438" t="str">
        <f>IF([1]Budżet!D357="Środki trwałe/dostawy","T","N")</f>
        <v>N</v>
      </c>
      <c r="H365" s="438" t="str">
        <f>IF([1]Budżet!D357="Wsparcie finansowe udzielone grantobiorcom i uczestnikom projektu","T","N")</f>
        <v>N</v>
      </c>
      <c r="I365" s="438" t="str">
        <f>IF([1]Budżet!K357&gt;[1]Budżet!M357,"T","N")</f>
        <v>N</v>
      </c>
      <c r="J365" s="438" t="str">
        <f>IF([1]Budżet!D357="Nieruchomości","T","N")</f>
        <v>N</v>
      </c>
      <c r="K365" s="438" t="str">
        <f>IF([1]Budżet!D357="Usługi zewnętrzne","T","N")</f>
        <v>N</v>
      </c>
      <c r="L365" s="438" t="str">
        <f>IF([1]Budżet!D357="Wartości niematerialne i prawne","T","N")</f>
        <v>N</v>
      </c>
      <c r="M365" s="438" t="str">
        <f>IF([1]Budżet!D357="Roboty budowlane","T","N")</f>
        <v>N</v>
      </c>
      <c r="N365" s="438" t="str">
        <f>IF([1]Budżet!D357="Dostawy (inne niż środki trwałe)","T","N")</f>
        <v>N</v>
      </c>
      <c r="O365" s="438" t="str">
        <f>IF([1]Budżet!D357="Koszty wsparcia uczestników projektu","T","N")</f>
        <v>N</v>
      </c>
      <c r="P365" s="460"/>
      <c r="Q365" s="461">
        <v>0</v>
      </c>
      <c r="R365" s="462">
        <v>0</v>
      </c>
      <c r="S365" s="463">
        <f t="shared" si="72"/>
        <v>0</v>
      </c>
      <c r="T365" s="460"/>
      <c r="U365" s="461">
        <v>0</v>
      </c>
      <c r="V365" s="462">
        <v>0</v>
      </c>
      <c r="W365" s="463">
        <f t="shared" si="73"/>
        <v>0</v>
      </c>
      <c r="X365" s="460"/>
      <c r="Y365" s="461">
        <v>0</v>
      </c>
      <c r="Z365" s="462">
        <v>0</v>
      </c>
      <c r="AA365" s="463">
        <f t="shared" si="74"/>
        <v>0</v>
      </c>
      <c r="AB365" s="460"/>
      <c r="AC365" s="461">
        <v>0</v>
      </c>
      <c r="AD365" s="462">
        <v>0</v>
      </c>
      <c r="AE365" s="463">
        <f t="shared" si="75"/>
        <v>0</v>
      </c>
      <c r="AF365" s="460"/>
      <c r="AG365" s="461">
        <v>0</v>
      </c>
      <c r="AH365" s="462">
        <v>0</v>
      </c>
      <c r="AI365" s="463">
        <f t="shared" si="76"/>
        <v>0</v>
      </c>
      <c r="AJ365" s="460"/>
      <c r="AK365" s="461">
        <v>0</v>
      </c>
      <c r="AL365" s="462">
        <v>0</v>
      </c>
      <c r="AM365" s="463">
        <f t="shared" si="77"/>
        <v>0</v>
      </c>
      <c r="AN365" s="460"/>
      <c r="AO365" s="461">
        <v>0</v>
      </c>
      <c r="AP365" s="462">
        <v>0</v>
      </c>
      <c r="AQ365" s="463">
        <f t="shared" si="78"/>
        <v>0</v>
      </c>
      <c r="AR365" s="464">
        <f t="shared" si="81"/>
        <v>0</v>
      </c>
      <c r="AS365" s="463">
        <f t="shared" si="82"/>
        <v>0</v>
      </c>
      <c r="AT365" s="480">
        <v>0</v>
      </c>
      <c r="AU365" s="491">
        <f>[1]Budżet!K357</f>
        <v>0</v>
      </c>
      <c r="AV365" s="487">
        <f>ROUND([1]Budżet!K357-[1]Budżet!M357,2)</f>
        <v>0</v>
      </c>
      <c r="AW365" s="487" t="str">
        <f t="shared" si="83"/>
        <v>OK</v>
      </c>
      <c r="AX365" s="488" t="str">
        <f t="shared" si="71"/>
        <v>OK</v>
      </c>
      <c r="AY365" s="488" t="str">
        <f t="shared" si="79"/>
        <v>Wartość wkładu własnego spójna z SOWA EFS</v>
      </c>
      <c r="AZ365" s="490" t="str">
        <f t="shared" si="80"/>
        <v>Wartość ogółem spójna z SOWA EFS</v>
      </c>
      <c r="BA365" s="456"/>
      <c r="BB365" s="441"/>
      <c r="BC365" s="441"/>
      <c r="BD365" s="441"/>
      <c r="BE365" s="441"/>
      <c r="BF365" s="441"/>
      <c r="BG365" s="441"/>
    </row>
    <row r="366" spans="1:59" ht="75" customHeight="1">
      <c r="A366" s="438" t="s">
        <v>1459</v>
      </c>
      <c r="B366" s="438">
        <f>[1]Budżet!B358</f>
        <v>0</v>
      </c>
      <c r="C366" s="476">
        <f>[1]Budżet!E358</f>
        <v>0</v>
      </c>
      <c r="D366" s="438">
        <f>[1]Budżet!N358</f>
        <v>0</v>
      </c>
      <c r="E366" s="438" t="str">
        <f>IF([1]Budżet!D358="Amortyzacja","T","N")</f>
        <v>N</v>
      </c>
      <c r="F366" s="438" t="str">
        <f>IF([1]Budżet!D358="Personel projektu","T","N")</f>
        <v>N</v>
      </c>
      <c r="G366" s="438" t="str">
        <f>IF([1]Budżet!D358="Środki trwałe/dostawy","T","N")</f>
        <v>N</v>
      </c>
      <c r="H366" s="438" t="str">
        <f>IF([1]Budżet!D358="Wsparcie finansowe udzielone grantobiorcom i uczestnikom projektu","T","N")</f>
        <v>N</v>
      </c>
      <c r="I366" s="438" t="str">
        <f>IF([1]Budżet!K358&gt;[1]Budżet!M358,"T","N")</f>
        <v>N</v>
      </c>
      <c r="J366" s="438" t="str">
        <f>IF([1]Budżet!D358="Nieruchomości","T","N")</f>
        <v>N</v>
      </c>
      <c r="K366" s="438" t="str">
        <f>IF([1]Budżet!D358="Usługi zewnętrzne","T","N")</f>
        <v>N</v>
      </c>
      <c r="L366" s="438" t="str">
        <f>IF([1]Budżet!D358="Wartości niematerialne i prawne","T","N")</f>
        <v>N</v>
      </c>
      <c r="M366" s="438" t="str">
        <f>IF([1]Budżet!D358="Roboty budowlane","T","N")</f>
        <v>N</v>
      </c>
      <c r="N366" s="438" t="str">
        <f>IF([1]Budżet!D358="Dostawy (inne niż środki trwałe)","T","N")</f>
        <v>N</v>
      </c>
      <c r="O366" s="438" t="str">
        <f>IF([1]Budżet!D358="Koszty wsparcia uczestników projektu","T","N")</f>
        <v>N</v>
      </c>
      <c r="P366" s="460"/>
      <c r="Q366" s="461">
        <v>0</v>
      </c>
      <c r="R366" s="462">
        <v>0</v>
      </c>
      <c r="S366" s="463">
        <f t="shared" si="72"/>
        <v>0</v>
      </c>
      <c r="T366" s="460"/>
      <c r="U366" s="461">
        <v>0</v>
      </c>
      <c r="V366" s="462">
        <v>0</v>
      </c>
      <c r="W366" s="463">
        <f t="shared" si="73"/>
        <v>0</v>
      </c>
      <c r="X366" s="460"/>
      <c r="Y366" s="461">
        <v>0</v>
      </c>
      <c r="Z366" s="462">
        <v>0</v>
      </c>
      <c r="AA366" s="463">
        <f t="shared" si="74"/>
        <v>0</v>
      </c>
      <c r="AB366" s="460"/>
      <c r="AC366" s="461">
        <v>0</v>
      </c>
      <c r="AD366" s="462">
        <v>0</v>
      </c>
      <c r="AE366" s="463">
        <f t="shared" si="75"/>
        <v>0</v>
      </c>
      <c r="AF366" s="460"/>
      <c r="AG366" s="461">
        <v>0</v>
      </c>
      <c r="AH366" s="462">
        <v>0</v>
      </c>
      <c r="AI366" s="463">
        <f t="shared" si="76"/>
        <v>0</v>
      </c>
      <c r="AJ366" s="460"/>
      <c r="AK366" s="461">
        <v>0</v>
      </c>
      <c r="AL366" s="462">
        <v>0</v>
      </c>
      <c r="AM366" s="463">
        <f t="shared" si="77"/>
        <v>0</v>
      </c>
      <c r="AN366" s="460"/>
      <c r="AO366" s="461">
        <v>0</v>
      </c>
      <c r="AP366" s="462">
        <v>0</v>
      </c>
      <c r="AQ366" s="463">
        <f t="shared" si="78"/>
        <v>0</v>
      </c>
      <c r="AR366" s="464">
        <f t="shared" si="81"/>
        <v>0</v>
      </c>
      <c r="AS366" s="463">
        <f t="shared" si="82"/>
        <v>0</v>
      </c>
      <c r="AT366" s="480">
        <v>0</v>
      </c>
      <c r="AU366" s="491">
        <f>[1]Budżet!K358</f>
        <v>0</v>
      </c>
      <c r="AV366" s="487">
        <f>ROUND([1]Budżet!K358-[1]Budżet!M358,2)</f>
        <v>0</v>
      </c>
      <c r="AW366" s="487" t="str">
        <f t="shared" si="83"/>
        <v>OK</v>
      </c>
      <c r="AX366" s="488" t="str">
        <f t="shared" si="71"/>
        <v>OK</v>
      </c>
      <c r="AY366" s="488" t="str">
        <f t="shared" si="79"/>
        <v>Wartość wkładu własnego spójna z SOWA EFS</v>
      </c>
      <c r="AZ366" s="490" t="str">
        <f t="shared" si="80"/>
        <v>Wartość ogółem spójna z SOWA EFS</v>
      </c>
      <c r="BA366" s="456"/>
      <c r="BB366" s="441"/>
      <c r="BC366" s="441"/>
      <c r="BD366" s="441"/>
      <c r="BE366" s="441"/>
      <c r="BF366" s="441"/>
      <c r="BG366" s="441"/>
    </row>
    <row r="367" spans="1:59" ht="75" customHeight="1">
      <c r="A367" s="438" t="s">
        <v>1460</v>
      </c>
      <c r="B367" s="438">
        <f>[1]Budżet!B359</f>
        <v>0</v>
      </c>
      <c r="C367" s="476">
        <f>[1]Budżet!E359</f>
        <v>0</v>
      </c>
      <c r="D367" s="438">
        <f>[1]Budżet!N359</f>
        <v>0</v>
      </c>
      <c r="E367" s="438" t="str">
        <f>IF([1]Budżet!D359="Amortyzacja","T","N")</f>
        <v>N</v>
      </c>
      <c r="F367" s="438" t="str">
        <f>IF([1]Budżet!D359="Personel projektu","T","N")</f>
        <v>N</v>
      </c>
      <c r="G367" s="438" t="str">
        <f>IF([1]Budżet!D359="Środki trwałe/dostawy","T","N")</f>
        <v>N</v>
      </c>
      <c r="H367" s="438" t="str">
        <f>IF([1]Budżet!D359="Wsparcie finansowe udzielone grantobiorcom i uczestnikom projektu","T","N")</f>
        <v>N</v>
      </c>
      <c r="I367" s="438" t="str">
        <f>IF([1]Budżet!K359&gt;[1]Budżet!M359,"T","N")</f>
        <v>N</v>
      </c>
      <c r="J367" s="438" t="str">
        <f>IF([1]Budżet!D359="Nieruchomości","T","N")</f>
        <v>N</v>
      </c>
      <c r="K367" s="438" t="str">
        <f>IF([1]Budżet!D359="Usługi zewnętrzne","T","N")</f>
        <v>N</v>
      </c>
      <c r="L367" s="438" t="str">
        <f>IF([1]Budżet!D359="Wartości niematerialne i prawne","T","N")</f>
        <v>N</v>
      </c>
      <c r="M367" s="438" t="str">
        <f>IF([1]Budżet!D359="Roboty budowlane","T","N")</f>
        <v>N</v>
      </c>
      <c r="N367" s="438" t="str">
        <f>IF([1]Budżet!D359="Dostawy (inne niż środki trwałe)","T","N")</f>
        <v>N</v>
      </c>
      <c r="O367" s="438" t="str">
        <f>IF([1]Budżet!D359="Koszty wsparcia uczestników projektu","T","N")</f>
        <v>N</v>
      </c>
      <c r="P367" s="460"/>
      <c r="Q367" s="461">
        <v>0</v>
      </c>
      <c r="R367" s="462">
        <v>0</v>
      </c>
      <c r="S367" s="463">
        <f t="shared" si="72"/>
        <v>0</v>
      </c>
      <c r="T367" s="460"/>
      <c r="U367" s="461">
        <v>0</v>
      </c>
      <c r="V367" s="462">
        <v>0</v>
      </c>
      <c r="W367" s="463">
        <f t="shared" si="73"/>
        <v>0</v>
      </c>
      <c r="X367" s="460"/>
      <c r="Y367" s="461">
        <v>0</v>
      </c>
      <c r="Z367" s="462">
        <v>0</v>
      </c>
      <c r="AA367" s="463">
        <f t="shared" si="74"/>
        <v>0</v>
      </c>
      <c r="AB367" s="460"/>
      <c r="AC367" s="461">
        <v>0</v>
      </c>
      <c r="AD367" s="462">
        <v>0</v>
      </c>
      <c r="AE367" s="463">
        <f t="shared" si="75"/>
        <v>0</v>
      </c>
      <c r="AF367" s="460"/>
      <c r="AG367" s="461">
        <v>0</v>
      </c>
      <c r="AH367" s="462">
        <v>0</v>
      </c>
      <c r="AI367" s="463">
        <f t="shared" si="76"/>
        <v>0</v>
      </c>
      <c r="AJ367" s="460"/>
      <c r="AK367" s="461">
        <v>0</v>
      </c>
      <c r="AL367" s="462">
        <v>0</v>
      </c>
      <c r="AM367" s="463">
        <f t="shared" si="77"/>
        <v>0</v>
      </c>
      <c r="AN367" s="460"/>
      <c r="AO367" s="461">
        <v>0</v>
      </c>
      <c r="AP367" s="462">
        <v>0</v>
      </c>
      <c r="AQ367" s="463">
        <f t="shared" si="78"/>
        <v>0</v>
      </c>
      <c r="AR367" s="464">
        <f t="shared" si="81"/>
        <v>0</v>
      </c>
      <c r="AS367" s="463">
        <f t="shared" si="82"/>
        <v>0</v>
      </c>
      <c r="AT367" s="480">
        <v>0</v>
      </c>
      <c r="AU367" s="491">
        <f>[1]Budżet!K359</f>
        <v>0</v>
      </c>
      <c r="AV367" s="487">
        <f>ROUND([1]Budżet!K359-[1]Budżet!M359,2)</f>
        <v>0</v>
      </c>
      <c r="AW367" s="487" t="str">
        <f t="shared" si="83"/>
        <v>OK</v>
      </c>
      <c r="AX367" s="488" t="str">
        <f t="shared" si="71"/>
        <v>OK</v>
      </c>
      <c r="AY367" s="488" t="str">
        <f t="shared" si="79"/>
        <v>Wartość wkładu własnego spójna z SOWA EFS</v>
      </c>
      <c r="AZ367" s="490" t="str">
        <f t="shared" si="80"/>
        <v>Wartość ogółem spójna z SOWA EFS</v>
      </c>
      <c r="BA367" s="456"/>
      <c r="BB367" s="441"/>
      <c r="BC367" s="441"/>
      <c r="BD367" s="441"/>
      <c r="BE367" s="441"/>
      <c r="BF367" s="441"/>
      <c r="BG367" s="441"/>
    </row>
    <row r="368" spans="1:59" ht="75" customHeight="1">
      <c r="A368" s="438" t="s">
        <v>1461</v>
      </c>
      <c r="B368" s="438">
        <f>[1]Budżet!B360</f>
        <v>0</v>
      </c>
      <c r="C368" s="476">
        <f>[1]Budżet!E360</f>
        <v>0</v>
      </c>
      <c r="D368" s="438">
        <f>[1]Budżet!N360</f>
        <v>0</v>
      </c>
      <c r="E368" s="438" t="str">
        <f>IF([1]Budżet!D360="Amortyzacja","T","N")</f>
        <v>N</v>
      </c>
      <c r="F368" s="438" t="str">
        <f>IF([1]Budżet!D360="Personel projektu","T","N")</f>
        <v>N</v>
      </c>
      <c r="G368" s="438" t="str">
        <f>IF([1]Budżet!D360="Środki trwałe/dostawy","T","N")</f>
        <v>N</v>
      </c>
      <c r="H368" s="438" t="str">
        <f>IF([1]Budżet!D360="Wsparcie finansowe udzielone grantobiorcom i uczestnikom projektu","T","N")</f>
        <v>N</v>
      </c>
      <c r="I368" s="438" t="str">
        <f>IF([1]Budżet!K360&gt;[1]Budżet!M360,"T","N")</f>
        <v>N</v>
      </c>
      <c r="J368" s="438" t="str">
        <f>IF([1]Budżet!D360="Nieruchomości","T","N")</f>
        <v>N</v>
      </c>
      <c r="K368" s="438" t="str">
        <f>IF([1]Budżet!D360="Usługi zewnętrzne","T","N")</f>
        <v>N</v>
      </c>
      <c r="L368" s="438" t="str">
        <f>IF([1]Budżet!D360="Wartości niematerialne i prawne","T","N")</f>
        <v>N</v>
      </c>
      <c r="M368" s="438" t="str">
        <f>IF([1]Budżet!D360="Roboty budowlane","T","N")</f>
        <v>N</v>
      </c>
      <c r="N368" s="438" t="str">
        <f>IF([1]Budżet!D360="Dostawy (inne niż środki trwałe)","T","N")</f>
        <v>N</v>
      </c>
      <c r="O368" s="438" t="str">
        <f>IF([1]Budżet!D360="Koszty wsparcia uczestników projektu","T","N")</f>
        <v>N</v>
      </c>
      <c r="P368" s="460"/>
      <c r="Q368" s="461">
        <v>0</v>
      </c>
      <c r="R368" s="462">
        <v>0</v>
      </c>
      <c r="S368" s="463">
        <f t="shared" si="72"/>
        <v>0</v>
      </c>
      <c r="T368" s="460"/>
      <c r="U368" s="461">
        <v>0</v>
      </c>
      <c r="V368" s="462">
        <v>0</v>
      </c>
      <c r="W368" s="463">
        <f t="shared" si="73"/>
        <v>0</v>
      </c>
      <c r="X368" s="460"/>
      <c r="Y368" s="461">
        <v>0</v>
      </c>
      <c r="Z368" s="462">
        <v>0</v>
      </c>
      <c r="AA368" s="463">
        <f t="shared" si="74"/>
        <v>0</v>
      </c>
      <c r="AB368" s="460"/>
      <c r="AC368" s="461">
        <v>0</v>
      </c>
      <c r="AD368" s="462">
        <v>0</v>
      </c>
      <c r="AE368" s="463">
        <f t="shared" si="75"/>
        <v>0</v>
      </c>
      <c r="AF368" s="460"/>
      <c r="AG368" s="461">
        <v>0</v>
      </c>
      <c r="AH368" s="462">
        <v>0</v>
      </c>
      <c r="AI368" s="463">
        <f t="shared" si="76"/>
        <v>0</v>
      </c>
      <c r="AJ368" s="460"/>
      <c r="AK368" s="461">
        <v>0</v>
      </c>
      <c r="AL368" s="462">
        <v>0</v>
      </c>
      <c r="AM368" s="463">
        <f t="shared" si="77"/>
        <v>0</v>
      </c>
      <c r="AN368" s="460"/>
      <c r="AO368" s="461">
        <v>0</v>
      </c>
      <c r="AP368" s="462">
        <v>0</v>
      </c>
      <c r="AQ368" s="463">
        <f t="shared" si="78"/>
        <v>0</v>
      </c>
      <c r="AR368" s="464">
        <f t="shared" si="81"/>
        <v>0</v>
      </c>
      <c r="AS368" s="463">
        <f t="shared" si="82"/>
        <v>0</v>
      </c>
      <c r="AT368" s="480">
        <v>0</v>
      </c>
      <c r="AU368" s="491">
        <f>[1]Budżet!K360</f>
        <v>0</v>
      </c>
      <c r="AV368" s="487">
        <f>ROUND([1]Budżet!K360-[1]Budżet!M360,2)</f>
        <v>0</v>
      </c>
      <c r="AW368" s="487" t="str">
        <f t="shared" si="83"/>
        <v>OK</v>
      </c>
      <c r="AX368" s="488" t="str">
        <f t="shared" si="71"/>
        <v>OK</v>
      </c>
      <c r="AY368" s="488" t="str">
        <f t="shared" si="79"/>
        <v>Wartość wkładu własnego spójna z SOWA EFS</v>
      </c>
      <c r="AZ368" s="490" t="str">
        <f t="shared" si="80"/>
        <v>Wartość ogółem spójna z SOWA EFS</v>
      </c>
      <c r="BA368" s="456"/>
      <c r="BB368" s="441"/>
      <c r="BC368" s="441"/>
      <c r="BD368" s="441"/>
      <c r="BE368" s="441"/>
      <c r="BF368" s="441"/>
      <c r="BG368" s="441"/>
    </row>
    <row r="369" spans="1:59" ht="75" customHeight="1">
      <c r="A369" s="438" t="s">
        <v>1462</v>
      </c>
      <c r="B369" s="438">
        <f>[1]Budżet!B361</f>
        <v>0</v>
      </c>
      <c r="C369" s="476">
        <f>[1]Budżet!E361</f>
        <v>0</v>
      </c>
      <c r="D369" s="438">
        <f>[1]Budżet!N361</f>
        <v>0</v>
      </c>
      <c r="E369" s="438" t="str">
        <f>IF([1]Budżet!D361="Amortyzacja","T","N")</f>
        <v>N</v>
      </c>
      <c r="F369" s="438" t="str">
        <f>IF([1]Budżet!D361="Personel projektu","T","N")</f>
        <v>N</v>
      </c>
      <c r="G369" s="438" t="str">
        <f>IF([1]Budżet!D361="Środki trwałe/dostawy","T","N")</f>
        <v>N</v>
      </c>
      <c r="H369" s="438" t="str">
        <f>IF([1]Budżet!D361="Wsparcie finansowe udzielone grantobiorcom i uczestnikom projektu","T","N")</f>
        <v>N</v>
      </c>
      <c r="I369" s="438" t="str">
        <f>IF([1]Budżet!K361&gt;[1]Budżet!M361,"T","N")</f>
        <v>N</v>
      </c>
      <c r="J369" s="438" t="str">
        <f>IF([1]Budżet!D361="Nieruchomości","T","N")</f>
        <v>N</v>
      </c>
      <c r="K369" s="438" t="str">
        <f>IF([1]Budżet!D361="Usługi zewnętrzne","T","N")</f>
        <v>N</v>
      </c>
      <c r="L369" s="438" t="str">
        <f>IF([1]Budżet!D361="Wartości niematerialne i prawne","T","N")</f>
        <v>N</v>
      </c>
      <c r="M369" s="438" t="str">
        <f>IF([1]Budżet!D361="Roboty budowlane","T","N")</f>
        <v>N</v>
      </c>
      <c r="N369" s="438" t="str">
        <f>IF([1]Budżet!D361="Dostawy (inne niż środki trwałe)","T","N")</f>
        <v>N</v>
      </c>
      <c r="O369" s="438" t="str">
        <f>IF([1]Budżet!D361="Koszty wsparcia uczestników projektu","T","N")</f>
        <v>N</v>
      </c>
      <c r="P369" s="460"/>
      <c r="Q369" s="461">
        <v>0</v>
      </c>
      <c r="R369" s="462">
        <v>0</v>
      </c>
      <c r="S369" s="463">
        <f t="shared" si="72"/>
        <v>0</v>
      </c>
      <c r="T369" s="460"/>
      <c r="U369" s="461">
        <v>0</v>
      </c>
      <c r="V369" s="462">
        <v>0</v>
      </c>
      <c r="W369" s="463">
        <f t="shared" si="73"/>
        <v>0</v>
      </c>
      <c r="X369" s="460"/>
      <c r="Y369" s="461">
        <v>0</v>
      </c>
      <c r="Z369" s="462">
        <v>0</v>
      </c>
      <c r="AA369" s="463">
        <f t="shared" si="74"/>
        <v>0</v>
      </c>
      <c r="AB369" s="460"/>
      <c r="AC369" s="461">
        <v>0</v>
      </c>
      <c r="AD369" s="462">
        <v>0</v>
      </c>
      <c r="AE369" s="463">
        <f t="shared" si="75"/>
        <v>0</v>
      </c>
      <c r="AF369" s="460"/>
      <c r="AG369" s="461">
        <v>0</v>
      </c>
      <c r="AH369" s="462">
        <v>0</v>
      </c>
      <c r="AI369" s="463">
        <f t="shared" si="76"/>
        <v>0</v>
      </c>
      <c r="AJ369" s="460"/>
      <c r="AK369" s="461">
        <v>0</v>
      </c>
      <c r="AL369" s="462">
        <v>0</v>
      </c>
      <c r="AM369" s="463">
        <f t="shared" si="77"/>
        <v>0</v>
      </c>
      <c r="AN369" s="460"/>
      <c r="AO369" s="461">
        <v>0</v>
      </c>
      <c r="AP369" s="462">
        <v>0</v>
      </c>
      <c r="AQ369" s="463">
        <f t="shared" si="78"/>
        <v>0</v>
      </c>
      <c r="AR369" s="464">
        <f t="shared" si="81"/>
        <v>0</v>
      </c>
      <c r="AS369" s="463">
        <f t="shared" si="82"/>
        <v>0</v>
      </c>
      <c r="AT369" s="480">
        <v>0</v>
      </c>
      <c r="AU369" s="491">
        <f>[1]Budżet!K361</f>
        <v>0</v>
      </c>
      <c r="AV369" s="487">
        <f>ROUND([1]Budżet!K361-[1]Budżet!M361,2)</f>
        <v>0</v>
      </c>
      <c r="AW369" s="487" t="str">
        <f t="shared" si="83"/>
        <v>OK</v>
      </c>
      <c r="AX369" s="488" t="str">
        <f t="shared" si="71"/>
        <v>OK</v>
      </c>
      <c r="AY369" s="488" t="str">
        <f t="shared" si="79"/>
        <v>Wartość wkładu własnego spójna z SOWA EFS</v>
      </c>
      <c r="AZ369" s="490" t="str">
        <f t="shared" si="80"/>
        <v>Wartość ogółem spójna z SOWA EFS</v>
      </c>
      <c r="BA369" s="456"/>
      <c r="BB369" s="441"/>
      <c r="BC369" s="441"/>
      <c r="BD369" s="441"/>
      <c r="BE369" s="441"/>
      <c r="BF369" s="441"/>
      <c r="BG369" s="441"/>
    </row>
    <row r="370" spans="1:59" ht="75" customHeight="1">
      <c r="A370" s="438" t="s">
        <v>1463</v>
      </c>
      <c r="B370" s="438">
        <f>[1]Budżet!B362</f>
        <v>0</v>
      </c>
      <c r="C370" s="476">
        <f>[1]Budżet!E362</f>
        <v>0</v>
      </c>
      <c r="D370" s="438">
        <f>[1]Budżet!N362</f>
        <v>0</v>
      </c>
      <c r="E370" s="438" t="str">
        <f>IF([1]Budżet!D362="Amortyzacja","T","N")</f>
        <v>N</v>
      </c>
      <c r="F370" s="438" t="str">
        <f>IF([1]Budżet!D362="Personel projektu","T","N")</f>
        <v>N</v>
      </c>
      <c r="G370" s="438" t="str">
        <f>IF([1]Budżet!D362="Środki trwałe/dostawy","T","N")</f>
        <v>N</v>
      </c>
      <c r="H370" s="438" t="str">
        <f>IF([1]Budżet!D362="Wsparcie finansowe udzielone grantobiorcom i uczestnikom projektu","T","N")</f>
        <v>N</v>
      </c>
      <c r="I370" s="438" t="str">
        <f>IF([1]Budżet!K362&gt;[1]Budżet!M362,"T","N")</f>
        <v>N</v>
      </c>
      <c r="J370" s="438" t="str">
        <f>IF([1]Budżet!D362="Nieruchomości","T","N")</f>
        <v>N</v>
      </c>
      <c r="K370" s="438" t="str">
        <f>IF([1]Budżet!D362="Usługi zewnętrzne","T","N")</f>
        <v>N</v>
      </c>
      <c r="L370" s="438" t="str">
        <f>IF([1]Budżet!D362="Wartości niematerialne i prawne","T","N")</f>
        <v>N</v>
      </c>
      <c r="M370" s="438" t="str">
        <f>IF([1]Budżet!D362="Roboty budowlane","T","N")</f>
        <v>N</v>
      </c>
      <c r="N370" s="438" t="str">
        <f>IF([1]Budżet!D362="Dostawy (inne niż środki trwałe)","T","N")</f>
        <v>N</v>
      </c>
      <c r="O370" s="438" t="str">
        <f>IF([1]Budżet!D362="Koszty wsparcia uczestników projektu","T","N")</f>
        <v>N</v>
      </c>
      <c r="P370" s="460"/>
      <c r="Q370" s="461">
        <v>0</v>
      </c>
      <c r="R370" s="462">
        <v>0</v>
      </c>
      <c r="S370" s="463">
        <f t="shared" si="72"/>
        <v>0</v>
      </c>
      <c r="T370" s="460"/>
      <c r="U370" s="461">
        <v>0</v>
      </c>
      <c r="V370" s="462">
        <v>0</v>
      </c>
      <c r="W370" s="463">
        <f t="shared" si="73"/>
        <v>0</v>
      </c>
      <c r="X370" s="460"/>
      <c r="Y370" s="461">
        <v>0</v>
      </c>
      <c r="Z370" s="462">
        <v>0</v>
      </c>
      <c r="AA370" s="463">
        <f t="shared" si="74"/>
        <v>0</v>
      </c>
      <c r="AB370" s="460"/>
      <c r="AC370" s="461">
        <v>0</v>
      </c>
      <c r="AD370" s="462">
        <v>0</v>
      </c>
      <c r="AE370" s="463">
        <f t="shared" si="75"/>
        <v>0</v>
      </c>
      <c r="AF370" s="460"/>
      <c r="AG370" s="461">
        <v>0</v>
      </c>
      <c r="AH370" s="462">
        <v>0</v>
      </c>
      <c r="AI370" s="463">
        <f t="shared" si="76"/>
        <v>0</v>
      </c>
      <c r="AJ370" s="460"/>
      <c r="AK370" s="461">
        <v>0</v>
      </c>
      <c r="AL370" s="462">
        <v>0</v>
      </c>
      <c r="AM370" s="463">
        <f t="shared" si="77"/>
        <v>0</v>
      </c>
      <c r="AN370" s="460"/>
      <c r="AO370" s="461">
        <v>0</v>
      </c>
      <c r="AP370" s="462">
        <v>0</v>
      </c>
      <c r="AQ370" s="463">
        <f t="shared" si="78"/>
        <v>0</v>
      </c>
      <c r="AR370" s="464">
        <f t="shared" si="81"/>
        <v>0</v>
      </c>
      <c r="AS370" s="463">
        <f t="shared" si="82"/>
        <v>0</v>
      </c>
      <c r="AT370" s="480">
        <v>0</v>
      </c>
      <c r="AU370" s="491">
        <f>[1]Budżet!K362</f>
        <v>0</v>
      </c>
      <c r="AV370" s="487">
        <f>ROUND([1]Budżet!K362-[1]Budżet!M362,2)</f>
        <v>0</v>
      </c>
      <c r="AW370" s="487" t="str">
        <f t="shared" si="83"/>
        <v>OK</v>
      </c>
      <c r="AX370" s="488" t="str">
        <f t="shared" si="71"/>
        <v>OK</v>
      </c>
      <c r="AY370" s="488" t="str">
        <f t="shared" si="79"/>
        <v>Wartość wkładu własnego spójna z SOWA EFS</v>
      </c>
      <c r="AZ370" s="490" t="str">
        <f t="shared" si="80"/>
        <v>Wartość ogółem spójna z SOWA EFS</v>
      </c>
      <c r="BA370" s="456"/>
      <c r="BB370" s="441"/>
      <c r="BC370" s="441"/>
      <c r="BD370" s="441"/>
      <c r="BE370" s="441"/>
      <c r="BF370" s="441"/>
      <c r="BG370" s="441"/>
    </row>
    <row r="371" spans="1:59" ht="75" customHeight="1">
      <c r="A371" s="438" t="s">
        <v>1464</v>
      </c>
      <c r="B371" s="438">
        <f>[1]Budżet!B363</f>
        <v>0</v>
      </c>
      <c r="C371" s="476">
        <f>[1]Budżet!E363</f>
        <v>0</v>
      </c>
      <c r="D371" s="438">
        <f>[1]Budżet!N363</f>
        <v>0</v>
      </c>
      <c r="E371" s="438" t="str">
        <f>IF([1]Budżet!D363="Amortyzacja","T","N")</f>
        <v>N</v>
      </c>
      <c r="F371" s="438" t="str">
        <f>IF([1]Budżet!D363="Personel projektu","T","N")</f>
        <v>N</v>
      </c>
      <c r="G371" s="438" t="str">
        <f>IF([1]Budżet!D363="Środki trwałe/dostawy","T","N")</f>
        <v>N</v>
      </c>
      <c r="H371" s="438" t="str">
        <f>IF([1]Budżet!D363="Wsparcie finansowe udzielone grantobiorcom i uczestnikom projektu","T","N")</f>
        <v>N</v>
      </c>
      <c r="I371" s="438" t="str">
        <f>IF([1]Budżet!K363&gt;[1]Budżet!M363,"T","N")</f>
        <v>N</v>
      </c>
      <c r="J371" s="438" t="str">
        <f>IF([1]Budżet!D363="Nieruchomości","T","N")</f>
        <v>N</v>
      </c>
      <c r="K371" s="438" t="str">
        <f>IF([1]Budżet!D363="Usługi zewnętrzne","T","N")</f>
        <v>N</v>
      </c>
      <c r="L371" s="438" t="str">
        <f>IF([1]Budżet!D363="Wartości niematerialne i prawne","T","N")</f>
        <v>N</v>
      </c>
      <c r="M371" s="438" t="str">
        <f>IF([1]Budżet!D363="Roboty budowlane","T","N")</f>
        <v>N</v>
      </c>
      <c r="N371" s="438" t="str">
        <f>IF([1]Budżet!D363="Dostawy (inne niż środki trwałe)","T","N")</f>
        <v>N</v>
      </c>
      <c r="O371" s="438" t="str">
        <f>IF([1]Budżet!D363="Koszty wsparcia uczestników projektu","T","N")</f>
        <v>N</v>
      </c>
      <c r="P371" s="460"/>
      <c r="Q371" s="461">
        <v>0</v>
      </c>
      <c r="R371" s="462">
        <v>0</v>
      </c>
      <c r="S371" s="463">
        <f t="shared" si="72"/>
        <v>0</v>
      </c>
      <c r="T371" s="460"/>
      <c r="U371" s="461">
        <v>0</v>
      </c>
      <c r="V371" s="462">
        <v>0</v>
      </c>
      <c r="W371" s="463">
        <f t="shared" si="73"/>
        <v>0</v>
      </c>
      <c r="X371" s="460"/>
      <c r="Y371" s="461">
        <v>0</v>
      </c>
      <c r="Z371" s="462">
        <v>0</v>
      </c>
      <c r="AA371" s="463">
        <f t="shared" si="74"/>
        <v>0</v>
      </c>
      <c r="AB371" s="460"/>
      <c r="AC371" s="461">
        <v>0</v>
      </c>
      <c r="AD371" s="462">
        <v>0</v>
      </c>
      <c r="AE371" s="463">
        <f t="shared" si="75"/>
        <v>0</v>
      </c>
      <c r="AF371" s="460"/>
      <c r="AG371" s="461">
        <v>0</v>
      </c>
      <c r="AH371" s="462">
        <v>0</v>
      </c>
      <c r="AI371" s="463">
        <f t="shared" si="76"/>
        <v>0</v>
      </c>
      <c r="AJ371" s="460"/>
      <c r="AK371" s="461">
        <v>0</v>
      </c>
      <c r="AL371" s="462">
        <v>0</v>
      </c>
      <c r="AM371" s="463">
        <f t="shared" si="77"/>
        <v>0</v>
      </c>
      <c r="AN371" s="460"/>
      <c r="AO371" s="461">
        <v>0</v>
      </c>
      <c r="AP371" s="462">
        <v>0</v>
      </c>
      <c r="AQ371" s="463">
        <f t="shared" si="78"/>
        <v>0</v>
      </c>
      <c r="AR371" s="464">
        <f t="shared" si="81"/>
        <v>0</v>
      </c>
      <c r="AS371" s="463">
        <f t="shared" si="82"/>
        <v>0</v>
      </c>
      <c r="AT371" s="480">
        <v>0</v>
      </c>
      <c r="AU371" s="491">
        <f>[1]Budżet!K363</f>
        <v>0</v>
      </c>
      <c r="AV371" s="487">
        <f>ROUND([1]Budżet!K363-[1]Budżet!M363,2)</f>
        <v>0</v>
      </c>
      <c r="AW371" s="487" t="str">
        <f t="shared" si="83"/>
        <v>OK</v>
      </c>
      <c r="AX371" s="488" t="str">
        <f t="shared" si="71"/>
        <v>OK</v>
      </c>
      <c r="AY371" s="488" t="str">
        <f t="shared" si="79"/>
        <v>Wartość wkładu własnego spójna z SOWA EFS</v>
      </c>
      <c r="AZ371" s="490" t="str">
        <f t="shared" si="80"/>
        <v>Wartość ogółem spójna z SOWA EFS</v>
      </c>
      <c r="BA371" s="456"/>
      <c r="BB371" s="441"/>
      <c r="BC371" s="441"/>
      <c r="BD371" s="441"/>
      <c r="BE371" s="441"/>
      <c r="BF371" s="441"/>
      <c r="BG371" s="441"/>
    </row>
    <row r="372" spans="1:59" ht="75" customHeight="1">
      <c r="A372" s="438" t="s">
        <v>1465</v>
      </c>
      <c r="B372" s="438">
        <f>[1]Budżet!B364</f>
        <v>0</v>
      </c>
      <c r="C372" s="476">
        <f>[1]Budżet!E364</f>
        <v>0</v>
      </c>
      <c r="D372" s="438">
        <f>[1]Budżet!N364</f>
        <v>0</v>
      </c>
      <c r="E372" s="438" t="str">
        <f>IF([1]Budżet!D364="Amortyzacja","T","N")</f>
        <v>N</v>
      </c>
      <c r="F372" s="438" t="str">
        <f>IF([1]Budżet!D364="Personel projektu","T","N")</f>
        <v>N</v>
      </c>
      <c r="G372" s="438" t="str">
        <f>IF([1]Budżet!D364="Środki trwałe/dostawy","T","N")</f>
        <v>N</v>
      </c>
      <c r="H372" s="438" t="str">
        <f>IF([1]Budżet!D364="Wsparcie finansowe udzielone grantobiorcom i uczestnikom projektu","T","N")</f>
        <v>N</v>
      </c>
      <c r="I372" s="438" t="str">
        <f>IF([1]Budżet!K364&gt;[1]Budżet!M364,"T","N")</f>
        <v>N</v>
      </c>
      <c r="J372" s="438" t="str">
        <f>IF([1]Budżet!D364="Nieruchomości","T","N")</f>
        <v>N</v>
      </c>
      <c r="K372" s="438" t="str">
        <f>IF([1]Budżet!D364="Usługi zewnętrzne","T","N")</f>
        <v>N</v>
      </c>
      <c r="L372" s="438" t="str">
        <f>IF([1]Budżet!D364="Wartości niematerialne i prawne","T","N")</f>
        <v>N</v>
      </c>
      <c r="M372" s="438" t="str">
        <f>IF([1]Budżet!D364="Roboty budowlane","T","N")</f>
        <v>N</v>
      </c>
      <c r="N372" s="438" t="str">
        <f>IF([1]Budżet!D364="Dostawy (inne niż środki trwałe)","T","N")</f>
        <v>N</v>
      </c>
      <c r="O372" s="438" t="str">
        <f>IF([1]Budżet!D364="Koszty wsparcia uczestników projektu","T","N")</f>
        <v>N</v>
      </c>
      <c r="P372" s="460"/>
      <c r="Q372" s="461">
        <v>0</v>
      </c>
      <c r="R372" s="462">
        <v>0</v>
      </c>
      <c r="S372" s="463">
        <f t="shared" si="72"/>
        <v>0</v>
      </c>
      <c r="T372" s="460"/>
      <c r="U372" s="461">
        <v>0</v>
      </c>
      <c r="V372" s="462">
        <v>0</v>
      </c>
      <c r="W372" s="463">
        <f t="shared" si="73"/>
        <v>0</v>
      </c>
      <c r="X372" s="460"/>
      <c r="Y372" s="461">
        <v>0</v>
      </c>
      <c r="Z372" s="462">
        <v>0</v>
      </c>
      <c r="AA372" s="463">
        <f t="shared" si="74"/>
        <v>0</v>
      </c>
      <c r="AB372" s="460"/>
      <c r="AC372" s="461">
        <v>0</v>
      </c>
      <c r="AD372" s="462">
        <v>0</v>
      </c>
      <c r="AE372" s="463">
        <f t="shared" si="75"/>
        <v>0</v>
      </c>
      <c r="AF372" s="460"/>
      <c r="AG372" s="461">
        <v>0</v>
      </c>
      <c r="AH372" s="462">
        <v>0</v>
      </c>
      <c r="AI372" s="463">
        <f t="shared" si="76"/>
        <v>0</v>
      </c>
      <c r="AJ372" s="460"/>
      <c r="AK372" s="461">
        <v>0</v>
      </c>
      <c r="AL372" s="462">
        <v>0</v>
      </c>
      <c r="AM372" s="463">
        <f t="shared" si="77"/>
        <v>0</v>
      </c>
      <c r="AN372" s="460"/>
      <c r="AO372" s="461">
        <v>0</v>
      </c>
      <c r="AP372" s="462">
        <v>0</v>
      </c>
      <c r="AQ372" s="463">
        <f t="shared" si="78"/>
        <v>0</v>
      </c>
      <c r="AR372" s="464">
        <f t="shared" si="81"/>
        <v>0</v>
      </c>
      <c r="AS372" s="463">
        <f t="shared" si="82"/>
        <v>0</v>
      </c>
      <c r="AT372" s="480">
        <v>0</v>
      </c>
      <c r="AU372" s="491">
        <f>[1]Budżet!K364</f>
        <v>0</v>
      </c>
      <c r="AV372" s="487">
        <f>ROUND([1]Budżet!K364-[1]Budżet!M364,2)</f>
        <v>0</v>
      </c>
      <c r="AW372" s="487" t="str">
        <f t="shared" si="83"/>
        <v>OK</v>
      </c>
      <c r="AX372" s="488" t="str">
        <f t="shared" si="71"/>
        <v>OK</v>
      </c>
      <c r="AY372" s="488" t="str">
        <f t="shared" si="79"/>
        <v>Wartość wkładu własnego spójna z SOWA EFS</v>
      </c>
      <c r="AZ372" s="490" t="str">
        <f t="shared" si="80"/>
        <v>Wartość ogółem spójna z SOWA EFS</v>
      </c>
      <c r="BA372" s="456"/>
      <c r="BB372" s="441"/>
      <c r="BC372" s="441"/>
      <c r="BD372" s="441"/>
      <c r="BE372" s="441"/>
      <c r="BF372" s="441"/>
      <c r="BG372" s="441"/>
    </row>
    <row r="373" spans="1:59" ht="75" customHeight="1">
      <c r="A373" s="438" t="s">
        <v>1466</v>
      </c>
      <c r="B373" s="438">
        <f>[1]Budżet!B365</f>
        <v>0</v>
      </c>
      <c r="C373" s="476">
        <f>[1]Budżet!E365</f>
        <v>0</v>
      </c>
      <c r="D373" s="438">
        <f>[1]Budżet!N365</f>
        <v>0</v>
      </c>
      <c r="E373" s="438" t="str">
        <f>IF([1]Budżet!D365="Amortyzacja","T","N")</f>
        <v>N</v>
      </c>
      <c r="F373" s="438" t="str">
        <f>IF([1]Budżet!D365="Personel projektu","T","N")</f>
        <v>N</v>
      </c>
      <c r="G373" s="438" t="str">
        <f>IF([1]Budżet!D365="Środki trwałe/dostawy","T","N")</f>
        <v>N</v>
      </c>
      <c r="H373" s="438" t="str">
        <f>IF([1]Budżet!D365="Wsparcie finansowe udzielone grantobiorcom i uczestnikom projektu","T","N")</f>
        <v>N</v>
      </c>
      <c r="I373" s="438" t="str">
        <f>IF([1]Budżet!K365&gt;[1]Budżet!M365,"T","N")</f>
        <v>N</v>
      </c>
      <c r="J373" s="438" t="str">
        <f>IF([1]Budżet!D365="Nieruchomości","T","N")</f>
        <v>N</v>
      </c>
      <c r="K373" s="438" t="str">
        <f>IF([1]Budżet!D365="Usługi zewnętrzne","T","N")</f>
        <v>N</v>
      </c>
      <c r="L373" s="438" t="str">
        <f>IF([1]Budżet!D365="Wartości niematerialne i prawne","T","N")</f>
        <v>N</v>
      </c>
      <c r="M373" s="438" t="str">
        <f>IF([1]Budżet!D365="Roboty budowlane","T","N")</f>
        <v>N</v>
      </c>
      <c r="N373" s="438" t="str">
        <f>IF([1]Budżet!D365="Dostawy (inne niż środki trwałe)","T","N")</f>
        <v>N</v>
      </c>
      <c r="O373" s="438" t="str">
        <f>IF([1]Budżet!D365="Koszty wsparcia uczestników projektu","T","N")</f>
        <v>N</v>
      </c>
      <c r="P373" s="460"/>
      <c r="Q373" s="461">
        <v>0</v>
      </c>
      <c r="R373" s="462">
        <v>0</v>
      </c>
      <c r="S373" s="463">
        <f t="shared" si="72"/>
        <v>0</v>
      </c>
      <c r="T373" s="460"/>
      <c r="U373" s="461">
        <v>0</v>
      </c>
      <c r="V373" s="462">
        <v>0</v>
      </c>
      <c r="W373" s="463">
        <f t="shared" si="73"/>
        <v>0</v>
      </c>
      <c r="X373" s="460"/>
      <c r="Y373" s="461">
        <v>0</v>
      </c>
      <c r="Z373" s="462">
        <v>0</v>
      </c>
      <c r="AA373" s="463">
        <f t="shared" si="74"/>
        <v>0</v>
      </c>
      <c r="AB373" s="460"/>
      <c r="AC373" s="461">
        <v>0</v>
      </c>
      <c r="AD373" s="462">
        <v>0</v>
      </c>
      <c r="AE373" s="463">
        <f t="shared" si="75"/>
        <v>0</v>
      </c>
      <c r="AF373" s="460"/>
      <c r="AG373" s="461">
        <v>0</v>
      </c>
      <c r="AH373" s="462">
        <v>0</v>
      </c>
      <c r="AI373" s="463">
        <f t="shared" si="76"/>
        <v>0</v>
      </c>
      <c r="AJ373" s="460"/>
      <c r="AK373" s="461">
        <v>0</v>
      </c>
      <c r="AL373" s="462">
        <v>0</v>
      </c>
      <c r="AM373" s="463">
        <f t="shared" si="77"/>
        <v>0</v>
      </c>
      <c r="AN373" s="460"/>
      <c r="AO373" s="461">
        <v>0</v>
      </c>
      <c r="AP373" s="462">
        <v>0</v>
      </c>
      <c r="AQ373" s="463">
        <f t="shared" si="78"/>
        <v>0</v>
      </c>
      <c r="AR373" s="464">
        <f t="shared" si="81"/>
        <v>0</v>
      </c>
      <c r="AS373" s="463">
        <f t="shared" si="82"/>
        <v>0</v>
      </c>
      <c r="AT373" s="480">
        <v>0</v>
      </c>
      <c r="AU373" s="491">
        <f>[1]Budżet!K365</f>
        <v>0</v>
      </c>
      <c r="AV373" s="487">
        <f>ROUND([1]Budżet!K365-[1]Budżet!M365,2)</f>
        <v>0</v>
      </c>
      <c r="AW373" s="487" t="str">
        <f t="shared" si="83"/>
        <v>OK</v>
      </c>
      <c r="AX373" s="488" t="str">
        <f t="shared" si="71"/>
        <v>OK</v>
      </c>
      <c r="AY373" s="488" t="str">
        <f t="shared" si="79"/>
        <v>Wartość wkładu własnego spójna z SOWA EFS</v>
      </c>
      <c r="AZ373" s="490" t="str">
        <f t="shared" si="80"/>
        <v>Wartość ogółem spójna z SOWA EFS</v>
      </c>
      <c r="BA373" s="456"/>
      <c r="BB373" s="441"/>
      <c r="BC373" s="441"/>
      <c r="BD373" s="441"/>
      <c r="BE373" s="441"/>
      <c r="BF373" s="441"/>
      <c r="BG373" s="441"/>
    </row>
    <row r="374" spans="1:59" ht="75" customHeight="1">
      <c r="A374" s="438" t="s">
        <v>1467</v>
      </c>
      <c r="B374" s="438">
        <f>[1]Budżet!B366</f>
        <v>0</v>
      </c>
      <c r="C374" s="476">
        <f>[1]Budżet!E366</f>
        <v>0</v>
      </c>
      <c r="D374" s="438">
        <f>[1]Budżet!N366</f>
        <v>0</v>
      </c>
      <c r="E374" s="438" t="str">
        <f>IF([1]Budżet!D366="Amortyzacja","T","N")</f>
        <v>N</v>
      </c>
      <c r="F374" s="438" t="str">
        <f>IF([1]Budżet!D366="Personel projektu","T","N")</f>
        <v>N</v>
      </c>
      <c r="G374" s="438" t="str">
        <f>IF([1]Budżet!D366="Środki trwałe/dostawy","T","N")</f>
        <v>N</v>
      </c>
      <c r="H374" s="438" t="str">
        <f>IF([1]Budżet!D366="Wsparcie finansowe udzielone grantobiorcom i uczestnikom projektu","T","N")</f>
        <v>N</v>
      </c>
      <c r="I374" s="438" t="str">
        <f>IF([1]Budżet!K366&gt;[1]Budżet!M366,"T","N")</f>
        <v>N</v>
      </c>
      <c r="J374" s="438" t="str">
        <f>IF([1]Budżet!D366="Nieruchomości","T","N")</f>
        <v>N</v>
      </c>
      <c r="K374" s="438" t="str">
        <f>IF([1]Budżet!D366="Usługi zewnętrzne","T","N")</f>
        <v>N</v>
      </c>
      <c r="L374" s="438" t="str">
        <f>IF([1]Budżet!D366="Wartości niematerialne i prawne","T","N")</f>
        <v>N</v>
      </c>
      <c r="M374" s="438" t="str">
        <f>IF([1]Budżet!D366="Roboty budowlane","T","N")</f>
        <v>N</v>
      </c>
      <c r="N374" s="438" t="str">
        <f>IF([1]Budżet!D366="Dostawy (inne niż środki trwałe)","T","N")</f>
        <v>N</v>
      </c>
      <c r="O374" s="438" t="str">
        <f>IF([1]Budżet!D366="Koszty wsparcia uczestników projektu","T","N")</f>
        <v>N</v>
      </c>
      <c r="P374" s="460"/>
      <c r="Q374" s="461">
        <v>0</v>
      </c>
      <c r="R374" s="462">
        <v>0</v>
      </c>
      <c r="S374" s="463">
        <f t="shared" si="72"/>
        <v>0</v>
      </c>
      <c r="T374" s="460"/>
      <c r="U374" s="461">
        <v>0</v>
      </c>
      <c r="V374" s="462">
        <v>0</v>
      </c>
      <c r="W374" s="463">
        <f t="shared" si="73"/>
        <v>0</v>
      </c>
      <c r="X374" s="460"/>
      <c r="Y374" s="461">
        <v>0</v>
      </c>
      <c r="Z374" s="462">
        <v>0</v>
      </c>
      <c r="AA374" s="463">
        <f t="shared" si="74"/>
        <v>0</v>
      </c>
      <c r="AB374" s="460"/>
      <c r="AC374" s="461">
        <v>0</v>
      </c>
      <c r="AD374" s="462">
        <v>0</v>
      </c>
      <c r="AE374" s="463">
        <f t="shared" si="75"/>
        <v>0</v>
      </c>
      <c r="AF374" s="460"/>
      <c r="AG374" s="461">
        <v>0</v>
      </c>
      <c r="AH374" s="462">
        <v>0</v>
      </c>
      <c r="AI374" s="463">
        <f t="shared" si="76"/>
        <v>0</v>
      </c>
      <c r="AJ374" s="460"/>
      <c r="AK374" s="461">
        <v>0</v>
      </c>
      <c r="AL374" s="462">
        <v>0</v>
      </c>
      <c r="AM374" s="463">
        <f t="shared" si="77"/>
        <v>0</v>
      </c>
      <c r="AN374" s="460"/>
      <c r="AO374" s="461">
        <v>0</v>
      </c>
      <c r="AP374" s="462">
        <v>0</v>
      </c>
      <c r="AQ374" s="463">
        <f t="shared" si="78"/>
        <v>0</v>
      </c>
      <c r="AR374" s="464">
        <f t="shared" si="81"/>
        <v>0</v>
      </c>
      <c r="AS374" s="463">
        <f t="shared" si="82"/>
        <v>0</v>
      </c>
      <c r="AT374" s="480">
        <v>0</v>
      </c>
      <c r="AU374" s="491">
        <f>[1]Budżet!K366</f>
        <v>0</v>
      </c>
      <c r="AV374" s="487">
        <f>ROUND([1]Budżet!K366-[1]Budżet!M366,2)</f>
        <v>0</v>
      </c>
      <c r="AW374" s="487" t="str">
        <f t="shared" si="83"/>
        <v>OK</v>
      </c>
      <c r="AX374" s="488" t="str">
        <f t="shared" si="71"/>
        <v>OK</v>
      </c>
      <c r="AY374" s="488" t="str">
        <f t="shared" si="79"/>
        <v>Wartość wkładu własnego spójna z SOWA EFS</v>
      </c>
      <c r="AZ374" s="490" t="str">
        <f t="shared" si="80"/>
        <v>Wartość ogółem spójna z SOWA EFS</v>
      </c>
      <c r="BA374" s="456"/>
      <c r="BB374" s="441"/>
      <c r="BC374" s="441"/>
      <c r="BD374" s="441"/>
      <c r="BE374" s="441"/>
      <c r="BF374" s="441"/>
      <c r="BG374" s="441"/>
    </row>
    <row r="375" spans="1:59" ht="75" customHeight="1">
      <c r="A375" s="438" t="s">
        <v>1468</v>
      </c>
      <c r="B375" s="438">
        <f>[1]Budżet!B367</f>
        <v>0</v>
      </c>
      <c r="C375" s="476">
        <f>[1]Budżet!E367</f>
        <v>0</v>
      </c>
      <c r="D375" s="438">
        <f>[1]Budżet!N367</f>
        <v>0</v>
      </c>
      <c r="E375" s="438" t="str">
        <f>IF([1]Budżet!D367="Amortyzacja","T","N")</f>
        <v>N</v>
      </c>
      <c r="F375" s="438" t="str">
        <f>IF([1]Budżet!D367="Personel projektu","T","N")</f>
        <v>N</v>
      </c>
      <c r="G375" s="438" t="str">
        <f>IF([1]Budżet!D367="Środki trwałe/dostawy","T","N")</f>
        <v>N</v>
      </c>
      <c r="H375" s="438" t="str">
        <f>IF([1]Budżet!D367="Wsparcie finansowe udzielone grantobiorcom i uczestnikom projektu","T","N")</f>
        <v>N</v>
      </c>
      <c r="I375" s="438" t="str">
        <f>IF([1]Budżet!K367&gt;[1]Budżet!M367,"T","N")</f>
        <v>N</v>
      </c>
      <c r="J375" s="438" t="str">
        <f>IF([1]Budżet!D367="Nieruchomości","T","N")</f>
        <v>N</v>
      </c>
      <c r="K375" s="438" t="str">
        <f>IF([1]Budżet!D367="Usługi zewnętrzne","T","N")</f>
        <v>N</v>
      </c>
      <c r="L375" s="438" t="str">
        <f>IF([1]Budżet!D367="Wartości niematerialne i prawne","T","N")</f>
        <v>N</v>
      </c>
      <c r="M375" s="438" t="str">
        <f>IF([1]Budżet!D367="Roboty budowlane","T","N")</f>
        <v>N</v>
      </c>
      <c r="N375" s="438" t="str">
        <f>IF([1]Budżet!D367="Dostawy (inne niż środki trwałe)","T","N")</f>
        <v>N</v>
      </c>
      <c r="O375" s="438" t="str">
        <f>IF([1]Budżet!D367="Koszty wsparcia uczestników projektu","T","N")</f>
        <v>N</v>
      </c>
      <c r="P375" s="460"/>
      <c r="Q375" s="461">
        <v>0</v>
      </c>
      <c r="R375" s="462">
        <v>0</v>
      </c>
      <c r="S375" s="463">
        <f t="shared" si="72"/>
        <v>0</v>
      </c>
      <c r="T375" s="460"/>
      <c r="U375" s="461">
        <v>0</v>
      </c>
      <c r="V375" s="462">
        <v>0</v>
      </c>
      <c r="W375" s="463">
        <f t="shared" si="73"/>
        <v>0</v>
      </c>
      <c r="X375" s="460"/>
      <c r="Y375" s="461">
        <v>0</v>
      </c>
      <c r="Z375" s="462">
        <v>0</v>
      </c>
      <c r="AA375" s="463">
        <f t="shared" si="74"/>
        <v>0</v>
      </c>
      <c r="AB375" s="460"/>
      <c r="AC375" s="461">
        <v>0</v>
      </c>
      <c r="AD375" s="462">
        <v>0</v>
      </c>
      <c r="AE375" s="463">
        <f t="shared" si="75"/>
        <v>0</v>
      </c>
      <c r="AF375" s="460"/>
      <c r="AG375" s="461">
        <v>0</v>
      </c>
      <c r="AH375" s="462">
        <v>0</v>
      </c>
      <c r="AI375" s="463">
        <f t="shared" si="76"/>
        <v>0</v>
      </c>
      <c r="AJ375" s="460"/>
      <c r="AK375" s="461">
        <v>0</v>
      </c>
      <c r="AL375" s="462">
        <v>0</v>
      </c>
      <c r="AM375" s="463">
        <f t="shared" si="77"/>
        <v>0</v>
      </c>
      <c r="AN375" s="460"/>
      <c r="AO375" s="461">
        <v>0</v>
      </c>
      <c r="AP375" s="462">
        <v>0</v>
      </c>
      <c r="AQ375" s="463">
        <f t="shared" si="78"/>
        <v>0</v>
      </c>
      <c r="AR375" s="464">
        <f t="shared" si="81"/>
        <v>0</v>
      </c>
      <c r="AS375" s="463">
        <f t="shared" si="82"/>
        <v>0</v>
      </c>
      <c r="AT375" s="480">
        <v>0</v>
      </c>
      <c r="AU375" s="491">
        <f>[1]Budżet!K367</f>
        <v>0</v>
      </c>
      <c r="AV375" s="487">
        <f>ROUND([1]Budżet!K367-[1]Budżet!M367,2)</f>
        <v>0</v>
      </c>
      <c r="AW375" s="487" t="str">
        <f t="shared" si="83"/>
        <v>OK</v>
      </c>
      <c r="AX375" s="488" t="str">
        <f t="shared" si="71"/>
        <v>OK</v>
      </c>
      <c r="AY375" s="488" t="str">
        <f t="shared" si="79"/>
        <v>Wartość wkładu własnego spójna z SOWA EFS</v>
      </c>
      <c r="AZ375" s="490" t="str">
        <f t="shared" si="80"/>
        <v>Wartość ogółem spójna z SOWA EFS</v>
      </c>
      <c r="BA375" s="456"/>
      <c r="BB375" s="441"/>
      <c r="BC375" s="441"/>
      <c r="BD375" s="441"/>
      <c r="BE375" s="441"/>
      <c r="BF375" s="441"/>
      <c r="BG375" s="441"/>
    </row>
    <row r="376" spans="1:59" ht="75" customHeight="1">
      <c r="A376" s="438" t="s">
        <v>1469</v>
      </c>
      <c r="B376" s="438">
        <f>[1]Budżet!B368</f>
        <v>0</v>
      </c>
      <c r="C376" s="476">
        <f>[1]Budżet!E368</f>
        <v>0</v>
      </c>
      <c r="D376" s="438">
        <f>[1]Budżet!N368</f>
        <v>0</v>
      </c>
      <c r="E376" s="438" t="str">
        <f>IF([1]Budżet!D368="Amortyzacja","T","N")</f>
        <v>N</v>
      </c>
      <c r="F376" s="438" t="str">
        <f>IF([1]Budżet!D368="Personel projektu","T","N")</f>
        <v>N</v>
      </c>
      <c r="G376" s="438" t="str">
        <f>IF([1]Budżet!D368="Środki trwałe/dostawy","T","N")</f>
        <v>N</v>
      </c>
      <c r="H376" s="438" t="str">
        <f>IF([1]Budżet!D368="Wsparcie finansowe udzielone grantobiorcom i uczestnikom projektu","T","N")</f>
        <v>N</v>
      </c>
      <c r="I376" s="438" t="str">
        <f>IF([1]Budżet!K368&gt;[1]Budżet!M368,"T","N")</f>
        <v>N</v>
      </c>
      <c r="J376" s="438" t="str">
        <f>IF([1]Budżet!D368="Nieruchomości","T","N")</f>
        <v>N</v>
      </c>
      <c r="K376" s="438" t="str">
        <f>IF([1]Budżet!D368="Usługi zewnętrzne","T","N")</f>
        <v>N</v>
      </c>
      <c r="L376" s="438" t="str">
        <f>IF([1]Budżet!D368="Wartości niematerialne i prawne","T","N")</f>
        <v>N</v>
      </c>
      <c r="M376" s="438" t="str">
        <f>IF([1]Budżet!D368="Roboty budowlane","T","N")</f>
        <v>N</v>
      </c>
      <c r="N376" s="438" t="str">
        <f>IF([1]Budżet!D368="Dostawy (inne niż środki trwałe)","T","N")</f>
        <v>N</v>
      </c>
      <c r="O376" s="438" t="str">
        <f>IF([1]Budżet!D368="Koszty wsparcia uczestników projektu","T","N")</f>
        <v>N</v>
      </c>
      <c r="P376" s="460"/>
      <c r="Q376" s="461">
        <v>0</v>
      </c>
      <c r="R376" s="462">
        <v>0</v>
      </c>
      <c r="S376" s="463">
        <f t="shared" si="72"/>
        <v>0</v>
      </c>
      <c r="T376" s="460"/>
      <c r="U376" s="461">
        <v>0</v>
      </c>
      <c r="V376" s="462">
        <v>0</v>
      </c>
      <c r="W376" s="463">
        <f t="shared" si="73"/>
        <v>0</v>
      </c>
      <c r="X376" s="460"/>
      <c r="Y376" s="461">
        <v>0</v>
      </c>
      <c r="Z376" s="462">
        <v>0</v>
      </c>
      <c r="AA376" s="463">
        <f t="shared" si="74"/>
        <v>0</v>
      </c>
      <c r="AB376" s="460"/>
      <c r="AC376" s="461">
        <v>0</v>
      </c>
      <c r="AD376" s="462">
        <v>0</v>
      </c>
      <c r="AE376" s="463">
        <f t="shared" si="75"/>
        <v>0</v>
      </c>
      <c r="AF376" s="460"/>
      <c r="AG376" s="461">
        <v>0</v>
      </c>
      <c r="AH376" s="462">
        <v>0</v>
      </c>
      <c r="AI376" s="463">
        <f t="shared" si="76"/>
        <v>0</v>
      </c>
      <c r="AJ376" s="460"/>
      <c r="AK376" s="461">
        <v>0</v>
      </c>
      <c r="AL376" s="462">
        <v>0</v>
      </c>
      <c r="AM376" s="463">
        <f t="shared" si="77"/>
        <v>0</v>
      </c>
      <c r="AN376" s="460"/>
      <c r="AO376" s="461">
        <v>0</v>
      </c>
      <c r="AP376" s="462">
        <v>0</v>
      </c>
      <c r="AQ376" s="463">
        <f t="shared" si="78"/>
        <v>0</v>
      </c>
      <c r="AR376" s="464">
        <f t="shared" si="81"/>
        <v>0</v>
      </c>
      <c r="AS376" s="463">
        <f t="shared" si="82"/>
        <v>0</v>
      </c>
      <c r="AT376" s="480">
        <v>0</v>
      </c>
      <c r="AU376" s="491">
        <f>[1]Budżet!K368</f>
        <v>0</v>
      </c>
      <c r="AV376" s="487">
        <f>ROUND([1]Budżet!K368-[1]Budżet!M368,2)</f>
        <v>0</v>
      </c>
      <c r="AW376" s="487" t="str">
        <f t="shared" si="83"/>
        <v>OK</v>
      </c>
      <c r="AX376" s="488" t="str">
        <f t="shared" si="71"/>
        <v>OK</v>
      </c>
      <c r="AY376" s="488" t="str">
        <f t="shared" si="79"/>
        <v>Wartość wkładu własnego spójna z SOWA EFS</v>
      </c>
      <c r="AZ376" s="490" t="str">
        <f t="shared" si="80"/>
        <v>Wartość ogółem spójna z SOWA EFS</v>
      </c>
      <c r="BA376" s="456"/>
      <c r="BB376" s="441"/>
      <c r="BC376" s="441"/>
      <c r="BD376" s="441"/>
      <c r="BE376" s="441"/>
      <c r="BF376" s="441"/>
      <c r="BG376" s="441"/>
    </row>
    <row r="377" spans="1:59" ht="75" customHeight="1">
      <c r="A377" s="438" t="s">
        <v>1470</v>
      </c>
      <c r="B377" s="438">
        <f>[1]Budżet!B369</f>
        <v>0</v>
      </c>
      <c r="C377" s="476">
        <f>[1]Budżet!E369</f>
        <v>0</v>
      </c>
      <c r="D377" s="438">
        <f>[1]Budżet!N369</f>
        <v>0</v>
      </c>
      <c r="E377" s="438" t="str">
        <f>IF([1]Budżet!D369="Amortyzacja","T","N")</f>
        <v>N</v>
      </c>
      <c r="F377" s="438" t="str">
        <f>IF([1]Budżet!D369="Personel projektu","T","N")</f>
        <v>N</v>
      </c>
      <c r="G377" s="438" t="str">
        <f>IF([1]Budżet!D369="Środki trwałe/dostawy","T","N")</f>
        <v>N</v>
      </c>
      <c r="H377" s="438" t="str">
        <f>IF([1]Budżet!D369="Wsparcie finansowe udzielone grantobiorcom i uczestnikom projektu","T","N")</f>
        <v>N</v>
      </c>
      <c r="I377" s="438" t="str">
        <f>IF([1]Budżet!K369&gt;[1]Budżet!M369,"T","N")</f>
        <v>N</v>
      </c>
      <c r="J377" s="438" t="str">
        <f>IF([1]Budżet!D369="Nieruchomości","T","N")</f>
        <v>N</v>
      </c>
      <c r="K377" s="438" t="str">
        <f>IF([1]Budżet!D369="Usługi zewnętrzne","T","N")</f>
        <v>N</v>
      </c>
      <c r="L377" s="438" t="str">
        <f>IF([1]Budżet!D369="Wartości niematerialne i prawne","T","N")</f>
        <v>N</v>
      </c>
      <c r="M377" s="438" t="str">
        <f>IF([1]Budżet!D369="Roboty budowlane","T","N")</f>
        <v>N</v>
      </c>
      <c r="N377" s="438" t="str">
        <f>IF([1]Budżet!D369="Dostawy (inne niż środki trwałe)","T","N")</f>
        <v>N</v>
      </c>
      <c r="O377" s="438" t="str">
        <f>IF([1]Budżet!D369="Koszty wsparcia uczestników projektu","T","N")</f>
        <v>N</v>
      </c>
      <c r="P377" s="460"/>
      <c r="Q377" s="461">
        <v>0</v>
      </c>
      <c r="R377" s="462">
        <v>0</v>
      </c>
      <c r="S377" s="463">
        <f t="shared" si="72"/>
        <v>0</v>
      </c>
      <c r="T377" s="460"/>
      <c r="U377" s="461">
        <v>0</v>
      </c>
      <c r="V377" s="462">
        <v>0</v>
      </c>
      <c r="W377" s="463">
        <f t="shared" si="73"/>
        <v>0</v>
      </c>
      <c r="X377" s="460"/>
      <c r="Y377" s="461">
        <v>0</v>
      </c>
      <c r="Z377" s="462">
        <v>0</v>
      </c>
      <c r="AA377" s="463">
        <f t="shared" si="74"/>
        <v>0</v>
      </c>
      <c r="AB377" s="460"/>
      <c r="AC377" s="461">
        <v>0</v>
      </c>
      <c r="AD377" s="462">
        <v>0</v>
      </c>
      <c r="AE377" s="463">
        <f t="shared" si="75"/>
        <v>0</v>
      </c>
      <c r="AF377" s="460"/>
      <c r="AG377" s="461">
        <v>0</v>
      </c>
      <c r="AH377" s="462">
        <v>0</v>
      </c>
      <c r="AI377" s="463">
        <f t="shared" si="76"/>
        <v>0</v>
      </c>
      <c r="AJ377" s="460"/>
      <c r="AK377" s="461">
        <v>0</v>
      </c>
      <c r="AL377" s="462">
        <v>0</v>
      </c>
      <c r="AM377" s="463">
        <f t="shared" si="77"/>
        <v>0</v>
      </c>
      <c r="AN377" s="460"/>
      <c r="AO377" s="461">
        <v>0</v>
      </c>
      <c r="AP377" s="462">
        <v>0</v>
      </c>
      <c r="AQ377" s="463">
        <f t="shared" si="78"/>
        <v>0</v>
      </c>
      <c r="AR377" s="464">
        <f t="shared" si="81"/>
        <v>0</v>
      </c>
      <c r="AS377" s="463">
        <f t="shared" si="82"/>
        <v>0</v>
      </c>
      <c r="AT377" s="480">
        <v>0</v>
      </c>
      <c r="AU377" s="491">
        <f>[1]Budżet!K369</f>
        <v>0</v>
      </c>
      <c r="AV377" s="487">
        <f>ROUND([1]Budżet!K369-[1]Budżet!M369,2)</f>
        <v>0</v>
      </c>
      <c r="AW377" s="487" t="str">
        <f t="shared" si="83"/>
        <v>OK</v>
      </c>
      <c r="AX377" s="488" t="str">
        <f t="shared" si="71"/>
        <v>OK</v>
      </c>
      <c r="AY377" s="488" t="str">
        <f t="shared" si="79"/>
        <v>Wartość wkładu własnego spójna z SOWA EFS</v>
      </c>
      <c r="AZ377" s="490" t="str">
        <f t="shared" si="80"/>
        <v>Wartość ogółem spójna z SOWA EFS</v>
      </c>
      <c r="BA377" s="456"/>
      <c r="BB377" s="441"/>
      <c r="BC377" s="441"/>
      <c r="BD377" s="441"/>
      <c r="BE377" s="441"/>
      <c r="BF377" s="441"/>
      <c r="BG377" s="441"/>
    </row>
    <row r="378" spans="1:59" ht="75" customHeight="1">
      <c r="A378" s="438" t="s">
        <v>1471</v>
      </c>
      <c r="B378" s="438">
        <f>[1]Budżet!B370</f>
        <v>0</v>
      </c>
      <c r="C378" s="476">
        <f>[1]Budżet!E370</f>
        <v>0</v>
      </c>
      <c r="D378" s="438">
        <f>[1]Budżet!N370</f>
        <v>0</v>
      </c>
      <c r="E378" s="438" t="str">
        <f>IF([1]Budżet!D370="Amortyzacja","T","N")</f>
        <v>N</v>
      </c>
      <c r="F378" s="438" t="str">
        <f>IF([1]Budżet!D370="Personel projektu","T","N")</f>
        <v>N</v>
      </c>
      <c r="G378" s="438" t="str">
        <f>IF([1]Budżet!D370="Środki trwałe/dostawy","T","N")</f>
        <v>N</v>
      </c>
      <c r="H378" s="438" t="str">
        <f>IF([1]Budżet!D370="Wsparcie finansowe udzielone grantobiorcom i uczestnikom projektu","T","N")</f>
        <v>N</v>
      </c>
      <c r="I378" s="438" t="str">
        <f>IF([1]Budżet!K370&gt;[1]Budżet!M370,"T","N")</f>
        <v>N</v>
      </c>
      <c r="J378" s="438" t="str">
        <f>IF([1]Budżet!D370="Nieruchomości","T","N")</f>
        <v>N</v>
      </c>
      <c r="K378" s="438" t="str">
        <f>IF([1]Budżet!D370="Usługi zewnętrzne","T","N")</f>
        <v>N</v>
      </c>
      <c r="L378" s="438" t="str">
        <f>IF([1]Budżet!D370="Wartości niematerialne i prawne","T","N")</f>
        <v>N</v>
      </c>
      <c r="M378" s="438" t="str">
        <f>IF([1]Budżet!D370="Roboty budowlane","T","N")</f>
        <v>N</v>
      </c>
      <c r="N378" s="438" t="str">
        <f>IF([1]Budżet!D370="Dostawy (inne niż środki trwałe)","T","N")</f>
        <v>N</v>
      </c>
      <c r="O378" s="438" t="str">
        <f>IF([1]Budżet!D370="Koszty wsparcia uczestników projektu","T","N")</f>
        <v>N</v>
      </c>
      <c r="P378" s="460"/>
      <c r="Q378" s="461">
        <v>0</v>
      </c>
      <c r="R378" s="462">
        <v>0</v>
      </c>
      <c r="S378" s="463">
        <f t="shared" si="72"/>
        <v>0</v>
      </c>
      <c r="T378" s="460"/>
      <c r="U378" s="461">
        <v>0</v>
      </c>
      <c r="V378" s="462">
        <v>0</v>
      </c>
      <c r="W378" s="463">
        <f t="shared" si="73"/>
        <v>0</v>
      </c>
      <c r="X378" s="460"/>
      <c r="Y378" s="461">
        <v>0</v>
      </c>
      <c r="Z378" s="462">
        <v>0</v>
      </c>
      <c r="AA378" s="463">
        <f t="shared" si="74"/>
        <v>0</v>
      </c>
      <c r="AB378" s="460"/>
      <c r="AC378" s="461">
        <v>0</v>
      </c>
      <c r="AD378" s="462">
        <v>0</v>
      </c>
      <c r="AE378" s="463">
        <f t="shared" si="75"/>
        <v>0</v>
      </c>
      <c r="AF378" s="460"/>
      <c r="AG378" s="461">
        <v>0</v>
      </c>
      <c r="AH378" s="462">
        <v>0</v>
      </c>
      <c r="AI378" s="463">
        <f t="shared" si="76"/>
        <v>0</v>
      </c>
      <c r="AJ378" s="460"/>
      <c r="AK378" s="461">
        <v>0</v>
      </c>
      <c r="AL378" s="462">
        <v>0</v>
      </c>
      <c r="AM378" s="463">
        <f t="shared" si="77"/>
        <v>0</v>
      </c>
      <c r="AN378" s="460"/>
      <c r="AO378" s="461">
        <v>0</v>
      </c>
      <c r="AP378" s="462">
        <v>0</v>
      </c>
      <c r="AQ378" s="463">
        <f t="shared" si="78"/>
        <v>0</v>
      </c>
      <c r="AR378" s="464">
        <f t="shared" si="81"/>
        <v>0</v>
      </c>
      <c r="AS378" s="463">
        <f t="shared" si="82"/>
        <v>0</v>
      </c>
      <c r="AT378" s="480">
        <v>0</v>
      </c>
      <c r="AU378" s="491">
        <f>[1]Budżet!K370</f>
        <v>0</v>
      </c>
      <c r="AV378" s="487">
        <f>ROUND([1]Budżet!K370-[1]Budżet!M370,2)</f>
        <v>0</v>
      </c>
      <c r="AW378" s="487" t="str">
        <f t="shared" si="83"/>
        <v>OK</v>
      </c>
      <c r="AX378" s="488" t="str">
        <f t="shared" si="71"/>
        <v>OK</v>
      </c>
      <c r="AY378" s="488" t="str">
        <f t="shared" si="79"/>
        <v>Wartość wkładu własnego spójna z SOWA EFS</v>
      </c>
      <c r="AZ378" s="490" t="str">
        <f t="shared" si="80"/>
        <v>Wartość ogółem spójna z SOWA EFS</v>
      </c>
      <c r="BA378" s="456"/>
      <c r="BB378" s="441"/>
      <c r="BC378" s="441"/>
      <c r="BD378" s="441"/>
      <c r="BE378" s="441"/>
      <c r="BF378" s="441"/>
      <c r="BG378" s="441"/>
    </row>
    <row r="379" spans="1:59" ht="75" customHeight="1">
      <c r="A379" s="438" t="s">
        <v>1472</v>
      </c>
      <c r="B379" s="438">
        <f>[1]Budżet!B371</f>
        <v>0</v>
      </c>
      <c r="C379" s="476">
        <f>[1]Budżet!E371</f>
        <v>0</v>
      </c>
      <c r="D379" s="438">
        <f>[1]Budżet!N371</f>
        <v>0</v>
      </c>
      <c r="E379" s="438" t="str">
        <f>IF([1]Budżet!D371="Amortyzacja","T","N")</f>
        <v>N</v>
      </c>
      <c r="F379" s="438" t="str">
        <f>IF([1]Budżet!D371="Personel projektu","T","N")</f>
        <v>N</v>
      </c>
      <c r="G379" s="438" t="str">
        <f>IF([1]Budżet!D371="Środki trwałe/dostawy","T","N")</f>
        <v>N</v>
      </c>
      <c r="H379" s="438" t="str">
        <f>IF([1]Budżet!D371="Wsparcie finansowe udzielone grantobiorcom i uczestnikom projektu","T","N")</f>
        <v>N</v>
      </c>
      <c r="I379" s="438" t="str">
        <f>IF([1]Budżet!K371&gt;[1]Budżet!M371,"T","N")</f>
        <v>N</v>
      </c>
      <c r="J379" s="438" t="str">
        <f>IF([1]Budżet!D371="Nieruchomości","T","N")</f>
        <v>N</v>
      </c>
      <c r="K379" s="438" t="str">
        <f>IF([1]Budżet!D371="Usługi zewnętrzne","T","N")</f>
        <v>N</v>
      </c>
      <c r="L379" s="438" t="str">
        <f>IF([1]Budżet!D371="Wartości niematerialne i prawne","T","N")</f>
        <v>N</v>
      </c>
      <c r="M379" s="438" t="str">
        <f>IF([1]Budżet!D371="Roboty budowlane","T","N")</f>
        <v>N</v>
      </c>
      <c r="N379" s="438" t="str">
        <f>IF([1]Budżet!D371="Dostawy (inne niż środki trwałe)","T","N")</f>
        <v>N</v>
      </c>
      <c r="O379" s="438" t="str">
        <f>IF([1]Budżet!D371="Koszty wsparcia uczestników projektu","T","N")</f>
        <v>N</v>
      </c>
      <c r="P379" s="460"/>
      <c r="Q379" s="461">
        <v>0</v>
      </c>
      <c r="R379" s="462">
        <v>0</v>
      </c>
      <c r="S379" s="463">
        <f t="shared" si="72"/>
        <v>0</v>
      </c>
      <c r="T379" s="460"/>
      <c r="U379" s="461">
        <v>0</v>
      </c>
      <c r="V379" s="462">
        <v>0</v>
      </c>
      <c r="W379" s="463">
        <f t="shared" si="73"/>
        <v>0</v>
      </c>
      <c r="X379" s="460"/>
      <c r="Y379" s="461">
        <v>0</v>
      </c>
      <c r="Z379" s="462">
        <v>0</v>
      </c>
      <c r="AA379" s="463">
        <f t="shared" si="74"/>
        <v>0</v>
      </c>
      <c r="AB379" s="460"/>
      <c r="AC379" s="461">
        <v>0</v>
      </c>
      <c r="AD379" s="462">
        <v>0</v>
      </c>
      <c r="AE379" s="463">
        <f t="shared" si="75"/>
        <v>0</v>
      </c>
      <c r="AF379" s="460"/>
      <c r="AG379" s="461">
        <v>0</v>
      </c>
      <c r="AH379" s="462">
        <v>0</v>
      </c>
      <c r="AI379" s="463">
        <f t="shared" si="76"/>
        <v>0</v>
      </c>
      <c r="AJ379" s="460"/>
      <c r="AK379" s="461">
        <v>0</v>
      </c>
      <c r="AL379" s="462">
        <v>0</v>
      </c>
      <c r="AM379" s="463">
        <f t="shared" si="77"/>
        <v>0</v>
      </c>
      <c r="AN379" s="460"/>
      <c r="AO379" s="461">
        <v>0</v>
      </c>
      <c r="AP379" s="462">
        <v>0</v>
      </c>
      <c r="AQ379" s="463">
        <f t="shared" si="78"/>
        <v>0</v>
      </c>
      <c r="AR379" s="464">
        <f t="shared" si="81"/>
        <v>0</v>
      </c>
      <c r="AS379" s="463">
        <f t="shared" si="82"/>
        <v>0</v>
      </c>
      <c r="AT379" s="480">
        <v>0</v>
      </c>
      <c r="AU379" s="491">
        <f>[1]Budżet!K371</f>
        <v>0</v>
      </c>
      <c r="AV379" s="487">
        <f>ROUND([1]Budżet!K371-[1]Budżet!M371,2)</f>
        <v>0</v>
      </c>
      <c r="AW379" s="487" t="str">
        <f t="shared" si="83"/>
        <v>OK</v>
      </c>
      <c r="AX379" s="488" t="str">
        <f t="shared" si="71"/>
        <v>OK</v>
      </c>
      <c r="AY379" s="488" t="str">
        <f t="shared" si="79"/>
        <v>Wartość wkładu własnego spójna z SOWA EFS</v>
      </c>
      <c r="AZ379" s="490" t="str">
        <f t="shared" si="80"/>
        <v>Wartość ogółem spójna z SOWA EFS</v>
      </c>
      <c r="BA379" s="456"/>
      <c r="BB379" s="441"/>
      <c r="BC379" s="441"/>
      <c r="BD379" s="441"/>
      <c r="BE379" s="441"/>
      <c r="BF379" s="441"/>
      <c r="BG379" s="441"/>
    </row>
    <row r="380" spans="1:59" ht="75" customHeight="1">
      <c r="A380" s="438" t="s">
        <v>1473</v>
      </c>
      <c r="B380" s="438">
        <f>[1]Budżet!B372</f>
        <v>0</v>
      </c>
      <c r="C380" s="476">
        <f>[1]Budżet!E372</f>
        <v>0</v>
      </c>
      <c r="D380" s="438">
        <f>[1]Budżet!N372</f>
        <v>0</v>
      </c>
      <c r="E380" s="438" t="str">
        <f>IF([1]Budżet!D372="Amortyzacja","T","N")</f>
        <v>N</v>
      </c>
      <c r="F380" s="438" t="str">
        <f>IF([1]Budżet!D372="Personel projektu","T","N")</f>
        <v>N</v>
      </c>
      <c r="G380" s="438" t="str">
        <f>IF([1]Budżet!D372="Środki trwałe/dostawy","T","N")</f>
        <v>N</v>
      </c>
      <c r="H380" s="438" t="str">
        <f>IF([1]Budżet!D372="Wsparcie finansowe udzielone grantobiorcom i uczestnikom projektu","T","N")</f>
        <v>N</v>
      </c>
      <c r="I380" s="438" t="str">
        <f>IF([1]Budżet!K372&gt;[1]Budżet!M372,"T","N")</f>
        <v>N</v>
      </c>
      <c r="J380" s="438" t="str">
        <f>IF([1]Budżet!D372="Nieruchomości","T","N")</f>
        <v>N</v>
      </c>
      <c r="K380" s="438" t="str">
        <f>IF([1]Budżet!D372="Usługi zewnętrzne","T","N")</f>
        <v>N</v>
      </c>
      <c r="L380" s="438" t="str">
        <f>IF([1]Budżet!D372="Wartości niematerialne i prawne","T","N")</f>
        <v>N</v>
      </c>
      <c r="M380" s="438" t="str">
        <f>IF([1]Budżet!D372="Roboty budowlane","T","N")</f>
        <v>N</v>
      </c>
      <c r="N380" s="438" t="str">
        <f>IF([1]Budżet!D372="Dostawy (inne niż środki trwałe)","T","N")</f>
        <v>N</v>
      </c>
      <c r="O380" s="438" t="str">
        <f>IF([1]Budżet!D372="Koszty wsparcia uczestników projektu","T","N")</f>
        <v>N</v>
      </c>
      <c r="P380" s="460"/>
      <c r="Q380" s="461">
        <v>0</v>
      </c>
      <c r="R380" s="462">
        <v>0</v>
      </c>
      <c r="S380" s="463">
        <f t="shared" si="72"/>
        <v>0</v>
      </c>
      <c r="T380" s="460"/>
      <c r="U380" s="461">
        <v>0</v>
      </c>
      <c r="V380" s="462">
        <v>0</v>
      </c>
      <c r="W380" s="463">
        <f t="shared" si="73"/>
        <v>0</v>
      </c>
      <c r="X380" s="460"/>
      <c r="Y380" s="461">
        <v>0</v>
      </c>
      <c r="Z380" s="462">
        <v>0</v>
      </c>
      <c r="AA380" s="463">
        <f t="shared" si="74"/>
        <v>0</v>
      </c>
      <c r="AB380" s="460"/>
      <c r="AC380" s="461">
        <v>0</v>
      </c>
      <c r="AD380" s="462">
        <v>0</v>
      </c>
      <c r="AE380" s="463">
        <f t="shared" si="75"/>
        <v>0</v>
      </c>
      <c r="AF380" s="460"/>
      <c r="AG380" s="461">
        <v>0</v>
      </c>
      <c r="AH380" s="462">
        <v>0</v>
      </c>
      <c r="AI380" s="463">
        <f t="shared" si="76"/>
        <v>0</v>
      </c>
      <c r="AJ380" s="460"/>
      <c r="AK380" s="461">
        <v>0</v>
      </c>
      <c r="AL380" s="462">
        <v>0</v>
      </c>
      <c r="AM380" s="463">
        <f t="shared" si="77"/>
        <v>0</v>
      </c>
      <c r="AN380" s="460"/>
      <c r="AO380" s="461">
        <v>0</v>
      </c>
      <c r="AP380" s="462">
        <v>0</v>
      </c>
      <c r="AQ380" s="463">
        <f t="shared" si="78"/>
        <v>0</v>
      </c>
      <c r="AR380" s="464">
        <f t="shared" si="81"/>
        <v>0</v>
      </c>
      <c r="AS380" s="463">
        <f t="shared" si="82"/>
        <v>0</v>
      </c>
      <c r="AT380" s="480">
        <v>0</v>
      </c>
      <c r="AU380" s="491">
        <f>[1]Budżet!K372</f>
        <v>0</v>
      </c>
      <c r="AV380" s="487">
        <f>ROUND([1]Budżet!K372-[1]Budżet!M372,2)</f>
        <v>0</v>
      </c>
      <c r="AW380" s="487" t="str">
        <f t="shared" si="83"/>
        <v>OK</v>
      </c>
      <c r="AX380" s="488" t="str">
        <f t="shared" si="71"/>
        <v>OK</v>
      </c>
      <c r="AY380" s="488" t="str">
        <f t="shared" si="79"/>
        <v>Wartość wkładu własnego spójna z SOWA EFS</v>
      </c>
      <c r="AZ380" s="490" t="str">
        <f t="shared" si="80"/>
        <v>Wartość ogółem spójna z SOWA EFS</v>
      </c>
      <c r="BA380" s="456"/>
      <c r="BB380" s="441"/>
      <c r="BC380" s="441"/>
      <c r="BD380" s="441"/>
      <c r="BE380" s="441"/>
      <c r="BF380" s="441"/>
      <c r="BG380" s="441"/>
    </row>
    <row r="381" spans="1:59" ht="75" customHeight="1">
      <c r="A381" s="438" t="s">
        <v>1474</v>
      </c>
      <c r="B381" s="438">
        <f>[1]Budżet!B373</f>
        <v>0</v>
      </c>
      <c r="C381" s="476">
        <f>[1]Budżet!E373</f>
        <v>0</v>
      </c>
      <c r="D381" s="438">
        <f>[1]Budżet!N373</f>
        <v>0</v>
      </c>
      <c r="E381" s="438" t="str">
        <f>IF([1]Budżet!D373="Amortyzacja","T","N")</f>
        <v>N</v>
      </c>
      <c r="F381" s="438" t="str">
        <f>IF([1]Budżet!D373="Personel projektu","T","N")</f>
        <v>N</v>
      </c>
      <c r="G381" s="438" t="str">
        <f>IF([1]Budżet!D373="Środki trwałe/dostawy","T","N")</f>
        <v>N</v>
      </c>
      <c r="H381" s="438" t="str">
        <f>IF([1]Budżet!D373="Wsparcie finansowe udzielone grantobiorcom i uczestnikom projektu","T","N")</f>
        <v>N</v>
      </c>
      <c r="I381" s="438" t="str">
        <f>IF([1]Budżet!K373&gt;[1]Budżet!M373,"T","N")</f>
        <v>N</v>
      </c>
      <c r="J381" s="438" t="str">
        <f>IF([1]Budżet!D373="Nieruchomości","T","N")</f>
        <v>N</v>
      </c>
      <c r="K381" s="438" t="str">
        <f>IF([1]Budżet!D373="Usługi zewnętrzne","T","N")</f>
        <v>N</v>
      </c>
      <c r="L381" s="438" t="str">
        <f>IF([1]Budżet!D373="Wartości niematerialne i prawne","T","N")</f>
        <v>N</v>
      </c>
      <c r="M381" s="438" t="str">
        <f>IF([1]Budżet!D373="Roboty budowlane","T","N")</f>
        <v>N</v>
      </c>
      <c r="N381" s="438" t="str">
        <f>IF([1]Budżet!D373="Dostawy (inne niż środki trwałe)","T","N")</f>
        <v>N</v>
      </c>
      <c r="O381" s="438" t="str">
        <f>IF([1]Budżet!D373="Koszty wsparcia uczestników projektu","T","N")</f>
        <v>N</v>
      </c>
      <c r="P381" s="460"/>
      <c r="Q381" s="461">
        <v>0</v>
      </c>
      <c r="R381" s="462">
        <v>0</v>
      </c>
      <c r="S381" s="463">
        <f t="shared" si="72"/>
        <v>0</v>
      </c>
      <c r="T381" s="460"/>
      <c r="U381" s="461">
        <v>0</v>
      </c>
      <c r="V381" s="462">
        <v>0</v>
      </c>
      <c r="W381" s="463">
        <f t="shared" si="73"/>
        <v>0</v>
      </c>
      <c r="X381" s="460"/>
      <c r="Y381" s="461">
        <v>0</v>
      </c>
      <c r="Z381" s="462">
        <v>0</v>
      </c>
      <c r="AA381" s="463">
        <f t="shared" si="74"/>
        <v>0</v>
      </c>
      <c r="AB381" s="460"/>
      <c r="AC381" s="461">
        <v>0</v>
      </c>
      <c r="AD381" s="462">
        <v>0</v>
      </c>
      <c r="AE381" s="463">
        <f t="shared" si="75"/>
        <v>0</v>
      </c>
      <c r="AF381" s="460"/>
      <c r="AG381" s="461">
        <v>0</v>
      </c>
      <c r="AH381" s="462">
        <v>0</v>
      </c>
      <c r="AI381" s="463">
        <f t="shared" si="76"/>
        <v>0</v>
      </c>
      <c r="AJ381" s="460"/>
      <c r="AK381" s="461">
        <v>0</v>
      </c>
      <c r="AL381" s="462">
        <v>0</v>
      </c>
      <c r="AM381" s="463">
        <f t="shared" si="77"/>
        <v>0</v>
      </c>
      <c r="AN381" s="460"/>
      <c r="AO381" s="461">
        <v>0</v>
      </c>
      <c r="AP381" s="462">
        <v>0</v>
      </c>
      <c r="AQ381" s="463">
        <f t="shared" si="78"/>
        <v>0</v>
      </c>
      <c r="AR381" s="464">
        <f t="shared" si="81"/>
        <v>0</v>
      </c>
      <c r="AS381" s="463">
        <f t="shared" si="82"/>
        <v>0</v>
      </c>
      <c r="AT381" s="480">
        <v>0</v>
      </c>
      <c r="AU381" s="491">
        <f>[1]Budżet!K373</f>
        <v>0</v>
      </c>
      <c r="AV381" s="487">
        <f>ROUND([1]Budżet!K373-[1]Budżet!M373,2)</f>
        <v>0</v>
      </c>
      <c r="AW381" s="487" t="str">
        <f t="shared" si="83"/>
        <v>OK</v>
      </c>
      <c r="AX381" s="488" t="str">
        <f t="shared" si="71"/>
        <v>OK</v>
      </c>
      <c r="AY381" s="488" t="str">
        <f t="shared" si="79"/>
        <v>Wartość wkładu własnego spójna z SOWA EFS</v>
      </c>
      <c r="AZ381" s="490" t="str">
        <f t="shared" si="80"/>
        <v>Wartość ogółem spójna z SOWA EFS</v>
      </c>
      <c r="BA381" s="456"/>
      <c r="BB381" s="441"/>
      <c r="BC381" s="441"/>
      <c r="BD381" s="441"/>
      <c r="BE381" s="441"/>
      <c r="BF381" s="441"/>
      <c r="BG381" s="441"/>
    </row>
    <row r="382" spans="1:59" ht="75" customHeight="1">
      <c r="A382" s="438" t="s">
        <v>1475</v>
      </c>
      <c r="B382" s="438">
        <f>[1]Budżet!B374</f>
        <v>0</v>
      </c>
      <c r="C382" s="476">
        <f>[1]Budżet!E374</f>
        <v>0</v>
      </c>
      <c r="D382" s="438">
        <f>[1]Budżet!N374</f>
        <v>0</v>
      </c>
      <c r="E382" s="438" t="str">
        <f>IF([1]Budżet!D374="Amortyzacja","T","N")</f>
        <v>N</v>
      </c>
      <c r="F382" s="438" t="str">
        <f>IF([1]Budżet!D374="Personel projektu","T","N")</f>
        <v>N</v>
      </c>
      <c r="G382" s="438" t="str">
        <f>IF([1]Budżet!D374="Środki trwałe/dostawy","T","N")</f>
        <v>N</v>
      </c>
      <c r="H382" s="438" t="str">
        <f>IF([1]Budżet!D374="Wsparcie finansowe udzielone grantobiorcom i uczestnikom projektu","T","N")</f>
        <v>N</v>
      </c>
      <c r="I382" s="438" t="str">
        <f>IF([1]Budżet!K374&gt;[1]Budżet!M374,"T","N")</f>
        <v>N</v>
      </c>
      <c r="J382" s="438" t="str">
        <f>IF([1]Budżet!D374="Nieruchomości","T","N")</f>
        <v>N</v>
      </c>
      <c r="K382" s="438" t="str">
        <f>IF([1]Budżet!D374="Usługi zewnętrzne","T","N")</f>
        <v>N</v>
      </c>
      <c r="L382" s="438" t="str">
        <f>IF([1]Budżet!D374="Wartości niematerialne i prawne","T","N")</f>
        <v>N</v>
      </c>
      <c r="M382" s="438" t="str">
        <f>IF([1]Budżet!D374="Roboty budowlane","T","N")</f>
        <v>N</v>
      </c>
      <c r="N382" s="438" t="str">
        <f>IF([1]Budżet!D374="Dostawy (inne niż środki trwałe)","T","N")</f>
        <v>N</v>
      </c>
      <c r="O382" s="438" t="str">
        <f>IF([1]Budżet!D374="Koszty wsparcia uczestników projektu","T","N")</f>
        <v>N</v>
      </c>
      <c r="P382" s="460"/>
      <c r="Q382" s="461">
        <v>0</v>
      </c>
      <c r="R382" s="462">
        <v>0</v>
      </c>
      <c r="S382" s="463">
        <f t="shared" si="72"/>
        <v>0</v>
      </c>
      <c r="T382" s="460"/>
      <c r="U382" s="461">
        <v>0</v>
      </c>
      <c r="V382" s="462">
        <v>0</v>
      </c>
      <c r="W382" s="463">
        <f t="shared" si="73"/>
        <v>0</v>
      </c>
      <c r="X382" s="460"/>
      <c r="Y382" s="461">
        <v>0</v>
      </c>
      <c r="Z382" s="462">
        <v>0</v>
      </c>
      <c r="AA382" s="463">
        <f t="shared" si="74"/>
        <v>0</v>
      </c>
      <c r="AB382" s="460"/>
      <c r="AC382" s="461">
        <v>0</v>
      </c>
      <c r="AD382" s="462">
        <v>0</v>
      </c>
      <c r="AE382" s="463">
        <f t="shared" si="75"/>
        <v>0</v>
      </c>
      <c r="AF382" s="460"/>
      <c r="AG382" s="461">
        <v>0</v>
      </c>
      <c r="AH382" s="462">
        <v>0</v>
      </c>
      <c r="AI382" s="463">
        <f t="shared" si="76"/>
        <v>0</v>
      </c>
      <c r="AJ382" s="460"/>
      <c r="AK382" s="461">
        <v>0</v>
      </c>
      <c r="AL382" s="462">
        <v>0</v>
      </c>
      <c r="AM382" s="463">
        <f t="shared" si="77"/>
        <v>0</v>
      </c>
      <c r="AN382" s="460"/>
      <c r="AO382" s="461">
        <v>0</v>
      </c>
      <c r="AP382" s="462">
        <v>0</v>
      </c>
      <c r="AQ382" s="463">
        <f t="shared" si="78"/>
        <v>0</v>
      </c>
      <c r="AR382" s="464">
        <f t="shared" si="81"/>
        <v>0</v>
      </c>
      <c r="AS382" s="463">
        <f t="shared" si="82"/>
        <v>0</v>
      </c>
      <c r="AT382" s="480">
        <v>0</v>
      </c>
      <c r="AU382" s="491">
        <f>[1]Budżet!K374</f>
        <v>0</v>
      </c>
      <c r="AV382" s="487">
        <f>ROUND([1]Budżet!K374-[1]Budżet!M374,2)</f>
        <v>0</v>
      </c>
      <c r="AW382" s="487" t="str">
        <f t="shared" si="83"/>
        <v>OK</v>
      </c>
      <c r="AX382" s="488" t="str">
        <f t="shared" si="71"/>
        <v>OK</v>
      </c>
      <c r="AY382" s="488" t="str">
        <f t="shared" si="79"/>
        <v>Wartość wkładu własnego spójna z SOWA EFS</v>
      </c>
      <c r="AZ382" s="490" t="str">
        <f t="shared" si="80"/>
        <v>Wartość ogółem spójna z SOWA EFS</v>
      </c>
      <c r="BA382" s="456"/>
      <c r="BB382" s="441"/>
      <c r="BC382" s="441"/>
      <c r="BD382" s="441"/>
      <c r="BE382" s="441"/>
      <c r="BF382" s="441"/>
      <c r="BG382" s="441"/>
    </row>
    <row r="383" spans="1:59" ht="75" customHeight="1">
      <c r="A383" s="438" t="s">
        <v>1476</v>
      </c>
      <c r="B383" s="438">
        <f>[1]Budżet!B375</f>
        <v>0</v>
      </c>
      <c r="C383" s="476">
        <f>[1]Budżet!E375</f>
        <v>0</v>
      </c>
      <c r="D383" s="438">
        <f>[1]Budżet!N375</f>
        <v>0</v>
      </c>
      <c r="E383" s="438" t="str">
        <f>IF([1]Budżet!D375="Amortyzacja","T","N")</f>
        <v>N</v>
      </c>
      <c r="F383" s="438" t="str">
        <f>IF([1]Budżet!D375="Personel projektu","T","N")</f>
        <v>N</v>
      </c>
      <c r="G383" s="438" t="str">
        <f>IF([1]Budżet!D375="Środki trwałe/dostawy","T","N")</f>
        <v>N</v>
      </c>
      <c r="H383" s="438" t="str">
        <f>IF([1]Budżet!D375="Wsparcie finansowe udzielone grantobiorcom i uczestnikom projektu","T","N")</f>
        <v>N</v>
      </c>
      <c r="I383" s="438" t="str">
        <f>IF([1]Budżet!K375&gt;[1]Budżet!M375,"T","N")</f>
        <v>N</v>
      </c>
      <c r="J383" s="438" t="str">
        <f>IF([1]Budżet!D375="Nieruchomości","T","N")</f>
        <v>N</v>
      </c>
      <c r="K383" s="438" t="str">
        <f>IF([1]Budżet!D375="Usługi zewnętrzne","T","N")</f>
        <v>N</v>
      </c>
      <c r="L383" s="438" t="str">
        <f>IF([1]Budżet!D375="Wartości niematerialne i prawne","T","N")</f>
        <v>N</v>
      </c>
      <c r="M383" s="438" t="str">
        <f>IF([1]Budżet!D375="Roboty budowlane","T","N")</f>
        <v>N</v>
      </c>
      <c r="N383" s="438" t="str">
        <f>IF([1]Budżet!D375="Dostawy (inne niż środki trwałe)","T","N")</f>
        <v>N</v>
      </c>
      <c r="O383" s="438" t="str">
        <f>IF([1]Budżet!D375="Koszty wsparcia uczestników projektu","T","N")</f>
        <v>N</v>
      </c>
      <c r="P383" s="460"/>
      <c r="Q383" s="461">
        <v>0</v>
      </c>
      <c r="R383" s="462">
        <v>0</v>
      </c>
      <c r="S383" s="463">
        <f t="shared" si="72"/>
        <v>0</v>
      </c>
      <c r="T383" s="460"/>
      <c r="U383" s="461">
        <v>0</v>
      </c>
      <c r="V383" s="462">
        <v>0</v>
      </c>
      <c r="W383" s="463">
        <f t="shared" si="73"/>
        <v>0</v>
      </c>
      <c r="X383" s="460"/>
      <c r="Y383" s="461">
        <v>0</v>
      </c>
      <c r="Z383" s="462">
        <v>0</v>
      </c>
      <c r="AA383" s="463">
        <f t="shared" si="74"/>
        <v>0</v>
      </c>
      <c r="AB383" s="460"/>
      <c r="AC383" s="461">
        <v>0</v>
      </c>
      <c r="AD383" s="462">
        <v>0</v>
      </c>
      <c r="AE383" s="463">
        <f t="shared" si="75"/>
        <v>0</v>
      </c>
      <c r="AF383" s="460"/>
      <c r="AG383" s="461">
        <v>0</v>
      </c>
      <c r="AH383" s="462">
        <v>0</v>
      </c>
      <c r="AI383" s="463">
        <f t="shared" si="76"/>
        <v>0</v>
      </c>
      <c r="AJ383" s="460"/>
      <c r="AK383" s="461">
        <v>0</v>
      </c>
      <c r="AL383" s="462">
        <v>0</v>
      </c>
      <c r="AM383" s="463">
        <f t="shared" si="77"/>
        <v>0</v>
      </c>
      <c r="AN383" s="460"/>
      <c r="AO383" s="461">
        <v>0</v>
      </c>
      <c r="AP383" s="462">
        <v>0</v>
      </c>
      <c r="AQ383" s="463">
        <f t="shared" si="78"/>
        <v>0</v>
      </c>
      <c r="AR383" s="464">
        <f t="shared" si="81"/>
        <v>0</v>
      </c>
      <c r="AS383" s="463">
        <f t="shared" si="82"/>
        <v>0</v>
      </c>
      <c r="AT383" s="480">
        <v>0</v>
      </c>
      <c r="AU383" s="491">
        <f>[1]Budżet!K375</f>
        <v>0</v>
      </c>
      <c r="AV383" s="487">
        <f>ROUND([1]Budżet!K375-[1]Budżet!M375,2)</f>
        <v>0</v>
      </c>
      <c r="AW383" s="487" t="str">
        <f t="shared" si="83"/>
        <v>OK</v>
      </c>
      <c r="AX383" s="488" t="str">
        <f t="shared" si="71"/>
        <v>OK</v>
      </c>
      <c r="AY383" s="488" t="str">
        <f t="shared" si="79"/>
        <v>Wartość wkładu własnego spójna z SOWA EFS</v>
      </c>
      <c r="AZ383" s="490" t="str">
        <f t="shared" si="80"/>
        <v>Wartość ogółem spójna z SOWA EFS</v>
      </c>
      <c r="BA383" s="456"/>
      <c r="BB383" s="441"/>
      <c r="BC383" s="441"/>
      <c r="BD383" s="441"/>
      <c r="BE383" s="441"/>
      <c r="BF383" s="441"/>
      <c r="BG383" s="441"/>
    </row>
    <row r="384" spans="1:59" ht="75" customHeight="1">
      <c r="A384" s="438" t="s">
        <v>1477</v>
      </c>
      <c r="B384" s="438">
        <f>[1]Budżet!B376</f>
        <v>0</v>
      </c>
      <c r="C384" s="476">
        <f>[1]Budżet!E376</f>
        <v>0</v>
      </c>
      <c r="D384" s="438">
        <f>[1]Budżet!N376</f>
        <v>0</v>
      </c>
      <c r="E384" s="438" t="str">
        <f>IF([1]Budżet!D376="Amortyzacja","T","N")</f>
        <v>N</v>
      </c>
      <c r="F384" s="438" t="str">
        <f>IF([1]Budżet!D376="Personel projektu","T","N")</f>
        <v>N</v>
      </c>
      <c r="G384" s="438" t="str">
        <f>IF([1]Budżet!D376="Środki trwałe/dostawy","T","N")</f>
        <v>N</v>
      </c>
      <c r="H384" s="438" t="str">
        <f>IF([1]Budżet!D376="Wsparcie finansowe udzielone grantobiorcom i uczestnikom projektu","T","N")</f>
        <v>N</v>
      </c>
      <c r="I384" s="438" t="str">
        <f>IF([1]Budżet!K376&gt;[1]Budżet!M376,"T","N")</f>
        <v>N</v>
      </c>
      <c r="J384" s="438" t="str">
        <f>IF([1]Budżet!D376="Nieruchomości","T","N")</f>
        <v>N</v>
      </c>
      <c r="K384" s="438" t="str">
        <f>IF([1]Budżet!D376="Usługi zewnętrzne","T","N")</f>
        <v>N</v>
      </c>
      <c r="L384" s="438" t="str">
        <f>IF([1]Budżet!D376="Wartości niematerialne i prawne","T","N")</f>
        <v>N</v>
      </c>
      <c r="M384" s="438" t="str">
        <f>IF([1]Budżet!D376="Roboty budowlane","T","N")</f>
        <v>N</v>
      </c>
      <c r="N384" s="438" t="str">
        <f>IF([1]Budżet!D376="Dostawy (inne niż środki trwałe)","T","N")</f>
        <v>N</v>
      </c>
      <c r="O384" s="438" t="str">
        <f>IF([1]Budżet!D376="Koszty wsparcia uczestników projektu","T","N")</f>
        <v>N</v>
      </c>
      <c r="P384" s="460"/>
      <c r="Q384" s="461">
        <v>0</v>
      </c>
      <c r="R384" s="462">
        <v>0</v>
      </c>
      <c r="S384" s="463">
        <f t="shared" si="72"/>
        <v>0</v>
      </c>
      <c r="T384" s="460"/>
      <c r="U384" s="461">
        <v>0</v>
      </c>
      <c r="V384" s="462">
        <v>0</v>
      </c>
      <c r="W384" s="463">
        <f t="shared" si="73"/>
        <v>0</v>
      </c>
      <c r="X384" s="460"/>
      <c r="Y384" s="461">
        <v>0</v>
      </c>
      <c r="Z384" s="462">
        <v>0</v>
      </c>
      <c r="AA384" s="463">
        <f t="shared" si="74"/>
        <v>0</v>
      </c>
      <c r="AB384" s="460"/>
      <c r="AC384" s="461">
        <v>0</v>
      </c>
      <c r="AD384" s="462">
        <v>0</v>
      </c>
      <c r="AE384" s="463">
        <f t="shared" si="75"/>
        <v>0</v>
      </c>
      <c r="AF384" s="460"/>
      <c r="AG384" s="461">
        <v>0</v>
      </c>
      <c r="AH384" s="462">
        <v>0</v>
      </c>
      <c r="AI384" s="463">
        <f t="shared" si="76"/>
        <v>0</v>
      </c>
      <c r="AJ384" s="460"/>
      <c r="AK384" s="461">
        <v>0</v>
      </c>
      <c r="AL384" s="462">
        <v>0</v>
      </c>
      <c r="AM384" s="463">
        <f t="shared" si="77"/>
        <v>0</v>
      </c>
      <c r="AN384" s="460"/>
      <c r="AO384" s="461">
        <v>0</v>
      </c>
      <c r="AP384" s="462">
        <v>0</v>
      </c>
      <c r="AQ384" s="463">
        <f t="shared" si="78"/>
        <v>0</v>
      </c>
      <c r="AR384" s="464">
        <f t="shared" si="81"/>
        <v>0</v>
      </c>
      <c r="AS384" s="463">
        <f t="shared" si="82"/>
        <v>0</v>
      </c>
      <c r="AT384" s="480">
        <v>0</v>
      </c>
      <c r="AU384" s="491">
        <f>[1]Budżet!K376</f>
        <v>0</v>
      </c>
      <c r="AV384" s="487">
        <f>ROUND([1]Budżet!K376-[1]Budżet!M376,2)</f>
        <v>0</v>
      </c>
      <c r="AW384" s="487" t="str">
        <f t="shared" si="83"/>
        <v>OK</v>
      </c>
      <c r="AX384" s="488" t="str">
        <f t="shared" si="71"/>
        <v>OK</v>
      </c>
      <c r="AY384" s="488" t="str">
        <f t="shared" si="79"/>
        <v>Wartość wkładu własnego spójna z SOWA EFS</v>
      </c>
      <c r="AZ384" s="490" t="str">
        <f t="shared" si="80"/>
        <v>Wartość ogółem spójna z SOWA EFS</v>
      </c>
      <c r="BA384" s="456"/>
      <c r="BB384" s="441"/>
      <c r="BC384" s="441"/>
      <c r="BD384" s="441"/>
      <c r="BE384" s="441"/>
      <c r="BF384" s="441"/>
      <c r="BG384" s="441"/>
    </row>
    <row r="385" spans="1:59" ht="75" customHeight="1">
      <c r="A385" s="438" t="s">
        <v>1478</v>
      </c>
      <c r="B385" s="438">
        <f>[1]Budżet!B377</f>
        <v>0</v>
      </c>
      <c r="C385" s="476">
        <f>[1]Budżet!E377</f>
        <v>0</v>
      </c>
      <c r="D385" s="438">
        <f>[1]Budżet!N377</f>
        <v>0</v>
      </c>
      <c r="E385" s="438" t="str">
        <f>IF([1]Budżet!D377="Amortyzacja","T","N")</f>
        <v>N</v>
      </c>
      <c r="F385" s="438" t="str">
        <f>IF([1]Budżet!D377="Personel projektu","T","N")</f>
        <v>N</v>
      </c>
      <c r="G385" s="438" t="str">
        <f>IF([1]Budżet!D377="Środki trwałe/dostawy","T","N")</f>
        <v>N</v>
      </c>
      <c r="H385" s="438" t="str">
        <f>IF([1]Budżet!D377="Wsparcie finansowe udzielone grantobiorcom i uczestnikom projektu","T","N")</f>
        <v>N</v>
      </c>
      <c r="I385" s="438" t="str">
        <f>IF([1]Budżet!K377&gt;[1]Budżet!M377,"T","N")</f>
        <v>N</v>
      </c>
      <c r="J385" s="438" t="str">
        <f>IF([1]Budżet!D377="Nieruchomości","T","N")</f>
        <v>N</v>
      </c>
      <c r="K385" s="438" t="str">
        <f>IF([1]Budżet!D377="Usługi zewnętrzne","T","N")</f>
        <v>N</v>
      </c>
      <c r="L385" s="438" t="str">
        <f>IF([1]Budżet!D377="Wartości niematerialne i prawne","T","N")</f>
        <v>N</v>
      </c>
      <c r="M385" s="438" t="str">
        <f>IF([1]Budżet!D377="Roboty budowlane","T","N")</f>
        <v>N</v>
      </c>
      <c r="N385" s="438" t="str">
        <f>IF([1]Budżet!D377="Dostawy (inne niż środki trwałe)","T","N")</f>
        <v>N</v>
      </c>
      <c r="O385" s="438" t="str">
        <f>IF([1]Budżet!D377="Koszty wsparcia uczestników projektu","T","N")</f>
        <v>N</v>
      </c>
      <c r="P385" s="460"/>
      <c r="Q385" s="461">
        <v>0</v>
      </c>
      <c r="R385" s="462">
        <v>0</v>
      </c>
      <c r="S385" s="463">
        <f t="shared" si="72"/>
        <v>0</v>
      </c>
      <c r="T385" s="460"/>
      <c r="U385" s="461">
        <v>0</v>
      </c>
      <c r="V385" s="462">
        <v>0</v>
      </c>
      <c r="W385" s="463">
        <f t="shared" si="73"/>
        <v>0</v>
      </c>
      <c r="X385" s="460"/>
      <c r="Y385" s="461">
        <v>0</v>
      </c>
      <c r="Z385" s="462">
        <v>0</v>
      </c>
      <c r="AA385" s="463">
        <f t="shared" si="74"/>
        <v>0</v>
      </c>
      <c r="AB385" s="460"/>
      <c r="AC385" s="461">
        <v>0</v>
      </c>
      <c r="AD385" s="462">
        <v>0</v>
      </c>
      <c r="AE385" s="463">
        <f t="shared" si="75"/>
        <v>0</v>
      </c>
      <c r="AF385" s="460"/>
      <c r="AG385" s="461">
        <v>0</v>
      </c>
      <c r="AH385" s="462">
        <v>0</v>
      </c>
      <c r="AI385" s="463">
        <f t="shared" si="76"/>
        <v>0</v>
      </c>
      <c r="AJ385" s="460"/>
      <c r="AK385" s="461">
        <v>0</v>
      </c>
      <c r="AL385" s="462">
        <v>0</v>
      </c>
      <c r="AM385" s="463">
        <f t="shared" si="77"/>
        <v>0</v>
      </c>
      <c r="AN385" s="460"/>
      <c r="AO385" s="461">
        <v>0</v>
      </c>
      <c r="AP385" s="462">
        <v>0</v>
      </c>
      <c r="AQ385" s="463">
        <f t="shared" si="78"/>
        <v>0</v>
      </c>
      <c r="AR385" s="464">
        <f t="shared" si="81"/>
        <v>0</v>
      </c>
      <c r="AS385" s="463">
        <f t="shared" si="82"/>
        <v>0</v>
      </c>
      <c r="AT385" s="480">
        <v>0</v>
      </c>
      <c r="AU385" s="491">
        <f>[1]Budżet!K377</f>
        <v>0</v>
      </c>
      <c r="AV385" s="487">
        <f>ROUND([1]Budżet!K377-[1]Budżet!M377,2)</f>
        <v>0</v>
      </c>
      <c r="AW385" s="487" t="str">
        <f t="shared" si="83"/>
        <v>OK</v>
      </c>
      <c r="AX385" s="488" t="str">
        <f t="shared" si="71"/>
        <v>OK</v>
      </c>
      <c r="AY385" s="488" t="str">
        <f t="shared" si="79"/>
        <v>Wartość wkładu własnego spójna z SOWA EFS</v>
      </c>
      <c r="AZ385" s="490" t="str">
        <f t="shared" si="80"/>
        <v>Wartość ogółem spójna z SOWA EFS</v>
      </c>
      <c r="BA385" s="456"/>
      <c r="BB385" s="441"/>
      <c r="BC385" s="441"/>
      <c r="BD385" s="441"/>
      <c r="BE385" s="441"/>
      <c r="BF385" s="441"/>
      <c r="BG385" s="441"/>
    </row>
    <row r="386" spans="1:59" ht="75" customHeight="1">
      <c r="A386" s="438" t="s">
        <v>1479</v>
      </c>
      <c r="B386" s="438">
        <f>[1]Budżet!B378</f>
        <v>0</v>
      </c>
      <c r="C386" s="476">
        <f>[1]Budżet!E378</f>
        <v>0</v>
      </c>
      <c r="D386" s="438">
        <f>[1]Budżet!N378</f>
        <v>0</v>
      </c>
      <c r="E386" s="438" t="str">
        <f>IF([1]Budżet!D378="Amortyzacja","T","N")</f>
        <v>N</v>
      </c>
      <c r="F386" s="438" t="str">
        <f>IF([1]Budżet!D378="Personel projektu","T","N")</f>
        <v>N</v>
      </c>
      <c r="G386" s="438" t="str">
        <f>IF([1]Budżet!D378="Środki trwałe/dostawy","T","N")</f>
        <v>N</v>
      </c>
      <c r="H386" s="438" t="str">
        <f>IF([1]Budżet!D378="Wsparcie finansowe udzielone grantobiorcom i uczestnikom projektu","T","N")</f>
        <v>N</v>
      </c>
      <c r="I386" s="438" t="str">
        <f>IF([1]Budżet!K378&gt;[1]Budżet!M378,"T","N")</f>
        <v>N</v>
      </c>
      <c r="J386" s="438" t="str">
        <f>IF([1]Budżet!D378="Nieruchomości","T","N")</f>
        <v>N</v>
      </c>
      <c r="K386" s="438" t="str">
        <f>IF([1]Budżet!D378="Usługi zewnętrzne","T","N")</f>
        <v>N</v>
      </c>
      <c r="L386" s="438" t="str">
        <f>IF([1]Budżet!D378="Wartości niematerialne i prawne","T","N")</f>
        <v>N</v>
      </c>
      <c r="M386" s="438" t="str">
        <f>IF([1]Budżet!D378="Roboty budowlane","T","N")</f>
        <v>N</v>
      </c>
      <c r="N386" s="438" t="str">
        <f>IF([1]Budżet!D378="Dostawy (inne niż środki trwałe)","T","N")</f>
        <v>N</v>
      </c>
      <c r="O386" s="438" t="str">
        <f>IF([1]Budżet!D378="Koszty wsparcia uczestników projektu","T","N")</f>
        <v>N</v>
      </c>
      <c r="P386" s="460"/>
      <c r="Q386" s="461">
        <v>0</v>
      </c>
      <c r="R386" s="462">
        <v>0</v>
      </c>
      <c r="S386" s="463">
        <f t="shared" si="72"/>
        <v>0</v>
      </c>
      <c r="T386" s="460"/>
      <c r="U386" s="461">
        <v>0</v>
      </c>
      <c r="V386" s="462">
        <v>0</v>
      </c>
      <c r="W386" s="463">
        <f t="shared" si="73"/>
        <v>0</v>
      </c>
      <c r="X386" s="460"/>
      <c r="Y386" s="461">
        <v>0</v>
      </c>
      <c r="Z386" s="462">
        <v>0</v>
      </c>
      <c r="AA386" s="463">
        <f t="shared" si="74"/>
        <v>0</v>
      </c>
      <c r="AB386" s="460"/>
      <c r="AC386" s="461">
        <v>0</v>
      </c>
      <c r="AD386" s="462">
        <v>0</v>
      </c>
      <c r="AE386" s="463">
        <f t="shared" si="75"/>
        <v>0</v>
      </c>
      <c r="AF386" s="460"/>
      <c r="AG386" s="461">
        <v>0</v>
      </c>
      <c r="AH386" s="462">
        <v>0</v>
      </c>
      <c r="AI386" s="463">
        <f t="shared" si="76"/>
        <v>0</v>
      </c>
      <c r="AJ386" s="460"/>
      <c r="AK386" s="461">
        <v>0</v>
      </c>
      <c r="AL386" s="462">
        <v>0</v>
      </c>
      <c r="AM386" s="463">
        <f t="shared" si="77"/>
        <v>0</v>
      </c>
      <c r="AN386" s="460"/>
      <c r="AO386" s="461">
        <v>0</v>
      </c>
      <c r="AP386" s="462">
        <v>0</v>
      </c>
      <c r="AQ386" s="463">
        <f t="shared" si="78"/>
        <v>0</v>
      </c>
      <c r="AR386" s="464">
        <f t="shared" si="81"/>
        <v>0</v>
      </c>
      <c r="AS386" s="463">
        <f t="shared" si="82"/>
        <v>0</v>
      </c>
      <c r="AT386" s="480">
        <v>0</v>
      </c>
      <c r="AU386" s="491">
        <f>[1]Budżet!K378</f>
        <v>0</v>
      </c>
      <c r="AV386" s="487">
        <f>ROUND([1]Budżet!K378-[1]Budżet!M378,2)</f>
        <v>0</v>
      </c>
      <c r="AW386" s="487" t="str">
        <f t="shared" si="83"/>
        <v>OK</v>
      </c>
      <c r="AX386" s="488" t="str">
        <f t="shared" si="71"/>
        <v>OK</v>
      </c>
      <c r="AY386" s="488" t="str">
        <f t="shared" si="79"/>
        <v>Wartość wkładu własnego spójna z SOWA EFS</v>
      </c>
      <c r="AZ386" s="490" t="str">
        <f t="shared" si="80"/>
        <v>Wartość ogółem spójna z SOWA EFS</v>
      </c>
      <c r="BA386" s="456"/>
      <c r="BB386" s="441"/>
      <c r="BC386" s="441"/>
      <c r="BD386" s="441"/>
      <c r="BE386" s="441"/>
      <c r="BF386" s="441"/>
      <c r="BG386" s="441"/>
    </row>
    <row r="387" spans="1:59" ht="75" customHeight="1">
      <c r="A387" s="438" t="s">
        <v>1480</v>
      </c>
      <c r="B387" s="438">
        <f>[1]Budżet!B379</f>
        <v>0</v>
      </c>
      <c r="C387" s="476">
        <f>[1]Budżet!E379</f>
        <v>0</v>
      </c>
      <c r="D387" s="438">
        <f>[1]Budżet!N379</f>
        <v>0</v>
      </c>
      <c r="E387" s="438" t="str">
        <f>IF([1]Budżet!D379="Amortyzacja","T","N")</f>
        <v>N</v>
      </c>
      <c r="F387" s="438" t="str">
        <f>IF([1]Budżet!D379="Personel projektu","T","N")</f>
        <v>N</v>
      </c>
      <c r="G387" s="438" t="str">
        <f>IF([1]Budżet!D379="Środki trwałe/dostawy","T","N")</f>
        <v>N</v>
      </c>
      <c r="H387" s="438" t="str">
        <f>IF([1]Budżet!D379="Wsparcie finansowe udzielone grantobiorcom i uczestnikom projektu","T","N")</f>
        <v>N</v>
      </c>
      <c r="I387" s="438" t="str">
        <f>IF([1]Budżet!K379&gt;[1]Budżet!M379,"T","N")</f>
        <v>N</v>
      </c>
      <c r="J387" s="438" t="str">
        <f>IF([1]Budżet!D379="Nieruchomości","T","N")</f>
        <v>N</v>
      </c>
      <c r="K387" s="438" t="str">
        <f>IF([1]Budżet!D379="Usługi zewnętrzne","T","N")</f>
        <v>N</v>
      </c>
      <c r="L387" s="438" t="str">
        <f>IF([1]Budżet!D379="Wartości niematerialne i prawne","T","N")</f>
        <v>N</v>
      </c>
      <c r="M387" s="438" t="str">
        <f>IF([1]Budżet!D379="Roboty budowlane","T","N")</f>
        <v>N</v>
      </c>
      <c r="N387" s="438" t="str">
        <f>IF([1]Budżet!D379="Dostawy (inne niż środki trwałe)","T","N")</f>
        <v>N</v>
      </c>
      <c r="O387" s="438" t="str">
        <f>IF([1]Budżet!D379="Koszty wsparcia uczestników projektu","T","N")</f>
        <v>N</v>
      </c>
      <c r="P387" s="460"/>
      <c r="Q387" s="461">
        <v>0</v>
      </c>
      <c r="R387" s="462">
        <v>0</v>
      </c>
      <c r="S387" s="463">
        <f t="shared" si="72"/>
        <v>0</v>
      </c>
      <c r="T387" s="460"/>
      <c r="U387" s="461">
        <v>0</v>
      </c>
      <c r="V387" s="462">
        <v>0</v>
      </c>
      <c r="W387" s="463">
        <f t="shared" si="73"/>
        <v>0</v>
      </c>
      <c r="X387" s="460"/>
      <c r="Y387" s="461">
        <v>0</v>
      </c>
      <c r="Z387" s="462">
        <v>0</v>
      </c>
      <c r="AA387" s="463">
        <f t="shared" si="74"/>
        <v>0</v>
      </c>
      <c r="AB387" s="460"/>
      <c r="AC387" s="461">
        <v>0</v>
      </c>
      <c r="AD387" s="462">
        <v>0</v>
      </c>
      <c r="AE387" s="463">
        <f t="shared" si="75"/>
        <v>0</v>
      </c>
      <c r="AF387" s="460"/>
      <c r="AG387" s="461">
        <v>0</v>
      </c>
      <c r="AH387" s="462">
        <v>0</v>
      </c>
      <c r="AI387" s="463">
        <f t="shared" si="76"/>
        <v>0</v>
      </c>
      <c r="AJ387" s="460"/>
      <c r="AK387" s="461">
        <v>0</v>
      </c>
      <c r="AL387" s="462">
        <v>0</v>
      </c>
      <c r="AM387" s="463">
        <f t="shared" si="77"/>
        <v>0</v>
      </c>
      <c r="AN387" s="460"/>
      <c r="AO387" s="461">
        <v>0</v>
      </c>
      <c r="AP387" s="462">
        <v>0</v>
      </c>
      <c r="AQ387" s="463">
        <f t="shared" si="78"/>
        <v>0</v>
      </c>
      <c r="AR387" s="464">
        <f t="shared" si="81"/>
        <v>0</v>
      </c>
      <c r="AS387" s="463">
        <f t="shared" si="82"/>
        <v>0</v>
      </c>
      <c r="AT387" s="480">
        <v>0</v>
      </c>
      <c r="AU387" s="491">
        <f>[1]Budżet!K379</f>
        <v>0</v>
      </c>
      <c r="AV387" s="487">
        <f>ROUND([1]Budżet!K379-[1]Budżet!M379,2)</f>
        <v>0</v>
      </c>
      <c r="AW387" s="487" t="str">
        <f t="shared" si="83"/>
        <v>OK</v>
      </c>
      <c r="AX387" s="488" t="str">
        <f t="shared" si="71"/>
        <v>OK</v>
      </c>
      <c r="AY387" s="488" t="str">
        <f t="shared" si="79"/>
        <v>Wartość wkładu własnego spójna z SOWA EFS</v>
      </c>
      <c r="AZ387" s="490" t="str">
        <f t="shared" si="80"/>
        <v>Wartość ogółem spójna z SOWA EFS</v>
      </c>
      <c r="BA387" s="456"/>
      <c r="BB387" s="441"/>
      <c r="BC387" s="441"/>
      <c r="BD387" s="441"/>
      <c r="BE387" s="441"/>
      <c r="BF387" s="441"/>
      <c r="BG387" s="441"/>
    </row>
    <row r="388" spans="1:59" ht="75" customHeight="1">
      <c r="A388" s="438" t="s">
        <v>1481</v>
      </c>
      <c r="B388" s="438">
        <f>[1]Budżet!B380</f>
        <v>0</v>
      </c>
      <c r="C388" s="476">
        <f>[1]Budżet!E380</f>
        <v>0</v>
      </c>
      <c r="D388" s="438">
        <f>[1]Budżet!N380</f>
        <v>0</v>
      </c>
      <c r="E388" s="438" t="str">
        <f>IF([1]Budżet!D380="Amortyzacja","T","N")</f>
        <v>N</v>
      </c>
      <c r="F388" s="438" t="str">
        <f>IF([1]Budżet!D380="Personel projektu","T","N")</f>
        <v>N</v>
      </c>
      <c r="G388" s="438" t="str">
        <f>IF([1]Budżet!D380="Środki trwałe/dostawy","T","N")</f>
        <v>N</v>
      </c>
      <c r="H388" s="438" t="str">
        <f>IF([1]Budżet!D380="Wsparcie finansowe udzielone grantobiorcom i uczestnikom projektu","T","N")</f>
        <v>N</v>
      </c>
      <c r="I388" s="438" t="str">
        <f>IF([1]Budżet!K380&gt;[1]Budżet!M380,"T","N")</f>
        <v>N</v>
      </c>
      <c r="J388" s="438" t="str">
        <f>IF([1]Budżet!D380="Nieruchomości","T","N")</f>
        <v>N</v>
      </c>
      <c r="K388" s="438" t="str">
        <f>IF([1]Budżet!D380="Usługi zewnętrzne","T","N")</f>
        <v>N</v>
      </c>
      <c r="L388" s="438" t="str">
        <f>IF([1]Budżet!D380="Wartości niematerialne i prawne","T","N")</f>
        <v>N</v>
      </c>
      <c r="M388" s="438" t="str">
        <f>IF([1]Budżet!D380="Roboty budowlane","T","N")</f>
        <v>N</v>
      </c>
      <c r="N388" s="438" t="str">
        <f>IF([1]Budżet!D380="Dostawy (inne niż środki trwałe)","T","N")</f>
        <v>N</v>
      </c>
      <c r="O388" s="438" t="str">
        <f>IF([1]Budżet!D380="Koszty wsparcia uczestników projektu","T","N")</f>
        <v>N</v>
      </c>
      <c r="P388" s="460"/>
      <c r="Q388" s="461">
        <v>0</v>
      </c>
      <c r="R388" s="462">
        <v>0</v>
      </c>
      <c r="S388" s="463">
        <f t="shared" si="72"/>
        <v>0</v>
      </c>
      <c r="T388" s="460"/>
      <c r="U388" s="461">
        <v>0</v>
      </c>
      <c r="V388" s="462">
        <v>0</v>
      </c>
      <c r="W388" s="463">
        <f t="shared" si="73"/>
        <v>0</v>
      </c>
      <c r="X388" s="460"/>
      <c r="Y388" s="461">
        <v>0</v>
      </c>
      <c r="Z388" s="462">
        <v>0</v>
      </c>
      <c r="AA388" s="463">
        <f t="shared" si="74"/>
        <v>0</v>
      </c>
      <c r="AB388" s="460"/>
      <c r="AC388" s="461">
        <v>0</v>
      </c>
      <c r="AD388" s="462">
        <v>0</v>
      </c>
      <c r="AE388" s="463">
        <f t="shared" si="75"/>
        <v>0</v>
      </c>
      <c r="AF388" s="460"/>
      <c r="AG388" s="461">
        <v>0</v>
      </c>
      <c r="AH388" s="462">
        <v>0</v>
      </c>
      <c r="AI388" s="463">
        <f t="shared" si="76"/>
        <v>0</v>
      </c>
      <c r="AJ388" s="460"/>
      <c r="AK388" s="461">
        <v>0</v>
      </c>
      <c r="AL388" s="462">
        <v>0</v>
      </c>
      <c r="AM388" s="463">
        <f t="shared" si="77"/>
        <v>0</v>
      </c>
      <c r="AN388" s="460"/>
      <c r="AO388" s="461">
        <v>0</v>
      </c>
      <c r="AP388" s="462">
        <v>0</v>
      </c>
      <c r="AQ388" s="463">
        <f t="shared" si="78"/>
        <v>0</v>
      </c>
      <c r="AR388" s="464">
        <f t="shared" si="81"/>
        <v>0</v>
      </c>
      <c r="AS388" s="463">
        <f t="shared" si="82"/>
        <v>0</v>
      </c>
      <c r="AT388" s="480">
        <v>0</v>
      </c>
      <c r="AU388" s="491">
        <f>[1]Budżet!K380</f>
        <v>0</v>
      </c>
      <c r="AV388" s="487">
        <f>ROUND([1]Budżet!K380-[1]Budżet!M380,2)</f>
        <v>0</v>
      </c>
      <c r="AW388" s="487" t="str">
        <f t="shared" si="83"/>
        <v>OK</v>
      </c>
      <c r="AX388" s="488" t="str">
        <f t="shared" si="71"/>
        <v>OK</v>
      </c>
      <c r="AY388" s="488" t="str">
        <f t="shared" si="79"/>
        <v>Wartość wkładu własnego spójna z SOWA EFS</v>
      </c>
      <c r="AZ388" s="490" t="str">
        <f t="shared" si="80"/>
        <v>Wartość ogółem spójna z SOWA EFS</v>
      </c>
      <c r="BA388" s="456"/>
      <c r="BB388" s="441"/>
      <c r="BC388" s="441"/>
      <c r="BD388" s="441"/>
      <c r="BE388" s="441"/>
      <c r="BF388" s="441"/>
      <c r="BG388" s="441"/>
    </row>
    <row r="389" spans="1:59" ht="75" customHeight="1">
      <c r="A389" s="438" t="s">
        <v>1482</v>
      </c>
      <c r="B389" s="438">
        <f>[1]Budżet!B381</f>
        <v>0</v>
      </c>
      <c r="C389" s="476">
        <f>[1]Budżet!E381</f>
        <v>0</v>
      </c>
      <c r="D389" s="438">
        <f>[1]Budżet!N381</f>
        <v>0</v>
      </c>
      <c r="E389" s="438" t="str">
        <f>IF([1]Budżet!D381="Amortyzacja","T","N")</f>
        <v>N</v>
      </c>
      <c r="F389" s="438" t="str">
        <f>IF([1]Budżet!D381="Personel projektu","T","N")</f>
        <v>N</v>
      </c>
      <c r="G389" s="438" t="str">
        <f>IF([1]Budżet!D381="Środki trwałe/dostawy","T","N")</f>
        <v>N</v>
      </c>
      <c r="H389" s="438" t="str">
        <f>IF([1]Budżet!D381="Wsparcie finansowe udzielone grantobiorcom i uczestnikom projektu","T","N")</f>
        <v>N</v>
      </c>
      <c r="I389" s="438" t="str">
        <f>IF([1]Budżet!K381&gt;[1]Budżet!M381,"T","N")</f>
        <v>N</v>
      </c>
      <c r="J389" s="438" t="str">
        <f>IF([1]Budżet!D381="Nieruchomości","T","N")</f>
        <v>N</v>
      </c>
      <c r="K389" s="438" t="str">
        <f>IF([1]Budżet!D381="Usługi zewnętrzne","T","N")</f>
        <v>N</v>
      </c>
      <c r="L389" s="438" t="str">
        <f>IF([1]Budżet!D381="Wartości niematerialne i prawne","T","N")</f>
        <v>N</v>
      </c>
      <c r="M389" s="438" t="str">
        <f>IF([1]Budżet!D381="Roboty budowlane","T","N")</f>
        <v>N</v>
      </c>
      <c r="N389" s="438" t="str">
        <f>IF([1]Budżet!D381="Dostawy (inne niż środki trwałe)","T","N")</f>
        <v>N</v>
      </c>
      <c r="O389" s="438" t="str">
        <f>IF([1]Budżet!D381="Koszty wsparcia uczestników projektu","T","N")</f>
        <v>N</v>
      </c>
      <c r="P389" s="460"/>
      <c r="Q389" s="461">
        <v>0</v>
      </c>
      <c r="R389" s="462">
        <v>0</v>
      </c>
      <c r="S389" s="463">
        <f t="shared" si="72"/>
        <v>0</v>
      </c>
      <c r="T389" s="460"/>
      <c r="U389" s="461">
        <v>0</v>
      </c>
      <c r="V389" s="462">
        <v>0</v>
      </c>
      <c r="W389" s="463">
        <f t="shared" si="73"/>
        <v>0</v>
      </c>
      <c r="X389" s="460"/>
      <c r="Y389" s="461">
        <v>0</v>
      </c>
      <c r="Z389" s="462">
        <v>0</v>
      </c>
      <c r="AA389" s="463">
        <f t="shared" si="74"/>
        <v>0</v>
      </c>
      <c r="AB389" s="460"/>
      <c r="AC389" s="461">
        <v>0</v>
      </c>
      <c r="AD389" s="462">
        <v>0</v>
      </c>
      <c r="AE389" s="463">
        <f t="shared" si="75"/>
        <v>0</v>
      </c>
      <c r="AF389" s="460"/>
      <c r="AG389" s="461">
        <v>0</v>
      </c>
      <c r="AH389" s="462">
        <v>0</v>
      </c>
      <c r="AI389" s="463">
        <f t="shared" si="76"/>
        <v>0</v>
      </c>
      <c r="AJ389" s="460"/>
      <c r="AK389" s="461">
        <v>0</v>
      </c>
      <c r="AL389" s="462">
        <v>0</v>
      </c>
      <c r="AM389" s="463">
        <f t="shared" si="77"/>
        <v>0</v>
      </c>
      <c r="AN389" s="460"/>
      <c r="AO389" s="461">
        <v>0</v>
      </c>
      <c r="AP389" s="462">
        <v>0</v>
      </c>
      <c r="AQ389" s="463">
        <f t="shared" si="78"/>
        <v>0</v>
      </c>
      <c r="AR389" s="464">
        <f t="shared" si="81"/>
        <v>0</v>
      </c>
      <c r="AS389" s="463">
        <f t="shared" si="82"/>
        <v>0</v>
      </c>
      <c r="AT389" s="480">
        <v>0</v>
      </c>
      <c r="AU389" s="491">
        <f>[1]Budżet!K381</f>
        <v>0</v>
      </c>
      <c r="AV389" s="487">
        <f>ROUND([1]Budżet!K381-[1]Budżet!M381,2)</f>
        <v>0</v>
      </c>
      <c r="AW389" s="487" t="str">
        <f t="shared" si="83"/>
        <v>OK</v>
      </c>
      <c r="AX389" s="488" t="str">
        <f t="shared" si="71"/>
        <v>OK</v>
      </c>
      <c r="AY389" s="488" t="str">
        <f t="shared" si="79"/>
        <v>Wartość wkładu własnego spójna z SOWA EFS</v>
      </c>
      <c r="AZ389" s="490" t="str">
        <f t="shared" si="80"/>
        <v>Wartość ogółem spójna z SOWA EFS</v>
      </c>
      <c r="BA389" s="456"/>
      <c r="BB389" s="441"/>
      <c r="BC389" s="441"/>
      <c r="BD389" s="441"/>
      <c r="BE389" s="441"/>
      <c r="BF389" s="441"/>
      <c r="BG389" s="441"/>
    </row>
    <row r="390" spans="1:59" ht="75" customHeight="1">
      <c r="A390" s="438" t="s">
        <v>1483</v>
      </c>
      <c r="B390" s="438">
        <f>[1]Budżet!B382</f>
        <v>0</v>
      </c>
      <c r="C390" s="476">
        <f>[1]Budżet!E382</f>
        <v>0</v>
      </c>
      <c r="D390" s="438">
        <f>[1]Budżet!N382</f>
        <v>0</v>
      </c>
      <c r="E390" s="438" t="str">
        <f>IF([1]Budżet!D382="Amortyzacja","T","N")</f>
        <v>N</v>
      </c>
      <c r="F390" s="438" t="str">
        <f>IF([1]Budżet!D382="Personel projektu","T","N")</f>
        <v>N</v>
      </c>
      <c r="G390" s="438" t="str">
        <f>IF([1]Budżet!D382="Środki trwałe/dostawy","T","N")</f>
        <v>N</v>
      </c>
      <c r="H390" s="438" t="str">
        <f>IF([1]Budżet!D382="Wsparcie finansowe udzielone grantobiorcom i uczestnikom projektu","T","N")</f>
        <v>N</v>
      </c>
      <c r="I390" s="438" t="str">
        <f>IF([1]Budżet!K382&gt;[1]Budżet!M382,"T","N")</f>
        <v>N</v>
      </c>
      <c r="J390" s="438" t="str">
        <f>IF([1]Budżet!D382="Nieruchomości","T","N")</f>
        <v>N</v>
      </c>
      <c r="K390" s="438" t="str">
        <f>IF([1]Budżet!D382="Usługi zewnętrzne","T","N")</f>
        <v>N</v>
      </c>
      <c r="L390" s="438" t="str">
        <f>IF([1]Budżet!D382="Wartości niematerialne i prawne","T","N")</f>
        <v>N</v>
      </c>
      <c r="M390" s="438" t="str">
        <f>IF([1]Budżet!D382="Roboty budowlane","T","N")</f>
        <v>N</v>
      </c>
      <c r="N390" s="438" t="str">
        <f>IF([1]Budżet!D382="Dostawy (inne niż środki trwałe)","T","N")</f>
        <v>N</v>
      </c>
      <c r="O390" s="438" t="str">
        <f>IF([1]Budżet!D382="Koszty wsparcia uczestników projektu","T","N")</f>
        <v>N</v>
      </c>
      <c r="P390" s="460"/>
      <c r="Q390" s="461">
        <v>0</v>
      </c>
      <c r="R390" s="462">
        <v>0</v>
      </c>
      <c r="S390" s="463">
        <f t="shared" si="72"/>
        <v>0</v>
      </c>
      <c r="T390" s="460"/>
      <c r="U390" s="461">
        <v>0</v>
      </c>
      <c r="V390" s="462">
        <v>0</v>
      </c>
      <c r="W390" s="463">
        <f t="shared" si="73"/>
        <v>0</v>
      </c>
      <c r="X390" s="460"/>
      <c r="Y390" s="461">
        <v>0</v>
      </c>
      <c r="Z390" s="462">
        <v>0</v>
      </c>
      <c r="AA390" s="463">
        <f t="shared" si="74"/>
        <v>0</v>
      </c>
      <c r="AB390" s="460"/>
      <c r="AC390" s="461">
        <v>0</v>
      </c>
      <c r="AD390" s="462">
        <v>0</v>
      </c>
      <c r="AE390" s="463">
        <f t="shared" si="75"/>
        <v>0</v>
      </c>
      <c r="AF390" s="460"/>
      <c r="AG390" s="461">
        <v>0</v>
      </c>
      <c r="AH390" s="462">
        <v>0</v>
      </c>
      <c r="AI390" s="463">
        <f t="shared" si="76"/>
        <v>0</v>
      </c>
      <c r="AJ390" s="460"/>
      <c r="AK390" s="461">
        <v>0</v>
      </c>
      <c r="AL390" s="462">
        <v>0</v>
      </c>
      <c r="AM390" s="463">
        <f t="shared" si="77"/>
        <v>0</v>
      </c>
      <c r="AN390" s="460"/>
      <c r="AO390" s="461">
        <v>0</v>
      </c>
      <c r="AP390" s="462">
        <v>0</v>
      </c>
      <c r="AQ390" s="463">
        <f t="shared" si="78"/>
        <v>0</v>
      </c>
      <c r="AR390" s="464">
        <f t="shared" si="81"/>
        <v>0</v>
      </c>
      <c r="AS390" s="463">
        <f t="shared" si="82"/>
        <v>0</v>
      </c>
      <c r="AT390" s="480">
        <v>0</v>
      </c>
      <c r="AU390" s="491">
        <f>[1]Budżet!K382</f>
        <v>0</v>
      </c>
      <c r="AV390" s="487">
        <f>ROUND([1]Budżet!K382-[1]Budżet!M382,2)</f>
        <v>0</v>
      </c>
      <c r="AW390" s="487" t="str">
        <f t="shared" si="83"/>
        <v>OK</v>
      </c>
      <c r="AX390" s="488" t="str">
        <f t="shared" si="71"/>
        <v>OK</v>
      </c>
      <c r="AY390" s="488" t="str">
        <f t="shared" si="79"/>
        <v>Wartość wkładu własnego spójna z SOWA EFS</v>
      </c>
      <c r="AZ390" s="490" t="str">
        <f t="shared" si="80"/>
        <v>Wartość ogółem spójna z SOWA EFS</v>
      </c>
      <c r="BA390" s="456"/>
      <c r="BB390" s="441"/>
      <c r="BC390" s="441"/>
      <c r="BD390" s="441"/>
      <c r="BE390" s="441"/>
      <c r="BF390" s="441"/>
      <c r="BG390" s="441"/>
    </row>
    <row r="391" spans="1:59" ht="75" customHeight="1">
      <c r="A391" s="438" t="s">
        <v>1484</v>
      </c>
      <c r="B391" s="438">
        <f>[1]Budżet!B383</f>
        <v>0</v>
      </c>
      <c r="C391" s="476">
        <f>[1]Budżet!E383</f>
        <v>0</v>
      </c>
      <c r="D391" s="438">
        <f>[1]Budżet!N383</f>
        <v>0</v>
      </c>
      <c r="E391" s="438" t="str">
        <f>IF([1]Budżet!D383="Amortyzacja","T","N")</f>
        <v>N</v>
      </c>
      <c r="F391" s="438" t="str">
        <f>IF([1]Budżet!D383="Personel projektu","T","N")</f>
        <v>N</v>
      </c>
      <c r="G391" s="438" t="str">
        <f>IF([1]Budżet!D383="Środki trwałe/dostawy","T","N")</f>
        <v>N</v>
      </c>
      <c r="H391" s="438" t="str">
        <f>IF([1]Budżet!D383="Wsparcie finansowe udzielone grantobiorcom i uczestnikom projektu","T","N")</f>
        <v>N</v>
      </c>
      <c r="I391" s="438" t="str">
        <f>IF([1]Budżet!K383&gt;[1]Budżet!M383,"T","N")</f>
        <v>N</v>
      </c>
      <c r="J391" s="438" t="str">
        <f>IF([1]Budżet!D383="Nieruchomości","T","N")</f>
        <v>N</v>
      </c>
      <c r="K391" s="438" t="str">
        <f>IF([1]Budżet!D383="Usługi zewnętrzne","T","N")</f>
        <v>N</v>
      </c>
      <c r="L391" s="438" t="str">
        <f>IF([1]Budżet!D383="Wartości niematerialne i prawne","T","N")</f>
        <v>N</v>
      </c>
      <c r="M391" s="438" t="str">
        <f>IF([1]Budżet!D383="Roboty budowlane","T","N")</f>
        <v>N</v>
      </c>
      <c r="N391" s="438" t="str">
        <f>IF([1]Budżet!D383="Dostawy (inne niż środki trwałe)","T","N")</f>
        <v>N</v>
      </c>
      <c r="O391" s="438" t="str">
        <f>IF([1]Budżet!D383="Koszty wsparcia uczestników projektu","T","N")</f>
        <v>N</v>
      </c>
      <c r="P391" s="460"/>
      <c r="Q391" s="461">
        <v>0</v>
      </c>
      <c r="R391" s="462">
        <v>0</v>
      </c>
      <c r="S391" s="463">
        <f t="shared" si="72"/>
        <v>0</v>
      </c>
      <c r="T391" s="460"/>
      <c r="U391" s="461">
        <v>0</v>
      </c>
      <c r="V391" s="462">
        <v>0</v>
      </c>
      <c r="W391" s="463">
        <f t="shared" si="73"/>
        <v>0</v>
      </c>
      <c r="X391" s="460"/>
      <c r="Y391" s="461">
        <v>0</v>
      </c>
      <c r="Z391" s="462">
        <v>0</v>
      </c>
      <c r="AA391" s="463">
        <f t="shared" si="74"/>
        <v>0</v>
      </c>
      <c r="AB391" s="460"/>
      <c r="AC391" s="461">
        <v>0</v>
      </c>
      <c r="AD391" s="462">
        <v>0</v>
      </c>
      <c r="AE391" s="463">
        <f t="shared" si="75"/>
        <v>0</v>
      </c>
      <c r="AF391" s="460"/>
      <c r="AG391" s="461">
        <v>0</v>
      </c>
      <c r="AH391" s="462">
        <v>0</v>
      </c>
      <c r="AI391" s="463">
        <f t="shared" si="76"/>
        <v>0</v>
      </c>
      <c r="AJ391" s="460"/>
      <c r="AK391" s="461">
        <v>0</v>
      </c>
      <c r="AL391" s="462">
        <v>0</v>
      </c>
      <c r="AM391" s="463">
        <f t="shared" si="77"/>
        <v>0</v>
      </c>
      <c r="AN391" s="460"/>
      <c r="AO391" s="461">
        <v>0</v>
      </c>
      <c r="AP391" s="462">
        <v>0</v>
      </c>
      <c r="AQ391" s="463">
        <f t="shared" si="78"/>
        <v>0</v>
      </c>
      <c r="AR391" s="464">
        <f t="shared" si="81"/>
        <v>0</v>
      </c>
      <c r="AS391" s="463">
        <f t="shared" si="82"/>
        <v>0</v>
      </c>
      <c r="AT391" s="480">
        <v>0</v>
      </c>
      <c r="AU391" s="491">
        <f>[1]Budżet!K383</f>
        <v>0</v>
      </c>
      <c r="AV391" s="487">
        <f>ROUND([1]Budżet!K383-[1]Budżet!M383,2)</f>
        <v>0</v>
      </c>
      <c r="AW391" s="487" t="str">
        <f t="shared" si="83"/>
        <v>OK</v>
      </c>
      <c r="AX391" s="488" t="str">
        <f t="shared" si="71"/>
        <v>OK</v>
      </c>
      <c r="AY391" s="488" t="str">
        <f t="shared" si="79"/>
        <v>Wartość wkładu własnego spójna z SOWA EFS</v>
      </c>
      <c r="AZ391" s="490" t="str">
        <f t="shared" si="80"/>
        <v>Wartość ogółem spójna z SOWA EFS</v>
      </c>
      <c r="BA391" s="456"/>
      <c r="BB391" s="441"/>
      <c r="BC391" s="441"/>
      <c r="BD391" s="441"/>
      <c r="BE391" s="441"/>
      <c r="BF391" s="441"/>
      <c r="BG391" s="441"/>
    </row>
    <row r="392" spans="1:59" ht="75" customHeight="1">
      <c r="A392" s="438" t="s">
        <v>1485</v>
      </c>
      <c r="B392" s="438">
        <f>[1]Budżet!B384</f>
        <v>0</v>
      </c>
      <c r="C392" s="476">
        <f>[1]Budżet!E384</f>
        <v>0</v>
      </c>
      <c r="D392" s="438">
        <f>[1]Budżet!N384</f>
        <v>0</v>
      </c>
      <c r="E392" s="438" t="str">
        <f>IF([1]Budżet!D384="Amortyzacja","T","N")</f>
        <v>N</v>
      </c>
      <c r="F392" s="438" t="str">
        <f>IF([1]Budżet!D384="Personel projektu","T","N")</f>
        <v>N</v>
      </c>
      <c r="G392" s="438" t="str">
        <f>IF([1]Budżet!D384="Środki trwałe/dostawy","T","N")</f>
        <v>N</v>
      </c>
      <c r="H392" s="438" t="str">
        <f>IF([1]Budżet!D384="Wsparcie finansowe udzielone grantobiorcom i uczestnikom projektu","T","N")</f>
        <v>N</v>
      </c>
      <c r="I392" s="438" t="str">
        <f>IF([1]Budżet!K384&gt;[1]Budżet!M384,"T","N")</f>
        <v>N</v>
      </c>
      <c r="J392" s="438" t="str">
        <f>IF([1]Budżet!D384="Nieruchomości","T","N")</f>
        <v>N</v>
      </c>
      <c r="K392" s="438" t="str">
        <f>IF([1]Budżet!D384="Usługi zewnętrzne","T","N")</f>
        <v>N</v>
      </c>
      <c r="L392" s="438" t="str">
        <f>IF([1]Budżet!D384="Wartości niematerialne i prawne","T","N")</f>
        <v>N</v>
      </c>
      <c r="M392" s="438" t="str">
        <f>IF([1]Budżet!D384="Roboty budowlane","T","N")</f>
        <v>N</v>
      </c>
      <c r="N392" s="438" t="str">
        <f>IF([1]Budżet!D384="Dostawy (inne niż środki trwałe)","T","N")</f>
        <v>N</v>
      </c>
      <c r="O392" s="438" t="str">
        <f>IF([1]Budżet!D384="Koszty wsparcia uczestników projektu","T","N")</f>
        <v>N</v>
      </c>
      <c r="P392" s="460"/>
      <c r="Q392" s="461">
        <v>0</v>
      </c>
      <c r="R392" s="462">
        <v>0</v>
      </c>
      <c r="S392" s="463">
        <f t="shared" si="72"/>
        <v>0</v>
      </c>
      <c r="T392" s="460"/>
      <c r="U392" s="461">
        <v>0</v>
      </c>
      <c r="V392" s="462">
        <v>0</v>
      </c>
      <c r="W392" s="463">
        <f t="shared" si="73"/>
        <v>0</v>
      </c>
      <c r="X392" s="460"/>
      <c r="Y392" s="461">
        <v>0</v>
      </c>
      <c r="Z392" s="462">
        <v>0</v>
      </c>
      <c r="AA392" s="463">
        <f t="shared" si="74"/>
        <v>0</v>
      </c>
      <c r="AB392" s="460"/>
      <c r="AC392" s="461">
        <v>0</v>
      </c>
      <c r="AD392" s="462">
        <v>0</v>
      </c>
      <c r="AE392" s="463">
        <f t="shared" si="75"/>
        <v>0</v>
      </c>
      <c r="AF392" s="460"/>
      <c r="AG392" s="461">
        <v>0</v>
      </c>
      <c r="AH392" s="462">
        <v>0</v>
      </c>
      <c r="AI392" s="463">
        <f t="shared" si="76"/>
        <v>0</v>
      </c>
      <c r="AJ392" s="460"/>
      <c r="AK392" s="461">
        <v>0</v>
      </c>
      <c r="AL392" s="462">
        <v>0</v>
      </c>
      <c r="AM392" s="463">
        <f t="shared" si="77"/>
        <v>0</v>
      </c>
      <c r="AN392" s="460"/>
      <c r="AO392" s="461">
        <v>0</v>
      </c>
      <c r="AP392" s="462">
        <v>0</v>
      </c>
      <c r="AQ392" s="463">
        <f t="shared" si="78"/>
        <v>0</v>
      </c>
      <c r="AR392" s="464">
        <f t="shared" si="81"/>
        <v>0</v>
      </c>
      <c r="AS392" s="463">
        <f t="shared" si="82"/>
        <v>0</v>
      </c>
      <c r="AT392" s="480">
        <v>0</v>
      </c>
      <c r="AU392" s="491">
        <f>[1]Budżet!K384</f>
        <v>0</v>
      </c>
      <c r="AV392" s="487">
        <f>ROUND([1]Budżet!K384-[1]Budżet!M384,2)</f>
        <v>0</v>
      </c>
      <c r="AW392" s="487" t="str">
        <f t="shared" si="83"/>
        <v>OK</v>
      </c>
      <c r="AX392" s="488" t="str">
        <f t="shared" si="71"/>
        <v>OK</v>
      </c>
      <c r="AY392" s="488" t="str">
        <f t="shared" si="79"/>
        <v>Wartość wkładu własnego spójna z SOWA EFS</v>
      </c>
      <c r="AZ392" s="490" t="str">
        <f t="shared" si="80"/>
        <v>Wartość ogółem spójna z SOWA EFS</v>
      </c>
      <c r="BA392" s="456"/>
      <c r="BB392" s="441"/>
      <c r="BC392" s="441"/>
      <c r="BD392" s="441"/>
      <c r="BE392" s="441"/>
      <c r="BF392" s="441"/>
      <c r="BG392" s="441"/>
    </row>
    <row r="393" spans="1:59" ht="75" customHeight="1">
      <c r="A393" s="438" t="s">
        <v>1486</v>
      </c>
      <c r="B393" s="438">
        <f>[1]Budżet!B385</f>
        <v>0</v>
      </c>
      <c r="C393" s="476">
        <f>[1]Budżet!E385</f>
        <v>0</v>
      </c>
      <c r="D393" s="438">
        <f>[1]Budżet!N385</f>
        <v>0</v>
      </c>
      <c r="E393" s="438" t="str">
        <f>IF([1]Budżet!D385="Amortyzacja","T","N")</f>
        <v>N</v>
      </c>
      <c r="F393" s="438" t="str">
        <f>IF([1]Budżet!D385="Personel projektu","T","N")</f>
        <v>N</v>
      </c>
      <c r="G393" s="438" t="str">
        <f>IF([1]Budżet!D385="Środki trwałe/dostawy","T","N")</f>
        <v>N</v>
      </c>
      <c r="H393" s="438" t="str">
        <f>IF([1]Budżet!D385="Wsparcie finansowe udzielone grantobiorcom i uczestnikom projektu","T","N")</f>
        <v>N</v>
      </c>
      <c r="I393" s="438" t="str">
        <f>IF([1]Budżet!K385&gt;[1]Budżet!M385,"T","N")</f>
        <v>N</v>
      </c>
      <c r="J393" s="438" t="str">
        <f>IF([1]Budżet!D385="Nieruchomości","T","N")</f>
        <v>N</v>
      </c>
      <c r="K393" s="438" t="str">
        <f>IF([1]Budżet!D385="Usługi zewnętrzne","T","N")</f>
        <v>N</v>
      </c>
      <c r="L393" s="438" t="str">
        <f>IF([1]Budżet!D385="Wartości niematerialne i prawne","T","N")</f>
        <v>N</v>
      </c>
      <c r="M393" s="438" t="str">
        <f>IF([1]Budżet!D385="Roboty budowlane","T","N")</f>
        <v>N</v>
      </c>
      <c r="N393" s="438" t="str">
        <f>IF([1]Budżet!D385="Dostawy (inne niż środki trwałe)","T","N")</f>
        <v>N</v>
      </c>
      <c r="O393" s="438" t="str">
        <f>IF([1]Budżet!D385="Koszty wsparcia uczestników projektu","T","N")</f>
        <v>N</v>
      </c>
      <c r="P393" s="460"/>
      <c r="Q393" s="461">
        <v>0</v>
      </c>
      <c r="R393" s="462">
        <v>0</v>
      </c>
      <c r="S393" s="463">
        <f t="shared" si="72"/>
        <v>0</v>
      </c>
      <c r="T393" s="460"/>
      <c r="U393" s="461">
        <v>0</v>
      </c>
      <c r="V393" s="462">
        <v>0</v>
      </c>
      <c r="W393" s="463">
        <f t="shared" si="73"/>
        <v>0</v>
      </c>
      <c r="X393" s="460"/>
      <c r="Y393" s="461">
        <v>0</v>
      </c>
      <c r="Z393" s="462">
        <v>0</v>
      </c>
      <c r="AA393" s="463">
        <f t="shared" si="74"/>
        <v>0</v>
      </c>
      <c r="AB393" s="460"/>
      <c r="AC393" s="461">
        <v>0</v>
      </c>
      <c r="AD393" s="462">
        <v>0</v>
      </c>
      <c r="AE393" s="463">
        <f t="shared" si="75"/>
        <v>0</v>
      </c>
      <c r="AF393" s="460"/>
      <c r="AG393" s="461">
        <v>0</v>
      </c>
      <c r="AH393" s="462">
        <v>0</v>
      </c>
      <c r="AI393" s="463">
        <f t="shared" si="76"/>
        <v>0</v>
      </c>
      <c r="AJ393" s="460"/>
      <c r="AK393" s="461">
        <v>0</v>
      </c>
      <c r="AL393" s="462">
        <v>0</v>
      </c>
      <c r="AM393" s="463">
        <f t="shared" si="77"/>
        <v>0</v>
      </c>
      <c r="AN393" s="460"/>
      <c r="AO393" s="461">
        <v>0</v>
      </c>
      <c r="AP393" s="462">
        <v>0</v>
      </c>
      <c r="AQ393" s="463">
        <f t="shared" si="78"/>
        <v>0</v>
      </c>
      <c r="AR393" s="464">
        <f t="shared" si="81"/>
        <v>0</v>
      </c>
      <c r="AS393" s="463">
        <f t="shared" si="82"/>
        <v>0</v>
      </c>
      <c r="AT393" s="480">
        <v>0</v>
      </c>
      <c r="AU393" s="491">
        <f>[1]Budżet!K385</f>
        <v>0</v>
      </c>
      <c r="AV393" s="487">
        <f>ROUND([1]Budżet!K385-[1]Budżet!M385,2)</f>
        <v>0</v>
      </c>
      <c r="AW393" s="487" t="str">
        <f t="shared" si="83"/>
        <v>OK</v>
      </c>
      <c r="AX393" s="488" t="str">
        <f t="shared" ref="AX393:AX409" si="84">IF(AS393=AU393,"OK","ŹLE")</f>
        <v>OK</v>
      </c>
      <c r="AY393" s="488" t="str">
        <f t="shared" si="79"/>
        <v>Wartość wkładu własnego spójna z SOWA EFS</v>
      </c>
      <c r="AZ393" s="490" t="str">
        <f t="shared" si="80"/>
        <v>Wartość ogółem spójna z SOWA EFS</v>
      </c>
      <c r="BA393" s="456"/>
      <c r="BB393" s="441"/>
      <c r="BC393" s="441"/>
      <c r="BD393" s="441"/>
      <c r="BE393" s="441"/>
      <c r="BF393" s="441"/>
      <c r="BG393" s="441"/>
    </row>
    <row r="394" spans="1:59" ht="75" customHeight="1">
      <c r="A394" s="438" t="s">
        <v>1487</v>
      </c>
      <c r="B394" s="438">
        <f>[1]Budżet!B386</f>
        <v>0</v>
      </c>
      <c r="C394" s="476">
        <f>[1]Budżet!E386</f>
        <v>0</v>
      </c>
      <c r="D394" s="438">
        <f>[1]Budżet!N386</f>
        <v>0</v>
      </c>
      <c r="E394" s="438" t="str">
        <f>IF([1]Budżet!D386="Amortyzacja","T","N")</f>
        <v>N</v>
      </c>
      <c r="F394" s="438" t="str">
        <f>IF([1]Budżet!D386="Personel projektu","T","N")</f>
        <v>N</v>
      </c>
      <c r="G394" s="438" t="str">
        <f>IF([1]Budżet!D386="Środki trwałe/dostawy","T","N")</f>
        <v>N</v>
      </c>
      <c r="H394" s="438" t="str">
        <f>IF([1]Budżet!D386="Wsparcie finansowe udzielone grantobiorcom i uczestnikom projektu","T","N")</f>
        <v>N</v>
      </c>
      <c r="I394" s="438" t="str">
        <f>IF([1]Budżet!K386&gt;[1]Budżet!M386,"T","N")</f>
        <v>N</v>
      </c>
      <c r="J394" s="438" t="str">
        <f>IF([1]Budżet!D386="Nieruchomości","T","N")</f>
        <v>N</v>
      </c>
      <c r="K394" s="438" t="str">
        <f>IF([1]Budżet!D386="Usługi zewnętrzne","T","N")</f>
        <v>N</v>
      </c>
      <c r="L394" s="438" t="str">
        <f>IF([1]Budżet!D386="Wartości niematerialne i prawne","T","N")</f>
        <v>N</v>
      </c>
      <c r="M394" s="438" t="str">
        <f>IF([1]Budżet!D386="Roboty budowlane","T","N")</f>
        <v>N</v>
      </c>
      <c r="N394" s="438" t="str">
        <f>IF([1]Budżet!D386="Dostawy (inne niż środki trwałe)","T","N")</f>
        <v>N</v>
      </c>
      <c r="O394" s="438" t="str">
        <f>IF([1]Budżet!D386="Koszty wsparcia uczestników projektu","T","N")</f>
        <v>N</v>
      </c>
      <c r="P394" s="460"/>
      <c r="Q394" s="461">
        <v>0</v>
      </c>
      <c r="R394" s="462">
        <v>0</v>
      </c>
      <c r="S394" s="463">
        <f t="shared" ref="S394:S409" si="85">ROUND(R394*Q394,2)</f>
        <v>0</v>
      </c>
      <c r="T394" s="460"/>
      <c r="U394" s="461">
        <v>0</v>
      </c>
      <c r="V394" s="462">
        <v>0</v>
      </c>
      <c r="W394" s="463">
        <f t="shared" ref="W394:W409" si="86">ROUND(V394*U394,2)</f>
        <v>0</v>
      </c>
      <c r="X394" s="460"/>
      <c r="Y394" s="461">
        <v>0</v>
      </c>
      <c r="Z394" s="462">
        <v>0</v>
      </c>
      <c r="AA394" s="463">
        <f t="shared" ref="AA394:AA409" si="87">ROUND(Z394*Y394,2)</f>
        <v>0</v>
      </c>
      <c r="AB394" s="460"/>
      <c r="AC394" s="461">
        <v>0</v>
      </c>
      <c r="AD394" s="462">
        <v>0</v>
      </c>
      <c r="AE394" s="463">
        <f t="shared" ref="AE394:AE409" si="88">ROUND(AD394*AC394,2)</f>
        <v>0</v>
      </c>
      <c r="AF394" s="460"/>
      <c r="AG394" s="461">
        <v>0</v>
      </c>
      <c r="AH394" s="462">
        <v>0</v>
      </c>
      <c r="AI394" s="463">
        <f t="shared" ref="AI394:AI409" si="89">ROUND(AH394*AG394,2)</f>
        <v>0</v>
      </c>
      <c r="AJ394" s="460"/>
      <c r="AK394" s="461">
        <v>0</v>
      </c>
      <c r="AL394" s="462">
        <v>0</v>
      </c>
      <c r="AM394" s="463">
        <f t="shared" ref="AM394:AM409" si="90">ROUND(AL394*AK394,2)</f>
        <v>0</v>
      </c>
      <c r="AN394" s="460"/>
      <c r="AO394" s="461">
        <v>0</v>
      </c>
      <c r="AP394" s="462">
        <v>0</v>
      </c>
      <c r="AQ394" s="463">
        <f t="shared" ref="AQ394:AQ409" si="91">ROUND(AP394*AO394,2)</f>
        <v>0</v>
      </c>
      <c r="AR394" s="464">
        <f t="shared" si="81"/>
        <v>0</v>
      </c>
      <c r="AS394" s="463">
        <f t="shared" si="82"/>
        <v>0</v>
      </c>
      <c r="AT394" s="480">
        <v>0</v>
      </c>
      <c r="AU394" s="491">
        <f>[1]Budżet!K386</f>
        <v>0</v>
      </c>
      <c r="AV394" s="487">
        <f>ROUND([1]Budżet!K386-[1]Budżet!M386,2)</f>
        <v>0</v>
      </c>
      <c r="AW394" s="487" t="str">
        <f t="shared" si="83"/>
        <v>OK</v>
      </c>
      <c r="AX394" s="488" t="str">
        <f t="shared" si="84"/>
        <v>OK</v>
      </c>
      <c r="AY394" s="488" t="str">
        <f t="shared" ref="AY394:AY409" si="92">IF(AW394="ŹLE",IF(AT394&lt;&gt;AV394,AT394-AV394),IF(AW394="ok","Wartość wkładu własnego spójna z SOWA EFS"))</f>
        <v>Wartość wkładu własnego spójna z SOWA EFS</v>
      </c>
      <c r="AZ394" s="490" t="str">
        <f t="shared" ref="AZ394:AZ409" si="93">IF(AX394="ŹLE",IF(AS394&lt;&gt;AU394,AS394-AU394),IF(AX394="ok","Wartość ogółem spójna z SOWA EFS"))</f>
        <v>Wartość ogółem spójna z SOWA EFS</v>
      </c>
      <c r="BA394" s="456"/>
      <c r="BB394" s="441"/>
      <c r="BC394" s="441"/>
      <c r="BD394" s="441"/>
      <c r="BE394" s="441"/>
      <c r="BF394" s="441"/>
      <c r="BG394" s="441"/>
    </row>
    <row r="395" spans="1:59" ht="75" customHeight="1">
      <c r="A395" s="438" t="s">
        <v>1488</v>
      </c>
      <c r="B395" s="438">
        <f>[1]Budżet!B387</f>
        <v>0</v>
      </c>
      <c r="C395" s="476">
        <f>[1]Budżet!E387</f>
        <v>0</v>
      </c>
      <c r="D395" s="438">
        <f>[1]Budżet!N387</f>
        <v>0</v>
      </c>
      <c r="E395" s="438" t="str">
        <f>IF([1]Budżet!D387="Amortyzacja","T","N")</f>
        <v>N</v>
      </c>
      <c r="F395" s="438" t="str">
        <f>IF([1]Budżet!D387="Personel projektu","T","N")</f>
        <v>N</v>
      </c>
      <c r="G395" s="438" t="str">
        <f>IF([1]Budżet!D387="Środki trwałe/dostawy","T","N")</f>
        <v>N</v>
      </c>
      <c r="H395" s="438" t="str">
        <f>IF([1]Budżet!D387="Wsparcie finansowe udzielone grantobiorcom i uczestnikom projektu","T","N")</f>
        <v>N</v>
      </c>
      <c r="I395" s="438" t="str">
        <f>IF([1]Budżet!K387&gt;[1]Budżet!M387,"T","N")</f>
        <v>N</v>
      </c>
      <c r="J395" s="438" t="str">
        <f>IF([1]Budżet!D387="Nieruchomości","T","N")</f>
        <v>N</v>
      </c>
      <c r="K395" s="438" t="str">
        <f>IF([1]Budżet!D387="Usługi zewnętrzne","T","N")</f>
        <v>N</v>
      </c>
      <c r="L395" s="438" t="str">
        <f>IF([1]Budżet!D387="Wartości niematerialne i prawne","T","N")</f>
        <v>N</v>
      </c>
      <c r="M395" s="438" t="str">
        <f>IF([1]Budżet!D387="Roboty budowlane","T","N")</f>
        <v>N</v>
      </c>
      <c r="N395" s="438" t="str">
        <f>IF([1]Budżet!D387="Dostawy (inne niż środki trwałe)","T","N")</f>
        <v>N</v>
      </c>
      <c r="O395" s="438" t="str">
        <f>IF([1]Budżet!D387="Koszty wsparcia uczestników projektu","T","N")</f>
        <v>N</v>
      </c>
      <c r="P395" s="460"/>
      <c r="Q395" s="461">
        <v>0</v>
      </c>
      <c r="R395" s="462">
        <v>0</v>
      </c>
      <c r="S395" s="463">
        <f t="shared" si="85"/>
        <v>0</v>
      </c>
      <c r="T395" s="460"/>
      <c r="U395" s="461">
        <v>0</v>
      </c>
      <c r="V395" s="462">
        <v>0</v>
      </c>
      <c r="W395" s="463">
        <f t="shared" si="86"/>
        <v>0</v>
      </c>
      <c r="X395" s="460"/>
      <c r="Y395" s="461">
        <v>0</v>
      </c>
      <c r="Z395" s="462">
        <v>0</v>
      </c>
      <c r="AA395" s="463">
        <f t="shared" si="87"/>
        <v>0</v>
      </c>
      <c r="AB395" s="460"/>
      <c r="AC395" s="461">
        <v>0</v>
      </c>
      <c r="AD395" s="462">
        <v>0</v>
      </c>
      <c r="AE395" s="463">
        <f t="shared" si="88"/>
        <v>0</v>
      </c>
      <c r="AF395" s="460"/>
      <c r="AG395" s="461">
        <v>0</v>
      </c>
      <c r="AH395" s="462">
        <v>0</v>
      </c>
      <c r="AI395" s="463">
        <f t="shared" si="89"/>
        <v>0</v>
      </c>
      <c r="AJ395" s="460"/>
      <c r="AK395" s="461">
        <v>0</v>
      </c>
      <c r="AL395" s="462">
        <v>0</v>
      </c>
      <c r="AM395" s="463">
        <f t="shared" si="90"/>
        <v>0</v>
      </c>
      <c r="AN395" s="460"/>
      <c r="AO395" s="461">
        <v>0</v>
      </c>
      <c r="AP395" s="462">
        <v>0</v>
      </c>
      <c r="AQ395" s="463">
        <f t="shared" si="91"/>
        <v>0</v>
      </c>
      <c r="AR395" s="464">
        <f t="shared" ref="AR395:AR409" si="94">AO395+AK395+AG395+AC395+Y395+Q395+U395</f>
        <v>0</v>
      </c>
      <c r="AS395" s="463">
        <f t="shared" ref="AS395:AS409" si="95">AQ395+AM395+AI395+AE395+AA395+W395+S395</f>
        <v>0</v>
      </c>
      <c r="AT395" s="480">
        <v>0</v>
      </c>
      <c r="AU395" s="491">
        <f>[1]Budżet!K387</f>
        <v>0</v>
      </c>
      <c r="AV395" s="487">
        <f>ROUND([1]Budżet!K387-[1]Budżet!M387,2)</f>
        <v>0</v>
      </c>
      <c r="AW395" s="487" t="str">
        <f t="shared" ref="AW395:AW409" si="96">IF(AT395=AV395,"OK","ŹLE")</f>
        <v>OK</v>
      </c>
      <c r="AX395" s="488" t="str">
        <f t="shared" si="84"/>
        <v>OK</v>
      </c>
      <c r="AY395" s="488" t="str">
        <f t="shared" si="92"/>
        <v>Wartość wkładu własnego spójna z SOWA EFS</v>
      </c>
      <c r="AZ395" s="490" t="str">
        <f t="shared" si="93"/>
        <v>Wartość ogółem spójna z SOWA EFS</v>
      </c>
      <c r="BA395" s="456"/>
      <c r="BB395" s="441"/>
      <c r="BC395" s="441"/>
      <c r="BD395" s="441"/>
      <c r="BE395" s="441"/>
      <c r="BF395" s="441"/>
      <c r="BG395" s="441"/>
    </row>
    <row r="396" spans="1:59" ht="75" customHeight="1">
      <c r="A396" s="438" t="s">
        <v>1489</v>
      </c>
      <c r="B396" s="438">
        <f>[1]Budżet!B388</f>
        <v>0</v>
      </c>
      <c r="C396" s="476">
        <f>[1]Budżet!E388</f>
        <v>0</v>
      </c>
      <c r="D396" s="438">
        <f>[1]Budżet!N388</f>
        <v>0</v>
      </c>
      <c r="E396" s="438" t="str">
        <f>IF([1]Budżet!D388="Amortyzacja","T","N")</f>
        <v>N</v>
      </c>
      <c r="F396" s="438" t="str">
        <f>IF([1]Budżet!D388="Personel projektu","T","N")</f>
        <v>N</v>
      </c>
      <c r="G396" s="438" t="str">
        <f>IF([1]Budżet!D388="Środki trwałe/dostawy","T","N")</f>
        <v>N</v>
      </c>
      <c r="H396" s="438" t="str">
        <f>IF([1]Budżet!D388="Wsparcie finansowe udzielone grantobiorcom i uczestnikom projektu","T","N")</f>
        <v>N</v>
      </c>
      <c r="I396" s="438" t="str">
        <f>IF([1]Budżet!K388&gt;[1]Budżet!M388,"T","N")</f>
        <v>N</v>
      </c>
      <c r="J396" s="438" t="str">
        <f>IF([1]Budżet!D388="Nieruchomości","T","N")</f>
        <v>N</v>
      </c>
      <c r="K396" s="438" t="str">
        <f>IF([1]Budżet!D388="Usługi zewnętrzne","T","N")</f>
        <v>N</v>
      </c>
      <c r="L396" s="438" t="str">
        <f>IF([1]Budżet!D388="Wartości niematerialne i prawne","T","N")</f>
        <v>N</v>
      </c>
      <c r="M396" s="438" t="str">
        <f>IF([1]Budżet!D388="Roboty budowlane","T","N")</f>
        <v>N</v>
      </c>
      <c r="N396" s="438" t="str">
        <f>IF([1]Budżet!D388="Dostawy (inne niż środki trwałe)","T","N")</f>
        <v>N</v>
      </c>
      <c r="O396" s="438" t="str">
        <f>IF([1]Budżet!D388="Koszty wsparcia uczestników projektu","T","N")</f>
        <v>N</v>
      </c>
      <c r="P396" s="460"/>
      <c r="Q396" s="461">
        <v>0</v>
      </c>
      <c r="R396" s="462">
        <v>0</v>
      </c>
      <c r="S396" s="463">
        <f t="shared" si="85"/>
        <v>0</v>
      </c>
      <c r="T396" s="460"/>
      <c r="U396" s="461">
        <v>0</v>
      </c>
      <c r="V396" s="462">
        <v>0</v>
      </c>
      <c r="W396" s="463">
        <f t="shared" si="86"/>
        <v>0</v>
      </c>
      <c r="X396" s="460"/>
      <c r="Y396" s="461">
        <v>0</v>
      </c>
      <c r="Z396" s="462">
        <v>0</v>
      </c>
      <c r="AA396" s="463">
        <f t="shared" si="87"/>
        <v>0</v>
      </c>
      <c r="AB396" s="460"/>
      <c r="AC396" s="461">
        <v>0</v>
      </c>
      <c r="AD396" s="462">
        <v>0</v>
      </c>
      <c r="AE396" s="463">
        <f t="shared" si="88"/>
        <v>0</v>
      </c>
      <c r="AF396" s="460"/>
      <c r="AG396" s="461">
        <v>0</v>
      </c>
      <c r="AH396" s="462">
        <v>0</v>
      </c>
      <c r="AI396" s="463">
        <f t="shared" si="89"/>
        <v>0</v>
      </c>
      <c r="AJ396" s="460"/>
      <c r="AK396" s="461">
        <v>0</v>
      </c>
      <c r="AL396" s="462">
        <v>0</v>
      </c>
      <c r="AM396" s="463">
        <f t="shared" si="90"/>
        <v>0</v>
      </c>
      <c r="AN396" s="460"/>
      <c r="AO396" s="461">
        <v>0</v>
      </c>
      <c r="AP396" s="462">
        <v>0</v>
      </c>
      <c r="AQ396" s="463">
        <f t="shared" si="91"/>
        <v>0</v>
      </c>
      <c r="AR396" s="464">
        <f t="shared" si="94"/>
        <v>0</v>
      </c>
      <c r="AS396" s="463">
        <f t="shared" si="95"/>
        <v>0</v>
      </c>
      <c r="AT396" s="480">
        <v>0</v>
      </c>
      <c r="AU396" s="491">
        <f>[1]Budżet!K388</f>
        <v>0</v>
      </c>
      <c r="AV396" s="487">
        <f>ROUND([1]Budżet!K388-[1]Budżet!M388,2)</f>
        <v>0</v>
      </c>
      <c r="AW396" s="487" t="str">
        <f t="shared" si="96"/>
        <v>OK</v>
      </c>
      <c r="AX396" s="488" t="str">
        <f t="shared" si="84"/>
        <v>OK</v>
      </c>
      <c r="AY396" s="488" t="str">
        <f t="shared" si="92"/>
        <v>Wartość wkładu własnego spójna z SOWA EFS</v>
      </c>
      <c r="AZ396" s="490" t="str">
        <f t="shared" si="93"/>
        <v>Wartość ogółem spójna z SOWA EFS</v>
      </c>
      <c r="BA396" s="456"/>
      <c r="BB396" s="441"/>
      <c r="BC396" s="441"/>
      <c r="BD396" s="441"/>
      <c r="BE396" s="441"/>
      <c r="BF396" s="441"/>
      <c r="BG396" s="441"/>
    </row>
    <row r="397" spans="1:59" ht="75" customHeight="1">
      <c r="A397" s="438" t="s">
        <v>1490</v>
      </c>
      <c r="B397" s="438">
        <f>[1]Budżet!B389</f>
        <v>0</v>
      </c>
      <c r="C397" s="476">
        <f>[1]Budżet!E389</f>
        <v>0</v>
      </c>
      <c r="D397" s="438">
        <f>[1]Budżet!N389</f>
        <v>0</v>
      </c>
      <c r="E397" s="438" t="str">
        <f>IF([1]Budżet!D389="Amortyzacja","T","N")</f>
        <v>N</v>
      </c>
      <c r="F397" s="438" t="str">
        <f>IF([1]Budżet!D389="Personel projektu","T","N")</f>
        <v>N</v>
      </c>
      <c r="G397" s="438" t="str">
        <f>IF([1]Budżet!D389="Środki trwałe/dostawy","T","N")</f>
        <v>N</v>
      </c>
      <c r="H397" s="438" t="str">
        <f>IF([1]Budżet!D389="Wsparcie finansowe udzielone grantobiorcom i uczestnikom projektu","T","N")</f>
        <v>N</v>
      </c>
      <c r="I397" s="438" t="str">
        <f>IF([1]Budżet!K389&gt;[1]Budżet!M389,"T","N")</f>
        <v>N</v>
      </c>
      <c r="J397" s="438" t="str">
        <f>IF([1]Budżet!D389="Nieruchomości","T","N")</f>
        <v>N</v>
      </c>
      <c r="K397" s="438" t="str">
        <f>IF([1]Budżet!D389="Usługi zewnętrzne","T","N")</f>
        <v>N</v>
      </c>
      <c r="L397" s="438" t="str">
        <f>IF([1]Budżet!D389="Wartości niematerialne i prawne","T","N")</f>
        <v>N</v>
      </c>
      <c r="M397" s="438" t="str">
        <f>IF([1]Budżet!D389="Roboty budowlane","T","N")</f>
        <v>N</v>
      </c>
      <c r="N397" s="438" t="str">
        <f>IF([1]Budżet!D389="Dostawy (inne niż środki trwałe)","T","N")</f>
        <v>N</v>
      </c>
      <c r="O397" s="438" t="str">
        <f>IF([1]Budżet!D389="Koszty wsparcia uczestników projektu","T","N")</f>
        <v>N</v>
      </c>
      <c r="P397" s="460"/>
      <c r="Q397" s="461">
        <v>0</v>
      </c>
      <c r="R397" s="462">
        <v>0</v>
      </c>
      <c r="S397" s="463">
        <f t="shared" si="85"/>
        <v>0</v>
      </c>
      <c r="T397" s="460"/>
      <c r="U397" s="461">
        <v>0</v>
      </c>
      <c r="V397" s="462">
        <v>0</v>
      </c>
      <c r="W397" s="463">
        <f t="shared" si="86"/>
        <v>0</v>
      </c>
      <c r="X397" s="460"/>
      <c r="Y397" s="461">
        <v>0</v>
      </c>
      <c r="Z397" s="462">
        <v>0</v>
      </c>
      <c r="AA397" s="463">
        <f t="shared" si="87"/>
        <v>0</v>
      </c>
      <c r="AB397" s="460"/>
      <c r="AC397" s="461">
        <v>0</v>
      </c>
      <c r="AD397" s="462">
        <v>0</v>
      </c>
      <c r="AE397" s="463">
        <f t="shared" si="88"/>
        <v>0</v>
      </c>
      <c r="AF397" s="460"/>
      <c r="AG397" s="461">
        <v>0</v>
      </c>
      <c r="AH397" s="462">
        <v>0</v>
      </c>
      <c r="AI397" s="463">
        <f t="shared" si="89"/>
        <v>0</v>
      </c>
      <c r="AJ397" s="460"/>
      <c r="AK397" s="461">
        <v>0</v>
      </c>
      <c r="AL397" s="462">
        <v>0</v>
      </c>
      <c r="AM397" s="463">
        <f t="shared" si="90"/>
        <v>0</v>
      </c>
      <c r="AN397" s="460"/>
      <c r="AO397" s="461">
        <v>0</v>
      </c>
      <c r="AP397" s="462">
        <v>0</v>
      </c>
      <c r="AQ397" s="463">
        <f t="shared" si="91"/>
        <v>0</v>
      </c>
      <c r="AR397" s="464">
        <f t="shared" si="94"/>
        <v>0</v>
      </c>
      <c r="AS397" s="463">
        <f t="shared" si="95"/>
        <v>0</v>
      </c>
      <c r="AT397" s="480">
        <v>0</v>
      </c>
      <c r="AU397" s="491">
        <f>[1]Budżet!K389</f>
        <v>0</v>
      </c>
      <c r="AV397" s="487">
        <f>ROUND([1]Budżet!K389-[1]Budżet!M389,2)</f>
        <v>0</v>
      </c>
      <c r="AW397" s="487" t="str">
        <f t="shared" si="96"/>
        <v>OK</v>
      </c>
      <c r="AX397" s="488" t="str">
        <f t="shared" si="84"/>
        <v>OK</v>
      </c>
      <c r="AY397" s="488" t="str">
        <f t="shared" si="92"/>
        <v>Wartość wkładu własnego spójna z SOWA EFS</v>
      </c>
      <c r="AZ397" s="490" t="str">
        <f t="shared" si="93"/>
        <v>Wartość ogółem spójna z SOWA EFS</v>
      </c>
      <c r="BA397" s="456"/>
      <c r="BB397" s="441"/>
      <c r="BC397" s="441"/>
      <c r="BD397" s="441"/>
      <c r="BE397" s="441"/>
      <c r="BF397" s="441"/>
      <c r="BG397" s="441"/>
    </row>
    <row r="398" spans="1:59" ht="75" customHeight="1">
      <c r="A398" s="438" t="s">
        <v>1491</v>
      </c>
      <c r="B398" s="438">
        <f>[1]Budżet!B390</f>
        <v>0</v>
      </c>
      <c r="C398" s="476">
        <f>[1]Budżet!E390</f>
        <v>0</v>
      </c>
      <c r="D398" s="438">
        <f>[1]Budżet!N390</f>
        <v>0</v>
      </c>
      <c r="E398" s="438" t="str">
        <f>IF([1]Budżet!D390="Amortyzacja","T","N")</f>
        <v>N</v>
      </c>
      <c r="F398" s="438" t="str">
        <f>IF([1]Budżet!D390="Personel projektu","T","N")</f>
        <v>N</v>
      </c>
      <c r="G398" s="438" t="str">
        <f>IF([1]Budżet!D390="Środki trwałe/dostawy","T","N")</f>
        <v>N</v>
      </c>
      <c r="H398" s="438" t="str">
        <f>IF([1]Budżet!D390="Wsparcie finansowe udzielone grantobiorcom i uczestnikom projektu","T","N")</f>
        <v>N</v>
      </c>
      <c r="I398" s="438" t="str">
        <f>IF([1]Budżet!K390&gt;[1]Budżet!M390,"T","N")</f>
        <v>N</v>
      </c>
      <c r="J398" s="438" t="str">
        <f>IF([1]Budżet!D390="Nieruchomości","T","N")</f>
        <v>N</v>
      </c>
      <c r="K398" s="438" t="str">
        <f>IF([1]Budżet!D390="Usługi zewnętrzne","T","N")</f>
        <v>N</v>
      </c>
      <c r="L398" s="438" t="str">
        <f>IF([1]Budżet!D390="Wartości niematerialne i prawne","T","N")</f>
        <v>N</v>
      </c>
      <c r="M398" s="438" t="str">
        <f>IF([1]Budżet!D390="Roboty budowlane","T","N")</f>
        <v>N</v>
      </c>
      <c r="N398" s="438" t="str">
        <f>IF([1]Budżet!D390="Dostawy (inne niż środki trwałe)","T","N")</f>
        <v>N</v>
      </c>
      <c r="O398" s="438" t="str">
        <f>IF([1]Budżet!D390="Koszty wsparcia uczestników projektu","T","N")</f>
        <v>N</v>
      </c>
      <c r="P398" s="460"/>
      <c r="Q398" s="461">
        <v>0</v>
      </c>
      <c r="R398" s="462">
        <v>0</v>
      </c>
      <c r="S398" s="463">
        <f t="shared" si="85"/>
        <v>0</v>
      </c>
      <c r="T398" s="460"/>
      <c r="U398" s="461">
        <v>0</v>
      </c>
      <c r="V398" s="462">
        <v>0</v>
      </c>
      <c r="W398" s="463">
        <f t="shared" si="86"/>
        <v>0</v>
      </c>
      <c r="X398" s="460"/>
      <c r="Y398" s="461">
        <v>0</v>
      </c>
      <c r="Z398" s="462">
        <v>0</v>
      </c>
      <c r="AA398" s="463">
        <f t="shared" si="87"/>
        <v>0</v>
      </c>
      <c r="AB398" s="460"/>
      <c r="AC398" s="461">
        <v>0</v>
      </c>
      <c r="AD398" s="462">
        <v>0</v>
      </c>
      <c r="AE398" s="463">
        <f t="shared" si="88"/>
        <v>0</v>
      </c>
      <c r="AF398" s="460"/>
      <c r="AG398" s="461">
        <v>0</v>
      </c>
      <c r="AH398" s="462">
        <v>0</v>
      </c>
      <c r="AI398" s="463">
        <f t="shared" si="89"/>
        <v>0</v>
      </c>
      <c r="AJ398" s="460"/>
      <c r="AK398" s="461">
        <v>0</v>
      </c>
      <c r="AL398" s="462">
        <v>0</v>
      </c>
      <c r="AM398" s="463">
        <f t="shared" si="90"/>
        <v>0</v>
      </c>
      <c r="AN398" s="460"/>
      <c r="AO398" s="461">
        <v>0</v>
      </c>
      <c r="AP398" s="462">
        <v>0</v>
      </c>
      <c r="AQ398" s="463">
        <f t="shared" si="91"/>
        <v>0</v>
      </c>
      <c r="AR398" s="464">
        <f t="shared" si="94"/>
        <v>0</v>
      </c>
      <c r="AS398" s="463">
        <f t="shared" si="95"/>
        <v>0</v>
      </c>
      <c r="AT398" s="480">
        <v>0</v>
      </c>
      <c r="AU398" s="491">
        <f>[1]Budżet!K390</f>
        <v>0</v>
      </c>
      <c r="AV398" s="487">
        <f>ROUND([1]Budżet!K390-[1]Budżet!M390,2)</f>
        <v>0</v>
      </c>
      <c r="AW398" s="487" t="str">
        <f t="shared" si="96"/>
        <v>OK</v>
      </c>
      <c r="AX398" s="488" t="str">
        <f t="shared" si="84"/>
        <v>OK</v>
      </c>
      <c r="AY398" s="488" t="str">
        <f t="shared" si="92"/>
        <v>Wartość wkładu własnego spójna z SOWA EFS</v>
      </c>
      <c r="AZ398" s="490" t="str">
        <f t="shared" si="93"/>
        <v>Wartość ogółem spójna z SOWA EFS</v>
      </c>
      <c r="BA398" s="456"/>
      <c r="BB398" s="441"/>
      <c r="BC398" s="441"/>
      <c r="BD398" s="441"/>
      <c r="BE398" s="441"/>
      <c r="BF398" s="441"/>
      <c r="BG398" s="441"/>
    </row>
    <row r="399" spans="1:59" ht="75" customHeight="1">
      <c r="A399" s="438" t="s">
        <v>1492</v>
      </c>
      <c r="B399" s="438">
        <f>[1]Budżet!B391</f>
        <v>0</v>
      </c>
      <c r="C399" s="476">
        <f>[1]Budżet!E391</f>
        <v>0</v>
      </c>
      <c r="D399" s="438">
        <f>[1]Budżet!N391</f>
        <v>0</v>
      </c>
      <c r="E399" s="438" t="str">
        <f>IF([1]Budżet!D391="Amortyzacja","T","N")</f>
        <v>N</v>
      </c>
      <c r="F399" s="438" t="str">
        <f>IF([1]Budżet!D391="Personel projektu","T","N")</f>
        <v>N</v>
      </c>
      <c r="G399" s="438" t="str">
        <f>IF([1]Budżet!D391="Środki trwałe/dostawy","T","N")</f>
        <v>N</v>
      </c>
      <c r="H399" s="438" t="str">
        <f>IF([1]Budżet!D391="Wsparcie finansowe udzielone grantobiorcom i uczestnikom projektu","T","N")</f>
        <v>N</v>
      </c>
      <c r="I399" s="438" t="str">
        <f>IF([1]Budżet!K391&gt;[1]Budżet!M391,"T","N")</f>
        <v>N</v>
      </c>
      <c r="J399" s="438" t="str">
        <f>IF([1]Budżet!D391="Nieruchomości","T","N")</f>
        <v>N</v>
      </c>
      <c r="K399" s="438" t="str">
        <f>IF([1]Budżet!D391="Usługi zewnętrzne","T","N")</f>
        <v>N</v>
      </c>
      <c r="L399" s="438" t="str">
        <f>IF([1]Budżet!D391="Wartości niematerialne i prawne","T","N")</f>
        <v>N</v>
      </c>
      <c r="M399" s="438" t="str">
        <f>IF([1]Budżet!D391="Roboty budowlane","T","N")</f>
        <v>N</v>
      </c>
      <c r="N399" s="438" t="str">
        <f>IF([1]Budżet!D391="Dostawy (inne niż środki trwałe)","T","N")</f>
        <v>N</v>
      </c>
      <c r="O399" s="438" t="str">
        <f>IF([1]Budżet!D391="Koszty wsparcia uczestników projektu","T","N")</f>
        <v>N</v>
      </c>
      <c r="P399" s="460"/>
      <c r="Q399" s="461">
        <v>0</v>
      </c>
      <c r="R399" s="462">
        <v>0</v>
      </c>
      <c r="S399" s="463">
        <f t="shared" si="85"/>
        <v>0</v>
      </c>
      <c r="T399" s="460"/>
      <c r="U399" s="461">
        <v>0</v>
      </c>
      <c r="V399" s="462">
        <v>0</v>
      </c>
      <c r="W399" s="463">
        <f t="shared" si="86"/>
        <v>0</v>
      </c>
      <c r="X399" s="460"/>
      <c r="Y399" s="461">
        <v>0</v>
      </c>
      <c r="Z399" s="462">
        <v>0</v>
      </c>
      <c r="AA399" s="463">
        <f t="shared" si="87"/>
        <v>0</v>
      </c>
      <c r="AB399" s="460"/>
      <c r="AC399" s="461">
        <v>0</v>
      </c>
      <c r="AD399" s="462">
        <v>0</v>
      </c>
      <c r="AE399" s="463">
        <f t="shared" si="88"/>
        <v>0</v>
      </c>
      <c r="AF399" s="460"/>
      <c r="AG399" s="461">
        <v>0</v>
      </c>
      <c r="AH399" s="462">
        <v>0</v>
      </c>
      <c r="AI399" s="463">
        <f t="shared" si="89"/>
        <v>0</v>
      </c>
      <c r="AJ399" s="460"/>
      <c r="AK399" s="461">
        <v>0</v>
      </c>
      <c r="AL399" s="462">
        <v>0</v>
      </c>
      <c r="AM399" s="463">
        <f t="shared" si="90"/>
        <v>0</v>
      </c>
      <c r="AN399" s="460"/>
      <c r="AO399" s="461">
        <v>0</v>
      </c>
      <c r="AP399" s="462">
        <v>0</v>
      </c>
      <c r="AQ399" s="463">
        <f t="shared" si="91"/>
        <v>0</v>
      </c>
      <c r="AR399" s="464">
        <f t="shared" si="94"/>
        <v>0</v>
      </c>
      <c r="AS399" s="463">
        <f t="shared" si="95"/>
        <v>0</v>
      </c>
      <c r="AT399" s="480">
        <v>0</v>
      </c>
      <c r="AU399" s="491">
        <f>[1]Budżet!K391</f>
        <v>0</v>
      </c>
      <c r="AV399" s="487">
        <f>ROUND([1]Budżet!K391-[1]Budżet!M391,2)</f>
        <v>0</v>
      </c>
      <c r="AW399" s="487" t="str">
        <f t="shared" si="96"/>
        <v>OK</v>
      </c>
      <c r="AX399" s="488" t="str">
        <f t="shared" si="84"/>
        <v>OK</v>
      </c>
      <c r="AY399" s="488" t="str">
        <f t="shared" si="92"/>
        <v>Wartość wkładu własnego spójna z SOWA EFS</v>
      </c>
      <c r="AZ399" s="490" t="str">
        <f t="shared" si="93"/>
        <v>Wartość ogółem spójna z SOWA EFS</v>
      </c>
      <c r="BA399" s="456"/>
      <c r="BB399" s="441"/>
      <c r="BC399" s="441"/>
      <c r="BD399" s="441"/>
      <c r="BE399" s="441"/>
      <c r="BF399" s="441"/>
      <c r="BG399" s="441"/>
    </row>
    <row r="400" spans="1:59" ht="75" customHeight="1">
      <c r="A400" s="438" t="s">
        <v>1493</v>
      </c>
      <c r="B400" s="438">
        <f>[1]Budżet!B392</f>
        <v>0</v>
      </c>
      <c r="C400" s="476">
        <f>[1]Budżet!E392</f>
        <v>0</v>
      </c>
      <c r="D400" s="438">
        <f>[1]Budżet!N392</f>
        <v>0</v>
      </c>
      <c r="E400" s="438" t="str">
        <f>IF([1]Budżet!D392="Amortyzacja","T","N")</f>
        <v>N</v>
      </c>
      <c r="F400" s="438" t="str">
        <f>IF([1]Budżet!D392="Personel projektu","T","N")</f>
        <v>N</v>
      </c>
      <c r="G400" s="438" t="str">
        <f>IF([1]Budżet!D392="Środki trwałe/dostawy","T","N")</f>
        <v>N</v>
      </c>
      <c r="H400" s="438" t="str">
        <f>IF([1]Budżet!D392="Wsparcie finansowe udzielone grantobiorcom i uczestnikom projektu","T","N")</f>
        <v>N</v>
      </c>
      <c r="I400" s="438" t="str">
        <f>IF([1]Budżet!K392&gt;[1]Budżet!M392,"T","N")</f>
        <v>N</v>
      </c>
      <c r="J400" s="438" t="str">
        <f>IF([1]Budżet!D392="Nieruchomości","T","N")</f>
        <v>N</v>
      </c>
      <c r="K400" s="438" t="str">
        <f>IF([1]Budżet!D392="Usługi zewnętrzne","T","N")</f>
        <v>N</v>
      </c>
      <c r="L400" s="438" t="str">
        <f>IF([1]Budżet!D392="Wartości niematerialne i prawne","T","N")</f>
        <v>N</v>
      </c>
      <c r="M400" s="438" t="str">
        <f>IF([1]Budżet!D392="Roboty budowlane","T","N")</f>
        <v>N</v>
      </c>
      <c r="N400" s="438" t="str">
        <f>IF([1]Budżet!D392="Dostawy (inne niż środki trwałe)","T","N")</f>
        <v>N</v>
      </c>
      <c r="O400" s="438" t="str">
        <f>IF([1]Budżet!D392="Koszty wsparcia uczestników projektu","T","N")</f>
        <v>N</v>
      </c>
      <c r="P400" s="460"/>
      <c r="Q400" s="461">
        <v>0</v>
      </c>
      <c r="R400" s="462">
        <v>0</v>
      </c>
      <c r="S400" s="463">
        <f t="shared" si="85"/>
        <v>0</v>
      </c>
      <c r="T400" s="460"/>
      <c r="U400" s="461">
        <v>0</v>
      </c>
      <c r="V400" s="462">
        <v>0</v>
      </c>
      <c r="W400" s="463">
        <f t="shared" si="86"/>
        <v>0</v>
      </c>
      <c r="X400" s="460"/>
      <c r="Y400" s="461">
        <v>0</v>
      </c>
      <c r="Z400" s="462">
        <v>0</v>
      </c>
      <c r="AA400" s="463">
        <f t="shared" si="87"/>
        <v>0</v>
      </c>
      <c r="AB400" s="460"/>
      <c r="AC400" s="461">
        <v>0</v>
      </c>
      <c r="AD400" s="462">
        <v>0</v>
      </c>
      <c r="AE400" s="463">
        <f t="shared" si="88"/>
        <v>0</v>
      </c>
      <c r="AF400" s="460"/>
      <c r="AG400" s="461">
        <v>0</v>
      </c>
      <c r="AH400" s="462">
        <v>0</v>
      </c>
      <c r="AI400" s="463">
        <f t="shared" si="89"/>
        <v>0</v>
      </c>
      <c r="AJ400" s="460"/>
      <c r="AK400" s="461">
        <v>0</v>
      </c>
      <c r="AL400" s="462">
        <v>0</v>
      </c>
      <c r="AM400" s="463">
        <f t="shared" si="90"/>
        <v>0</v>
      </c>
      <c r="AN400" s="460"/>
      <c r="AO400" s="461">
        <v>0</v>
      </c>
      <c r="AP400" s="462">
        <v>0</v>
      </c>
      <c r="AQ400" s="463">
        <f t="shared" si="91"/>
        <v>0</v>
      </c>
      <c r="AR400" s="464">
        <f t="shared" si="94"/>
        <v>0</v>
      </c>
      <c r="AS400" s="463">
        <f t="shared" si="95"/>
        <v>0</v>
      </c>
      <c r="AT400" s="480">
        <v>0</v>
      </c>
      <c r="AU400" s="491">
        <f>[1]Budżet!K392</f>
        <v>0</v>
      </c>
      <c r="AV400" s="487">
        <f>ROUND([1]Budżet!K392-[1]Budżet!M392,2)</f>
        <v>0</v>
      </c>
      <c r="AW400" s="487" t="str">
        <f t="shared" si="96"/>
        <v>OK</v>
      </c>
      <c r="AX400" s="488" t="str">
        <f t="shared" si="84"/>
        <v>OK</v>
      </c>
      <c r="AY400" s="488" t="str">
        <f t="shared" si="92"/>
        <v>Wartość wkładu własnego spójna z SOWA EFS</v>
      </c>
      <c r="AZ400" s="490" t="str">
        <f t="shared" si="93"/>
        <v>Wartość ogółem spójna z SOWA EFS</v>
      </c>
      <c r="BA400" s="456"/>
      <c r="BB400" s="441"/>
      <c r="BC400" s="441"/>
      <c r="BD400" s="441"/>
      <c r="BE400" s="441"/>
      <c r="BF400" s="441"/>
      <c r="BG400" s="441"/>
    </row>
    <row r="401" spans="1:59" ht="75" customHeight="1">
      <c r="A401" s="438" t="s">
        <v>1494</v>
      </c>
      <c r="B401" s="438">
        <f>[1]Budżet!B393</f>
        <v>0</v>
      </c>
      <c r="C401" s="476">
        <f>[1]Budżet!E393</f>
        <v>0</v>
      </c>
      <c r="D401" s="438">
        <f>[1]Budżet!N393</f>
        <v>0</v>
      </c>
      <c r="E401" s="438" t="str">
        <f>IF([1]Budżet!D393="Amortyzacja","T","N")</f>
        <v>N</v>
      </c>
      <c r="F401" s="438" t="str">
        <f>IF([1]Budżet!D393="Personel projektu","T","N")</f>
        <v>N</v>
      </c>
      <c r="G401" s="438" t="str">
        <f>IF([1]Budżet!D393="Środki trwałe/dostawy","T","N")</f>
        <v>N</v>
      </c>
      <c r="H401" s="438" t="str">
        <f>IF([1]Budżet!D393="Wsparcie finansowe udzielone grantobiorcom i uczestnikom projektu","T","N")</f>
        <v>N</v>
      </c>
      <c r="I401" s="438" t="str">
        <f>IF([1]Budżet!K393&gt;[1]Budżet!M393,"T","N")</f>
        <v>N</v>
      </c>
      <c r="J401" s="438" t="str">
        <f>IF([1]Budżet!D393="Nieruchomości","T","N")</f>
        <v>N</v>
      </c>
      <c r="K401" s="438" t="str">
        <f>IF([1]Budżet!D393="Usługi zewnętrzne","T","N")</f>
        <v>N</v>
      </c>
      <c r="L401" s="438" t="str">
        <f>IF([1]Budżet!D393="Wartości niematerialne i prawne","T","N")</f>
        <v>N</v>
      </c>
      <c r="M401" s="438" t="str">
        <f>IF([1]Budżet!D393="Roboty budowlane","T","N")</f>
        <v>N</v>
      </c>
      <c r="N401" s="438" t="str">
        <f>IF([1]Budżet!D393="Dostawy (inne niż środki trwałe)","T","N")</f>
        <v>N</v>
      </c>
      <c r="O401" s="438" t="str">
        <f>IF([1]Budżet!D393="Koszty wsparcia uczestników projektu","T","N")</f>
        <v>N</v>
      </c>
      <c r="P401" s="460"/>
      <c r="Q401" s="461">
        <v>0</v>
      </c>
      <c r="R401" s="462">
        <v>0</v>
      </c>
      <c r="S401" s="463">
        <f t="shared" si="85"/>
        <v>0</v>
      </c>
      <c r="T401" s="460"/>
      <c r="U401" s="461">
        <v>0</v>
      </c>
      <c r="V401" s="462">
        <v>0</v>
      </c>
      <c r="W401" s="463">
        <f t="shared" si="86"/>
        <v>0</v>
      </c>
      <c r="X401" s="460"/>
      <c r="Y401" s="461">
        <v>0</v>
      </c>
      <c r="Z401" s="462">
        <v>0</v>
      </c>
      <c r="AA401" s="463">
        <f t="shared" si="87"/>
        <v>0</v>
      </c>
      <c r="AB401" s="460"/>
      <c r="AC401" s="461">
        <v>0</v>
      </c>
      <c r="AD401" s="462">
        <v>0</v>
      </c>
      <c r="AE401" s="463">
        <f t="shared" si="88"/>
        <v>0</v>
      </c>
      <c r="AF401" s="460"/>
      <c r="AG401" s="461">
        <v>0</v>
      </c>
      <c r="AH401" s="462">
        <v>0</v>
      </c>
      <c r="AI401" s="463">
        <f t="shared" si="89"/>
        <v>0</v>
      </c>
      <c r="AJ401" s="460"/>
      <c r="AK401" s="461">
        <v>0</v>
      </c>
      <c r="AL401" s="462">
        <v>0</v>
      </c>
      <c r="AM401" s="463">
        <f t="shared" si="90"/>
        <v>0</v>
      </c>
      <c r="AN401" s="460"/>
      <c r="AO401" s="461">
        <v>0</v>
      </c>
      <c r="AP401" s="462">
        <v>0</v>
      </c>
      <c r="AQ401" s="463">
        <f t="shared" si="91"/>
        <v>0</v>
      </c>
      <c r="AR401" s="464">
        <f t="shared" si="94"/>
        <v>0</v>
      </c>
      <c r="AS401" s="463">
        <f t="shared" si="95"/>
        <v>0</v>
      </c>
      <c r="AT401" s="480">
        <v>0</v>
      </c>
      <c r="AU401" s="491">
        <f>[1]Budżet!K393</f>
        <v>0</v>
      </c>
      <c r="AV401" s="487">
        <f>ROUND([1]Budżet!K393-[1]Budżet!M393,2)</f>
        <v>0</v>
      </c>
      <c r="AW401" s="487" t="str">
        <f t="shared" si="96"/>
        <v>OK</v>
      </c>
      <c r="AX401" s="488" t="str">
        <f t="shared" si="84"/>
        <v>OK</v>
      </c>
      <c r="AY401" s="488" t="str">
        <f t="shared" si="92"/>
        <v>Wartość wkładu własnego spójna z SOWA EFS</v>
      </c>
      <c r="AZ401" s="490" t="str">
        <f t="shared" si="93"/>
        <v>Wartość ogółem spójna z SOWA EFS</v>
      </c>
      <c r="BA401" s="456"/>
      <c r="BB401" s="441"/>
      <c r="BC401" s="441"/>
      <c r="BD401" s="441"/>
      <c r="BE401" s="441"/>
      <c r="BF401" s="441"/>
      <c r="BG401" s="441"/>
    </row>
    <row r="402" spans="1:59" ht="75" customHeight="1">
      <c r="A402" s="438" t="s">
        <v>1495</v>
      </c>
      <c r="B402" s="438">
        <f>[1]Budżet!B394</f>
        <v>0</v>
      </c>
      <c r="C402" s="476">
        <f>[1]Budżet!E394</f>
        <v>0</v>
      </c>
      <c r="D402" s="438">
        <f>[1]Budżet!N394</f>
        <v>0</v>
      </c>
      <c r="E402" s="438" t="str">
        <f>IF([1]Budżet!D394="Amortyzacja","T","N")</f>
        <v>N</v>
      </c>
      <c r="F402" s="438" t="str">
        <f>IF([1]Budżet!D394="Personel projektu","T","N")</f>
        <v>N</v>
      </c>
      <c r="G402" s="438" t="str">
        <f>IF([1]Budżet!D394="Środki trwałe/dostawy","T","N")</f>
        <v>N</v>
      </c>
      <c r="H402" s="438" t="str">
        <f>IF([1]Budżet!D394="Wsparcie finansowe udzielone grantobiorcom i uczestnikom projektu","T","N")</f>
        <v>N</v>
      </c>
      <c r="I402" s="438" t="str">
        <f>IF([1]Budżet!K394&gt;[1]Budżet!M394,"T","N")</f>
        <v>N</v>
      </c>
      <c r="J402" s="438" t="str">
        <f>IF([1]Budżet!D394="Nieruchomości","T","N")</f>
        <v>N</v>
      </c>
      <c r="K402" s="438" t="str">
        <f>IF([1]Budżet!D394="Usługi zewnętrzne","T","N")</f>
        <v>N</v>
      </c>
      <c r="L402" s="438" t="str">
        <f>IF([1]Budżet!D394="Wartości niematerialne i prawne","T","N")</f>
        <v>N</v>
      </c>
      <c r="M402" s="438" t="str">
        <f>IF([1]Budżet!D394="Roboty budowlane","T","N")</f>
        <v>N</v>
      </c>
      <c r="N402" s="438" t="str">
        <f>IF([1]Budżet!D394="Dostawy (inne niż środki trwałe)","T","N")</f>
        <v>N</v>
      </c>
      <c r="O402" s="438" t="str">
        <f>IF([1]Budżet!D394="Koszty wsparcia uczestników projektu","T","N")</f>
        <v>N</v>
      </c>
      <c r="P402" s="460"/>
      <c r="Q402" s="461">
        <v>0</v>
      </c>
      <c r="R402" s="462">
        <v>0</v>
      </c>
      <c r="S402" s="463">
        <f t="shared" si="85"/>
        <v>0</v>
      </c>
      <c r="T402" s="460"/>
      <c r="U402" s="461">
        <v>0</v>
      </c>
      <c r="V402" s="462">
        <v>0</v>
      </c>
      <c r="W402" s="463">
        <f t="shared" si="86"/>
        <v>0</v>
      </c>
      <c r="X402" s="460"/>
      <c r="Y402" s="461">
        <v>0</v>
      </c>
      <c r="Z402" s="462">
        <v>0</v>
      </c>
      <c r="AA402" s="463">
        <f t="shared" si="87"/>
        <v>0</v>
      </c>
      <c r="AB402" s="460"/>
      <c r="AC402" s="461">
        <v>0</v>
      </c>
      <c r="AD402" s="462">
        <v>0</v>
      </c>
      <c r="AE402" s="463">
        <f t="shared" si="88"/>
        <v>0</v>
      </c>
      <c r="AF402" s="460"/>
      <c r="AG402" s="461">
        <v>0</v>
      </c>
      <c r="AH402" s="462">
        <v>0</v>
      </c>
      <c r="AI402" s="463">
        <f t="shared" si="89"/>
        <v>0</v>
      </c>
      <c r="AJ402" s="460"/>
      <c r="AK402" s="461">
        <v>0</v>
      </c>
      <c r="AL402" s="462">
        <v>0</v>
      </c>
      <c r="AM402" s="463">
        <f t="shared" si="90"/>
        <v>0</v>
      </c>
      <c r="AN402" s="460"/>
      <c r="AO402" s="461">
        <v>0</v>
      </c>
      <c r="AP402" s="462">
        <v>0</v>
      </c>
      <c r="AQ402" s="463">
        <f t="shared" si="91"/>
        <v>0</v>
      </c>
      <c r="AR402" s="464">
        <f t="shared" si="94"/>
        <v>0</v>
      </c>
      <c r="AS402" s="463">
        <f t="shared" si="95"/>
        <v>0</v>
      </c>
      <c r="AT402" s="480">
        <v>0</v>
      </c>
      <c r="AU402" s="491">
        <f>[1]Budżet!K394</f>
        <v>0</v>
      </c>
      <c r="AV402" s="487">
        <f>ROUND([1]Budżet!K394-[1]Budżet!M394,2)</f>
        <v>0</v>
      </c>
      <c r="AW402" s="487" t="str">
        <f t="shared" si="96"/>
        <v>OK</v>
      </c>
      <c r="AX402" s="488" t="str">
        <f t="shared" si="84"/>
        <v>OK</v>
      </c>
      <c r="AY402" s="488" t="str">
        <f t="shared" si="92"/>
        <v>Wartość wkładu własnego spójna z SOWA EFS</v>
      </c>
      <c r="AZ402" s="490" t="str">
        <f t="shared" si="93"/>
        <v>Wartość ogółem spójna z SOWA EFS</v>
      </c>
      <c r="BA402" s="456"/>
      <c r="BB402" s="441"/>
      <c r="BC402" s="441"/>
      <c r="BD402" s="441"/>
      <c r="BE402" s="441"/>
      <c r="BF402" s="441"/>
      <c r="BG402" s="441"/>
    </row>
    <row r="403" spans="1:59" ht="75" customHeight="1">
      <c r="A403" s="438" t="s">
        <v>1496</v>
      </c>
      <c r="B403" s="438">
        <f>[1]Budżet!B395</f>
        <v>0</v>
      </c>
      <c r="C403" s="476">
        <f>[1]Budżet!E395</f>
        <v>0</v>
      </c>
      <c r="D403" s="438">
        <f>[1]Budżet!N395</f>
        <v>0</v>
      </c>
      <c r="E403" s="438" t="str">
        <f>IF([1]Budżet!D395="Amortyzacja","T","N")</f>
        <v>N</v>
      </c>
      <c r="F403" s="438" t="str">
        <f>IF([1]Budżet!D395="Personel projektu","T","N")</f>
        <v>N</v>
      </c>
      <c r="G403" s="438" t="str">
        <f>IF([1]Budżet!D395="Środki trwałe/dostawy","T","N")</f>
        <v>N</v>
      </c>
      <c r="H403" s="438" t="str">
        <f>IF([1]Budżet!D395="Wsparcie finansowe udzielone grantobiorcom i uczestnikom projektu","T","N")</f>
        <v>N</v>
      </c>
      <c r="I403" s="438" t="str">
        <f>IF([1]Budżet!K395&gt;[1]Budżet!M395,"T","N")</f>
        <v>N</v>
      </c>
      <c r="J403" s="438" t="str">
        <f>IF([1]Budżet!D395="Nieruchomości","T","N")</f>
        <v>N</v>
      </c>
      <c r="K403" s="438" t="str">
        <f>IF([1]Budżet!D395="Usługi zewnętrzne","T","N")</f>
        <v>N</v>
      </c>
      <c r="L403" s="438" t="str">
        <f>IF([1]Budżet!D395="Wartości niematerialne i prawne","T","N")</f>
        <v>N</v>
      </c>
      <c r="M403" s="438" t="str">
        <f>IF([1]Budżet!D395="Roboty budowlane","T","N")</f>
        <v>N</v>
      </c>
      <c r="N403" s="438" t="str">
        <f>IF([1]Budżet!D395="Dostawy (inne niż środki trwałe)","T","N")</f>
        <v>N</v>
      </c>
      <c r="O403" s="438" t="str">
        <f>IF([1]Budżet!D395="Koszty wsparcia uczestników projektu","T","N")</f>
        <v>N</v>
      </c>
      <c r="P403" s="460"/>
      <c r="Q403" s="461">
        <v>0</v>
      </c>
      <c r="R403" s="462">
        <v>0</v>
      </c>
      <c r="S403" s="463">
        <f t="shared" si="85"/>
        <v>0</v>
      </c>
      <c r="T403" s="460"/>
      <c r="U403" s="461">
        <v>0</v>
      </c>
      <c r="V403" s="462">
        <v>0</v>
      </c>
      <c r="W403" s="463">
        <f t="shared" si="86"/>
        <v>0</v>
      </c>
      <c r="X403" s="460"/>
      <c r="Y403" s="461">
        <v>0</v>
      </c>
      <c r="Z403" s="462">
        <v>0</v>
      </c>
      <c r="AA403" s="463">
        <f t="shared" si="87"/>
        <v>0</v>
      </c>
      <c r="AB403" s="460"/>
      <c r="AC403" s="461">
        <v>0</v>
      </c>
      <c r="AD403" s="462">
        <v>0</v>
      </c>
      <c r="AE403" s="463">
        <f t="shared" si="88"/>
        <v>0</v>
      </c>
      <c r="AF403" s="460"/>
      <c r="AG403" s="461">
        <v>0</v>
      </c>
      <c r="AH403" s="462">
        <v>0</v>
      </c>
      <c r="AI403" s="463">
        <f t="shared" si="89"/>
        <v>0</v>
      </c>
      <c r="AJ403" s="460"/>
      <c r="AK403" s="461">
        <v>0</v>
      </c>
      <c r="AL403" s="462">
        <v>0</v>
      </c>
      <c r="AM403" s="463">
        <f t="shared" si="90"/>
        <v>0</v>
      </c>
      <c r="AN403" s="460"/>
      <c r="AO403" s="461">
        <v>0</v>
      </c>
      <c r="AP403" s="462">
        <v>0</v>
      </c>
      <c r="AQ403" s="463">
        <f t="shared" si="91"/>
        <v>0</v>
      </c>
      <c r="AR403" s="464">
        <f t="shared" si="94"/>
        <v>0</v>
      </c>
      <c r="AS403" s="463">
        <f t="shared" si="95"/>
        <v>0</v>
      </c>
      <c r="AT403" s="480">
        <v>0</v>
      </c>
      <c r="AU403" s="491">
        <f>[1]Budżet!K395</f>
        <v>0</v>
      </c>
      <c r="AV403" s="487">
        <f>ROUND([1]Budżet!K395-[1]Budżet!M395,2)</f>
        <v>0</v>
      </c>
      <c r="AW403" s="487" t="str">
        <f t="shared" si="96"/>
        <v>OK</v>
      </c>
      <c r="AX403" s="488" t="str">
        <f t="shared" si="84"/>
        <v>OK</v>
      </c>
      <c r="AY403" s="488" t="str">
        <f t="shared" si="92"/>
        <v>Wartość wkładu własnego spójna z SOWA EFS</v>
      </c>
      <c r="AZ403" s="490" t="str">
        <f t="shared" si="93"/>
        <v>Wartość ogółem spójna z SOWA EFS</v>
      </c>
      <c r="BA403" s="456"/>
      <c r="BB403" s="441"/>
      <c r="BC403" s="441"/>
      <c r="BD403" s="441"/>
      <c r="BE403" s="441"/>
      <c r="BF403" s="441"/>
      <c r="BG403" s="441"/>
    </row>
    <row r="404" spans="1:59" ht="75" customHeight="1">
      <c r="A404" s="438" t="s">
        <v>1497</v>
      </c>
      <c r="B404" s="438">
        <f>[1]Budżet!B396</f>
        <v>0</v>
      </c>
      <c r="C404" s="476">
        <f>[1]Budżet!E396</f>
        <v>0</v>
      </c>
      <c r="D404" s="438">
        <f>[1]Budżet!N396</f>
        <v>0</v>
      </c>
      <c r="E404" s="438" t="str">
        <f>IF([1]Budżet!D396="Amortyzacja","T","N")</f>
        <v>N</v>
      </c>
      <c r="F404" s="438" t="str">
        <f>IF([1]Budżet!D396="Personel projektu","T","N")</f>
        <v>N</v>
      </c>
      <c r="G404" s="438" t="str">
        <f>IF([1]Budżet!D396="Środki trwałe/dostawy","T","N")</f>
        <v>N</v>
      </c>
      <c r="H404" s="438" t="str">
        <f>IF([1]Budżet!D396="Wsparcie finansowe udzielone grantobiorcom i uczestnikom projektu","T","N")</f>
        <v>N</v>
      </c>
      <c r="I404" s="438" t="str">
        <f>IF([1]Budżet!K396&gt;[1]Budżet!M396,"T","N")</f>
        <v>N</v>
      </c>
      <c r="J404" s="438" t="str">
        <f>IF([1]Budżet!D396="Nieruchomości","T","N")</f>
        <v>N</v>
      </c>
      <c r="K404" s="438" t="str">
        <f>IF([1]Budżet!D396="Usługi zewnętrzne","T","N")</f>
        <v>N</v>
      </c>
      <c r="L404" s="438" t="str">
        <f>IF([1]Budżet!D396="Wartości niematerialne i prawne","T","N")</f>
        <v>N</v>
      </c>
      <c r="M404" s="438" t="str">
        <f>IF([1]Budżet!D396="Roboty budowlane","T","N")</f>
        <v>N</v>
      </c>
      <c r="N404" s="438" t="str">
        <f>IF([1]Budżet!D396="Dostawy (inne niż środki trwałe)","T","N")</f>
        <v>N</v>
      </c>
      <c r="O404" s="438" t="str">
        <f>IF([1]Budżet!D396="Koszty wsparcia uczestników projektu","T","N")</f>
        <v>N</v>
      </c>
      <c r="P404" s="460"/>
      <c r="Q404" s="461">
        <v>0</v>
      </c>
      <c r="R404" s="462">
        <v>0</v>
      </c>
      <c r="S404" s="463">
        <f t="shared" si="85"/>
        <v>0</v>
      </c>
      <c r="T404" s="460"/>
      <c r="U404" s="461">
        <v>0</v>
      </c>
      <c r="V404" s="462">
        <v>0</v>
      </c>
      <c r="W404" s="463">
        <f t="shared" si="86"/>
        <v>0</v>
      </c>
      <c r="X404" s="460"/>
      <c r="Y404" s="461">
        <v>0</v>
      </c>
      <c r="Z404" s="462">
        <v>0</v>
      </c>
      <c r="AA404" s="463">
        <f t="shared" si="87"/>
        <v>0</v>
      </c>
      <c r="AB404" s="460"/>
      <c r="AC404" s="461">
        <v>0</v>
      </c>
      <c r="AD404" s="462">
        <v>0</v>
      </c>
      <c r="AE404" s="463">
        <f t="shared" si="88"/>
        <v>0</v>
      </c>
      <c r="AF404" s="460"/>
      <c r="AG404" s="461">
        <v>0</v>
      </c>
      <c r="AH404" s="462">
        <v>0</v>
      </c>
      <c r="AI404" s="463">
        <f t="shared" si="89"/>
        <v>0</v>
      </c>
      <c r="AJ404" s="460"/>
      <c r="AK404" s="461">
        <v>0</v>
      </c>
      <c r="AL404" s="462">
        <v>0</v>
      </c>
      <c r="AM404" s="463">
        <f t="shared" si="90"/>
        <v>0</v>
      </c>
      <c r="AN404" s="460"/>
      <c r="AO404" s="461">
        <v>0</v>
      </c>
      <c r="AP404" s="462">
        <v>0</v>
      </c>
      <c r="AQ404" s="463">
        <f t="shared" si="91"/>
        <v>0</v>
      </c>
      <c r="AR404" s="464">
        <f t="shared" si="94"/>
        <v>0</v>
      </c>
      <c r="AS404" s="463">
        <f t="shared" si="95"/>
        <v>0</v>
      </c>
      <c r="AT404" s="480">
        <v>0</v>
      </c>
      <c r="AU404" s="491">
        <f>[1]Budżet!K396</f>
        <v>0</v>
      </c>
      <c r="AV404" s="487">
        <f>ROUND([1]Budżet!K396-[1]Budżet!M396,2)</f>
        <v>0</v>
      </c>
      <c r="AW404" s="487" t="str">
        <f t="shared" si="96"/>
        <v>OK</v>
      </c>
      <c r="AX404" s="488" t="str">
        <f t="shared" si="84"/>
        <v>OK</v>
      </c>
      <c r="AY404" s="488" t="str">
        <f t="shared" si="92"/>
        <v>Wartość wkładu własnego spójna z SOWA EFS</v>
      </c>
      <c r="AZ404" s="490" t="str">
        <f t="shared" si="93"/>
        <v>Wartość ogółem spójna z SOWA EFS</v>
      </c>
      <c r="BA404" s="456"/>
      <c r="BB404" s="441"/>
      <c r="BC404" s="441"/>
      <c r="BD404" s="441"/>
      <c r="BE404" s="441"/>
      <c r="BF404" s="441"/>
      <c r="BG404" s="441"/>
    </row>
    <row r="405" spans="1:59" ht="75" customHeight="1">
      <c r="A405" s="438" t="s">
        <v>1498</v>
      </c>
      <c r="B405" s="438">
        <f>[1]Budżet!B397</f>
        <v>0</v>
      </c>
      <c r="C405" s="476">
        <f>[1]Budżet!E397</f>
        <v>0</v>
      </c>
      <c r="D405" s="438">
        <f>[1]Budżet!N397</f>
        <v>0</v>
      </c>
      <c r="E405" s="438" t="str">
        <f>IF([1]Budżet!D397="Amortyzacja","T","N")</f>
        <v>N</v>
      </c>
      <c r="F405" s="438" t="str">
        <f>IF([1]Budżet!D397="Personel projektu","T","N")</f>
        <v>N</v>
      </c>
      <c r="G405" s="438" t="str">
        <f>IF([1]Budżet!D397="Środki trwałe/dostawy","T","N")</f>
        <v>N</v>
      </c>
      <c r="H405" s="438" t="str">
        <f>IF([1]Budżet!D397="Wsparcie finansowe udzielone grantobiorcom i uczestnikom projektu","T","N")</f>
        <v>N</v>
      </c>
      <c r="I405" s="438" t="str">
        <f>IF([1]Budżet!K397&gt;[1]Budżet!M397,"T","N")</f>
        <v>N</v>
      </c>
      <c r="J405" s="438" t="str">
        <f>IF([1]Budżet!D397="Nieruchomości","T","N")</f>
        <v>N</v>
      </c>
      <c r="K405" s="438" t="str">
        <f>IF([1]Budżet!D397="Usługi zewnętrzne","T","N")</f>
        <v>N</v>
      </c>
      <c r="L405" s="438" t="str">
        <f>IF([1]Budżet!D397="Wartości niematerialne i prawne","T","N")</f>
        <v>N</v>
      </c>
      <c r="M405" s="438" t="str">
        <f>IF([1]Budżet!D397="Roboty budowlane","T","N")</f>
        <v>N</v>
      </c>
      <c r="N405" s="438" t="str">
        <f>IF([1]Budżet!D397="Dostawy (inne niż środki trwałe)","T","N")</f>
        <v>N</v>
      </c>
      <c r="O405" s="438" t="str">
        <f>IF([1]Budżet!D397="Koszty wsparcia uczestników projektu","T","N")</f>
        <v>N</v>
      </c>
      <c r="P405" s="460"/>
      <c r="Q405" s="461">
        <v>0</v>
      </c>
      <c r="R405" s="462">
        <v>0</v>
      </c>
      <c r="S405" s="463">
        <f t="shared" si="85"/>
        <v>0</v>
      </c>
      <c r="T405" s="460"/>
      <c r="U405" s="461">
        <v>0</v>
      </c>
      <c r="V405" s="462">
        <v>0</v>
      </c>
      <c r="W405" s="463">
        <f t="shared" si="86"/>
        <v>0</v>
      </c>
      <c r="X405" s="460"/>
      <c r="Y405" s="461">
        <v>0</v>
      </c>
      <c r="Z405" s="462">
        <v>0</v>
      </c>
      <c r="AA405" s="463">
        <f t="shared" si="87"/>
        <v>0</v>
      </c>
      <c r="AB405" s="460"/>
      <c r="AC405" s="461">
        <v>0</v>
      </c>
      <c r="AD405" s="462">
        <v>0</v>
      </c>
      <c r="AE405" s="463">
        <f t="shared" si="88"/>
        <v>0</v>
      </c>
      <c r="AF405" s="460"/>
      <c r="AG405" s="461">
        <v>0</v>
      </c>
      <c r="AH405" s="462">
        <v>0</v>
      </c>
      <c r="AI405" s="463">
        <f t="shared" si="89"/>
        <v>0</v>
      </c>
      <c r="AJ405" s="460"/>
      <c r="AK405" s="461">
        <v>0</v>
      </c>
      <c r="AL405" s="462">
        <v>0</v>
      </c>
      <c r="AM405" s="463">
        <f t="shared" si="90"/>
        <v>0</v>
      </c>
      <c r="AN405" s="460"/>
      <c r="AO405" s="461">
        <v>0</v>
      </c>
      <c r="AP405" s="462">
        <v>0</v>
      </c>
      <c r="AQ405" s="463">
        <f t="shared" si="91"/>
        <v>0</v>
      </c>
      <c r="AR405" s="464">
        <f t="shared" si="94"/>
        <v>0</v>
      </c>
      <c r="AS405" s="463">
        <f t="shared" si="95"/>
        <v>0</v>
      </c>
      <c r="AT405" s="480">
        <v>0</v>
      </c>
      <c r="AU405" s="491">
        <f>[1]Budżet!K397</f>
        <v>0</v>
      </c>
      <c r="AV405" s="487">
        <f>ROUND([1]Budżet!K397-[1]Budżet!M397,2)</f>
        <v>0</v>
      </c>
      <c r="AW405" s="487" t="str">
        <f t="shared" si="96"/>
        <v>OK</v>
      </c>
      <c r="AX405" s="488" t="str">
        <f t="shared" si="84"/>
        <v>OK</v>
      </c>
      <c r="AY405" s="488" t="str">
        <f t="shared" si="92"/>
        <v>Wartość wkładu własnego spójna z SOWA EFS</v>
      </c>
      <c r="AZ405" s="490" t="str">
        <f t="shared" si="93"/>
        <v>Wartość ogółem spójna z SOWA EFS</v>
      </c>
      <c r="BA405" s="456"/>
      <c r="BB405" s="441"/>
      <c r="BC405" s="441"/>
      <c r="BD405" s="441"/>
      <c r="BE405" s="441"/>
      <c r="BF405" s="441"/>
      <c r="BG405" s="441"/>
    </row>
    <row r="406" spans="1:59" ht="75" customHeight="1">
      <c r="A406" s="438" t="s">
        <v>1499</v>
      </c>
      <c r="B406" s="438">
        <f>[1]Budżet!B398</f>
        <v>0</v>
      </c>
      <c r="C406" s="476">
        <f>[1]Budżet!E398</f>
        <v>0</v>
      </c>
      <c r="D406" s="438">
        <f>[1]Budżet!N398</f>
        <v>0</v>
      </c>
      <c r="E406" s="438" t="str">
        <f>IF([1]Budżet!D398="Amortyzacja","T","N")</f>
        <v>N</v>
      </c>
      <c r="F406" s="438" t="str">
        <f>IF([1]Budżet!D398="Personel projektu","T","N")</f>
        <v>N</v>
      </c>
      <c r="G406" s="438" t="str">
        <f>IF([1]Budżet!D398="Środki trwałe/dostawy","T","N")</f>
        <v>N</v>
      </c>
      <c r="H406" s="438" t="str">
        <f>IF([1]Budżet!D398="Wsparcie finansowe udzielone grantobiorcom i uczestnikom projektu","T","N")</f>
        <v>N</v>
      </c>
      <c r="I406" s="438" t="str">
        <f>IF([1]Budżet!K398&gt;[1]Budżet!M398,"T","N")</f>
        <v>N</v>
      </c>
      <c r="J406" s="438" t="str">
        <f>IF([1]Budżet!D398="Nieruchomości","T","N")</f>
        <v>N</v>
      </c>
      <c r="K406" s="438" t="str">
        <f>IF([1]Budżet!D398="Usługi zewnętrzne","T","N")</f>
        <v>N</v>
      </c>
      <c r="L406" s="438" t="str">
        <f>IF([1]Budżet!D398="Wartości niematerialne i prawne","T","N")</f>
        <v>N</v>
      </c>
      <c r="M406" s="438" t="str">
        <f>IF([1]Budżet!D398="Roboty budowlane","T","N")</f>
        <v>N</v>
      </c>
      <c r="N406" s="438" t="str">
        <f>IF([1]Budżet!D398="Dostawy (inne niż środki trwałe)","T","N")</f>
        <v>N</v>
      </c>
      <c r="O406" s="438" t="str">
        <f>IF([1]Budżet!D398="Koszty wsparcia uczestników projektu","T","N")</f>
        <v>N</v>
      </c>
      <c r="P406" s="460"/>
      <c r="Q406" s="461">
        <v>0</v>
      </c>
      <c r="R406" s="462">
        <v>0</v>
      </c>
      <c r="S406" s="463">
        <f t="shared" si="85"/>
        <v>0</v>
      </c>
      <c r="T406" s="460"/>
      <c r="U406" s="461">
        <v>0</v>
      </c>
      <c r="V406" s="462">
        <v>0</v>
      </c>
      <c r="W406" s="463">
        <f t="shared" si="86"/>
        <v>0</v>
      </c>
      <c r="X406" s="460"/>
      <c r="Y406" s="461">
        <v>0</v>
      </c>
      <c r="Z406" s="462">
        <v>0</v>
      </c>
      <c r="AA406" s="463">
        <f t="shared" si="87"/>
        <v>0</v>
      </c>
      <c r="AB406" s="460"/>
      <c r="AC406" s="461">
        <v>0</v>
      </c>
      <c r="AD406" s="462">
        <v>0</v>
      </c>
      <c r="AE406" s="463">
        <f t="shared" si="88"/>
        <v>0</v>
      </c>
      <c r="AF406" s="460"/>
      <c r="AG406" s="461">
        <v>0</v>
      </c>
      <c r="AH406" s="462">
        <v>0</v>
      </c>
      <c r="AI406" s="463">
        <f t="shared" si="89"/>
        <v>0</v>
      </c>
      <c r="AJ406" s="460"/>
      <c r="AK406" s="461">
        <v>0</v>
      </c>
      <c r="AL406" s="462">
        <v>0</v>
      </c>
      <c r="AM406" s="463">
        <f t="shared" si="90"/>
        <v>0</v>
      </c>
      <c r="AN406" s="460"/>
      <c r="AO406" s="461">
        <v>0</v>
      </c>
      <c r="AP406" s="462">
        <v>0</v>
      </c>
      <c r="AQ406" s="463">
        <f t="shared" si="91"/>
        <v>0</v>
      </c>
      <c r="AR406" s="464">
        <f t="shared" si="94"/>
        <v>0</v>
      </c>
      <c r="AS406" s="463">
        <f t="shared" si="95"/>
        <v>0</v>
      </c>
      <c r="AT406" s="480">
        <v>0</v>
      </c>
      <c r="AU406" s="491">
        <f>[1]Budżet!K398</f>
        <v>0</v>
      </c>
      <c r="AV406" s="487">
        <f>ROUND([1]Budżet!K398-[1]Budżet!M398,2)</f>
        <v>0</v>
      </c>
      <c r="AW406" s="487" t="str">
        <f t="shared" si="96"/>
        <v>OK</v>
      </c>
      <c r="AX406" s="488" t="str">
        <f t="shared" si="84"/>
        <v>OK</v>
      </c>
      <c r="AY406" s="488" t="str">
        <f t="shared" si="92"/>
        <v>Wartość wkładu własnego spójna z SOWA EFS</v>
      </c>
      <c r="AZ406" s="490" t="str">
        <f t="shared" si="93"/>
        <v>Wartość ogółem spójna z SOWA EFS</v>
      </c>
      <c r="BA406" s="456"/>
      <c r="BB406" s="441"/>
      <c r="BC406" s="441"/>
      <c r="BD406" s="441"/>
      <c r="BE406" s="441"/>
      <c r="BF406" s="441"/>
      <c r="BG406" s="441"/>
    </row>
    <row r="407" spans="1:59" ht="75" customHeight="1">
      <c r="A407" s="438" t="s">
        <v>1500</v>
      </c>
      <c r="B407" s="438">
        <f>[1]Budżet!B399</f>
        <v>0</v>
      </c>
      <c r="C407" s="476">
        <f>[1]Budżet!E399</f>
        <v>0</v>
      </c>
      <c r="D407" s="438">
        <f>[1]Budżet!N399</f>
        <v>0</v>
      </c>
      <c r="E407" s="438" t="str">
        <f>IF([1]Budżet!D399="Amortyzacja","T","N")</f>
        <v>N</v>
      </c>
      <c r="F407" s="438" t="str">
        <f>IF([1]Budżet!D399="Personel projektu","T","N")</f>
        <v>N</v>
      </c>
      <c r="G407" s="438" t="str">
        <f>IF([1]Budżet!D399="Środki trwałe/dostawy","T","N")</f>
        <v>N</v>
      </c>
      <c r="H407" s="438" t="str">
        <f>IF([1]Budżet!D399="Wsparcie finansowe udzielone grantobiorcom i uczestnikom projektu","T","N")</f>
        <v>N</v>
      </c>
      <c r="I407" s="438" t="str">
        <f>IF([1]Budżet!K399&gt;[1]Budżet!M399,"T","N")</f>
        <v>N</v>
      </c>
      <c r="J407" s="438" t="str">
        <f>IF([1]Budżet!D399="Nieruchomości","T","N")</f>
        <v>N</v>
      </c>
      <c r="K407" s="438" t="str">
        <f>IF([1]Budżet!D399="Usługi zewnętrzne","T","N")</f>
        <v>N</v>
      </c>
      <c r="L407" s="438" t="str">
        <f>IF([1]Budżet!D399="Wartości niematerialne i prawne","T","N")</f>
        <v>N</v>
      </c>
      <c r="M407" s="438" t="str">
        <f>IF([1]Budżet!D399="Roboty budowlane","T","N")</f>
        <v>N</v>
      </c>
      <c r="N407" s="438" t="str">
        <f>IF([1]Budżet!D399="Dostawy (inne niż środki trwałe)","T","N")</f>
        <v>N</v>
      </c>
      <c r="O407" s="438" t="str">
        <f>IF([1]Budżet!D399="Koszty wsparcia uczestników projektu","T","N")</f>
        <v>N</v>
      </c>
      <c r="P407" s="460"/>
      <c r="Q407" s="461">
        <v>0</v>
      </c>
      <c r="R407" s="462">
        <v>0</v>
      </c>
      <c r="S407" s="463">
        <f t="shared" si="85"/>
        <v>0</v>
      </c>
      <c r="T407" s="460"/>
      <c r="U407" s="461">
        <v>0</v>
      </c>
      <c r="V407" s="462">
        <v>0</v>
      </c>
      <c r="W407" s="463">
        <f t="shared" si="86"/>
        <v>0</v>
      </c>
      <c r="X407" s="460"/>
      <c r="Y407" s="461">
        <v>0</v>
      </c>
      <c r="Z407" s="462">
        <v>0</v>
      </c>
      <c r="AA407" s="463">
        <f t="shared" si="87"/>
        <v>0</v>
      </c>
      <c r="AB407" s="460"/>
      <c r="AC407" s="461">
        <v>0</v>
      </c>
      <c r="AD407" s="462">
        <v>0</v>
      </c>
      <c r="AE407" s="463">
        <f t="shared" si="88"/>
        <v>0</v>
      </c>
      <c r="AF407" s="460"/>
      <c r="AG407" s="461">
        <v>0</v>
      </c>
      <c r="AH407" s="462">
        <v>0</v>
      </c>
      <c r="AI407" s="463">
        <f t="shared" si="89"/>
        <v>0</v>
      </c>
      <c r="AJ407" s="460"/>
      <c r="AK407" s="461">
        <v>0</v>
      </c>
      <c r="AL407" s="462">
        <v>0</v>
      </c>
      <c r="AM407" s="463">
        <f t="shared" si="90"/>
        <v>0</v>
      </c>
      <c r="AN407" s="460"/>
      <c r="AO407" s="461">
        <v>0</v>
      </c>
      <c r="AP407" s="462">
        <v>0</v>
      </c>
      <c r="AQ407" s="463">
        <f t="shared" si="91"/>
        <v>0</v>
      </c>
      <c r="AR407" s="464">
        <f t="shared" si="94"/>
        <v>0</v>
      </c>
      <c r="AS407" s="463">
        <f t="shared" si="95"/>
        <v>0</v>
      </c>
      <c r="AT407" s="480">
        <v>0</v>
      </c>
      <c r="AU407" s="491">
        <f>[1]Budżet!K399</f>
        <v>0</v>
      </c>
      <c r="AV407" s="487">
        <f>ROUND([1]Budżet!K399-[1]Budżet!M399,2)</f>
        <v>0</v>
      </c>
      <c r="AW407" s="487" t="str">
        <f t="shared" si="96"/>
        <v>OK</v>
      </c>
      <c r="AX407" s="488" t="str">
        <f t="shared" si="84"/>
        <v>OK</v>
      </c>
      <c r="AY407" s="488" t="str">
        <f t="shared" si="92"/>
        <v>Wartość wkładu własnego spójna z SOWA EFS</v>
      </c>
      <c r="AZ407" s="490" t="str">
        <f t="shared" si="93"/>
        <v>Wartość ogółem spójna z SOWA EFS</v>
      </c>
      <c r="BA407" s="456"/>
      <c r="BB407" s="441"/>
      <c r="BC407" s="441"/>
      <c r="BD407" s="441"/>
      <c r="BE407" s="441"/>
      <c r="BF407" s="441"/>
      <c r="BG407" s="441"/>
    </row>
    <row r="408" spans="1:59" ht="75" customHeight="1">
      <c r="A408" s="438" t="s">
        <v>1501</v>
      </c>
      <c r="B408" s="438">
        <f>[1]Budżet!B400</f>
        <v>0</v>
      </c>
      <c r="C408" s="476">
        <f>[1]Budżet!E400</f>
        <v>0</v>
      </c>
      <c r="D408" s="438">
        <f>[1]Budżet!N400</f>
        <v>0</v>
      </c>
      <c r="E408" s="438" t="str">
        <f>IF([1]Budżet!D400="Amortyzacja","T","N")</f>
        <v>N</v>
      </c>
      <c r="F408" s="438" t="str">
        <f>IF([1]Budżet!D400="Personel projektu","T","N")</f>
        <v>N</v>
      </c>
      <c r="G408" s="438" t="str">
        <f>IF([1]Budżet!D400="Środki trwałe/dostawy","T","N")</f>
        <v>N</v>
      </c>
      <c r="H408" s="438" t="str">
        <f>IF([1]Budżet!D400="Wsparcie finansowe udzielone grantobiorcom i uczestnikom projektu","T","N")</f>
        <v>N</v>
      </c>
      <c r="I408" s="438" t="str">
        <f>IF([1]Budżet!K400&gt;[1]Budżet!M400,"T","N")</f>
        <v>N</v>
      </c>
      <c r="J408" s="438" t="str">
        <f>IF([1]Budżet!D400="Nieruchomości","T","N")</f>
        <v>N</v>
      </c>
      <c r="K408" s="438" t="str">
        <f>IF([1]Budżet!D400="Usługi zewnętrzne","T","N")</f>
        <v>N</v>
      </c>
      <c r="L408" s="438" t="str">
        <f>IF([1]Budżet!D400="Wartości niematerialne i prawne","T","N")</f>
        <v>N</v>
      </c>
      <c r="M408" s="438" t="str">
        <f>IF([1]Budżet!D400="Roboty budowlane","T","N")</f>
        <v>N</v>
      </c>
      <c r="N408" s="438" t="str">
        <f>IF([1]Budżet!D400="Dostawy (inne niż środki trwałe)","T","N")</f>
        <v>N</v>
      </c>
      <c r="O408" s="438" t="str">
        <f>IF([1]Budżet!D400="Koszty wsparcia uczestników projektu","T","N")</f>
        <v>N</v>
      </c>
      <c r="P408" s="460"/>
      <c r="Q408" s="461">
        <v>0</v>
      </c>
      <c r="R408" s="462">
        <v>0</v>
      </c>
      <c r="S408" s="463">
        <f t="shared" si="85"/>
        <v>0</v>
      </c>
      <c r="T408" s="460"/>
      <c r="U408" s="461">
        <v>0</v>
      </c>
      <c r="V408" s="462">
        <v>0</v>
      </c>
      <c r="W408" s="463">
        <f t="shared" si="86"/>
        <v>0</v>
      </c>
      <c r="X408" s="460"/>
      <c r="Y408" s="461">
        <v>0</v>
      </c>
      <c r="Z408" s="462">
        <v>0</v>
      </c>
      <c r="AA408" s="463">
        <f t="shared" si="87"/>
        <v>0</v>
      </c>
      <c r="AB408" s="460"/>
      <c r="AC408" s="461">
        <v>0</v>
      </c>
      <c r="AD408" s="462">
        <v>0</v>
      </c>
      <c r="AE408" s="463">
        <f t="shared" si="88"/>
        <v>0</v>
      </c>
      <c r="AF408" s="460"/>
      <c r="AG408" s="461">
        <v>0</v>
      </c>
      <c r="AH408" s="462">
        <v>0</v>
      </c>
      <c r="AI408" s="463">
        <f t="shared" si="89"/>
        <v>0</v>
      </c>
      <c r="AJ408" s="460"/>
      <c r="AK408" s="461">
        <v>0</v>
      </c>
      <c r="AL408" s="462">
        <v>0</v>
      </c>
      <c r="AM408" s="463">
        <f t="shared" si="90"/>
        <v>0</v>
      </c>
      <c r="AN408" s="460"/>
      <c r="AO408" s="461">
        <v>0</v>
      </c>
      <c r="AP408" s="462">
        <v>0</v>
      </c>
      <c r="AQ408" s="463">
        <f t="shared" si="91"/>
        <v>0</v>
      </c>
      <c r="AR408" s="464">
        <f t="shared" si="94"/>
        <v>0</v>
      </c>
      <c r="AS408" s="463">
        <f t="shared" si="95"/>
        <v>0</v>
      </c>
      <c r="AT408" s="480">
        <v>0</v>
      </c>
      <c r="AU408" s="491">
        <f>[1]Budżet!K400</f>
        <v>0</v>
      </c>
      <c r="AV408" s="487">
        <f>ROUND([1]Budżet!K400-[1]Budżet!M400,2)</f>
        <v>0</v>
      </c>
      <c r="AW408" s="487" t="str">
        <f t="shared" si="96"/>
        <v>OK</v>
      </c>
      <c r="AX408" s="488" t="str">
        <f t="shared" si="84"/>
        <v>OK</v>
      </c>
      <c r="AY408" s="488" t="str">
        <f t="shared" si="92"/>
        <v>Wartość wkładu własnego spójna z SOWA EFS</v>
      </c>
      <c r="AZ408" s="490" t="str">
        <f t="shared" si="93"/>
        <v>Wartość ogółem spójna z SOWA EFS</v>
      </c>
      <c r="BA408" s="456"/>
      <c r="BB408" s="441"/>
      <c r="BC408" s="441"/>
      <c r="BD408" s="441"/>
      <c r="BE408" s="441"/>
      <c r="BF408" s="441"/>
      <c r="BG408" s="441"/>
    </row>
    <row r="409" spans="1:59" ht="75" customHeight="1">
      <c r="A409" s="438" t="s">
        <v>1502</v>
      </c>
      <c r="B409" s="438">
        <f>[1]Budżet!B401</f>
        <v>0</v>
      </c>
      <c r="C409" s="476">
        <f>[1]Budżet!E401</f>
        <v>0</v>
      </c>
      <c r="D409" s="438">
        <f>[1]Budżet!N401</f>
        <v>0</v>
      </c>
      <c r="E409" s="438" t="str">
        <f>IF([1]Budżet!D401="Amortyzacja","T","N")</f>
        <v>N</v>
      </c>
      <c r="F409" s="438" t="str">
        <f>IF([1]Budżet!D401="Personel projektu","T","N")</f>
        <v>N</v>
      </c>
      <c r="G409" s="438" t="str">
        <f>IF([1]Budżet!D401="Środki trwałe/dostawy","T","N")</f>
        <v>N</v>
      </c>
      <c r="H409" s="438" t="str">
        <f>IF([1]Budżet!D401="Wsparcie finansowe udzielone grantobiorcom i uczestnikom projektu","T","N")</f>
        <v>N</v>
      </c>
      <c r="I409" s="438" t="str">
        <f>IF([1]Budżet!K401&gt;[1]Budżet!M401,"T","N")</f>
        <v>N</v>
      </c>
      <c r="J409" s="438" t="str">
        <f>IF([1]Budżet!D401="Nieruchomości","T","N")</f>
        <v>N</v>
      </c>
      <c r="K409" s="438" t="str">
        <f>IF([1]Budżet!D401="Usługi zewnętrzne","T","N")</f>
        <v>N</v>
      </c>
      <c r="L409" s="438" t="str">
        <f>IF([1]Budżet!D401="Wartości niematerialne i prawne","T","N")</f>
        <v>N</v>
      </c>
      <c r="M409" s="438" t="str">
        <f>IF([1]Budżet!D401="Roboty budowlane","T","N")</f>
        <v>N</v>
      </c>
      <c r="N409" s="438" t="str">
        <f>IF([1]Budżet!D401="Dostawy (inne niż środki trwałe)","T","N")</f>
        <v>N</v>
      </c>
      <c r="O409" s="438" t="str">
        <f>IF([1]Budżet!D401="Koszty wsparcia uczestników projektu","T","N")</f>
        <v>N</v>
      </c>
      <c r="P409" s="460"/>
      <c r="Q409" s="461">
        <v>0</v>
      </c>
      <c r="R409" s="462">
        <v>0</v>
      </c>
      <c r="S409" s="463">
        <f t="shared" si="85"/>
        <v>0</v>
      </c>
      <c r="T409" s="460"/>
      <c r="U409" s="461">
        <v>0</v>
      </c>
      <c r="V409" s="462">
        <v>0</v>
      </c>
      <c r="W409" s="463">
        <f t="shared" si="86"/>
        <v>0</v>
      </c>
      <c r="X409" s="460"/>
      <c r="Y409" s="461">
        <v>0</v>
      </c>
      <c r="Z409" s="462">
        <v>0</v>
      </c>
      <c r="AA409" s="463">
        <f t="shared" si="87"/>
        <v>0</v>
      </c>
      <c r="AB409" s="460"/>
      <c r="AC409" s="461">
        <v>0</v>
      </c>
      <c r="AD409" s="462">
        <v>0</v>
      </c>
      <c r="AE409" s="463">
        <f t="shared" si="88"/>
        <v>0</v>
      </c>
      <c r="AF409" s="460"/>
      <c r="AG409" s="461">
        <v>0</v>
      </c>
      <c r="AH409" s="462">
        <v>0</v>
      </c>
      <c r="AI409" s="463">
        <f t="shared" si="89"/>
        <v>0</v>
      </c>
      <c r="AJ409" s="460"/>
      <c r="AK409" s="461">
        <v>0</v>
      </c>
      <c r="AL409" s="462">
        <v>0</v>
      </c>
      <c r="AM409" s="463">
        <f t="shared" si="90"/>
        <v>0</v>
      </c>
      <c r="AN409" s="460"/>
      <c r="AO409" s="461">
        <v>0</v>
      </c>
      <c r="AP409" s="462">
        <v>0</v>
      </c>
      <c r="AQ409" s="463">
        <f t="shared" si="91"/>
        <v>0</v>
      </c>
      <c r="AR409" s="464">
        <f t="shared" si="94"/>
        <v>0</v>
      </c>
      <c r="AS409" s="463">
        <f t="shared" si="95"/>
        <v>0</v>
      </c>
      <c r="AT409" s="480">
        <v>0</v>
      </c>
      <c r="AU409" s="491">
        <f>[1]Budżet!K401</f>
        <v>0</v>
      </c>
      <c r="AV409" s="487">
        <f>ROUND([1]Budżet!K401-[1]Budżet!M401,2)</f>
        <v>0</v>
      </c>
      <c r="AW409" s="487" t="str">
        <f t="shared" si="96"/>
        <v>OK</v>
      </c>
      <c r="AX409" s="488" t="str">
        <f t="shared" si="84"/>
        <v>OK</v>
      </c>
      <c r="AY409" s="488" t="str">
        <f t="shared" si="92"/>
        <v>Wartość wkładu własnego spójna z SOWA EFS</v>
      </c>
      <c r="AZ409" s="490" t="str">
        <f t="shared" si="93"/>
        <v>Wartość ogółem spójna z SOWA EFS</v>
      </c>
      <c r="BA409" s="456"/>
      <c r="BB409" s="441"/>
      <c r="BC409" s="441"/>
      <c r="BD409" s="441"/>
      <c r="BE409" s="441"/>
      <c r="BF409" s="441"/>
      <c r="BG409" s="441"/>
    </row>
  </sheetData>
  <sheetProtection formatColumns="0" insertHyperlinks="0" autoFilter="0"/>
  <autoFilter ref="A9:O9" xr:uid="{00000000-0001-0000-0000-000000000000}"/>
  <dataConsolidate/>
  <mergeCells count="61">
    <mergeCell ref="AY2:AY3"/>
    <mergeCell ref="AZ2:AZ3"/>
    <mergeCell ref="BA2:BA3"/>
    <mergeCell ref="T4:T8"/>
    <mergeCell ref="AJ4:AJ8"/>
    <mergeCell ref="AK4:AK8"/>
    <mergeCell ref="AL4:AL8"/>
    <mergeCell ref="U4:U8"/>
    <mergeCell ref="AM4:AM8"/>
    <mergeCell ref="AS2:AT7"/>
    <mergeCell ref="AU6:AZ6"/>
    <mergeCell ref="AF2:AI2"/>
    <mergeCell ref="AY7:AZ7"/>
    <mergeCell ref="AR2:AR9"/>
    <mergeCell ref="B4:B5"/>
    <mergeCell ref="AV2:AV3"/>
    <mergeCell ref="A8:C8"/>
    <mergeCell ref="AV7:AV8"/>
    <mergeCell ref="AU7:AU8"/>
    <mergeCell ref="AA4:AA8"/>
    <mergeCell ref="AB4:AB8"/>
    <mergeCell ref="AC4:AC8"/>
    <mergeCell ref="AN4:AN8"/>
    <mergeCell ref="AO4:AO8"/>
    <mergeCell ref="AP4:AP8"/>
    <mergeCell ref="AQ4:AQ8"/>
    <mergeCell ref="AI4:AI8"/>
    <mergeCell ref="E2:E8"/>
    <mergeCell ref="O2:O8"/>
    <mergeCell ref="N2:N8"/>
    <mergeCell ref="A1:B1"/>
    <mergeCell ref="D2:D8"/>
    <mergeCell ref="F2:F8"/>
    <mergeCell ref="G2:G8"/>
    <mergeCell ref="AH4:AH8"/>
    <mergeCell ref="AB2:AE2"/>
    <mergeCell ref="AD4:AD8"/>
    <mergeCell ref="AE4:AE8"/>
    <mergeCell ref="AF4:AF8"/>
    <mergeCell ref="AG4:AG8"/>
    <mergeCell ref="Y4:Y8"/>
    <mergeCell ref="V4:V8"/>
    <mergeCell ref="W4:W8"/>
    <mergeCell ref="X4:X8"/>
    <mergeCell ref="D1:AT1"/>
    <mergeCell ref="Z4:Z8"/>
    <mergeCell ref="M2:M8"/>
    <mergeCell ref="AN2:AQ2"/>
    <mergeCell ref="H2:H8"/>
    <mergeCell ref="X2:AA2"/>
    <mergeCell ref="AJ2:AM2"/>
    <mergeCell ref="T2:W2"/>
    <mergeCell ref="I2:I8"/>
    <mergeCell ref="J2:J8"/>
    <mergeCell ref="P2:S2"/>
    <mergeCell ref="K2:K8"/>
    <mergeCell ref="L2:L8"/>
    <mergeCell ref="P4:P8"/>
    <mergeCell ref="Q4:Q8"/>
    <mergeCell ref="R4:R8"/>
    <mergeCell ref="S4:S8"/>
  </mergeCells>
  <phoneticPr fontId="56" type="noConversion"/>
  <conditionalFormatting sqref="AY4:AY5 AV4:AV5">
    <cfRule type="expression" dxfId="18" priority="27">
      <formula>OR(AND((INDIRECT("BudgetPositions[@Rodzaj ryczałtu]")="stawka jednostkowa"),INDIRECT("BudgetPositions[@Czy uproszczona metoda rozliczania]")="Tak"),ISBLANK(INDIRECT("BudgetPositions[@Czy uproszczona metoda rozliczania]")))</formula>
    </cfRule>
  </conditionalFormatting>
  <conditionalFormatting sqref="AU4:AW5">
    <cfRule type="expression" dxfId="17" priority="30">
      <formula>NOT(INDIRECT("BudgetPositions[@Czy uproszczona metoda rozliczania]")="Nie")</formula>
    </cfRule>
  </conditionalFormatting>
  <conditionalFormatting sqref="AU4:AW5">
    <cfRule type="expression" dxfId="16" priority="31">
      <formula>AND(NOT(INDIRECT("BudgetPositions[@Czy uproszczona metoda rozliczania]")="Nie"),NOT(INDIRECT("BudgetPositions[@Rodzaj ryczałtu]")="kwota ryczałtowa"))</formula>
    </cfRule>
  </conditionalFormatting>
  <conditionalFormatting sqref="AV5">
    <cfRule type="cellIs" dxfId="15" priority="13" operator="equal">
      <formula>$AV$4</formula>
    </cfRule>
    <cfRule type="cellIs" dxfId="14" priority="14" operator="equal">
      <formula>$AV$4</formula>
    </cfRule>
    <cfRule type="cellIs" dxfId="13" priority="22" operator="equal">
      <formula>#REF!</formula>
    </cfRule>
  </conditionalFormatting>
  <conditionalFormatting sqref="AY5">
    <cfRule type="cellIs" dxfId="12" priority="16" operator="equal">
      <formula>$AY$4</formula>
    </cfRule>
    <cfRule type="cellIs" dxfId="11" priority="17" operator="equal">
      <formula>$AY$4</formula>
    </cfRule>
    <cfRule type="cellIs" dxfId="10" priority="21" operator="equal">
      <formula>#REF!</formula>
    </cfRule>
  </conditionalFormatting>
  <conditionalFormatting sqref="AZ5">
    <cfRule type="cellIs" dxfId="9" priority="15" operator="equal">
      <formula>$AZ$4</formula>
    </cfRule>
    <cfRule type="cellIs" dxfId="8" priority="20" operator="equal">
      <formula>#REF!</formula>
    </cfRule>
  </conditionalFormatting>
  <conditionalFormatting sqref="AV5">
    <cfRule type="cellIs" dxfId="7" priority="18" operator="equal">
      <formula>$AV$4</formula>
    </cfRule>
    <cfRule type="cellIs" dxfId="6" priority="19" operator="equal">
      <formula>$AV$4</formula>
    </cfRule>
  </conditionalFormatting>
  <conditionalFormatting sqref="A7">
    <cfRule type="cellIs" dxfId="5" priority="5" operator="equal">
      <formula>"ŹLE"</formula>
    </cfRule>
    <cfRule type="expression" priority="6">
      <formula>"OK"</formula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{E3368EEF-6750-4E2D-B2D1-01BCEED1F824}</x14:id>
        </ext>
      </extLst>
    </cfRule>
    <cfRule type="cellIs" dxfId="4" priority="8" operator="equal">
      <formula>"ŹLE"</formula>
    </cfRule>
  </conditionalFormatting>
  <conditionalFormatting sqref="A5">
    <cfRule type="cellIs" dxfId="3" priority="1" operator="equal">
      <formula>"ŹLE"</formula>
    </cfRule>
    <cfRule type="expression" priority="2">
      <formula>"OK"</formula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{C1046663-140F-4820-960E-306752FB45C6}</x14:id>
        </ext>
      </extLst>
    </cfRule>
    <cfRule type="cellIs" dxfId="2" priority="4" operator="equal">
      <formula>"ŹLE"</formula>
    </cfRule>
  </conditionalFormatting>
  <conditionalFormatting sqref="AX410:BA1048576 AU6:AW6 AW7 BA12:BA409 AX9:AZ409">
    <cfRule type="cellIs" dxfId="1" priority="44" operator="equal">
      <formula>"ŹLE"</formula>
    </cfRule>
    <cfRule type="expression" priority="45">
      <formula>"OK"</formula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{FCAFC8EF-D7C8-45F1-B563-18A89F180040}</x14:id>
        </ext>
      </extLst>
    </cfRule>
    <cfRule type="cellIs" dxfId="0" priority="47" operator="equal">
      <formula>"ŹLE"</formula>
    </cfRule>
  </conditionalFormatting>
  <dataValidations disablePrompts="1" xWindow="1273" yWindow="589" count="1">
    <dataValidation type="list" allowBlank="1" showInputMessage="1" showErrorMessage="1" sqref="P10:P409 T10:T409 X10:X409 AB10:AB409 AF10:AF409 AJ10:AJ409 AN10:AN409" xr:uid="{DF0DB039-602A-4D7A-BADC-79359AC9FA69}">
      <formula1>$BJ$4:$BJ$15</formula1>
    </dataValidation>
  </dataValidations>
  <pageMargins left="0" right="0" top="0" bottom="0" header="0" footer="0"/>
  <pageSetup paperSize="9" scale="39" firstPageNumber="0" orientation="landscape" horizontalDpi="300" verticalDpi="300" r:id="rId1"/>
  <colBreaks count="1" manualBreakCount="1">
    <brk id="53" max="54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68EEF-6750-4E2D-B2D1-01BCEED1F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C1046663-140F-4820-960E-306752FB4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</xm:sqref>
        </x14:conditionalFormatting>
        <x14:conditionalFormatting xmlns:xm="http://schemas.microsoft.com/office/excel/2006/main">
          <x14:cfRule type="dataBar" id="{FCAFC8EF-D7C8-45F1-B563-18A89F180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AX410:BA1048576 AU6:AW6 AW7 BA12:BA409 AX9:AZ409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R172"/>
  <sheetViews>
    <sheetView topLeftCell="A7" zoomScale="60" zoomScaleNormal="60" workbookViewId="0">
      <selection activeCell="C20" sqref="C20"/>
    </sheetView>
  </sheetViews>
  <sheetFormatPr defaultColWidth="7.8984375" defaultRowHeight="14.4" outlineLevelCol="1"/>
  <cols>
    <col min="1" max="1" width="4.69921875" customWidth="1"/>
    <col min="2" max="2" width="31.59765625" customWidth="1"/>
    <col min="3" max="3" width="14.3984375" customWidth="1"/>
    <col min="4" max="4" width="13.09765625" customWidth="1"/>
    <col min="5" max="10" width="13.69921875" customWidth="1"/>
    <col min="11" max="11" width="18.59765625" style="108" customWidth="1"/>
    <col min="12" max="12" width="15.8984375" customWidth="1"/>
    <col min="13" max="13" width="25.59765625" customWidth="1" outlineLevel="1"/>
    <col min="14" max="14" width="17.59765625" customWidth="1" outlineLevel="1"/>
    <col min="15" max="15" width="10.5" customWidth="1" outlineLevel="1"/>
    <col min="16" max="16" width="17.09765625" customWidth="1" outlineLevel="1"/>
    <col min="17" max="18" width="9.59765625" customWidth="1"/>
  </cols>
  <sheetData>
    <row r="1" spans="2:18">
      <c r="B1" t="s">
        <v>667</v>
      </c>
      <c r="C1" s="109" t="s">
        <v>709</v>
      </c>
    </row>
    <row r="2" spans="2:18" s="55" customFormat="1" ht="18.75" customHeight="1">
      <c r="N2" s="110"/>
      <c r="Q2" s="110"/>
      <c r="R2" s="110"/>
    </row>
    <row r="3" spans="2:18" ht="17.25" customHeight="1">
      <c r="B3" s="521" t="s">
        <v>668</v>
      </c>
      <c r="C3" s="521"/>
      <c r="D3" s="521"/>
      <c r="E3" s="521"/>
      <c r="F3" s="521"/>
      <c r="G3" s="521"/>
      <c r="H3" s="521"/>
      <c r="I3" s="521"/>
      <c r="J3" s="521"/>
      <c r="K3" s="521"/>
    </row>
    <row r="4" spans="2:18">
      <c r="C4" s="111">
        <v>7</v>
      </c>
      <c r="D4" s="111">
        <v>1</v>
      </c>
      <c r="E4" s="111">
        <v>2</v>
      </c>
      <c r="F4" s="111">
        <v>3</v>
      </c>
      <c r="G4" s="111">
        <v>4</v>
      </c>
      <c r="H4" s="111">
        <v>5</v>
      </c>
      <c r="I4" s="111">
        <v>6</v>
      </c>
      <c r="J4" s="111">
        <v>8</v>
      </c>
    </row>
    <row r="5" spans="2:18" ht="21" customHeight="1">
      <c r="B5" s="112" t="s">
        <v>669</v>
      </c>
      <c r="C5" s="113" t="s">
        <v>670</v>
      </c>
      <c r="D5" s="113" t="s">
        <v>671</v>
      </c>
      <c r="E5" s="113" t="s">
        <v>88</v>
      </c>
      <c r="F5" s="113" t="s">
        <v>166</v>
      </c>
      <c r="G5" s="113" t="s">
        <v>672</v>
      </c>
      <c r="H5" s="113" t="s">
        <v>673</v>
      </c>
      <c r="I5" s="113" t="s">
        <v>674</v>
      </c>
      <c r="J5" s="113" t="s">
        <v>587</v>
      </c>
      <c r="K5" s="113" t="s">
        <v>675</v>
      </c>
    </row>
    <row r="6" spans="2:18">
      <c r="B6" s="114">
        <v>1</v>
      </c>
      <c r="C6" s="115"/>
      <c r="D6" s="115"/>
      <c r="E6" s="115"/>
      <c r="F6" s="115"/>
      <c r="G6" s="115"/>
      <c r="H6" s="115"/>
      <c r="I6" s="115"/>
      <c r="J6" s="115"/>
      <c r="K6" s="116">
        <f>SUM(C6:I6)</f>
        <v>0</v>
      </c>
    </row>
    <row r="7" spans="2:18">
      <c r="B7" s="114">
        <v>2</v>
      </c>
      <c r="C7" s="115"/>
      <c r="D7" s="115"/>
      <c r="E7" s="115"/>
      <c r="F7" s="115"/>
      <c r="G7" s="115"/>
      <c r="H7" s="115"/>
      <c r="I7" s="115"/>
      <c r="J7" s="115"/>
      <c r="K7" s="117"/>
    </row>
    <row r="8" spans="2:18">
      <c r="B8" s="118" t="s">
        <v>676</v>
      </c>
      <c r="C8" s="119">
        <v>400000</v>
      </c>
      <c r="D8" s="119">
        <f>'Szczegółowy budżet'!AS9</f>
        <v>0</v>
      </c>
      <c r="E8" s="119" t="e">
        <f>'Szczegółowy budżet'!#REF!</f>
        <v>#REF!</v>
      </c>
      <c r="F8" s="119" t="e">
        <f>'Szczegółowy budżet'!#REF!</f>
        <v>#REF!</v>
      </c>
      <c r="G8" s="119" t="e">
        <f>'Szczegółowy budżet'!#REF!</f>
        <v>#REF!</v>
      </c>
      <c r="H8" s="119" t="e">
        <f>'Szczegółowy budżet'!#REF!</f>
        <v>#REF!</v>
      </c>
      <c r="I8" s="119" t="e">
        <f>'Szczegółowy budżet'!#REF!</f>
        <v>#REF!</v>
      </c>
      <c r="J8" s="119" t="e">
        <f>'Szczegółowy budżet'!#REF!</f>
        <v>#REF!</v>
      </c>
      <c r="K8" s="119" t="e">
        <f>SUM(C8:J8)</f>
        <v>#REF!</v>
      </c>
      <c r="M8" s="120"/>
    </row>
    <row r="9" spans="2:18">
      <c r="B9" s="121" t="s">
        <v>677</v>
      </c>
      <c r="C9" s="122">
        <v>0.1</v>
      </c>
      <c r="D9" s="115"/>
      <c r="E9" s="114"/>
      <c r="F9" s="114"/>
      <c r="G9" s="114"/>
      <c r="H9" s="114"/>
      <c r="I9" s="114"/>
      <c r="J9" s="114"/>
      <c r="K9" s="115"/>
      <c r="M9" s="120"/>
    </row>
    <row r="10" spans="2:18">
      <c r="B10" s="121" t="s">
        <v>678</v>
      </c>
      <c r="C10" s="115" t="e">
        <f>C9*K8</f>
        <v>#REF!</v>
      </c>
      <c r="D10" s="115">
        <v>0</v>
      </c>
      <c r="E10" s="115">
        <v>0</v>
      </c>
      <c r="F10" s="115">
        <v>0</v>
      </c>
      <c r="G10" s="115"/>
      <c r="H10" s="115"/>
      <c r="I10" s="115"/>
      <c r="J10" s="115"/>
      <c r="K10" s="115" t="e">
        <f>SUM(C10:I10)</f>
        <v>#REF!</v>
      </c>
      <c r="M10" s="120"/>
    </row>
    <row r="11" spans="2:18">
      <c r="B11" s="121" t="s">
        <v>679</v>
      </c>
      <c r="C11" s="115" t="e">
        <f>C8+C10</f>
        <v>#REF!</v>
      </c>
      <c r="D11" s="115">
        <f t="shared" ref="D11:J11" si="0">SUM(D8:D10)</f>
        <v>0</v>
      </c>
      <c r="E11" s="115" t="e">
        <f t="shared" si="0"/>
        <v>#REF!</v>
      </c>
      <c r="F11" s="115" t="e">
        <f t="shared" si="0"/>
        <v>#REF!</v>
      </c>
      <c r="G11" s="115" t="e">
        <f t="shared" si="0"/>
        <v>#REF!</v>
      </c>
      <c r="H11" s="115" t="e">
        <f t="shared" si="0"/>
        <v>#REF!</v>
      </c>
      <c r="I11" s="115" t="e">
        <f t="shared" si="0"/>
        <v>#REF!</v>
      </c>
      <c r="J11" s="115" t="e">
        <f t="shared" si="0"/>
        <v>#REF!</v>
      </c>
      <c r="K11" s="115" t="e">
        <f>SUM(C11:J11)</f>
        <v>#REF!</v>
      </c>
      <c r="M11" s="120"/>
    </row>
    <row r="12" spans="2:18">
      <c r="B12" s="121" t="s">
        <v>680</v>
      </c>
      <c r="C12" s="115" t="e">
        <f>'Szczegółowy budżet'!#REF!</f>
        <v>#REF!</v>
      </c>
      <c r="D12" s="115">
        <f>'Szczegółowy budżet'!BC9</f>
        <v>0</v>
      </c>
      <c r="E12" s="115" t="e">
        <f>'Szczegółowy budżet'!#REF!</f>
        <v>#REF!</v>
      </c>
      <c r="F12" s="115" t="e">
        <f>'Szczegółowy budżet'!#REF!</f>
        <v>#REF!</v>
      </c>
      <c r="G12" s="115" t="e">
        <f>'Szczegółowy budżet'!#REF!</f>
        <v>#REF!</v>
      </c>
      <c r="H12" s="115" t="e">
        <f>'Szczegółowy budżet'!#REF!</f>
        <v>#REF!</v>
      </c>
      <c r="I12" s="115" t="e">
        <f>'Szczegółowy budżet'!#REF!</f>
        <v>#REF!</v>
      </c>
      <c r="J12" s="115">
        <f>N39</f>
        <v>185448.22999999998</v>
      </c>
      <c r="K12" s="115" t="e">
        <f>SUM(C12:J12)</f>
        <v>#REF!</v>
      </c>
      <c r="L12" s="184"/>
      <c r="M12" s="120"/>
    </row>
    <row r="13" spans="2:18">
      <c r="B13" s="121" t="s">
        <v>681</v>
      </c>
      <c r="C13" s="115"/>
      <c r="D13" s="115">
        <v>0</v>
      </c>
      <c r="E13" s="115"/>
      <c r="F13" s="115"/>
      <c r="G13" s="115"/>
      <c r="H13" s="115"/>
      <c r="I13" s="115"/>
      <c r="J13" s="115"/>
      <c r="K13" s="115">
        <f>SUM(C13:I13)</f>
        <v>0</v>
      </c>
      <c r="L13" s="184"/>
      <c r="M13" s="120"/>
    </row>
    <row r="14" spans="2:18">
      <c r="B14" s="121" t="s">
        <v>682</v>
      </c>
      <c r="C14" s="115" t="e">
        <f t="shared" ref="C14:J14" si="1">C12</f>
        <v>#REF!</v>
      </c>
      <c r="D14" s="115">
        <f t="shared" si="1"/>
        <v>0</v>
      </c>
      <c r="E14" s="115" t="e">
        <f t="shared" si="1"/>
        <v>#REF!</v>
      </c>
      <c r="F14" s="115" t="e">
        <f t="shared" si="1"/>
        <v>#REF!</v>
      </c>
      <c r="G14" s="115" t="e">
        <f t="shared" si="1"/>
        <v>#REF!</v>
      </c>
      <c r="H14" s="115" t="e">
        <f t="shared" si="1"/>
        <v>#REF!</v>
      </c>
      <c r="I14" s="115" t="e">
        <f t="shared" si="1"/>
        <v>#REF!</v>
      </c>
      <c r="J14" s="115">
        <f t="shared" si="1"/>
        <v>185448.22999999998</v>
      </c>
      <c r="K14" s="115" t="e">
        <f>SUM(C14:J14)</f>
        <v>#REF!</v>
      </c>
      <c r="L14" s="184"/>
      <c r="M14" s="120"/>
    </row>
    <row r="15" spans="2:18">
      <c r="B15" s="123" t="s">
        <v>683</v>
      </c>
      <c r="C15" s="124" t="e">
        <f t="shared" ref="C15:J15" si="2">C11-C12</f>
        <v>#REF!</v>
      </c>
      <c r="D15" s="124">
        <f t="shared" si="2"/>
        <v>0</v>
      </c>
      <c r="E15" s="124" t="e">
        <f t="shared" si="2"/>
        <v>#REF!</v>
      </c>
      <c r="F15" s="124" t="e">
        <f t="shared" si="2"/>
        <v>#REF!</v>
      </c>
      <c r="G15" s="124" t="e">
        <f t="shared" si="2"/>
        <v>#REF!</v>
      </c>
      <c r="H15" s="124" t="e">
        <f t="shared" si="2"/>
        <v>#REF!</v>
      </c>
      <c r="I15" s="124" t="e">
        <f t="shared" si="2"/>
        <v>#REF!</v>
      </c>
      <c r="J15" s="124" t="e">
        <f t="shared" si="2"/>
        <v>#REF!</v>
      </c>
      <c r="K15" s="124" t="e">
        <f>SUM(C15:J15)</f>
        <v>#REF!</v>
      </c>
      <c r="L15" s="127" t="e">
        <f>IF(K15-K11+K12=0,"OK","Sprawdz wydatki")</f>
        <v>#REF!</v>
      </c>
      <c r="M15" s="120"/>
    </row>
    <row r="16" spans="2:18" ht="20.25" customHeight="1">
      <c r="B16" s="125" t="s">
        <v>684</v>
      </c>
      <c r="C16" s="126"/>
      <c r="D16" s="126"/>
      <c r="E16" s="127" t="e">
        <f>IF(K11-K10-K8=0,"OK","szukaj błędu")</f>
        <v>#REF!</v>
      </c>
      <c r="F16" s="127"/>
      <c r="G16" s="127"/>
      <c r="H16" s="127"/>
      <c r="I16" s="127"/>
      <c r="J16" s="127"/>
      <c r="K16" s="127" t="e">
        <f>IF(N23-K11=0,"OK","Sprawdz wydatki")</f>
        <v>#REF!</v>
      </c>
      <c r="M16" s="120"/>
    </row>
    <row r="17" spans="2:18" ht="42" customHeight="1">
      <c r="C17" s="128" t="e">
        <f>C11/D11</f>
        <v>#REF!</v>
      </c>
      <c r="D17" s="128"/>
    </row>
    <row r="18" spans="2:18">
      <c r="B18" s="129"/>
      <c r="C18" s="130" t="e">
        <f>C6/K6</f>
        <v>#DIV/0!</v>
      </c>
      <c r="D18" s="130"/>
      <c r="E18" s="120"/>
      <c r="F18" s="120"/>
      <c r="G18" s="120"/>
      <c r="H18" s="120"/>
      <c r="I18" s="120"/>
      <c r="J18" s="120"/>
      <c r="K18" s="131"/>
    </row>
    <row r="19" spans="2:18" ht="33.75" customHeight="1">
      <c r="N19" s="120"/>
    </row>
    <row r="20" spans="2:18" ht="24" customHeight="1">
      <c r="B20" s="132" t="s">
        <v>685</v>
      </c>
      <c r="M20" s="133" t="s">
        <v>686</v>
      </c>
    </row>
    <row r="21" spans="2:18">
      <c r="M21" s="522" t="s">
        <v>687</v>
      </c>
      <c r="N21" s="522"/>
      <c r="O21" s="522"/>
    </row>
    <row r="22" spans="2:18" ht="13.8">
      <c r="B22" s="523" t="s">
        <v>688</v>
      </c>
      <c r="C22" s="524" t="s">
        <v>689</v>
      </c>
      <c r="D22" s="524"/>
      <c r="E22" s="524"/>
      <c r="F22" s="524"/>
      <c r="G22" s="524"/>
      <c r="H22" s="524"/>
      <c r="I22" s="524"/>
      <c r="J22" s="524"/>
      <c r="K22" s="524"/>
      <c r="M22" s="522"/>
      <c r="N22" s="522"/>
      <c r="O22" s="522"/>
      <c r="P22" s="134"/>
    </row>
    <row r="23" spans="2:18" ht="28.2">
      <c r="B23" s="523"/>
      <c r="C23" s="113" t="s">
        <v>571</v>
      </c>
      <c r="D23" s="113" t="s">
        <v>690</v>
      </c>
      <c r="E23" s="113" t="s">
        <v>88</v>
      </c>
      <c r="F23" s="113" t="s">
        <v>166</v>
      </c>
      <c r="G23" s="113" t="s">
        <v>672</v>
      </c>
      <c r="H23" s="113" t="s">
        <v>673</v>
      </c>
      <c r="I23" s="113" t="s">
        <v>674</v>
      </c>
      <c r="J23" s="113" t="s">
        <v>587</v>
      </c>
      <c r="K23" s="135" t="s">
        <v>691</v>
      </c>
      <c r="L23" s="136"/>
      <c r="M23" s="137" t="s">
        <v>692</v>
      </c>
      <c r="N23" s="138" t="e">
        <f>K11</f>
        <v>#REF!</v>
      </c>
      <c r="O23" s="139">
        <v>1</v>
      </c>
      <c r="P23" s="140" t="s">
        <v>693</v>
      </c>
    </row>
    <row r="24" spans="2:18" ht="15.6">
      <c r="B24" s="141" t="s">
        <v>694</v>
      </c>
      <c r="C24" s="142" t="e">
        <f>C15*P24</f>
        <v>#REF!</v>
      </c>
      <c r="D24" s="142" t="e">
        <f t="shared" ref="D24:I24" si="3">D15*$P$24</f>
        <v>#REF!</v>
      </c>
      <c r="E24" s="142" t="e">
        <f t="shared" si="3"/>
        <v>#REF!</v>
      </c>
      <c r="F24" s="142" t="e">
        <f t="shared" si="3"/>
        <v>#REF!</v>
      </c>
      <c r="G24" s="142" t="e">
        <f t="shared" si="3"/>
        <v>#REF!</v>
      </c>
      <c r="H24" s="142" t="e">
        <f t="shared" si="3"/>
        <v>#REF!</v>
      </c>
      <c r="I24" s="142" t="e">
        <f t="shared" si="3"/>
        <v>#REF!</v>
      </c>
      <c r="J24" s="185"/>
      <c r="K24" s="143" t="e">
        <f t="shared" ref="K24:K29" si="4">SUM(C24:I24)</f>
        <v>#REF!</v>
      </c>
      <c r="L24" s="144" t="e">
        <f>K24/N23</f>
        <v>#REF!</v>
      </c>
      <c r="M24" s="145" t="s">
        <v>694</v>
      </c>
      <c r="N24" s="146" t="e">
        <f>ROUND(N23*O24,10)</f>
        <v>#REF!</v>
      </c>
      <c r="O24" s="147">
        <v>0.85</v>
      </c>
      <c r="P24" s="148" t="e">
        <f t="shared" ref="P24:P31" si="5">N24/$N$35</f>
        <v>#REF!</v>
      </c>
    </row>
    <row r="25" spans="2:18" ht="15.6">
      <c r="B25" s="149" t="s">
        <v>695</v>
      </c>
      <c r="C25" s="150" t="e">
        <f t="shared" ref="C25:I25" si="6">C26+C27+C28</f>
        <v>#REF!</v>
      </c>
      <c r="D25" s="150" t="e">
        <f t="shared" si="6"/>
        <v>#REF!</v>
      </c>
      <c r="E25" s="150" t="e">
        <f t="shared" si="6"/>
        <v>#REF!</v>
      </c>
      <c r="F25" s="150" t="e">
        <f t="shared" si="6"/>
        <v>#REF!</v>
      </c>
      <c r="G25" s="150" t="e">
        <f t="shared" si="6"/>
        <v>#REF!</v>
      </c>
      <c r="H25" s="150" t="e">
        <f t="shared" si="6"/>
        <v>#REF!</v>
      </c>
      <c r="I25" s="150" t="e">
        <f t="shared" si="6"/>
        <v>#REF!</v>
      </c>
      <c r="J25" s="186"/>
      <c r="K25" s="187" t="e">
        <f t="shared" si="4"/>
        <v>#REF!</v>
      </c>
      <c r="L25" s="144"/>
      <c r="M25" s="149" t="s">
        <v>695</v>
      </c>
      <c r="N25" s="146" t="e">
        <f>N26+N27+N28</f>
        <v>#REF!</v>
      </c>
      <c r="O25" s="147" t="e">
        <f>O23-O24-O32</f>
        <v>#REF!</v>
      </c>
      <c r="P25" s="148" t="e">
        <f t="shared" si="5"/>
        <v>#REF!</v>
      </c>
      <c r="R25">
        <v>105098</v>
      </c>
    </row>
    <row r="26" spans="2:18" ht="15" customHeight="1">
      <c r="B26" s="151" t="s">
        <v>696</v>
      </c>
      <c r="C26" s="152" t="e">
        <f t="shared" ref="C26:I26" si="7">C15*$P$26</f>
        <v>#REF!</v>
      </c>
      <c r="D26" s="152" t="e">
        <f t="shared" si="7"/>
        <v>#REF!</v>
      </c>
      <c r="E26" s="152" t="e">
        <f t="shared" si="7"/>
        <v>#REF!</v>
      </c>
      <c r="F26" s="152" t="e">
        <f t="shared" si="7"/>
        <v>#REF!</v>
      </c>
      <c r="G26" s="152" t="e">
        <f t="shared" si="7"/>
        <v>#REF!</v>
      </c>
      <c r="H26" s="152" t="e">
        <f t="shared" si="7"/>
        <v>#REF!</v>
      </c>
      <c r="I26" s="152" t="e">
        <f t="shared" si="7"/>
        <v>#REF!</v>
      </c>
      <c r="J26" s="153"/>
      <c r="K26" s="188" t="e">
        <f t="shared" si="4"/>
        <v>#REF!</v>
      </c>
      <c r="L26" s="144"/>
      <c r="M26" s="151" t="s">
        <v>696</v>
      </c>
      <c r="N26" s="152" t="e">
        <f>N23-N24-N32-N27</f>
        <v>#REF!</v>
      </c>
      <c r="O26" s="147" t="e">
        <f>O25-O27</f>
        <v>#REF!</v>
      </c>
      <c r="P26" s="148" t="e">
        <f t="shared" si="5"/>
        <v>#REF!</v>
      </c>
      <c r="R26">
        <v>11500</v>
      </c>
    </row>
    <row r="27" spans="2:18">
      <c r="B27" s="151" t="s">
        <v>697</v>
      </c>
      <c r="C27" s="152" t="e">
        <f t="shared" ref="C27:I27" si="8">C14</f>
        <v>#REF!</v>
      </c>
      <c r="D27" s="152">
        <f t="shared" si="8"/>
        <v>0</v>
      </c>
      <c r="E27" s="152" t="e">
        <f t="shared" si="8"/>
        <v>#REF!</v>
      </c>
      <c r="F27" s="153" t="e">
        <f t="shared" si="8"/>
        <v>#REF!</v>
      </c>
      <c r="G27" s="153" t="e">
        <f t="shared" si="8"/>
        <v>#REF!</v>
      </c>
      <c r="H27" s="153" t="e">
        <f t="shared" si="8"/>
        <v>#REF!</v>
      </c>
      <c r="I27" s="153" t="e">
        <f t="shared" si="8"/>
        <v>#REF!</v>
      </c>
      <c r="J27" s="153"/>
      <c r="K27" s="188" t="e">
        <f t="shared" si="4"/>
        <v>#REF!</v>
      </c>
      <c r="L27" s="144"/>
      <c r="M27" s="151" t="s">
        <v>697</v>
      </c>
      <c r="N27" s="152" t="e">
        <f>K14</f>
        <v>#REF!</v>
      </c>
      <c r="O27" s="147" t="e">
        <f>N27/N23</f>
        <v>#REF!</v>
      </c>
      <c r="P27" s="148" t="e">
        <f t="shared" si="5"/>
        <v>#REF!</v>
      </c>
      <c r="R27">
        <v>31240</v>
      </c>
    </row>
    <row r="28" spans="2:18">
      <c r="B28" s="151" t="s">
        <v>698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3"/>
      <c r="K28" s="188">
        <f t="shared" si="4"/>
        <v>0</v>
      </c>
      <c r="L28" s="144"/>
      <c r="M28" s="151" t="s">
        <v>698</v>
      </c>
      <c r="N28" s="152">
        <v>0</v>
      </c>
      <c r="O28" s="147" t="e">
        <f>N28/N23</f>
        <v>#REF!</v>
      </c>
      <c r="P28" s="154" t="e">
        <f t="shared" si="5"/>
        <v>#REF!</v>
      </c>
      <c r="R28">
        <v>73745</v>
      </c>
    </row>
    <row r="29" spans="2:18">
      <c r="B29" s="155" t="s">
        <v>699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3"/>
      <c r="K29" s="188">
        <f t="shared" si="4"/>
        <v>0</v>
      </c>
      <c r="L29" s="144"/>
      <c r="M29" s="155" t="s">
        <v>699</v>
      </c>
      <c r="N29" s="152">
        <v>0</v>
      </c>
      <c r="O29" s="156"/>
      <c r="P29" s="157" t="e">
        <f t="shared" si="5"/>
        <v>#REF!</v>
      </c>
      <c r="R29">
        <v>63401.75</v>
      </c>
    </row>
    <row r="30" spans="2:18">
      <c r="B30" s="155" t="s">
        <v>700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3"/>
      <c r="K30" s="188">
        <f>SUM(C30:E30)</f>
        <v>0</v>
      </c>
      <c r="L30" s="144"/>
      <c r="M30" s="155" t="s">
        <v>700</v>
      </c>
      <c r="N30" s="152">
        <v>0</v>
      </c>
      <c r="O30" s="156"/>
      <c r="P30" s="157" t="e">
        <f t="shared" si="5"/>
        <v>#REF!</v>
      </c>
    </row>
    <row r="31" spans="2:18">
      <c r="B31" s="155" t="s">
        <v>701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3"/>
      <c r="K31" s="188">
        <f>SUM(C31:E31)</f>
        <v>0</v>
      </c>
      <c r="L31" s="144"/>
      <c r="M31" s="155" t="s">
        <v>701</v>
      </c>
      <c r="N31" s="152">
        <v>0</v>
      </c>
      <c r="O31" s="156"/>
      <c r="P31" s="157" t="e">
        <f t="shared" si="5"/>
        <v>#REF!</v>
      </c>
    </row>
    <row r="32" spans="2:18" ht="15.6">
      <c r="B32" s="158" t="s">
        <v>702</v>
      </c>
      <c r="C32" s="159">
        <f>C13</f>
        <v>0</v>
      </c>
      <c r="D32" s="159">
        <f>D13</f>
        <v>0</v>
      </c>
      <c r="E32" s="159">
        <f>E13</f>
        <v>0</v>
      </c>
      <c r="F32" s="152">
        <v>0</v>
      </c>
      <c r="G32" s="152">
        <v>0</v>
      </c>
      <c r="H32" s="152">
        <v>0</v>
      </c>
      <c r="I32" s="152">
        <v>0</v>
      </c>
      <c r="J32" s="189"/>
      <c r="K32" s="190">
        <f>SUM(C32:I32)</f>
        <v>0</v>
      </c>
      <c r="L32" s="144" t="e">
        <f>K32/N23</f>
        <v>#REF!</v>
      </c>
      <c r="M32" s="160" t="s">
        <v>702</v>
      </c>
      <c r="N32" s="150">
        <f>K13</f>
        <v>0</v>
      </c>
      <c r="O32" s="147" t="e">
        <f>N32/N23</f>
        <v>#REF!</v>
      </c>
      <c r="P32" s="157"/>
    </row>
    <row r="33" spans="2:16" ht="21">
      <c r="B33" s="161" t="s">
        <v>12</v>
      </c>
      <c r="C33" s="162" t="e">
        <f t="shared" ref="C33:I33" si="9">C24+C25+C32</f>
        <v>#REF!</v>
      </c>
      <c r="D33" s="162" t="e">
        <f t="shared" si="9"/>
        <v>#REF!</v>
      </c>
      <c r="E33" s="162" t="e">
        <f t="shared" si="9"/>
        <v>#REF!</v>
      </c>
      <c r="F33" s="162" t="e">
        <f t="shared" si="9"/>
        <v>#REF!</v>
      </c>
      <c r="G33" s="162" t="e">
        <f t="shared" si="9"/>
        <v>#REF!</v>
      </c>
      <c r="H33" s="162" t="e">
        <f t="shared" si="9"/>
        <v>#REF!</v>
      </c>
      <c r="I33" s="162" t="e">
        <f t="shared" si="9"/>
        <v>#REF!</v>
      </c>
      <c r="J33" s="191"/>
      <c r="K33" s="163" t="e">
        <f>SUM(C33:I33)</f>
        <v>#REF!</v>
      </c>
      <c r="L33" s="164" t="e">
        <f>SUM(L32+L24)</f>
        <v>#REF!</v>
      </c>
      <c r="M33" s="165" t="s">
        <v>12</v>
      </c>
      <c r="N33" s="166" t="e">
        <f>N24+N25+N32</f>
        <v>#REF!</v>
      </c>
      <c r="O33" s="167" t="e">
        <f>O24+O25+O32</f>
        <v>#REF!</v>
      </c>
      <c r="P33" s="168" t="e">
        <f>P24+P25+P32</f>
        <v>#REF!</v>
      </c>
    </row>
    <row r="34" spans="2:16">
      <c r="B34" s="169" t="s">
        <v>703</v>
      </c>
      <c r="C34" s="170">
        <v>0</v>
      </c>
      <c r="D34" s="170">
        <v>0</v>
      </c>
      <c r="E34" s="170">
        <v>0</v>
      </c>
      <c r="F34" s="171"/>
      <c r="G34" s="171"/>
      <c r="H34" s="171"/>
      <c r="I34" s="171"/>
      <c r="J34" s="171"/>
      <c r="K34" s="172">
        <f>SUM(C34:I34)</f>
        <v>0</v>
      </c>
      <c r="L34" s="164"/>
      <c r="M34" s="149" t="s">
        <v>703</v>
      </c>
      <c r="N34" s="173">
        <v>0</v>
      </c>
      <c r="O34" s="156"/>
      <c r="P34" s="114"/>
    </row>
    <row r="35" spans="2:16" ht="41.4">
      <c r="B35" s="174" t="s">
        <v>704</v>
      </c>
      <c r="C35" s="175" t="e">
        <f t="shared" ref="C35:I35" si="10">ROUND(C24/$K$24,4)</f>
        <v>#REF!</v>
      </c>
      <c r="D35" s="175" t="e">
        <f t="shared" si="10"/>
        <v>#REF!</v>
      </c>
      <c r="E35" s="175" t="e">
        <f t="shared" si="10"/>
        <v>#REF!</v>
      </c>
      <c r="F35" s="175" t="e">
        <f t="shared" si="10"/>
        <v>#REF!</v>
      </c>
      <c r="G35" s="175" t="e">
        <f t="shared" si="10"/>
        <v>#REF!</v>
      </c>
      <c r="H35" s="175" t="e">
        <f t="shared" si="10"/>
        <v>#REF!</v>
      </c>
      <c r="I35" s="175" t="e">
        <f t="shared" si="10"/>
        <v>#REF!</v>
      </c>
      <c r="J35" s="192"/>
      <c r="K35" s="176" t="e">
        <f>SUM(C35:I35)</f>
        <v>#REF!</v>
      </c>
      <c r="M35" s="177" t="s">
        <v>705</v>
      </c>
      <c r="N35" s="178" t="e">
        <f>N24+N26</f>
        <v>#REF!</v>
      </c>
      <c r="O35" s="179" t="e">
        <f>SUM(N35/N23)</f>
        <v>#REF!</v>
      </c>
      <c r="P35" s="114"/>
    </row>
    <row r="36" spans="2:16">
      <c r="B36" s="525" t="s">
        <v>684</v>
      </c>
      <c r="C36" s="525"/>
      <c r="D36" s="525"/>
      <c r="E36" t="s">
        <v>12</v>
      </c>
      <c r="K36" s="180" t="e">
        <f>IF(K33-N33=0,"OK","sprawdz")</f>
        <v>#REF!</v>
      </c>
      <c r="M36" s="181" t="s">
        <v>706</v>
      </c>
      <c r="N36" s="182" t="e">
        <f>SUM(N27+N32)</f>
        <v>#REF!</v>
      </c>
      <c r="O36" s="183" t="e">
        <f>SUM(O23-O35)</f>
        <v>#REF!</v>
      </c>
      <c r="P36" s="114"/>
    </row>
    <row r="37" spans="2:16">
      <c r="B37" s="525"/>
      <c r="C37" s="525"/>
      <c r="D37" s="525"/>
      <c r="E37" t="s">
        <v>707</v>
      </c>
      <c r="K37" s="180" t="e">
        <f>IF(K24-N24=0,"OK","sprawdz")</f>
        <v>#REF!</v>
      </c>
    </row>
    <row r="38" spans="2:16">
      <c r="M38" t="s">
        <v>708</v>
      </c>
      <c r="N38" s="184" t="e">
        <f>N23-N35-N36</f>
        <v>#REF!</v>
      </c>
    </row>
    <row r="39" spans="2:16" ht="36" customHeight="1">
      <c r="M39" s="120">
        <v>2885448.23</v>
      </c>
      <c r="N39" s="184">
        <f>M39-2700000</f>
        <v>185448.22999999998</v>
      </c>
    </row>
    <row r="172" spans="6:10">
      <c r="F172" s="108"/>
      <c r="G172" s="108"/>
      <c r="H172" s="108"/>
      <c r="I172" s="108"/>
      <c r="J172" s="108"/>
    </row>
  </sheetData>
  <mergeCells count="5">
    <mergeCell ref="B3:K3"/>
    <mergeCell ref="M21:O22"/>
    <mergeCell ref="B22:B23"/>
    <mergeCell ref="C22:K22"/>
    <mergeCell ref="B36:D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Z453"/>
  <sheetViews>
    <sheetView zoomScale="60" zoomScaleNormal="60" workbookViewId="0">
      <pane xSplit="1" ySplit="2" topLeftCell="C3" activePane="bottomRight" state="frozen"/>
      <selection pane="topRight" activeCell="C1" sqref="C1"/>
      <selection pane="bottomLeft" activeCell="A3" sqref="A3"/>
      <selection pane="bottomRight" activeCell="C20" sqref="C20"/>
    </sheetView>
  </sheetViews>
  <sheetFormatPr defaultColWidth="8.59765625" defaultRowHeight="14.4" outlineLevelRow="2"/>
  <cols>
    <col min="1" max="1" width="9.59765625" customWidth="1"/>
    <col min="2" max="2" width="9.59765625" style="1" customWidth="1"/>
    <col min="3" max="3" width="67.3984375" style="2" customWidth="1"/>
    <col min="4" max="4" width="9.69921875" style="3" customWidth="1"/>
    <col min="5" max="5" width="5.09765625" style="4" customWidth="1"/>
    <col min="6" max="6" width="5.19921875" style="4" customWidth="1"/>
    <col min="7" max="8" width="5.59765625" style="4" customWidth="1"/>
    <col min="9" max="9" width="11.8984375" style="4" customWidth="1"/>
    <col min="10" max="10" width="8.8984375" style="5" customWidth="1"/>
    <col min="11" max="11" width="15.59765625" style="6" customWidth="1"/>
    <col min="12" max="12" width="13.09765625" style="5" customWidth="1"/>
    <col min="13" max="13" width="10.59765625" style="7" hidden="1" customWidth="1"/>
    <col min="14" max="14" width="5.19921875" style="7" hidden="1" customWidth="1"/>
    <col min="15" max="15" width="10.8984375" style="7" hidden="1" customWidth="1"/>
    <col min="16" max="16" width="6.19921875" style="5" hidden="1" customWidth="1"/>
    <col min="17" max="17" width="22" style="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53" t="s">
        <v>0</v>
      </c>
      <c r="C1" s="553"/>
      <c r="D1" s="554" t="s">
        <v>1</v>
      </c>
      <c r="E1" s="554" t="s">
        <v>2</v>
      </c>
      <c r="F1" s="554" t="s">
        <v>3</v>
      </c>
      <c r="G1" s="555" t="s">
        <v>4</v>
      </c>
      <c r="H1" s="10" t="s">
        <v>5</v>
      </c>
      <c r="I1" s="550">
        <v>2020</v>
      </c>
      <c r="J1" s="550"/>
      <c r="K1" s="550"/>
      <c r="L1" s="550"/>
      <c r="M1" s="551">
        <v>2021</v>
      </c>
      <c r="N1" s="551"/>
      <c r="O1" s="551"/>
      <c r="P1" s="551"/>
      <c r="Q1" s="11"/>
      <c r="S1" s="193" t="s">
        <v>6</v>
      </c>
    </row>
    <row r="2" spans="2:26" ht="70.5" customHeight="1">
      <c r="B2" s="553"/>
      <c r="C2" s="553"/>
      <c r="D2" s="554"/>
      <c r="E2" s="554"/>
      <c r="F2" s="554"/>
      <c r="G2" s="555"/>
      <c r="H2" s="12" t="s">
        <v>7</v>
      </c>
      <c r="I2" s="13" t="s">
        <v>8</v>
      </c>
      <c r="J2" s="13" t="s">
        <v>9</v>
      </c>
      <c r="K2" s="14" t="s">
        <v>10</v>
      </c>
      <c r="L2" s="13" t="s">
        <v>11</v>
      </c>
      <c r="M2" s="13" t="s">
        <v>8</v>
      </c>
      <c r="N2" s="13" t="s">
        <v>9</v>
      </c>
      <c r="O2" s="15" t="s">
        <v>10</v>
      </c>
      <c r="P2" s="13" t="s">
        <v>11</v>
      </c>
      <c r="Q2" s="15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52" t="s">
        <v>18</v>
      </c>
      <c r="C3" s="552"/>
      <c r="D3" s="552"/>
      <c r="E3" s="552"/>
      <c r="F3" s="552"/>
      <c r="G3" s="552"/>
      <c r="H3" s="552"/>
      <c r="I3" s="547">
        <f>I4+I420</f>
        <v>32060535.960000001</v>
      </c>
      <c r="J3" s="547"/>
      <c r="K3" s="547"/>
      <c r="L3" s="547"/>
      <c r="M3" s="547">
        <f>M4+M420</f>
        <v>0</v>
      </c>
      <c r="N3" s="547"/>
      <c r="O3" s="547"/>
      <c r="P3" s="547"/>
      <c r="Q3" s="17">
        <f>Q4+Q420</f>
        <v>32060535.960000001</v>
      </c>
    </row>
    <row r="4" spans="2:26" ht="25.5" customHeight="1">
      <c r="B4" s="546" t="s">
        <v>19</v>
      </c>
      <c r="C4" s="546"/>
      <c r="D4" s="546"/>
      <c r="E4" s="546"/>
      <c r="F4" s="546"/>
      <c r="G4" s="546"/>
      <c r="H4" s="546"/>
      <c r="I4" s="547">
        <f>I5+I44+J56+I142+I154+I232+I267+I275</f>
        <v>29145941.780000001</v>
      </c>
      <c r="J4" s="547"/>
      <c r="K4" s="547"/>
      <c r="L4" s="547"/>
      <c r="M4" s="547">
        <f>M5+M44+N56+M142+M154+M232+M267+M275</f>
        <v>0</v>
      </c>
      <c r="N4" s="547"/>
      <c r="O4" s="547"/>
      <c r="P4" s="547"/>
      <c r="Q4" s="18">
        <f>Q5+Q44+Q56+Q142+Q154+Q232+Q267+Q275</f>
        <v>29145941.780000001</v>
      </c>
    </row>
    <row r="5" spans="2:26" s="198" customFormat="1" ht="21" customHeight="1">
      <c r="B5" s="19" t="s">
        <v>20</v>
      </c>
      <c r="C5" s="542" t="s">
        <v>21</v>
      </c>
      <c r="D5" s="542"/>
      <c r="E5" s="542"/>
      <c r="F5" s="542"/>
      <c r="G5" s="542"/>
      <c r="H5" s="542"/>
      <c r="I5" s="548">
        <f>SUM(L6:L43)</f>
        <v>5143089</v>
      </c>
      <c r="J5" s="548"/>
      <c r="K5" s="548"/>
      <c r="L5" s="548"/>
      <c r="M5" s="549">
        <f>SUM(P6:P39)</f>
        <v>0</v>
      </c>
      <c r="N5" s="549"/>
      <c r="O5" s="549"/>
      <c r="P5" s="549"/>
      <c r="Q5" s="20">
        <f>SUM(Q6:Q43)</f>
        <v>5143089</v>
      </c>
      <c r="R5" s="199"/>
      <c r="S5" s="200">
        <f>SUM(S6:S43)</f>
        <v>1221000</v>
      </c>
      <c r="T5" s="200">
        <f>SUM(T6:T43)</f>
        <v>25000</v>
      </c>
      <c r="U5" s="200">
        <f>SUM(U6:U43)</f>
        <v>0</v>
      </c>
      <c r="V5" s="201">
        <f>U5/Q5</f>
        <v>0</v>
      </c>
      <c r="W5" s="202">
        <f>Q5-U5</f>
        <v>5143089</v>
      </c>
      <c r="X5" s="202">
        <f>Q5-U5</f>
        <v>5143089</v>
      </c>
      <c r="Y5" s="203">
        <f>X5+U5</f>
        <v>5143089</v>
      </c>
      <c r="Z5" s="204">
        <f>Y5-Q5</f>
        <v>0</v>
      </c>
    </row>
    <row r="6" spans="2:26" hidden="1" outlineLevel="1">
      <c r="B6" s="21" t="s">
        <v>22</v>
      </c>
      <c r="C6" s="22" t="s">
        <v>23</v>
      </c>
      <c r="D6" s="23" t="s">
        <v>24</v>
      </c>
      <c r="E6" s="24"/>
      <c r="F6" s="24"/>
      <c r="G6" s="24"/>
      <c r="H6" s="24"/>
      <c r="I6" s="49" t="s">
        <v>711</v>
      </c>
      <c r="J6" s="26">
        <v>3000</v>
      </c>
      <c r="K6" s="27">
        <v>1.8</v>
      </c>
      <c r="L6" s="41">
        <f t="shared" ref="L6:L43" si="0">ROUND(K6*J6,2)</f>
        <v>5400</v>
      </c>
      <c r="M6" s="23" t="str">
        <f t="shared" ref="M6:M39" si="1">I6</f>
        <v>SZT.</v>
      </c>
      <c r="N6" s="3">
        <v>0</v>
      </c>
      <c r="O6" s="42">
        <v>0</v>
      </c>
      <c r="P6" s="28">
        <f t="shared" ref="P6:P39" si="2">O6*N7</f>
        <v>0</v>
      </c>
      <c r="Q6" s="43">
        <f t="shared" ref="Q6:Q39" si="3">P6+L6</f>
        <v>5400</v>
      </c>
      <c r="S6" s="205">
        <f t="shared" ref="S6:S43" si="4">IF(F6="T",Q6,0)</f>
        <v>0</v>
      </c>
      <c r="T6" s="205">
        <f t="shared" ref="T6:T43" si="5">IF(G6="T",Q6,0)</f>
        <v>0</v>
      </c>
      <c r="U6" s="205">
        <f t="shared" ref="U6:U43" si="6">IF(H6="T",Q6,0)</f>
        <v>0</v>
      </c>
    </row>
    <row r="7" spans="2:26" hidden="1" outlineLevel="1">
      <c r="B7" s="21" t="s">
        <v>26</v>
      </c>
      <c r="C7" s="22" t="s">
        <v>27</v>
      </c>
      <c r="D7" s="23" t="s">
        <v>24</v>
      </c>
      <c r="E7" s="24"/>
      <c r="F7" s="24"/>
      <c r="G7" s="24"/>
      <c r="H7" s="24"/>
      <c r="I7" s="25" t="s">
        <v>711</v>
      </c>
      <c r="J7" s="26">
        <v>700</v>
      </c>
      <c r="K7" s="27">
        <v>82</v>
      </c>
      <c r="L7" s="41">
        <f t="shared" si="0"/>
        <v>57400</v>
      </c>
      <c r="M7" s="23" t="str">
        <f t="shared" si="1"/>
        <v>SZT.</v>
      </c>
      <c r="N7" s="51">
        <v>0</v>
      </c>
      <c r="O7" s="42">
        <v>0</v>
      </c>
      <c r="P7" s="28">
        <f t="shared" si="2"/>
        <v>0</v>
      </c>
      <c r="Q7" s="43">
        <f t="shared" si="3"/>
        <v>57400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idden="1" outlineLevel="1">
      <c r="B8" s="21" t="s">
        <v>29</v>
      </c>
      <c r="C8" s="22" t="s">
        <v>30</v>
      </c>
      <c r="D8" s="23" t="s">
        <v>24</v>
      </c>
      <c r="E8" s="24"/>
      <c r="F8" s="24"/>
      <c r="G8" s="24"/>
      <c r="H8" s="24"/>
      <c r="I8" s="25" t="s">
        <v>711</v>
      </c>
      <c r="J8" s="26">
        <v>1500</v>
      </c>
      <c r="K8" s="27">
        <v>15</v>
      </c>
      <c r="L8" s="41">
        <f t="shared" si="0"/>
        <v>22500</v>
      </c>
      <c r="M8" s="23" t="str">
        <f t="shared" si="1"/>
        <v>SZT.</v>
      </c>
      <c r="N8" s="51">
        <v>0</v>
      </c>
      <c r="O8" s="42">
        <v>0</v>
      </c>
      <c r="P8" s="28">
        <f t="shared" si="2"/>
        <v>0</v>
      </c>
      <c r="Q8" s="43">
        <f t="shared" si="3"/>
        <v>22500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idden="1" outlineLevel="1">
      <c r="B9" s="21" t="s">
        <v>31</v>
      </c>
      <c r="C9" s="22" t="s">
        <v>32</v>
      </c>
      <c r="D9" s="23" t="s">
        <v>24</v>
      </c>
      <c r="E9" s="24"/>
      <c r="F9" s="24"/>
      <c r="G9" s="24"/>
      <c r="H9" s="24"/>
      <c r="I9" s="25" t="s">
        <v>711</v>
      </c>
      <c r="J9" s="26">
        <v>90</v>
      </c>
      <c r="K9" s="27">
        <v>300</v>
      </c>
      <c r="L9" s="41">
        <f t="shared" si="0"/>
        <v>27000</v>
      </c>
      <c r="M9" s="23" t="str">
        <f t="shared" si="1"/>
        <v>SZT.</v>
      </c>
      <c r="N9" s="51">
        <v>0</v>
      </c>
      <c r="O9" s="42">
        <v>0</v>
      </c>
      <c r="P9" s="28">
        <f t="shared" si="2"/>
        <v>0</v>
      </c>
      <c r="Q9" s="43">
        <f t="shared" si="3"/>
        <v>27000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idden="1" outlineLevel="1">
      <c r="B10" s="21" t="s">
        <v>33</v>
      </c>
      <c r="C10" s="22" t="s">
        <v>34</v>
      </c>
      <c r="D10" s="23" t="s">
        <v>24</v>
      </c>
      <c r="E10" s="24"/>
      <c r="F10" s="24"/>
      <c r="G10" s="24"/>
      <c r="H10" s="24"/>
      <c r="I10" s="25" t="s">
        <v>711</v>
      </c>
      <c r="J10" s="26">
        <v>115000</v>
      </c>
      <c r="K10" s="27">
        <v>0.5</v>
      </c>
      <c r="L10" s="41">
        <f t="shared" si="0"/>
        <v>57500</v>
      </c>
      <c r="M10" s="23" t="str">
        <f t="shared" si="1"/>
        <v>SZT.</v>
      </c>
      <c r="N10" s="51">
        <v>0</v>
      </c>
      <c r="O10" s="42">
        <v>0</v>
      </c>
      <c r="P10" s="28">
        <f t="shared" si="2"/>
        <v>0</v>
      </c>
      <c r="Q10" s="43">
        <f t="shared" si="3"/>
        <v>57500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idden="1" outlineLevel="1">
      <c r="B11" s="21" t="s">
        <v>35</v>
      </c>
      <c r="C11" s="22" t="s">
        <v>36</v>
      </c>
      <c r="D11" s="23" t="s">
        <v>24</v>
      </c>
      <c r="E11" s="24"/>
      <c r="F11" s="24"/>
      <c r="G11" s="24"/>
      <c r="H11" s="24"/>
      <c r="I11" s="25" t="s">
        <v>711</v>
      </c>
      <c r="J11" s="26">
        <v>175000</v>
      </c>
      <c r="K11" s="27">
        <v>0.5</v>
      </c>
      <c r="L11" s="41">
        <f t="shared" si="0"/>
        <v>87500</v>
      </c>
      <c r="M11" s="23" t="str">
        <f t="shared" si="1"/>
        <v>SZT.</v>
      </c>
      <c r="N11" s="51">
        <v>0</v>
      </c>
      <c r="O11" s="42">
        <v>0</v>
      </c>
      <c r="P11" s="28">
        <f t="shared" si="2"/>
        <v>0</v>
      </c>
      <c r="Q11" s="43">
        <f t="shared" si="3"/>
        <v>87500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idden="1" outlineLevel="1">
      <c r="B12" s="21" t="s">
        <v>37</v>
      </c>
      <c r="C12" s="22" t="s">
        <v>38</v>
      </c>
      <c r="D12" s="23" t="s">
        <v>24</v>
      </c>
      <c r="E12" s="24"/>
      <c r="F12" s="24"/>
      <c r="G12" s="24"/>
      <c r="H12" s="24"/>
      <c r="I12" s="25" t="s">
        <v>711</v>
      </c>
      <c r="J12" s="26">
        <v>2500</v>
      </c>
      <c r="K12" s="27">
        <v>23</v>
      </c>
      <c r="L12" s="41">
        <f t="shared" si="0"/>
        <v>57500</v>
      </c>
      <c r="M12" s="23" t="str">
        <f t="shared" si="1"/>
        <v>SZT.</v>
      </c>
      <c r="N12" s="51">
        <v>0</v>
      </c>
      <c r="O12" s="42">
        <v>0</v>
      </c>
      <c r="P12" s="28">
        <f t="shared" si="2"/>
        <v>0</v>
      </c>
      <c r="Q12" s="43">
        <f t="shared" si="3"/>
        <v>57500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idden="1" outlineLevel="1">
      <c r="B13" s="21" t="s">
        <v>39</v>
      </c>
      <c r="C13" s="22" t="s">
        <v>40</v>
      </c>
      <c r="D13" s="23" t="s">
        <v>24</v>
      </c>
      <c r="E13" s="24"/>
      <c r="F13" s="24"/>
      <c r="G13" s="24"/>
      <c r="H13" s="24"/>
      <c r="I13" s="25" t="s">
        <v>711</v>
      </c>
      <c r="J13" s="26">
        <v>2000</v>
      </c>
      <c r="K13" s="27">
        <v>33</v>
      </c>
      <c r="L13" s="41">
        <f t="shared" si="0"/>
        <v>66000</v>
      </c>
      <c r="M13" s="23" t="str">
        <f t="shared" si="1"/>
        <v>SZT.</v>
      </c>
      <c r="N13" s="51">
        <v>0</v>
      </c>
      <c r="O13" s="42">
        <v>0</v>
      </c>
      <c r="P13" s="28">
        <f t="shared" si="2"/>
        <v>0</v>
      </c>
      <c r="Q13" s="43">
        <f t="shared" si="3"/>
        <v>66000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idden="1" outlineLevel="1">
      <c r="B14" s="21" t="s">
        <v>41</v>
      </c>
      <c r="C14" s="22" t="s">
        <v>42</v>
      </c>
      <c r="D14" s="23" t="s">
        <v>24</v>
      </c>
      <c r="E14" s="24"/>
      <c r="F14" s="24"/>
      <c r="G14" s="24"/>
      <c r="H14" s="24"/>
      <c r="I14" s="25" t="s">
        <v>711</v>
      </c>
      <c r="J14" s="26">
        <v>1000</v>
      </c>
      <c r="K14" s="27">
        <v>26</v>
      </c>
      <c r="L14" s="41">
        <f t="shared" si="0"/>
        <v>26000</v>
      </c>
      <c r="M14" s="23" t="str">
        <f t="shared" si="1"/>
        <v>SZT.</v>
      </c>
      <c r="N14" s="51">
        <v>0</v>
      </c>
      <c r="O14" s="42">
        <v>0</v>
      </c>
      <c r="P14" s="28">
        <f t="shared" si="2"/>
        <v>0</v>
      </c>
      <c r="Q14" s="43">
        <f t="shared" si="3"/>
        <v>26000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idden="1" outlineLevel="1">
      <c r="B15" s="21" t="s">
        <v>43</v>
      </c>
      <c r="C15" s="22" t="s">
        <v>44</v>
      </c>
      <c r="D15" s="23" t="s">
        <v>24</v>
      </c>
      <c r="E15" s="24"/>
      <c r="F15" s="24"/>
      <c r="G15" s="24"/>
      <c r="H15" s="24"/>
      <c r="I15" s="25" t="s">
        <v>45</v>
      </c>
      <c r="J15" s="26">
        <v>1500</v>
      </c>
      <c r="K15" s="27">
        <v>32</v>
      </c>
      <c r="L15" s="41">
        <f t="shared" si="0"/>
        <v>48000</v>
      </c>
      <c r="M15" s="23" t="str">
        <f t="shared" si="1"/>
        <v>ZESTAW</v>
      </c>
      <c r="N15" s="51">
        <v>0</v>
      </c>
      <c r="O15" s="42">
        <v>0</v>
      </c>
      <c r="P15" s="28">
        <f t="shared" si="2"/>
        <v>0</v>
      </c>
      <c r="Q15" s="43">
        <f t="shared" si="3"/>
        <v>48000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30" hidden="1" customHeight="1" outlineLevel="1">
      <c r="B16" s="21" t="s">
        <v>46</v>
      </c>
      <c r="C16" s="22" t="s">
        <v>47</v>
      </c>
      <c r="D16" s="23" t="s">
        <v>24</v>
      </c>
      <c r="E16" s="24"/>
      <c r="F16" s="24"/>
      <c r="G16" s="24"/>
      <c r="H16" s="24"/>
      <c r="I16" s="25" t="s">
        <v>711</v>
      </c>
      <c r="J16" s="26">
        <v>50</v>
      </c>
      <c r="K16" s="27">
        <v>135</v>
      </c>
      <c r="L16" s="41">
        <f t="shared" si="0"/>
        <v>6750</v>
      </c>
      <c r="M16" s="23" t="str">
        <f t="shared" si="1"/>
        <v>SZT.</v>
      </c>
      <c r="N16" s="51">
        <v>0</v>
      </c>
      <c r="O16" s="42">
        <v>0</v>
      </c>
      <c r="P16" s="28">
        <f t="shared" si="2"/>
        <v>0</v>
      </c>
      <c r="Q16" s="43">
        <f t="shared" si="3"/>
        <v>6750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idden="1" outlineLevel="1">
      <c r="B17" s="21" t="s">
        <v>48</v>
      </c>
      <c r="C17" s="22" t="s">
        <v>49</v>
      </c>
      <c r="D17" s="23" t="s">
        <v>24</v>
      </c>
      <c r="E17" s="24"/>
      <c r="F17" s="24"/>
      <c r="G17" s="24"/>
      <c r="H17" s="24"/>
      <c r="I17" s="25" t="s">
        <v>711</v>
      </c>
      <c r="J17" s="26">
        <v>200</v>
      </c>
      <c r="K17" s="27">
        <v>180</v>
      </c>
      <c r="L17" s="41">
        <f t="shared" si="0"/>
        <v>36000</v>
      </c>
      <c r="M17" s="23" t="str">
        <f t="shared" si="1"/>
        <v>SZT.</v>
      </c>
      <c r="N17" s="51">
        <v>0</v>
      </c>
      <c r="O17" s="42">
        <v>0</v>
      </c>
      <c r="P17" s="28">
        <f t="shared" si="2"/>
        <v>0</v>
      </c>
      <c r="Q17" s="43">
        <f t="shared" si="3"/>
        <v>36000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idden="1" outlineLevel="1">
      <c r="B18" s="21" t="s">
        <v>50</v>
      </c>
      <c r="C18" s="22" t="s">
        <v>51</v>
      </c>
      <c r="D18" s="23" t="s">
        <v>24</v>
      </c>
      <c r="E18" s="24"/>
      <c r="F18" s="24"/>
      <c r="G18" s="24"/>
      <c r="H18" s="24"/>
      <c r="I18" s="25" t="s">
        <v>711</v>
      </c>
      <c r="J18" s="26">
        <v>3000</v>
      </c>
      <c r="K18" s="27">
        <v>27</v>
      </c>
      <c r="L18" s="41">
        <f t="shared" si="0"/>
        <v>81000</v>
      </c>
      <c r="M18" s="23" t="str">
        <f t="shared" si="1"/>
        <v>SZT.</v>
      </c>
      <c r="N18" s="51">
        <v>0</v>
      </c>
      <c r="O18" s="42">
        <v>0</v>
      </c>
      <c r="P18" s="28">
        <f t="shared" si="2"/>
        <v>0</v>
      </c>
      <c r="Q18" s="43">
        <f t="shared" si="3"/>
        <v>81000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idden="1" outlineLevel="1">
      <c r="B19" s="21" t="s">
        <v>52</v>
      </c>
      <c r="C19" s="22" t="s">
        <v>53</v>
      </c>
      <c r="D19" s="23" t="s">
        <v>24</v>
      </c>
      <c r="E19" s="24"/>
      <c r="F19" s="24"/>
      <c r="G19" s="24"/>
      <c r="H19" s="24"/>
      <c r="I19" s="25" t="s">
        <v>711</v>
      </c>
      <c r="J19" s="26">
        <v>2000</v>
      </c>
      <c r="K19" s="27">
        <v>12</v>
      </c>
      <c r="L19" s="41">
        <f t="shared" si="0"/>
        <v>24000</v>
      </c>
      <c r="M19" s="23" t="str">
        <f t="shared" si="1"/>
        <v>SZT.</v>
      </c>
      <c r="N19" s="51">
        <v>0</v>
      </c>
      <c r="O19" s="42">
        <v>0</v>
      </c>
      <c r="P19" s="28">
        <f t="shared" si="2"/>
        <v>0</v>
      </c>
      <c r="Q19" s="43">
        <f t="shared" si="3"/>
        <v>24000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idden="1" outlineLevel="1">
      <c r="B20" s="21" t="s">
        <v>54</v>
      </c>
      <c r="C20" s="22" t="s">
        <v>55</v>
      </c>
      <c r="D20" s="23" t="s">
        <v>24</v>
      </c>
      <c r="E20" s="24"/>
      <c r="F20" s="24"/>
      <c r="G20" s="24"/>
      <c r="H20" s="24"/>
      <c r="I20" s="25" t="s">
        <v>711</v>
      </c>
      <c r="J20" s="26">
        <v>2000</v>
      </c>
      <c r="K20" s="27">
        <v>12</v>
      </c>
      <c r="L20" s="41">
        <f t="shared" si="0"/>
        <v>24000</v>
      </c>
      <c r="M20" s="23" t="str">
        <f t="shared" si="1"/>
        <v>SZT.</v>
      </c>
      <c r="N20" s="51">
        <v>0</v>
      </c>
      <c r="O20" s="42">
        <v>0</v>
      </c>
      <c r="P20" s="28">
        <f t="shared" si="2"/>
        <v>0</v>
      </c>
      <c r="Q20" s="43">
        <f t="shared" si="3"/>
        <v>24000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idden="1" outlineLevel="1">
      <c r="B21" s="21" t="s">
        <v>56</v>
      </c>
      <c r="C21" s="22" t="s">
        <v>57</v>
      </c>
      <c r="D21" s="23" t="s">
        <v>24</v>
      </c>
      <c r="E21" s="24"/>
      <c r="F21" s="24"/>
      <c r="G21" s="24"/>
      <c r="H21" s="24"/>
      <c r="I21" s="25" t="s">
        <v>711</v>
      </c>
      <c r="J21" s="26">
        <v>50</v>
      </c>
      <c r="K21" s="27">
        <v>30</v>
      </c>
      <c r="L21" s="41">
        <f t="shared" si="0"/>
        <v>1500</v>
      </c>
      <c r="M21" s="23" t="str">
        <f t="shared" si="1"/>
        <v>SZT.</v>
      </c>
      <c r="N21" s="51">
        <v>0</v>
      </c>
      <c r="O21" s="42">
        <v>0</v>
      </c>
      <c r="P21" s="28">
        <f t="shared" si="2"/>
        <v>0</v>
      </c>
      <c r="Q21" s="43">
        <f t="shared" si="3"/>
        <v>1500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idden="1" outlineLevel="1">
      <c r="B22" s="21" t="s">
        <v>58</v>
      </c>
      <c r="C22" s="22" t="s">
        <v>59</v>
      </c>
      <c r="D22" s="23" t="s">
        <v>24</v>
      </c>
      <c r="E22" s="24"/>
      <c r="F22" s="24"/>
      <c r="G22" s="24"/>
      <c r="H22" s="24"/>
      <c r="I22" s="25" t="s">
        <v>711</v>
      </c>
      <c r="J22" s="26">
        <v>2000</v>
      </c>
      <c r="K22" s="27">
        <v>26</v>
      </c>
      <c r="L22" s="41">
        <f t="shared" si="0"/>
        <v>52000</v>
      </c>
      <c r="M22" s="23" t="str">
        <f t="shared" si="1"/>
        <v>SZT.</v>
      </c>
      <c r="N22" s="51">
        <v>0</v>
      </c>
      <c r="O22" s="42">
        <v>0</v>
      </c>
      <c r="P22" s="28">
        <f t="shared" si="2"/>
        <v>0</v>
      </c>
      <c r="Q22" s="43">
        <f t="shared" si="3"/>
        <v>52000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idden="1" outlineLevel="1">
      <c r="B23" s="21" t="s">
        <v>60</v>
      </c>
      <c r="C23" s="22" t="s">
        <v>61</v>
      </c>
      <c r="D23" s="23" t="s">
        <v>24</v>
      </c>
      <c r="E23" s="24"/>
      <c r="F23" s="24"/>
      <c r="G23" s="24"/>
      <c r="H23" s="24"/>
      <c r="I23" s="25" t="s">
        <v>711</v>
      </c>
      <c r="J23" s="26">
        <v>2000</v>
      </c>
      <c r="K23" s="27">
        <v>20</v>
      </c>
      <c r="L23" s="41">
        <f t="shared" si="0"/>
        <v>40000</v>
      </c>
      <c r="M23" s="23" t="str">
        <f t="shared" si="1"/>
        <v>SZT.</v>
      </c>
      <c r="N23" s="51">
        <v>0</v>
      </c>
      <c r="O23" s="42">
        <v>0</v>
      </c>
      <c r="P23" s="28">
        <f t="shared" si="2"/>
        <v>0</v>
      </c>
      <c r="Q23" s="43">
        <f t="shared" si="3"/>
        <v>40000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idden="1" outlineLevel="1">
      <c r="B24" s="21" t="s">
        <v>62</v>
      </c>
      <c r="C24" s="22" t="s">
        <v>64</v>
      </c>
      <c r="D24" s="23" t="s">
        <v>24</v>
      </c>
      <c r="E24" s="24"/>
      <c r="F24" s="24"/>
      <c r="G24" s="24"/>
      <c r="H24" s="24"/>
      <c r="I24" s="25" t="s">
        <v>711</v>
      </c>
      <c r="J24" s="26">
        <v>43000</v>
      </c>
      <c r="K24" s="27">
        <v>22</v>
      </c>
      <c r="L24" s="41">
        <f t="shared" si="0"/>
        <v>946000</v>
      </c>
      <c r="M24" s="23" t="str">
        <f t="shared" si="1"/>
        <v>SZT.</v>
      </c>
      <c r="N24" s="51">
        <v>0</v>
      </c>
      <c r="O24" s="42">
        <v>0</v>
      </c>
      <c r="P24" s="28">
        <f t="shared" si="2"/>
        <v>0</v>
      </c>
      <c r="Q24" s="43">
        <f t="shared" si="3"/>
        <v>946000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idden="1" outlineLevel="1">
      <c r="B25" s="21" t="s">
        <v>63</v>
      </c>
      <c r="C25" s="22" t="s">
        <v>66</v>
      </c>
      <c r="D25" s="23" t="s">
        <v>24</v>
      </c>
      <c r="E25" s="24"/>
      <c r="F25" s="24"/>
      <c r="G25" s="24"/>
      <c r="H25" s="24"/>
      <c r="I25" s="25" t="s">
        <v>711</v>
      </c>
      <c r="J25" s="26">
        <v>500</v>
      </c>
      <c r="K25" s="27">
        <v>389</v>
      </c>
      <c r="L25" s="41">
        <f t="shared" si="0"/>
        <v>194500</v>
      </c>
      <c r="M25" s="23" t="str">
        <f t="shared" si="1"/>
        <v>SZT.</v>
      </c>
      <c r="N25" s="51">
        <v>0</v>
      </c>
      <c r="O25" s="42">
        <v>0</v>
      </c>
      <c r="P25" s="28">
        <f t="shared" si="2"/>
        <v>0</v>
      </c>
      <c r="Q25" s="43">
        <f t="shared" si="3"/>
        <v>194500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idden="1" outlineLevel="1">
      <c r="B26" s="21" t="s">
        <v>65</v>
      </c>
      <c r="C26" s="22" t="s">
        <v>68</v>
      </c>
      <c r="D26" s="23" t="s">
        <v>24</v>
      </c>
      <c r="E26" s="24"/>
      <c r="F26" s="24"/>
      <c r="G26" s="24"/>
      <c r="H26" s="24"/>
      <c r="I26" s="25" t="s">
        <v>711</v>
      </c>
      <c r="J26" s="26">
        <v>30</v>
      </c>
      <c r="K26" s="27">
        <v>100</v>
      </c>
      <c r="L26" s="41">
        <f t="shared" si="0"/>
        <v>3000</v>
      </c>
      <c r="M26" s="23" t="str">
        <f t="shared" si="1"/>
        <v>SZT.</v>
      </c>
      <c r="N26" s="51">
        <v>0</v>
      </c>
      <c r="O26" s="42">
        <v>0</v>
      </c>
      <c r="P26" s="28">
        <f t="shared" si="2"/>
        <v>0</v>
      </c>
      <c r="Q26" s="43">
        <f t="shared" si="3"/>
        <v>3000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idden="1" outlineLevel="1">
      <c r="B27" s="21" t="s">
        <v>67</v>
      </c>
      <c r="C27" s="22" t="s">
        <v>70</v>
      </c>
      <c r="D27" s="23" t="s">
        <v>24</v>
      </c>
      <c r="E27" s="24"/>
      <c r="F27" s="71" t="s">
        <v>28</v>
      </c>
      <c r="G27" s="24"/>
      <c r="H27" s="24"/>
      <c r="I27" s="25" t="s">
        <v>711</v>
      </c>
      <c r="J27" s="26">
        <v>2</v>
      </c>
      <c r="K27" s="27">
        <v>15000</v>
      </c>
      <c r="L27" s="41">
        <f t="shared" si="0"/>
        <v>30000</v>
      </c>
      <c r="M27" s="23" t="str">
        <f t="shared" si="1"/>
        <v>SZT.</v>
      </c>
      <c r="N27" s="51">
        <v>0</v>
      </c>
      <c r="O27" s="42">
        <v>0</v>
      </c>
      <c r="P27" s="28">
        <f t="shared" si="2"/>
        <v>0</v>
      </c>
      <c r="Q27" s="43">
        <f t="shared" si="3"/>
        <v>30000</v>
      </c>
      <c r="S27" s="205">
        <f t="shared" si="4"/>
        <v>30000</v>
      </c>
      <c r="T27" s="205">
        <f t="shared" si="5"/>
        <v>0</v>
      </c>
      <c r="U27" s="205">
        <f t="shared" si="6"/>
        <v>0</v>
      </c>
    </row>
    <row r="28" spans="2:21" hidden="1" outlineLevel="1">
      <c r="B28" s="21" t="s">
        <v>69</v>
      </c>
      <c r="C28" s="22" t="s">
        <v>712</v>
      </c>
      <c r="D28" s="23" t="s">
        <v>24</v>
      </c>
      <c r="E28" s="24"/>
      <c r="F28" s="71" t="s">
        <v>28</v>
      </c>
      <c r="G28" s="24"/>
      <c r="H28" s="24"/>
      <c r="I28" s="25" t="s">
        <v>711</v>
      </c>
      <c r="J28" s="26">
        <v>2</v>
      </c>
      <c r="K28" s="27">
        <v>150000</v>
      </c>
      <c r="L28" s="41">
        <f t="shared" si="0"/>
        <v>300000</v>
      </c>
      <c r="M28" s="23" t="str">
        <f t="shared" si="1"/>
        <v>SZT.</v>
      </c>
      <c r="N28" s="51">
        <v>0</v>
      </c>
      <c r="O28" s="42">
        <v>0</v>
      </c>
      <c r="P28" s="28">
        <f t="shared" si="2"/>
        <v>0</v>
      </c>
      <c r="Q28" s="43">
        <f t="shared" si="3"/>
        <v>300000</v>
      </c>
      <c r="S28" s="205">
        <f t="shared" si="4"/>
        <v>300000</v>
      </c>
      <c r="T28" s="205">
        <f t="shared" si="5"/>
        <v>0</v>
      </c>
      <c r="U28" s="205">
        <f t="shared" si="6"/>
        <v>0</v>
      </c>
    </row>
    <row r="29" spans="2:21" hidden="1" outlineLevel="1">
      <c r="B29" s="21" t="s">
        <v>71</v>
      </c>
      <c r="C29" s="22" t="s">
        <v>713</v>
      </c>
      <c r="D29" s="23" t="s">
        <v>24</v>
      </c>
      <c r="E29" s="24"/>
      <c r="F29" s="71" t="s">
        <v>28</v>
      </c>
      <c r="G29" s="24"/>
      <c r="H29" s="24"/>
      <c r="I29" s="25" t="s">
        <v>711</v>
      </c>
      <c r="J29" s="26">
        <v>3</v>
      </c>
      <c r="K29" s="27">
        <v>40000</v>
      </c>
      <c r="L29" s="41">
        <f t="shared" si="0"/>
        <v>120000</v>
      </c>
      <c r="M29" s="23" t="str">
        <f t="shared" si="1"/>
        <v>SZT.</v>
      </c>
      <c r="N29" s="51">
        <v>0</v>
      </c>
      <c r="O29" s="42">
        <v>0</v>
      </c>
      <c r="P29" s="28">
        <f t="shared" si="2"/>
        <v>0</v>
      </c>
      <c r="Q29" s="43">
        <f t="shared" si="3"/>
        <v>120000</v>
      </c>
      <c r="S29" s="205">
        <f t="shared" si="4"/>
        <v>120000</v>
      </c>
      <c r="T29" s="205">
        <f t="shared" si="5"/>
        <v>0</v>
      </c>
      <c r="U29" s="205">
        <f t="shared" si="6"/>
        <v>0</v>
      </c>
    </row>
    <row r="30" spans="2:21" hidden="1" outlineLevel="1">
      <c r="B30" s="21" t="s">
        <v>73</v>
      </c>
      <c r="C30" s="22" t="s">
        <v>714</v>
      </c>
      <c r="D30" s="23" t="s">
        <v>24</v>
      </c>
      <c r="E30" s="24"/>
      <c r="F30" s="71" t="s">
        <v>28</v>
      </c>
      <c r="G30" s="24"/>
      <c r="H30" s="24"/>
      <c r="I30" s="25"/>
      <c r="J30" s="26">
        <v>3</v>
      </c>
      <c r="K30" s="27">
        <v>20000</v>
      </c>
      <c r="L30" s="41">
        <f t="shared" si="0"/>
        <v>60000</v>
      </c>
      <c r="M30" s="23">
        <f t="shared" si="1"/>
        <v>0</v>
      </c>
      <c r="N30" s="51">
        <v>0</v>
      </c>
      <c r="O30" s="42">
        <v>0</v>
      </c>
      <c r="P30" s="28">
        <f t="shared" si="2"/>
        <v>0</v>
      </c>
      <c r="Q30" s="43">
        <f t="shared" si="3"/>
        <v>60000</v>
      </c>
      <c r="S30" s="205">
        <f t="shared" si="4"/>
        <v>60000</v>
      </c>
      <c r="T30" s="205">
        <f t="shared" si="5"/>
        <v>0</v>
      </c>
      <c r="U30" s="205">
        <f t="shared" si="6"/>
        <v>0</v>
      </c>
    </row>
    <row r="31" spans="2:21" hidden="1" outlineLevel="1">
      <c r="B31" s="21" t="s">
        <v>76</v>
      </c>
      <c r="C31" s="22" t="s">
        <v>72</v>
      </c>
      <c r="D31" s="23" t="s">
        <v>24</v>
      </c>
      <c r="E31" s="24"/>
      <c r="F31" s="23"/>
      <c r="G31" s="23" t="s">
        <v>28</v>
      </c>
      <c r="H31" s="24"/>
      <c r="I31" s="25" t="s">
        <v>711</v>
      </c>
      <c r="J31" s="26">
        <v>5</v>
      </c>
      <c r="K31" s="27">
        <v>5000</v>
      </c>
      <c r="L31" s="41">
        <f t="shared" si="0"/>
        <v>25000</v>
      </c>
      <c r="M31" s="23" t="str">
        <f t="shared" si="1"/>
        <v>SZT.</v>
      </c>
      <c r="N31" s="51">
        <v>0</v>
      </c>
      <c r="O31" s="42">
        <v>0</v>
      </c>
      <c r="P31" s="28">
        <f t="shared" si="2"/>
        <v>0</v>
      </c>
      <c r="Q31" s="43">
        <f t="shared" si="3"/>
        <v>25000</v>
      </c>
      <c r="S31" s="205">
        <f t="shared" si="4"/>
        <v>0</v>
      </c>
      <c r="T31" s="205">
        <f t="shared" si="5"/>
        <v>25000</v>
      </c>
      <c r="U31" s="205">
        <f t="shared" si="6"/>
        <v>0</v>
      </c>
    </row>
    <row r="32" spans="2:21" hidden="1" outlineLevel="1">
      <c r="B32" s="21" t="s">
        <v>79</v>
      </c>
      <c r="C32" s="22" t="s">
        <v>715</v>
      </c>
      <c r="D32" s="23" t="s">
        <v>24</v>
      </c>
      <c r="E32" s="24"/>
      <c r="F32" s="207" t="s">
        <v>28</v>
      </c>
      <c r="G32" s="23"/>
      <c r="H32" s="24"/>
      <c r="I32" s="25" t="s">
        <v>711</v>
      </c>
      <c r="J32" s="26">
        <v>1</v>
      </c>
      <c r="K32" s="27">
        <v>100000</v>
      </c>
      <c r="L32" s="41">
        <f t="shared" si="0"/>
        <v>100000</v>
      </c>
      <c r="M32" s="23" t="str">
        <f t="shared" si="1"/>
        <v>SZT.</v>
      </c>
      <c r="N32" s="51">
        <v>0</v>
      </c>
      <c r="O32" s="42">
        <v>0</v>
      </c>
      <c r="P32" s="28">
        <f t="shared" si="2"/>
        <v>0</v>
      </c>
      <c r="Q32" s="43">
        <f t="shared" si="3"/>
        <v>100000</v>
      </c>
      <c r="S32" s="205">
        <f t="shared" si="4"/>
        <v>100000</v>
      </c>
      <c r="T32" s="205">
        <f t="shared" si="5"/>
        <v>0</v>
      </c>
      <c r="U32" s="205">
        <f t="shared" si="6"/>
        <v>0</v>
      </c>
    </row>
    <row r="33" spans="1:26" hidden="1" outlineLevel="1">
      <c r="B33" s="21" t="s">
        <v>81</v>
      </c>
      <c r="C33" s="22" t="s">
        <v>716</v>
      </c>
      <c r="D33" s="23" t="s">
        <v>24</v>
      </c>
      <c r="E33" s="24"/>
      <c r="F33" s="207" t="s">
        <v>28</v>
      </c>
      <c r="G33" s="23"/>
      <c r="H33" s="24"/>
      <c r="I33" s="25" t="s">
        <v>711</v>
      </c>
      <c r="J33" s="26">
        <v>1</v>
      </c>
      <c r="K33" s="27">
        <v>11000</v>
      </c>
      <c r="L33" s="41">
        <f t="shared" si="0"/>
        <v>11000</v>
      </c>
      <c r="M33" s="23" t="str">
        <f t="shared" si="1"/>
        <v>SZT.</v>
      </c>
      <c r="N33" s="51">
        <v>0</v>
      </c>
      <c r="O33" s="42">
        <v>0</v>
      </c>
      <c r="P33" s="28">
        <f t="shared" si="2"/>
        <v>0</v>
      </c>
      <c r="Q33" s="43">
        <f t="shared" si="3"/>
        <v>11000</v>
      </c>
      <c r="S33" s="205">
        <f t="shared" si="4"/>
        <v>11000</v>
      </c>
      <c r="T33" s="205">
        <f t="shared" si="5"/>
        <v>0</v>
      </c>
      <c r="U33" s="205">
        <f t="shared" si="6"/>
        <v>0</v>
      </c>
    </row>
    <row r="34" spans="1:26" ht="28.8" hidden="1" outlineLevel="1">
      <c r="B34" s="21" t="s">
        <v>717</v>
      </c>
      <c r="C34" s="208" t="s">
        <v>718</v>
      </c>
      <c r="D34" s="23" t="s">
        <v>24</v>
      </c>
      <c r="E34" s="24"/>
      <c r="F34" s="207" t="s">
        <v>28</v>
      </c>
      <c r="G34" s="23"/>
      <c r="H34" s="24"/>
      <c r="I34" s="209" t="s">
        <v>45</v>
      </c>
      <c r="J34" s="210">
        <v>1</v>
      </c>
      <c r="K34" s="27">
        <v>600000</v>
      </c>
      <c r="L34" s="41">
        <f t="shared" si="0"/>
        <v>600000</v>
      </c>
      <c r="M34" s="23" t="str">
        <f t="shared" si="1"/>
        <v>ZESTAW</v>
      </c>
      <c r="N34" s="51">
        <v>0</v>
      </c>
      <c r="O34" s="42">
        <v>0</v>
      </c>
      <c r="P34" s="28">
        <f t="shared" si="2"/>
        <v>0</v>
      </c>
      <c r="Q34" s="43">
        <f t="shared" si="3"/>
        <v>600000</v>
      </c>
      <c r="S34" s="205">
        <f t="shared" si="4"/>
        <v>600000</v>
      </c>
      <c r="T34" s="205">
        <f t="shared" si="5"/>
        <v>0</v>
      </c>
      <c r="U34" s="205">
        <f t="shared" si="6"/>
        <v>0</v>
      </c>
    </row>
    <row r="35" spans="1:26" hidden="1" outlineLevel="1">
      <c r="B35" s="21" t="s">
        <v>719</v>
      </c>
      <c r="C35" s="22" t="s">
        <v>74</v>
      </c>
      <c r="D35" s="23" t="s">
        <v>24</v>
      </c>
      <c r="E35" s="24"/>
      <c r="F35" s="23"/>
      <c r="G35" s="23"/>
      <c r="H35" s="24"/>
      <c r="I35" s="25" t="s">
        <v>75</v>
      </c>
      <c r="J35" s="26">
        <v>1</v>
      </c>
      <c r="K35" s="27">
        <v>90000</v>
      </c>
      <c r="L35" s="41">
        <f t="shared" si="0"/>
        <v>90000</v>
      </c>
      <c r="M35" s="23" t="str">
        <f t="shared" si="1"/>
        <v>USŁUGA</v>
      </c>
      <c r="N35" s="51">
        <v>0</v>
      </c>
      <c r="O35" s="42">
        <v>0</v>
      </c>
      <c r="P35" s="28">
        <f t="shared" si="2"/>
        <v>0</v>
      </c>
      <c r="Q35" s="43">
        <f t="shared" si="3"/>
        <v>90000</v>
      </c>
      <c r="S35" s="205">
        <f t="shared" si="4"/>
        <v>0</v>
      </c>
      <c r="T35" s="205">
        <f t="shared" si="5"/>
        <v>0</v>
      </c>
      <c r="U35" s="205">
        <f t="shared" si="6"/>
        <v>0</v>
      </c>
    </row>
    <row r="36" spans="1:26" hidden="1" outlineLevel="1">
      <c r="B36" s="21" t="s">
        <v>720</v>
      </c>
      <c r="C36" s="22" t="s">
        <v>721</v>
      </c>
      <c r="D36" s="23" t="s">
        <v>24</v>
      </c>
      <c r="E36" s="24"/>
      <c r="F36" s="23"/>
      <c r="G36" s="23"/>
      <c r="H36" s="24"/>
      <c r="I36" s="25" t="s">
        <v>75</v>
      </c>
      <c r="J36" s="26">
        <v>1</v>
      </c>
      <c r="K36" s="27">
        <v>100000</v>
      </c>
      <c r="L36" s="41">
        <f t="shared" si="0"/>
        <v>100000</v>
      </c>
      <c r="M36" s="23" t="str">
        <f t="shared" si="1"/>
        <v>USŁUGA</v>
      </c>
      <c r="N36" s="51">
        <v>0</v>
      </c>
      <c r="O36" s="42">
        <v>0</v>
      </c>
      <c r="P36" s="28">
        <f t="shared" si="2"/>
        <v>0</v>
      </c>
      <c r="Q36" s="43">
        <f t="shared" si="3"/>
        <v>100000</v>
      </c>
      <c r="S36" s="205">
        <f t="shared" si="4"/>
        <v>0</v>
      </c>
      <c r="T36" s="205">
        <f t="shared" si="5"/>
        <v>0</v>
      </c>
      <c r="U36" s="205">
        <f t="shared" si="6"/>
        <v>0</v>
      </c>
    </row>
    <row r="37" spans="1:26" hidden="1" outlineLevel="1">
      <c r="B37" s="21" t="s">
        <v>722</v>
      </c>
      <c r="C37" s="22" t="s">
        <v>77</v>
      </c>
      <c r="D37" s="23" t="s">
        <v>24</v>
      </c>
      <c r="E37" s="24"/>
      <c r="F37" s="23"/>
      <c r="G37" s="23"/>
      <c r="H37" s="24"/>
      <c r="I37" s="25" t="s">
        <v>78</v>
      </c>
      <c r="J37" s="26">
        <v>117</v>
      </c>
      <c r="K37" s="27">
        <v>8167</v>
      </c>
      <c r="L37" s="41">
        <f t="shared" si="0"/>
        <v>955539</v>
      </c>
      <c r="M37" s="23" t="str">
        <f t="shared" si="1"/>
        <v>osobomiesiąc</v>
      </c>
      <c r="N37" s="51">
        <v>0</v>
      </c>
      <c r="O37" s="42">
        <v>0</v>
      </c>
      <c r="P37" s="28">
        <f t="shared" si="2"/>
        <v>0</v>
      </c>
      <c r="Q37" s="43">
        <f t="shared" si="3"/>
        <v>955539</v>
      </c>
      <c r="R37" s="211"/>
      <c r="S37" s="206">
        <f t="shared" si="4"/>
        <v>0</v>
      </c>
      <c r="T37" s="206">
        <f t="shared" si="5"/>
        <v>0</v>
      </c>
      <c r="U37" s="206">
        <f t="shared" si="6"/>
        <v>0</v>
      </c>
    </row>
    <row r="38" spans="1:26" ht="28.8" hidden="1" outlineLevel="1">
      <c r="B38" s="21" t="s">
        <v>723</v>
      </c>
      <c r="C38" s="22" t="s">
        <v>80</v>
      </c>
      <c r="D38" s="23" t="s">
        <v>24</v>
      </c>
      <c r="E38" s="24"/>
      <c r="F38" s="23"/>
      <c r="G38" s="23"/>
      <c r="H38" s="24"/>
      <c r="I38" s="25" t="s">
        <v>78</v>
      </c>
      <c r="J38" s="26">
        <v>18</v>
      </c>
      <c r="K38" s="27">
        <v>16000</v>
      </c>
      <c r="L38" s="41">
        <f t="shared" si="0"/>
        <v>288000</v>
      </c>
      <c r="M38" s="23" t="str">
        <f t="shared" si="1"/>
        <v>osobomiesiąc</v>
      </c>
      <c r="N38" s="51">
        <v>0</v>
      </c>
      <c r="O38" s="42">
        <v>0</v>
      </c>
      <c r="P38" s="28">
        <f t="shared" si="2"/>
        <v>0</v>
      </c>
      <c r="Q38" s="43">
        <f t="shared" si="3"/>
        <v>288000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1:26" ht="28.8" hidden="1" outlineLevel="1">
      <c r="B39" s="21" t="s">
        <v>724</v>
      </c>
      <c r="C39" s="22" t="s">
        <v>82</v>
      </c>
      <c r="D39" s="23" t="s">
        <v>24</v>
      </c>
      <c r="E39" s="24"/>
      <c r="F39" s="23"/>
      <c r="G39" s="23"/>
      <c r="H39" s="24"/>
      <c r="I39" s="25" t="s">
        <v>501</v>
      </c>
      <c r="J39" s="26">
        <v>10000</v>
      </c>
      <c r="K39" s="27">
        <v>60</v>
      </c>
      <c r="L39" s="41">
        <f t="shared" si="0"/>
        <v>600000</v>
      </c>
      <c r="M39" s="23" t="str">
        <f t="shared" si="1"/>
        <v>godzina</v>
      </c>
      <c r="N39" s="51">
        <v>0</v>
      </c>
      <c r="O39" s="42">
        <v>0</v>
      </c>
      <c r="P39" s="28">
        <f t="shared" si="2"/>
        <v>0</v>
      </c>
      <c r="Q39" s="43">
        <f t="shared" si="3"/>
        <v>600000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1:26" hidden="1">
      <c r="B40" s="21" t="s">
        <v>725</v>
      </c>
      <c r="C40" s="212"/>
      <c r="D40" s="23"/>
      <c r="E40" s="24"/>
      <c r="F40" s="24"/>
      <c r="G40" s="24"/>
      <c r="H40" s="24"/>
      <c r="I40" s="23"/>
      <c r="J40" s="74"/>
      <c r="K40" s="213"/>
      <c r="L40" s="41">
        <f t="shared" si="0"/>
        <v>0</v>
      </c>
      <c r="M40" s="23"/>
      <c r="N40" s="51"/>
      <c r="O40" s="42"/>
      <c r="P40" s="28"/>
      <c r="Q40" s="43"/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1:26" hidden="1">
      <c r="B41" s="21" t="s">
        <v>726</v>
      </c>
      <c r="C41" s="212"/>
      <c r="D41" s="23"/>
      <c r="E41" s="24"/>
      <c r="F41" s="24"/>
      <c r="G41" s="24"/>
      <c r="H41" s="24"/>
      <c r="I41" s="23"/>
      <c r="J41" s="74"/>
      <c r="K41" s="213"/>
      <c r="L41" s="41">
        <f t="shared" si="0"/>
        <v>0</v>
      </c>
      <c r="M41" s="23"/>
      <c r="N41" s="51"/>
      <c r="O41" s="42"/>
      <c r="P41" s="28"/>
      <c r="Q41" s="43"/>
      <c r="S41" s="205">
        <f t="shared" si="4"/>
        <v>0</v>
      </c>
      <c r="T41" s="205">
        <f t="shared" si="5"/>
        <v>0</v>
      </c>
      <c r="U41" s="205">
        <f t="shared" si="6"/>
        <v>0</v>
      </c>
    </row>
    <row r="42" spans="1:26" hidden="1">
      <c r="B42" s="21" t="s">
        <v>727</v>
      </c>
      <c r="C42" s="212"/>
      <c r="D42" s="23"/>
      <c r="E42" s="24"/>
      <c r="F42" s="24"/>
      <c r="G42" s="24"/>
      <c r="H42" s="24"/>
      <c r="I42" s="23"/>
      <c r="J42" s="74"/>
      <c r="K42" s="213"/>
      <c r="L42" s="41">
        <f t="shared" si="0"/>
        <v>0</v>
      </c>
      <c r="M42" s="23"/>
      <c r="N42" s="51"/>
      <c r="O42" s="42"/>
      <c r="P42" s="28"/>
      <c r="Q42" s="43"/>
      <c r="S42" s="205">
        <f t="shared" si="4"/>
        <v>0</v>
      </c>
      <c r="T42" s="205">
        <f t="shared" si="5"/>
        <v>0</v>
      </c>
      <c r="U42" s="205">
        <f t="shared" si="6"/>
        <v>0</v>
      </c>
    </row>
    <row r="43" spans="1:26" hidden="1">
      <c r="B43" s="21" t="s">
        <v>728</v>
      </c>
      <c r="C43" s="212"/>
      <c r="D43" s="23"/>
      <c r="E43" s="24"/>
      <c r="F43" s="24"/>
      <c r="G43" s="24"/>
      <c r="H43" s="24"/>
      <c r="I43" s="23"/>
      <c r="J43" s="74"/>
      <c r="K43" s="213"/>
      <c r="L43" s="41">
        <f t="shared" si="0"/>
        <v>0</v>
      </c>
      <c r="M43" s="23"/>
      <c r="N43" s="51"/>
      <c r="O43" s="42"/>
      <c r="P43" s="28"/>
      <c r="Q43" s="43"/>
      <c r="S43" s="205">
        <f t="shared" si="4"/>
        <v>0</v>
      </c>
      <c r="T43" s="205">
        <f t="shared" si="5"/>
        <v>0</v>
      </c>
      <c r="U43" s="205">
        <f t="shared" si="6"/>
        <v>0</v>
      </c>
    </row>
    <row r="44" spans="1:26" ht="23.85" customHeight="1">
      <c r="B44" s="45" t="s">
        <v>84</v>
      </c>
      <c r="C44" s="542" t="s">
        <v>85</v>
      </c>
      <c r="D44" s="542"/>
      <c r="E44" s="542"/>
      <c r="F44" s="542"/>
      <c r="G44" s="542"/>
      <c r="H44" s="542"/>
      <c r="I44" s="543">
        <f>SUM(L45:L55)</f>
        <v>6370000</v>
      </c>
      <c r="J44" s="543"/>
      <c r="K44" s="543"/>
      <c r="L44" s="543"/>
      <c r="M44" s="543">
        <f>SUM(P45:P55)</f>
        <v>0</v>
      </c>
      <c r="N44" s="543">
        <v>0</v>
      </c>
      <c r="O44" s="543"/>
      <c r="P44" s="543"/>
      <c r="Q44" s="20">
        <f>SUM(Q45:Q55)</f>
        <v>6370000</v>
      </c>
      <c r="R44" s="214"/>
      <c r="S44" s="215">
        <f>SUM(S45:S55)</f>
        <v>0</v>
      </c>
      <c r="T44" s="215">
        <f>SUM(T45:T55)</f>
        <v>0</v>
      </c>
      <c r="U44" s="215">
        <f>SUM(U45:U55)</f>
        <v>240000</v>
      </c>
      <c r="V44" s="216">
        <f>U44/Q44</f>
        <v>3.7676609105180531E-2</v>
      </c>
      <c r="W44" s="202">
        <f>Q44-U44</f>
        <v>6130000</v>
      </c>
      <c r="X44" s="202">
        <f>Q44-U44</f>
        <v>6130000</v>
      </c>
    </row>
    <row r="45" spans="1:26" s="1" customFormat="1" hidden="1" outlineLevel="1">
      <c r="A45" s="545"/>
      <c r="B45" s="21" t="s">
        <v>86</v>
      </c>
      <c r="C45" s="22" t="s">
        <v>586</v>
      </c>
      <c r="D45" s="25" t="s">
        <v>88</v>
      </c>
      <c r="E45" s="49"/>
      <c r="F45" s="49"/>
      <c r="G45" s="49"/>
      <c r="H45" s="49"/>
      <c r="I45" s="25" t="s">
        <v>711</v>
      </c>
      <c r="J45" s="26">
        <v>4000</v>
      </c>
      <c r="K45" s="27">
        <v>80</v>
      </c>
      <c r="L45" s="43">
        <f t="shared" ref="L45:L55" si="7">ROUND(K45*J45,2)</f>
        <v>320000</v>
      </c>
      <c r="M45" s="23" t="str">
        <f t="shared" ref="M45:M55" si="8">I45</f>
        <v>SZT.</v>
      </c>
      <c r="N45" s="51"/>
      <c r="O45" s="42">
        <v>0</v>
      </c>
      <c r="P45" s="28">
        <f t="shared" ref="P45:P55" si="9">O45*N45</f>
        <v>0</v>
      </c>
      <c r="Q45" s="43">
        <f t="shared" ref="Q45:Q55" si="10">L45+P45</f>
        <v>320000</v>
      </c>
      <c r="S45" s="30">
        <f t="shared" ref="S45:S55" si="11">IF(F45="T",Q45,0)</f>
        <v>0</v>
      </c>
      <c r="T45" s="205">
        <f t="shared" ref="T45:T55" si="12">IF(G45="T",Q45,0)</f>
        <v>0</v>
      </c>
      <c r="U45" s="205">
        <f t="shared" ref="U45:U55" si="13">IF(H45="T",Q45,0)</f>
        <v>0</v>
      </c>
      <c r="V45" s="8"/>
      <c r="W45" s="8"/>
      <c r="X45" s="8"/>
      <c r="Y45" s="9"/>
      <c r="Z45" s="9"/>
    </row>
    <row r="46" spans="1:26" s="1" customFormat="1" hidden="1" outlineLevel="1">
      <c r="A46" s="545"/>
      <c r="B46" s="21" t="s">
        <v>89</v>
      </c>
      <c r="C46" s="22" t="s">
        <v>589</v>
      </c>
      <c r="D46" s="25" t="s">
        <v>88</v>
      </c>
      <c r="E46" s="49"/>
      <c r="F46" s="49"/>
      <c r="G46" s="49"/>
      <c r="H46" s="49"/>
      <c r="I46" s="25" t="s">
        <v>711</v>
      </c>
      <c r="J46" s="26">
        <v>6000</v>
      </c>
      <c r="K46" s="27">
        <v>80</v>
      </c>
      <c r="L46" s="43">
        <f t="shared" si="7"/>
        <v>480000</v>
      </c>
      <c r="M46" s="23" t="str">
        <f t="shared" si="8"/>
        <v>SZT.</v>
      </c>
      <c r="N46" s="23"/>
      <c r="O46" s="42">
        <v>0</v>
      </c>
      <c r="P46" s="28">
        <f t="shared" si="9"/>
        <v>0</v>
      </c>
      <c r="Q46" s="43">
        <f t="shared" si="10"/>
        <v>480000</v>
      </c>
      <c r="S46" s="30">
        <f t="shared" si="11"/>
        <v>0</v>
      </c>
      <c r="T46" s="205">
        <f t="shared" si="12"/>
        <v>0</v>
      </c>
      <c r="U46" s="205">
        <f t="shared" si="13"/>
        <v>0</v>
      </c>
      <c r="V46" s="8"/>
      <c r="W46" s="8"/>
      <c r="X46" s="8"/>
      <c r="Y46" s="9"/>
      <c r="Z46" s="9"/>
    </row>
    <row r="47" spans="1:26" s="1" customFormat="1" hidden="1" outlineLevel="1">
      <c r="A47" s="545"/>
      <c r="B47" s="21" t="s">
        <v>91</v>
      </c>
      <c r="C47" s="22" t="s">
        <v>591</v>
      </c>
      <c r="D47" s="25" t="s">
        <v>88</v>
      </c>
      <c r="E47" s="49"/>
      <c r="F47" s="49"/>
      <c r="G47" s="49"/>
      <c r="H47" s="49"/>
      <c r="I47" s="25" t="s">
        <v>711</v>
      </c>
      <c r="J47" s="26">
        <v>6000</v>
      </c>
      <c r="K47" s="27">
        <v>80</v>
      </c>
      <c r="L47" s="43">
        <f t="shared" si="7"/>
        <v>480000</v>
      </c>
      <c r="M47" s="23" t="str">
        <f t="shared" si="8"/>
        <v>SZT.</v>
      </c>
      <c r="N47" s="23"/>
      <c r="O47" s="42">
        <v>0</v>
      </c>
      <c r="P47" s="28">
        <f t="shared" si="9"/>
        <v>0</v>
      </c>
      <c r="Q47" s="43">
        <f t="shared" si="10"/>
        <v>480000</v>
      </c>
      <c r="S47" s="30">
        <f t="shared" si="11"/>
        <v>0</v>
      </c>
      <c r="T47" s="205">
        <f t="shared" si="12"/>
        <v>0</v>
      </c>
      <c r="U47" s="205">
        <f t="shared" si="13"/>
        <v>0</v>
      </c>
      <c r="V47" s="8"/>
      <c r="W47" s="8"/>
      <c r="X47" s="8"/>
      <c r="Y47" s="9"/>
      <c r="Z47" s="9"/>
    </row>
    <row r="48" spans="1:26" s="1" customFormat="1" hidden="1" outlineLevel="1">
      <c r="A48" s="545"/>
      <c r="B48" s="21" t="s">
        <v>93</v>
      </c>
      <c r="C48" s="22" t="s">
        <v>729</v>
      </c>
      <c r="D48" s="25" t="s">
        <v>88</v>
      </c>
      <c r="E48" s="49"/>
      <c r="F48" s="49"/>
      <c r="G48" s="49"/>
      <c r="H48" s="49"/>
      <c r="I48" s="25" t="s">
        <v>711</v>
      </c>
      <c r="J48" s="26">
        <v>4000</v>
      </c>
      <c r="K48" s="27">
        <v>80</v>
      </c>
      <c r="L48" s="43">
        <f t="shared" si="7"/>
        <v>320000</v>
      </c>
      <c r="M48" s="23" t="str">
        <f t="shared" si="8"/>
        <v>SZT.</v>
      </c>
      <c r="N48" s="23"/>
      <c r="O48" s="42">
        <v>0</v>
      </c>
      <c r="P48" s="28">
        <f t="shared" si="9"/>
        <v>0</v>
      </c>
      <c r="Q48" s="43">
        <f t="shared" si="10"/>
        <v>320000</v>
      </c>
      <c r="S48" s="30">
        <f t="shared" si="11"/>
        <v>0</v>
      </c>
      <c r="T48" s="205">
        <f t="shared" si="12"/>
        <v>0</v>
      </c>
      <c r="U48" s="205">
        <f t="shared" si="13"/>
        <v>0</v>
      </c>
      <c r="V48" s="8"/>
      <c r="W48" s="8"/>
      <c r="X48" s="8"/>
      <c r="Y48" s="9"/>
      <c r="Z48" s="9"/>
    </row>
    <row r="49" spans="1:26" s="1" customFormat="1" hidden="1" outlineLevel="1">
      <c r="A49" s="545"/>
      <c r="B49" s="21" t="s">
        <v>95</v>
      </c>
      <c r="C49" s="22" t="s">
        <v>594</v>
      </c>
      <c r="D49" s="25" t="s">
        <v>88</v>
      </c>
      <c r="E49" s="49"/>
      <c r="F49" s="49"/>
      <c r="G49" s="49"/>
      <c r="H49" s="49"/>
      <c r="I49" s="25" t="s">
        <v>711</v>
      </c>
      <c r="J49" s="26">
        <v>50000</v>
      </c>
      <c r="K49" s="27">
        <v>45</v>
      </c>
      <c r="L49" s="43">
        <f t="shared" si="7"/>
        <v>2250000</v>
      </c>
      <c r="M49" s="23" t="str">
        <f t="shared" si="8"/>
        <v>SZT.</v>
      </c>
      <c r="N49" s="23"/>
      <c r="O49" s="42">
        <v>0</v>
      </c>
      <c r="P49" s="28">
        <f t="shared" si="9"/>
        <v>0</v>
      </c>
      <c r="Q49" s="43">
        <f t="shared" si="10"/>
        <v>2250000</v>
      </c>
      <c r="S49" s="30">
        <f t="shared" si="11"/>
        <v>0</v>
      </c>
      <c r="T49" s="205">
        <f t="shared" si="12"/>
        <v>0</v>
      </c>
      <c r="U49" s="205">
        <f t="shared" si="13"/>
        <v>0</v>
      </c>
      <c r="V49" s="8"/>
      <c r="W49" s="8"/>
      <c r="X49" s="8"/>
      <c r="Y49" s="9"/>
      <c r="Z49" s="9"/>
    </row>
    <row r="50" spans="1:26" s="1" customFormat="1" hidden="1" outlineLevel="1">
      <c r="A50" s="545"/>
      <c r="B50" s="21" t="s">
        <v>97</v>
      </c>
      <c r="C50" s="22" t="s">
        <v>596</v>
      </c>
      <c r="D50" s="25" t="s">
        <v>88</v>
      </c>
      <c r="E50" s="49"/>
      <c r="F50" s="49"/>
      <c r="G50" s="49"/>
      <c r="H50" s="49"/>
      <c r="I50" s="25" t="s">
        <v>711</v>
      </c>
      <c r="J50" s="26">
        <v>30000</v>
      </c>
      <c r="K50" s="27">
        <v>60</v>
      </c>
      <c r="L50" s="43">
        <f t="shared" si="7"/>
        <v>1800000</v>
      </c>
      <c r="M50" s="23" t="str">
        <f t="shared" si="8"/>
        <v>SZT.</v>
      </c>
      <c r="N50" s="23"/>
      <c r="O50" s="42">
        <v>0</v>
      </c>
      <c r="P50" s="28">
        <f t="shared" si="9"/>
        <v>0</v>
      </c>
      <c r="Q50" s="43">
        <f t="shared" si="10"/>
        <v>1800000</v>
      </c>
      <c r="S50" s="30">
        <f t="shared" si="11"/>
        <v>0</v>
      </c>
      <c r="T50" s="205">
        <f t="shared" si="12"/>
        <v>0</v>
      </c>
      <c r="U50" s="205">
        <f t="shared" si="13"/>
        <v>0</v>
      </c>
      <c r="V50" s="8"/>
      <c r="W50" s="8"/>
      <c r="X50" s="8"/>
      <c r="Y50" s="9"/>
      <c r="Z50" s="9"/>
    </row>
    <row r="51" spans="1:26" s="60" customFormat="1" hidden="1" outlineLevel="1">
      <c r="A51" s="545"/>
      <c r="B51" s="31" t="s">
        <v>99</v>
      </c>
      <c r="C51" s="32" t="s">
        <v>100</v>
      </c>
      <c r="D51" s="35" t="s">
        <v>88</v>
      </c>
      <c r="E51" s="57"/>
      <c r="F51" s="57"/>
      <c r="G51" s="57"/>
      <c r="H51" s="57" t="s">
        <v>28</v>
      </c>
      <c r="I51" s="35" t="s">
        <v>711</v>
      </c>
      <c r="J51" s="36">
        <v>80000</v>
      </c>
      <c r="K51" s="37">
        <v>3</v>
      </c>
      <c r="L51" s="40">
        <f t="shared" si="7"/>
        <v>240000</v>
      </c>
      <c r="M51" s="33" t="str">
        <f t="shared" si="8"/>
        <v>SZT.</v>
      </c>
      <c r="N51" s="33"/>
      <c r="O51" s="38">
        <v>0</v>
      </c>
      <c r="P51" s="39">
        <f t="shared" si="9"/>
        <v>0</v>
      </c>
      <c r="Q51" s="40">
        <f t="shared" si="10"/>
        <v>240000</v>
      </c>
      <c r="S51" s="217">
        <f t="shared" si="11"/>
        <v>0</v>
      </c>
      <c r="T51" s="218">
        <f t="shared" si="12"/>
        <v>0</v>
      </c>
      <c r="U51" s="218">
        <f t="shared" si="13"/>
        <v>240000</v>
      </c>
      <c r="V51" s="58"/>
      <c r="W51" s="58"/>
      <c r="X51" s="58"/>
      <c r="Y51" s="59"/>
      <c r="Z51" s="59"/>
    </row>
    <row r="52" spans="1:26" s="1" customFormat="1" hidden="1" outlineLevel="1">
      <c r="A52" s="545"/>
      <c r="B52" s="21" t="s">
        <v>101</v>
      </c>
      <c r="C52" s="22" t="s">
        <v>601</v>
      </c>
      <c r="D52" s="25" t="s">
        <v>88</v>
      </c>
      <c r="E52" s="49"/>
      <c r="F52" s="49"/>
      <c r="G52" s="49"/>
      <c r="H52" s="49"/>
      <c r="I52" s="219" t="s">
        <v>730</v>
      </c>
      <c r="J52" s="26">
        <v>10000</v>
      </c>
      <c r="K52" s="27">
        <v>2</v>
      </c>
      <c r="L52" s="29">
        <f t="shared" si="7"/>
        <v>20000</v>
      </c>
      <c r="M52" s="23" t="str">
        <f t="shared" si="8"/>
        <v>para</v>
      </c>
      <c r="N52" s="23"/>
      <c r="O52" s="42">
        <v>0</v>
      </c>
      <c r="P52" s="28">
        <f t="shared" si="9"/>
        <v>0</v>
      </c>
      <c r="Q52" s="29">
        <f t="shared" si="10"/>
        <v>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1:26" s="1" customFormat="1" hidden="1" outlineLevel="1">
      <c r="A53" s="545"/>
      <c r="B53" s="21" t="s">
        <v>103</v>
      </c>
      <c r="C53" s="22" t="s">
        <v>603</v>
      </c>
      <c r="D53" s="25" t="s">
        <v>88</v>
      </c>
      <c r="E53" s="49"/>
      <c r="F53" s="49"/>
      <c r="G53" s="49"/>
      <c r="H53" s="49"/>
      <c r="I53" s="219" t="s">
        <v>730</v>
      </c>
      <c r="J53" s="26">
        <v>10000</v>
      </c>
      <c r="K53" s="27">
        <v>2</v>
      </c>
      <c r="L53" s="43">
        <f t="shared" si="7"/>
        <v>20000</v>
      </c>
      <c r="M53" s="23" t="str">
        <f t="shared" si="8"/>
        <v>para</v>
      </c>
      <c r="N53" s="23"/>
      <c r="O53" s="42">
        <v>0</v>
      </c>
      <c r="P53" s="28">
        <f t="shared" si="9"/>
        <v>0</v>
      </c>
      <c r="Q53" s="43">
        <f t="shared" si="10"/>
        <v>20000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1:26" s="1" customFormat="1" hidden="1" outlineLevel="1">
      <c r="A54" s="545"/>
      <c r="B54" s="21" t="s">
        <v>106</v>
      </c>
      <c r="C54" s="22" t="s">
        <v>605</v>
      </c>
      <c r="D54" s="25" t="s">
        <v>88</v>
      </c>
      <c r="E54" s="49"/>
      <c r="F54" s="49"/>
      <c r="G54" s="49"/>
      <c r="H54" s="49"/>
      <c r="I54" s="219" t="s">
        <v>730</v>
      </c>
      <c r="J54" s="26">
        <v>20000</v>
      </c>
      <c r="K54" s="27">
        <v>7</v>
      </c>
      <c r="L54" s="43">
        <f t="shared" si="7"/>
        <v>140000</v>
      </c>
      <c r="M54" s="23" t="str">
        <f t="shared" si="8"/>
        <v>para</v>
      </c>
      <c r="N54" s="23"/>
      <c r="O54" s="42">
        <v>0</v>
      </c>
      <c r="P54" s="28">
        <f t="shared" si="9"/>
        <v>0</v>
      </c>
      <c r="Q54" s="43">
        <f t="shared" si="10"/>
        <v>140000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1:26" s="1" customFormat="1" hidden="1" outlineLevel="1">
      <c r="A55" s="545"/>
      <c r="B55" s="21" t="s">
        <v>108</v>
      </c>
      <c r="C55" s="22" t="s">
        <v>96</v>
      </c>
      <c r="D55" s="25" t="s">
        <v>88</v>
      </c>
      <c r="E55" s="49"/>
      <c r="F55" s="49"/>
      <c r="G55" s="49"/>
      <c r="H55" s="49"/>
      <c r="I55" s="25" t="s">
        <v>711</v>
      </c>
      <c r="J55" s="26">
        <v>5000</v>
      </c>
      <c r="K55" s="27">
        <v>60</v>
      </c>
      <c r="L55" s="43">
        <f t="shared" si="7"/>
        <v>300000</v>
      </c>
      <c r="M55" s="23" t="str">
        <f t="shared" si="8"/>
        <v>SZT.</v>
      </c>
      <c r="N55" s="23"/>
      <c r="O55" s="42">
        <v>0</v>
      </c>
      <c r="P55" s="28">
        <f t="shared" si="9"/>
        <v>0</v>
      </c>
      <c r="Q55" s="43">
        <f t="shared" si="10"/>
        <v>300000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1:26" s="1" customFormat="1" ht="25.35" customHeight="1">
      <c r="B56" s="45" t="s">
        <v>162</v>
      </c>
      <c r="C56" s="542" t="s">
        <v>163</v>
      </c>
      <c r="D56" s="542"/>
      <c r="E56" s="542"/>
      <c r="F56" s="542"/>
      <c r="G56" s="542"/>
      <c r="H56" s="542"/>
      <c r="I56" s="542"/>
      <c r="J56" s="543">
        <f>SUM(L57:L141)</f>
        <v>2524020.5500000003</v>
      </c>
      <c r="K56" s="543"/>
      <c r="L56" s="543"/>
      <c r="M56" s="543">
        <f>SUM(P57:P111)</f>
        <v>0</v>
      </c>
      <c r="N56" s="543"/>
      <c r="O56" s="543"/>
      <c r="P56" s="543"/>
      <c r="Q56" s="20">
        <f>SUM(Q57:Q141)</f>
        <v>2524020.5500000003</v>
      </c>
      <c r="R56" s="46"/>
      <c r="S56" s="47">
        <f>SUM(S57:S141)</f>
        <v>0</v>
      </c>
      <c r="T56" s="47">
        <f>SUM(T57:T141)</f>
        <v>0</v>
      </c>
      <c r="U56" s="47">
        <f>SUM(U57:U141)</f>
        <v>0</v>
      </c>
      <c r="V56" s="216">
        <f>U56/Q56</f>
        <v>0</v>
      </c>
      <c r="W56" s="202">
        <f>Q56-U56</f>
        <v>2524020.5500000003</v>
      </c>
      <c r="X56" s="202">
        <f>Q56-U56</f>
        <v>2524020.5500000003</v>
      </c>
      <c r="Y56" s="9"/>
      <c r="Z56" s="9"/>
    </row>
    <row r="57" spans="1:26" s="1" customFormat="1" hidden="1" outlineLevel="1">
      <c r="B57" s="21" t="s">
        <v>164</v>
      </c>
      <c r="C57" s="22" t="s">
        <v>165</v>
      </c>
      <c r="D57" s="23" t="s">
        <v>166</v>
      </c>
      <c r="E57" s="24"/>
      <c r="F57" s="24"/>
      <c r="G57" s="24"/>
      <c r="H57" s="24"/>
      <c r="I57" s="25" t="s">
        <v>711</v>
      </c>
      <c r="J57" s="26">
        <v>6400</v>
      </c>
      <c r="K57" s="27">
        <v>0.1188</v>
      </c>
      <c r="L57" s="43">
        <f t="shared" ref="L57:L88" si="14">ROUND(K57*J57,2)</f>
        <v>760.32</v>
      </c>
      <c r="M57" s="23" t="str">
        <f t="shared" ref="M57:M88" si="15">I57</f>
        <v>SZT.</v>
      </c>
      <c r="N57" s="23"/>
      <c r="O57" s="42">
        <v>0</v>
      </c>
      <c r="P57" s="28">
        <f t="shared" ref="P57:P88" si="16">O57*N57</f>
        <v>0</v>
      </c>
      <c r="Q57" s="43">
        <f t="shared" ref="Q57:Q88" si="17">P57+L57</f>
        <v>760.32</v>
      </c>
      <c r="S57" s="30">
        <f t="shared" ref="S57:S88" si="18">IF(F57="T",Q57,0)</f>
        <v>0</v>
      </c>
      <c r="T57" s="205">
        <f t="shared" ref="T57:T88" si="19">IF(G57="T",Q57,0)</f>
        <v>0</v>
      </c>
      <c r="U57" s="205">
        <f t="shared" ref="U57:U88" si="20">IF(H57="T",Q57,0)</f>
        <v>0</v>
      </c>
      <c r="V57" s="8"/>
      <c r="W57" s="8"/>
      <c r="X57" s="8"/>
      <c r="Y57" s="9"/>
      <c r="Z57" s="9"/>
    </row>
    <row r="58" spans="1:26" s="1" customFormat="1" hidden="1" outlineLevel="1">
      <c r="B58" s="21" t="s">
        <v>167</v>
      </c>
      <c r="C58" s="22" t="s">
        <v>168</v>
      </c>
      <c r="D58" s="23" t="s">
        <v>166</v>
      </c>
      <c r="E58" s="24"/>
      <c r="F58" s="24"/>
      <c r="G58" s="24"/>
      <c r="H58" s="24"/>
      <c r="I58" s="25" t="s">
        <v>711</v>
      </c>
      <c r="J58" s="26">
        <v>23000</v>
      </c>
      <c r="K58" s="27">
        <v>9.7199999999999995E-2</v>
      </c>
      <c r="L58" s="43">
        <f t="shared" si="14"/>
        <v>2235.6</v>
      </c>
      <c r="M58" s="23" t="str">
        <f t="shared" si="15"/>
        <v>SZT.</v>
      </c>
      <c r="N58" s="23"/>
      <c r="O58" s="42">
        <v>0</v>
      </c>
      <c r="P58" s="28">
        <f t="shared" si="16"/>
        <v>0</v>
      </c>
      <c r="Q58" s="43">
        <f t="shared" si="17"/>
        <v>2235.6</v>
      </c>
      <c r="S58" s="30">
        <f t="shared" si="18"/>
        <v>0</v>
      </c>
      <c r="T58" s="205">
        <f t="shared" si="19"/>
        <v>0</v>
      </c>
      <c r="U58" s="205">
        <f t="shared" si="20"/>
        <v>0</v>
      </c>
      <c r="V58" s="8"/>
      <c r="W58" s="8"/>
      <c r="X58" s="8"/>
      <c r="Y58" s="9"/>
      <c r="Z58" s="9"/>
    </row>
    <row r="59" spans="1:26" s="1" customFormat="1" hidden="1" outlineLevel="1">
      <c r="B59" s="21" t="s">
        <v>169</v>
      </c>
      <c r="C59" s="22" t="s">
        <v>170</v>
      </c>
      <c r="D59" s="23" t="s">
        <v>166</v>
      </c>
      <c r="E59" s="24"/>
      <c r="F59" s="24"/>
      <c r="G59" s="24"/>
      <c r="H59" s="24"/>
      <c r="I59" s="25" t="s">
        <v>711</v>
      </c>
      <c r="J59" s="26">
        <v>6000</v>
      </c>
      <c r="K59" s="27">
        <v>0.83160000000000001</v>
      </c>
      <c r="L59" s="43">
        <f t="shared" si="14"/>
        <v>4989.6000000000004</v>
      </c>
      <c r="M59" s="23" t="str">
        <f t="shared" si="15"/>
        <v>SZT.</v>
      </c>
      <c r="N59" s="23"/>
      <c r="O59" s="42">
        <v>0</v>
      </c>
      <c r="P59" s="28">
        <f t="shared" si="16"/>
        <v>0</v>
      </c>
      <c r="Q59" s="43">
        <f t="shared" si="17"/>
        <v>4989.6000000000004</v>
      </c>
      <c r="S59" s="30">
        <f t="shared" si="18"/>
        <v>0</v>
      </c>
      <c r="T59" s="205">
        <f t="shared" si="19"/>
        <v>0</v>
      </c>
      <c r="U59" s="205">
        <f t="shared" si="20"/>
        <v>0</v>
      </c>
      <c r="V59" s="8"/>
      <c r="W59" s="8"/>
      <c r="X59" s="8"/>
      <c r="Y59" s="9"/>
      <c r="Z59" s="9"/>
    </row>
    <row r="60" spans="1:26" s="1" customFormat="1" hidden="1" outlineLevel="1">
      <c r="B60" s="21" t="s">
        <v>171</v>
      </c>
      <c r="C60" s="22" t="s">
        <v>172</v>
      </c>
      <c r="D60" s="23" t="s">
        <v>166</v>
      </c>
      <c r="E60" s="24"/>
      <c r="F60" s="24"/>
      <c r="G60" s="24"/>
      <c r="H60" s="24"/>
      <c r="I60" s="25" t="s">
        <v>711</v>
      </c>
      <c r="J60" s="26">
        <v>3200</v>
      </c>
      <c r="K60" s="27">
        <v>14.472</v>
      </c>
      <c r="L60" s="43">
        <f t="shared" si="14"/>
        <v>46310.400000000001</v>
      </c>
      <c r="M60" s="23" t="str">
        <f t="shared" si="15"/>
        <v>SZT.</v>
      </c>
      <c r="N60" s="23"/>
      <c r="O60" s="42">
        <v>0</v>
      </c>
      <c r="P60" s="28">
        <f t="shared" si="16"/>
        <v>0</v>
      </c>
      <c r="Q60" s="43">
        <f t="shared" si="17"/>
        <v>46310.400000000001</v>
      </c>
      <c r="S60" s="30">
        <f t="shared" si="18"/>
        <v>0</v>
      </c>
      <c r="T60" s="205">
        <f t="shared" si="19"/>
        <v>0</v>
      </c>
      <c r="U60" s="205">
        <f t="shared" si="20"/>
        <v>0</v>
      </c>
      <c r="V60" s="8"/>
      <c r="W60" s="8"/>
      <c r="X60" s="8"/>
      <c r="Y60" s="9"/>
      <c r="Z60" s="9"/>
    </row>
    <row r="61" spans="1:26" s="1" customFormat="1" hidden="1" outlineLevel="1">
      <c r="B61" s="21" t="s">
        <v>173</v>
      </c>
      <c r="C61" s="22" t="s">
        <v>174</v>
      </c>
      <c r="D61" s="23" t="s">
        <v>166</v>
      </c>
      <c r="E61" s="24"/>
      <c r="F61" s="24"/>
      <c r="G61" s="24"/>
      <c r="H61" s="24"/>
      <c r="I61" s="25" t="s">
        <v>711</v>
      </c>
      <c r="J61" s="26">
        <v>2600</v>
      </c>
      <c r="K61" s="27">
        <v>14.472</v>
      </c>
      <c r="L61" s="43">
        <f t="shared" si="14"/>
        <v>37627.199999999997</v>
      </c>
      <c r="M61" s="23" t="str">
        <f t="shared" si="15"/>
        <v>SZT.</v>
      </c>
      <c r="N61" s="23"/>
      <c r="O61" s="42">
        <v>0</v>
      </c>
      <c r="P61" s="28">
        <f t="shared" si="16"/>
        <v>0</v>
      </c>
      <c r="Q61" s="43">
        <f t="shared" si="17"/>
        <v>37627.199999999997</v>
      </c>
      <c r="S61" s="30">
        <f t="shared" si="18"/>
        <v>0</v>
      </c>
      <c r="T61" s="205">
        <f t="shared" si="19"/>
        <v>0</v>
      </c>
      <c r="U61" s="205">
        <f t="shared" si="20"/>
        <v>0</v>
      </c>
      <c r="V61" s="8"/>
      <c r="W61" s="8"/>
      <c r="X61" s="8"/>
      <c r="Y61" s="9"/>
      <c r="Z61" s="9"/>
    </row>
    <row r="62" spans="1:26" s="1" customFormat="1" hidden="1" outlineLevel="1">
      <c r="B62" s="21" t="s">
        <v>175</v>
      </c>
      <c r="C62" s="22" t="s">
        <v>176</v>
      </c>
      <c r="D62" s="23" t="s">
        <v>166</v>
      </c>
      <c r="E62" s="24"/>
      <c r="F62" s="24"/>
      <c r="G62" s="24"/>
      <c r="H62" s="24"/>
      <c r="I62" s="25" t="s">
        <v>711</v>
      </c>
      <c r="J62" s="26">
        <v>2000</v>
      </c>
      <c r="K62" s="27">
        <v>14.472</v>
      </c>
      <c r="L62" s="43">
        <f t="shared" si="14"/>
        <v>28944</v>
      </c>
      <c r="M62" s="23" t="str">
        <f t="shared" si="15"/>
        <v>SZT.</v>
      </c>
      <c r="N62" s="23"/>
      <c r="O62" s="42">
        <v>0</v>
      </c>
      <c r="P62" s="28">
        <f t="shared" si="16"/>
        <v>0</v>
      </c>
      <c r="Q62" s="43">
        <f t="shared" si="17"/>
        <v>28944</v>
      </c>
      <c r="S62" s="30">
        <f t="shared" si="18"/>
        <v>0</v>
      </c>
      <c r="T62" s="205">
        <f t="shared" si="19"/>
        <v>0</v>
      </c>
      <c r="U62" s="205">
        <f t="shared" si="20"/>
        <v>0</v>
      </c>
      <c r="V62" s="8"/>
      <c r="W62" s="8"/>
      <c r="X62" s="8"/>
      <c r="Y62" s="9"/>
      <c r="Z62" s="9"/>
    </row>
    <row r="63" spans="1:26" s="1" customFormat="1" hidden="1" outlineLevel="1">
      <c r="B63" s="21" t="s">
        <v>177</v>
      </c>
      <c r="C63" s="22" t="s">
        <v>178</v>
      </c>
      <c r="D63" s="23" t="s">
        <v>166</v>
      </c>
      <c r="E63" s="24"/>
      <c r="F63" s="24"/>
      <c r="G63" s="24"/>
      <c r="H63" s="24"/>
      <c r="I63" s="25" t="s">
        <v>711</v>
      </c>
      <c r="J63" s="26">
        <v>10000</v>
      </c>
      <c r="K63" s="27">
        <v>32.4</v>
      </c>
      <c r="L63" s="43">
        <f t="shared" si="14"/>
        <v>324000</v>
      </c>
      <c r="M63" s="23" t="str">
        <f t="shared" si="15"/>
        <v>SZT.</v>
      </c>
      <c r="N63" s="23"/>
      <c r="O63" s="42">
        <v>0</v>
      </c>
      <c r="P63" s="28">
        <f t="shared" si="16"/>
        <v>0</v>
      </c>
      <c r="Q63" s="43">
        <f t="shared" si="17"/>
        <v>324000</v>
      </c>
      <c r="S63" s="30">
        <f t="shared" si="18"/>
        <v>0</v>
      </c>
      <c r="T63" s="205">
        <f t="shared" si="19"/>
        <v>0</v>
      </c>
      <c r="U63" s="205">
        <f t="shared" si="20"/>
        <v>0</v>
      </c>
      <c r="V63" s="8"/>
      <c r="W63" s="8"/>
      <c r="X63" s="8"/>
      <c r="Y63" s="9"/>
      <c r="Z63" s="9"/>
    </row>
    <row r="64" spans="1:26" s="1" customFormat="1" hidden="1" outlineLevel="1">
      <c r="B64" s="21" t="s">
        <v>179</v>
      </c>
      <c r="C64" s="22" t="s">
        <v>180</v>
      </c>
      <c r="D64" s="23" t="s">
        <v>166</v>
      </c>
      <c r="E64" s="24"/>
      <c r="F64" s="24"/>
      <c r="G64" s="24"/>
      <c r="H64" s="24"/>
      <c r="I64" s="25" t="s">
        <v>711</v>
      </c>
      <c r="J64" s="26">
        <v>10000</v>
      </c>
      <c r="K64" s="27">
        <v>32.4</v>
      </c>
      <c r="L64" s="43">
        <f t="shared" si="14"/>
        <v>324000</v>
      </c>
      <c r="M64" s="23" t="str">
        <f t="shared" si="15"/>
        <v>SZT.</v>
      </c>
      <c r="N64" s="23"/>
      <c r="O64" s="42">
        <v>0</v>
      </c>
      <c r="P64" s="28">
        <f t="shared" si="16"/>
        <v>0</v>
      </c>
      <c r="Q64" s="43">
        <f t="shared" si="17"/>
        <v>324000</v>
      </c>
      <c r="S64" s="30">
        <f t="shared" si="18"/>
        <v>0</v>
      </c>
      <c r="T64" s="205">
        <f t="shared" si="19"/>
        <v>0</v>
      </c>
      <c r="U64" s="205">
        <f t="shared" si="20"/>
        <v>0</v>
      </c>
      <c r="V64" s="8"/>
      <c r="W64" s="8"/>
      <c r="X64" s="8"/>
      <c r="Y64" s="9"/>
      <c r="Z64" s="9"/>
    </row>
    <row r="65" spans="2:26" s="1" customFormat="1" hidden="1" outlineLevel="1">
      <c r="B65" s="21" t="s">
        <v>181</v>
      </c>
      <c r="C65" s="22" t="s">
        <v>182</v>
      </c>
      <c r="D65" s="23" t="s">
        <v>166</v>
      </c>
      <c r="E65" s="24"/>
      <c r="F65" s="24"/>
      <c r="G65" s="24"/>
      <c r="H65" s="24"/>
      <c r="I65" s="25" t="s">
        <v>711</v>
      </c>
      <c r="J65" s="26">
        <v>33000</v>
      </c>
      <c r="K65" s="27">
        <v>2.1600000000000001E-2</v>
      </c>
      <c r="L65" s="43">
        <f t="shared" si="14"/>
        <v>712.8</v>
      </c>
      <c r="M65" s="23" t="str">
        <f t="shared" si="15"/>
        <v>SZT.</v>
      </c>
      <c r="N65" s="23"/>
      <c r="O65" s="42">
        <v>0</v>
      </c>
      <c r="P65" s="28">
        <f t="shared" si="16"/>
        <v>0</v>
      </c>
      <c r="Q65" s="43">
        <f t="shared" si="17"/>
        <v>712.8</v>
      </c>
      <c r="S65" s="30">
        <f t="shared" si="18"/>
        <v>0</v>
      </c>
      <c r="T65" s="205">
        <f t="shared" si="19"/>
        <v>0</v>
      </c>
      <c r="U65" s="205">
        <f t="shared" si="20"/>
        <v>0</v>
      </c>
      <c r="V65" s="8"/>
      <c r="W65" s="8"/>
      <c r="X65" s="8"/>
      <c r="Y65" s="9"/>
      <c r="Z65" s="9"/>
    </row>
    <row r="66" spans="2:26" s="1" customFormat="1" hidden="1" outlineLevel="1">
      <c r="B66" s="21" t="s">
        <v>183</v>
      </c>
      <c r="C66" s="22" t="s">
        <v>184</v>
      </c>
      <c r="D66" s="23" t="s">
        <v>166</v>
      </c>
      <c r="E66" s="24"/>
      <c r="F66" s="24"/>
      <c r="G66" s="24"/>
      <c r="H66" s="24"/>
      <c r="I66" s="25" t="s">
        <v>711</v>
      </c>
      <c r="J66" s="26">
        <v>30000</v>
      </c>
      <c r="K66" s="27">
        <v>0.1404</v>
      </c>
      <c r="L66" s="43">
        <f t="shared" si="14"/>
        <v>4212</v>
      </c>
      <c r="M66" s="23" t="str">
        <f t="shared" si="15"/>
        <v>SZT.</v>
      </c>
      <c r="N66" s="23"/>
      <c r="O66" s="42">
        <v>0</v>
      </c>
      <c r="P66" s="28">
        <f t="shared" si="16"/>
        <v>0</v>
      </c>
      <c r="Q66" s="43">
        <f t="shared" si="17"/>
        <v>4212</v>
      </c>
      <c r="S66" s="30">
        <f t="shared" si="18"/>
        <v>0</v>
      </c>
      <c r="T66" s="205">
        <f t="shared" si="19"/>
        <v>0</v>
      </c>
      <c r="U66" s="205">
        <f t="shared" si="20"/>
        <v>0</v>
      </c>
      <c r="V66" s="8"/>
      <c r="W66" s="8"/>
      <c r="X66" s="8"/>
      <c r="Y66" s="9"/>
      <c r="Z66" s="9"/>
    </row>
    <row r="67" spans="2:26" s="1" customFormat="1" hidden="1" outlineLevel="1">
      <c r="B67" s="21" t="s">
        <v>185</v>
      </c>
      <c r="C67" s="22" t="s">
        <v>186</v>
      </c>
      <c r="D67" s="23" t="s">
        <v>166</v>
      </c>
      <c r="E67" s="24"/>
      <c r="F67" s="24"/>
      <c r="G67" s="24"/>
      <c r="H67" s="24"/>
      <c r="I67" s="25" t="s">
        <v>711</v>
      </c>
      <c r="J67" s="26">
        <v>1100</v>
      </c>
      <c r="K67" s="27">
        <v>19.065000000000001</v>
      </c>
      <c r="L67" s="43">
        <f t="shared" si="14"/>
        <v>20971.5</v>
      </c>
      <c r="M67" s="23" t="str">
        <f t="shared" si="15"/>
        <v>SZT.</v>
      </c>
      <c r="N67" s="23"/>
      <c r="O67" s="42">
        <v>0</v>
      </c>
      <c r="P67" s="28">
        <f t="shared" si="16"/>
        <v>0</v>
      </c>
      <c r="Q67" s="43">
        <f t="shared" si="17"/>
        <v>20971.5</v>
      </c>
      <c r="S67" s="30">
        <f t="shared" si="18"/>
        <v>0</v>
      </c>
      <c r="T67" s="205">
        <f t="shared" si="19"/>
        <v>0</v>
      </c>
      <c r="U67" s="205">
        <f t="shared" si="20"/>
        <v>0</v>
      </c>
      <c r="V67" s="8"/>
      <c r="W67" s="8"/>
      <c r="X67" s="8"/>
      <c r="Y67" s="9"/>
      <c r="Z67" s="9"/>
    </row>
    <row r="68" spans="2:26" s="1" customFormat="1" hidden="1" outlineLevel="1">
      <c r="B68" s="21" t="s">
        <v>187</v>
      </c>
      <c r="C68" s="22" t="s">
        <v>188</v>
      </c>
      <c r="D68" s="23" t="s">
        <v>166</v>
      </c>
      <c r="E68" s="24"/>
      <c r="F68" s="24"/>
      <c r="G68" s="24"/>
      <c r="H68" s="24"/>
      <c r="I68" s="25" t="s">
        <v>711</v>
      </c>
      <c r="J68" s="26">
        <v>4000</v>
      </c>
      <c r="K68" s="27">
        <v>1.8684000000000001</v>
      </c>
      <c r="L68" s="43">
        <f t="shared" si="14"/>
        <v>7473.6</v>
      </c>
      <c r="M68" s="23" t="str">
        <f t="shared" si="15"/>
        <v>SZT.</v>
      </c>
      <c r="N68" s="23"/>
      <c r="O68" s="42">
        <v>0</v>
      </c>
      <c r="P68" s="28">
        <f t="shared" si="16"/>
        <v>0</v>
      </c>
      <c r="Q68" s="43">
        <f t="shared" si="17"/>
        <v>7473.6</v>
      </c>
      <c r="S68" s="30">
        <f t="shared" si="18"/>
        <v>0</v>
      </c>
      <c r="T68" s="205">
        <f t="shared" si="19"/>
        <v>0</v>
      </c>
      <c r="U68" s="205">
        <f t="shared" si="20"/>
        <v>0</v>
      </c>
      <c r="V68" s="8"/>
      <c r="W68" s="8"/>
      <c r="X68" s="8"/>
      <c r="Y68" s="9"/>
      <c r="Z68" s="9"/>
    </row>
    <row r="69" spans="2:26" s="1" customFormat="1" hidden="1" outlineLevel="1">
      <c r="B69" s="21" t="s">
        <v>189</v>
      </c>
      <c r="C69" s="22" t="s">
        <v>190</v>
      </c>
      <c r="D69" s="23" t="s">
        <v>166</v>
      </c>
      <c r="E69" s="24"/>
      <c r="F69" s="24"/>
      <c r="G69" s="24"/>
      <c r="H69" s="24"/>
      <c r="I69" s="25" t="s">
        <v>711</v>
      </c>
      <c r="J69" s="26">
        <v>4000</v>
      </c>
      <c r="K69" s="27">
        <v>1.8684000000000001</v>
      </c>
      <c r="L69" s="43">
        <f t="shared" si="14"/>
        <v>7473.6</v>
      </c>
      <c r="M69" s="23" t="str">
        <f t="shared" si="15"/>
        <v>SZT.</v>
      </c>
      <c r="N69" s="23"/>
      <c r="O69" s="42">
        <v>0</v>
      </c>
      <c r="P69" s="28">
        <f t="shared" si="16"/>
        <v>0</v>
      </c>
      <c r="Q69" s="43">
        <f t="shared" si="17"/>
        <v>7473.6</v>
      </c>
      <c r="S69" s="30">
        <f t="shared" si="18"/>
        <v>0</v>
      </c>
      <c r="T69" s="205">
        <f t="shared" si="19"/>
        <v>0</v>
      </c>
      <c r="U69" s="205">
        <f t="shared" si="20"/>
        <v>0</v>
      </c>
      <c r="V69" s="8"/>
      <c r="W69" s="8"/>
      <c r="X69" s="8"/>
      <c r="Y69" s="9"/>
      <c r="Z69" s="9"/>
    </row>
    <row r="70" spans="2:26" s="1" customFormat="1" hidden="1" outlineLevel="1">
      <c r="B70" s="21" t="s">
        <v>191</v>
      </c>
      <c r="C70" s="22" t="s">
        <v>192</v>
      </c>
      <c r="D70" s="23" t="s">
        <v>166</v>
      </c>
      <c r="E70" s="24"/>
      <c r="F70" s="24"/>
      <c r="G70" s="24"/>
      <c r="H70" s="24"/>
      <c r="I70" s="25" t="s">
        <v>711</v>
      </c>
      <c r="J70" s="26">
        <v>2000</v>
      </c>
      <c r="K70" s="27">
        <v>1.8684000000000001</v>
      </c>
      <c r="L70" s="43">
        <f t="shared" si="14"/>
        <v>3736.8</v>
      </c>
      <c r="M70" s="23" t="str">
        <f t="shared" si="15"/>
        <v>SZT.</v>
      </c>
      <c r="N70" s="23"/>
      <c r="O70" s="42">
        <v>0</v>
      </c>
      <c r="P70" s="28">
        <f t="shared" si="16"/>
        <v>0</v>
      </c>
      <c r="Q70" s="43">
        <f t="shared" si="17"/>
        <v>3736.8</v>
      </c>
      <c r="S70" s="30">
        <f t="shared" si="18"/>
        <v>0</v>
      </c>
      <c r="T70" s="205">
        <f t="shared" si="19"/>
        <v>0</v>
      </c>
      <c r="U70" s="205">
        <f t="shared" si="20"/>
        <v>0</v>
      </c>
      <c r="V70" s="8"/>
      <c r="W70" s="8"/>
      <c r="X70" s="8"/>
      <c r="Y70" s="9"/>
      <c r="Z70" s="9"/>
    </row>
    <row r="71" spans="2:26" s="1" customFormat="1" hidden="1" outlineLevel="1">
      <c r="B71" s="21" t="s">
        <v>193</v>
      </c>
      <c r="C71" s="22" t="s">
        <v>194</v>
      </c>
      <c r="D71" s="23" t="s">
        <v>166</v>
      </c>
      <c r="E71" s="24"/>
      <c r="F71" s="24"/>
      <c r="G71" s="24"/>
      <c r="H71" s="24"/>
      <c r="I71" s="25" t="s">
        <v>711</v>
      </c>
      <c r="J71" s="26">
        <v>2000</v>
      </c>
      <c r="K71" s="27">
        <v>1.8684000000000001</v>
      </c>
      <c r="L71" s="43">
        <f t="shared" si="14"/>
        <v>3736.8</v>
      </c>
      <c r="M71" s="23" t="str">
        <f t="shared" si="15"/>
        <v>SZT.</v>
      </c>
      <c r="N71" s="23"/>
      <c r="O71" s="42">
        <v>0</v>
      </c>
      <c r="P71" s="28">
        <f t="shared" si="16"/>
        <v>0</v>
      </c>
      <c r="Q71" s="43">
        <f t="shared" si="17"/>
        <v>3736.8</v>
      </c>
      <c r="S71" s="30">
        <f t="shared" si="18"/>
        <v>0</v>
      </c>
      <c r="T71" s="205">
        <f t="shared" si="19"/>
        <v>0</v>
      </c>
      <c r="U71" s="205">
        <f t="shared" si="20"/>
        <v>0</v>
      </c>
      <c r="V71" s="8"/>
      <c r="W71" s="8"/>
      <c r="X71" s="8"/>
      <c r="Y71" s="9"/>
      <c r="Z71" s="9"/>
    </row>
    <row r="72" spans="2:26" s="1" customFormat="1" hidden="1" outlineLevel="1">
      <c r="B72" s="21" t="s">
        <v>195</v>
      </c>
      <c r="C72" s="22" t="s">
        <v>196</v>
      </c>
      <c r="D72" s="23" t="s">
        <v>166</v>
      </c>
      <c r="E72" s="24"/>
      <c r="F72" s="24"/>
      <c r="G72" s="24"/>
      <c r="H72" s="24"/>
      <c r="I72" s="25" t="s">
        <v>711</v>
      </c>
      <c r="J72" s="26">
        <v>380000</v>
      </c>
      <c r="K72" s="27">
        <v>0.1512</v>
      </c>
      <c r="L72" s="43">
        <f t="shared" si="14"/>
        <v>57456</v>
      </c>
      <c r="M72" s="23" t="str">
        <f t="shared" si="15"/>
        <v>SZT.</v>
      </c>
      <c r="N72" s="23"/>
      <c r="O72" s="42">
        <v>0</v>
      </c>
      <c r="P72" s="28">
        <f t="shared" si="16"/>
        <v>0</v>
      </c>
      <c r="Q72" s="43">
        <f t="shared" si="17"/>
        <v>57456</v>
      </c>
      <c r="S72" s="30">
        <f t="shared" si="18"/>
        <v>0</v>
      </c>
      <c r="T72" s="205">
        <f t="shared" si="19"/>
        <v>0</v>
      </c>
      <c r="U72" s="205">
        <f t="shared" si="20"/>
        <v>0</v>
      </c>
      <c r="V72" s="8"/>
      <c r="W72" s="8"/>
      <c r="X72" s="8"/>
      <c r="Y72" s="9"/>
      <c r="Z72" s="9"/>
    </row>
    <row r="73" spans="2:26" s="1" customFormat="1" hidden="1" outlineLevel="1">
      <c r="B73" s="21" t="s">
        <v>197</v>
      </c>
      <c r="C73" s="22" t="s">
        <v>198</v>
      </c>
      <c r="D73" s="23" t="s">
        <v>166</v>
      </c>
      <c r="E73" s="24"/>
      <c r="F73" s="24"/>
      <c r="G73" s="24"/>
      <c r="H73" s="24"/>
      <c r="I73" s="25" t="s">
        <v>711</v>
      </c>
      <c r="J73" s="26">
        <v>2000000</v>
      </c>
      <c r="K73" s="27">
        <v>0.1512</v>
      </c>
      <c r="L73" s="43">
        <f t="shared" si="14"/>
        <v>302400</v>
      </c>
      <c r="M73" s="23" t="str">
        <f t="shared" si="15"/>
        <v>SZT.</v>
      </c>
      <c r="N73" s="23"/>
      <c r="O73" s="42">
        <v>0</v>
      </c>
      <c r="P73" s="28">
        <f t="shared" si="16"/>
        <v>0</v>
      </c>
      <c r="Q73" s="43">
        <f t="shared" si="17"/>
        <v>302400</v>
      </c>
      <c r="S73" s="30">
        <f t="shared" si="18"/>
        <v>0</v>
      </c>
      <c r="T73" s="205">
        <f t="shared" si="19"/>
        <v>0</v>
      </c>
      <c r="U73" s="205">
        <f t="shared" si="20"/>
        <v>0</v>
      </c>
      <c r="V73" s="8"/>
      <c r="W73" s="8"/>
      <c r="X73" s="8"/>
      <c r="Y73" s="9"/>
      <c r="Z73" s="9"/>
    </row>
    <row r="74" spans="2:26" s="1" customFormat="1" hidden="1" outlineLevel="1">
      <c r="B74" s="21" t="s">
        <v>199</v>
      </c>
      <c r="C74" s="22" t="s">
        <v>731</v>
      </c>
      <c r="D74" s="23" t="s">
        <v>166</v>
      </c>
      <c r="E74" s="24"/>
      <c r="F74" s="24"/>
      <c r="G74" s="24"/>
      <c r="H74" s="24"/>
      <c r="I74" s="25" t="s">
        <v>711</v>
      </c>
      <c r="J74" s="26">
        <v>1000000</v>
      </c>
      <c r="K74" s="27">
        <v>0.1512</v>
      </c>
      <c r="L74" s="43">
        <f t="shared" si="14"/>
        <v>151200</v>
      </c>
      <c r="M74" s="23" t="str">
        <f t="shared" si="15"/>
        <v>SZT.</v>
      </c>
      <c r="N74" s="23"/>
      <c r="O74" s="42">
        <v>0</v>
      </c>
      <c r="P74" s="28">
        <f t="shared" si="16"/>
        <v>0</v>
      </c>
      <c r="Q74" s="43">
        <f t="shared" si="17"/>
        <v>151200</v>
      </c>
      <c r="S74" s="30">
        <f t="shared" si="18"/>
        <v>0</v>
      </c>
      <c r="T74" s="205">
        <f t="shared" si="19"/>
        <v>0</v>
      </c>
      <c r="U74" s="205">
        <f t="shared" si="20"/>
        <v>0</v>
      </c>
      <c r="V74" s="8"/>
      <c r="W74" s="8"/>
      <c r="X74" s="8"/>
      <c r="Y74" s="9"/>
      <c r="Z74" s="9"/>
    </row>
    <row r="75" spans="2:26" s="1" customFormat="1" hidden="1" outlineLevel="1">
      <c r="B75" s="21" t="s">
        <v>200</v>
      </c>
      <c r="C75" s="22" t="s">
        <v>201</v>
      </c>
      <c r="D75" s="23" t="s">
        <v>166</v>
      </c>
      <c r="E75" s="24"/>
      <c r="F75" s="24"/>
      <c r="G75" s="24"/>
      <c r="H75" s="24"/>
      <c r="I75" s="25" t="s">
        <v>711</v>
      </c>
      <c r="J75" s="26">
        <v>9000</v>
      </c>
      <c r="K75" s="27">
        <v>0.1512</v>
      </c>
      <c r="L75" s="43">
        <f t="shared" si="14"/>
        <v>1360.8</v>
      </c>
      <c r="M75" s="23" t="str">
        <f t="shared" si="15"/>
        <v>SZT.</v>
      </c>
      <c r="N75" s="23"/>
      <c r="O75" s="42">
        <v>0</v>
      </c>
      <c r="P75" s="28">
        <f t="shared" si="16"/>
        <v>0</v>
      </c>
      <c r="Q75" s="43">
        <f t="shared" si="17"/>
        <v>1360.8</v>
      </c>
      <c r="S75" s="30">
        <f t="shared" si="18"/>
        <v>0</v>
      </c>
      <c r="T75" s="205">
        <f t="shared" si="19"/>
        <v>0</v>
      </c>
      <c r="U75" s="205">
        <f t="shared" si="20"/>
        <v>0</v>
      </c>
      <c r="V75" s="8"/>
      <c r="W75" s="8"/>
      <c r="X75" s="8"/>
      <c r="Y75" s="9"/>
      <c r="Z75" s="9"/>
    </row>
    <row r="76" spans="2:26" s="1" customFormat="1" ht="28.8" hidden="1" outlineLevel="1">
      <c r="B76" s="21" t="s">
        <v>202</v>
      </c>
      <c r="C76" s="22" t="s">
        <v>203</v>
      </c>
      <c r="D76" s="23" t="s">
        <v>166</v>
      </c>
      <c r="E76" s="24"/>
      <c r="F76" s="24"/>
      <c r="G76" s="24"/>
      <c r="H76" s="24"/>
      <c r="I76" s="25" t="s">
        <v>711</v>
      </c>
      <c r="J76" s="26">
        <v>20</v>
      </c>
      <c r="K76" s="27">
        <v>1200</v>
      </c>
      <c r="L76" s="43">
        <f t="shared" si="14"/>
        <v>24000</v>
      </c>
      <c r="M76" s="23" t="str">
        <f t="shared" si="15"/>
        <v>SZT.</v>
      </c>
      <c r="N76" s="23"/>
      <c r="O76" s="42">
        <v>0</v>
      </c>
      <c r="P76" s="28">
        <f t="shared" si="16"/>
        <v>0</v>
      </c>
      <c r="Q76" s="43">
        <f t="shared" si="17"/>
        <v>24000</v>
      </c>
      <c r="S76" s="30">
        <f t="shared" si="18"/>
        <v>0</v>
      </c>
      <c r="T76" s="205">
        <f t="shared" si="19"/>
        <v>0</v>
      </c>
      <c r="U76" s="205">
        <f t="shared" si="20"/>
        <v>0</v>
      </c>
      <c r="V76" s="8"/>
      <c r="W76" s="8"/>
      <c r="X76" s="8"/>
      <c r="Y76" s="9"/>
      <c r="Z76" s="9"/>
    </row>
    <row r="77" spans="2:26" s="1" customFormat="1" ht="28.8" hidden="1" outlineLevel="1">
      <c r="B77" s="21" t="s">
        <v>204</v>
      </c>
      <c r="C77" s="22" t="s">
        <v>205</v>
      </c>
      <c r="D77" s="23" t="s">
        <v>166</v>
      </c>
      <c r="E77" s="24"/>
      <c r="F77" s="24"/>
      <c r="G77" s="24"/>
      <c r="H77" s="24"/>
      <c r="I77" s="25" t="s">
        <v>206</v>
      </c>
      <c r="J77" s="26">
        <v>6</v>
      </c>
      <c r="K77" s="27">
        <v>972</v>
      </c>
      <c r="L77" s="43">
        <f t="shared" si="14"/>
        <v>5832</v>
      </c>
      <c r="M77" s="23" t="str">
        <f t="shared" si="15"/>
        <v>op</v>
      </c>
      <c r="N77" s="23"/>
      <c r="O77" s="42">
        <v>0</v>
      </c>
      <c r="P77" s="28">
        <f t="shared" si="16"/>
        <v>0</v>
      </c>
      <c r="Q77" s="43">
        <f t="shared" si="17"/>
        <v>5832</v>
      </c>
      <c r="S77" s="30">
        <f t="shared" si="18"/>
        <v>0</v>
      </c>
      <c r="T77" s="205">
        <f t="shared" si="19"/>
        <v>0</v>
      </c>
      <c r="U77" s="205">
        <f t="shared" si="20"/>
        <v>0</v>
      </c>
      <c r="V77" s="8"/>
      <c r="W77" s="8"/>
      <c r="X77" s="8"/>
      <c r="Y77" s="9"/>
      <c r="Z77" s="9"/>
    </row>
    <row r="78" spans="2:26" s="1" customFormat="1" hidden="1" outlineLevel="1">
      <c r="B78" s="21" t="s">
        <v>207</v>
      </c>
      <c r="C78" s="22" t="s">
        <v>208</v>
      </c>
      <c r="D78" s="23" t="s">
        <v>166</v>
      </c>
      <c r="E78" s="24"/>
      <c r="F78" s="24"/>
      <c r="G78" s="24"/>
      <c r="H78" s="24"/>
      <c r="I78" s="25" t="s">
        <v>206</v>
      </c>
      <c r="J78" s="26">
        <v>15</v>
      </c>
      <c r="K78" s="27">
        <v>200</v>
      </c>
      <c r="L78" s="43">
        <f t="shared" si="14"/>
        <v>3000</v>
      </c>
      <c r="M78" s="23" t="str">
        <f t="shared" si="15"/>
        <v>op</v>
      </c>
      <c r="N78" s="23"/>
      <c r="O78" s="42">
        <v>0</v>
      </c>
      <c r="P78" s="28">
        <f t="shared" si="16"/>
        <v>0</v>
      </c>
      <c r="Q78" s="43">
        <f t="shared" si="17"/>
        <v>3000</v>
      </c>
      <c r="S78" s="30">
        <f t="shared" si="18"/>
        <v>0</v>
      </c>
      <c r="T78" s="205">
        <f t="shared" si="19"/>
        <v>0</v>
      </c>
      <c r="U78" s="205">
        <f t="shared" si="20"/>
        <v>0</v>
      </c>
      <c r="V78" s="8"/>
      <c r="W78" s="8"/>
      <c r="X78" s="8"/>
      <c r="Y78" s="9"/>
      <c r="Z78" s="9"/>
    </row>
    <row r="79" spans="2:26" s="1" customFormat="1" ht="28.8" hidden="1" outlineLevel="1">
      <c r="B79" s="21" t="s">
        <v>209</v>
      </c>
      <c r="C79" s="22" t="s">
        <v>210</v>
      </c>
      <c r="D79" s="23" t="s">
        <v>166</v>
      </c>
      <c r="E79" s="24"/>
      <c r="F79" s="24"/>
      <c r="G79" s="24"/>
      <c r="H79" s="24"/>
      <c r="I79" s="25" t="s">
        <v>211</v>
      </c>
      <c r="J79" s="26">
        <v>3</v>
      </c>
      <c r="K79" s="27">
        <v>5000</v>
      </c>
      <c r="L79" s="43">
        <f t="shared" si="14"/>
        <v>15000</v>
      </c>
      <c r="M79" s="23" t="str">
        <f t="shared" si="15"/>
        <v>zestaw</v>
      </c>
      <c r="N79" s="23"/>
      <c r="O79" s="42">
        <v>0</v>
      </c>
      <c r="P79" s="28">
        <f t="shared" si="16"/>
        <v>0</v>
      </c>
      <c r="Q79" s="43">
        <f t="shared" si="17"/>
        <v>15000</v>
      </c>
      <c r="S79" s="30">
        <f t="shared" si="18"/>
        <v>0</v>
      </c>
      <c r="T79" s="205">
        <f t="shared" si="19"/>
        <v>0</v>
      </c>
      <c r="U79" s="205">
        <f t="shared" si="20"/>
        <v>0</v>
      </c>
      <c r="V79" s="8"/>
      <c r="W79" s="8"/>
      <c r="X79" s="8"/>
      <c r="Y79" s="9"/>
      <c r="Z79" s="9"/>
    </row>
    <row r="80" spans="2:26" s="1" customFormat="1" hidden="1" outlineLevel="1">
      <c r="B80" s="21" t="s">
        <v>212</v>
      </c>
      <c r="C80" s="22" t="s">
        <v>213</v>
      </c>
      <c r="D80" s="23" t="s">
        <v>166</v>
      </c>
      <c r="E80" s="24"/>
      <c r="F80" s="24"/>
      <c r="G80" s="24"/>
      <c r="H80" s="24"/>
      <c r="I80" s="25" t="s">
        <v>206</v>
      </c>
      <c r="J80" s="26">
        <v>60</v>
      </c>
      <c r="K80" s="27">
        <v>800</v>
      </c>
      <c r="L80" s="43">
        <f t="shared" si="14"/>
        <v>48000</v>
      </c>
      <c r="M80" s="23" t="str">
        <f t="shared" si="15"/>
        <v>op</v>
      </c>
      <c r="N80" s="23"/>
      <c r="O80" s="42">
        <v>0</v>
      </c>
      <c r="P80" s="28">
        <f t="shared" si="16"/>
        <v>0</v>
      </c>
      <c r="Q80" s="43">
        <f t="shared" si="17"/>
        <v>48000</v>
      </c>
      <c r="S80" s="30">
        <f t="shared" si="18"/>
        <v>0</v>
      </c>
      <c r="T80" s="205">
        <f t="shared" si="19"/>
        <v>0</v>
      </c>
      <c r="U80" s="205">
        <f t="shared" si="20"/>
        <v>0</v>
      </c>
      <c r="V80" s="8"/>
      <c r="W80" s="8"/>
      <c r="X80" s="8"/>
      <c r="Y80" s="9"/>
      <c r="Z80" s="9"/>
    </row>
    <row r="81" spans="2:26" s="1" customFormat="1" hidden="1" outlineLevel="1">
      <c r="B81" s="21" t="s">
        <v>214</v>
      </c>
      <c r="C81" s="22" t="s">
        <v>215</v>
      </c>
      <c r="D81" s="23" t="s">
        <v>166</v>
      </c>
      <c r="E81" s="24"/>
      <c r="F81" s="24"/>
      <c r="G81" s="24"/>
      <c r="H81" s="24"/>
      <c r="I81" s="25" t="s">
        <v>711</v>
      </c>
      <c r="J81" s="26">
        <v>10</v>
      </c>
      <c r="K81" s="27">
        <v>86.4</v>
      </c>
      <c r="L81" s="43">
        <f t="shared" si="14"/>
        <v>864</v>
      </c>
      <c r="M81" s="23" t="str">
        <f t="shared" si="15"/>
        <v>SZT.</v>
      </c>
      <c r="N81" s="23"/>
      <c r="O81" s="42">
        <v>0</v>
      </c>
      <c r="P81" s="28">
        <f t="shared" si="16"/>
        <v>0</v>
      </c>
      <c r="Q81" s="43">
        <f t="shared" si="17"/>
        <v>864</v>
      </c>
      <c r="S81" s="30">
        <f t="shared" si="18"/>
        <v>0</v>
      </c>
      <c r="T81" s="205">
        <f t="shared" si="19"/>
        <v>0</v>
      </c>
      <c r="U81" s="205">
        <f t="shared" si="20"/>
        <v>0</v>
      </c>
      <c r="V81" s="8"/>
      <c r="W81" s="8"/>
      <c r="X81" s="8"/>
      <c r="Y81" s="9"/>
      <c r="Z81" s="9"/>
    </row>
    <row r="82" spans="2:26" s="1" customFormat="1" hidden="1" outlineLevel="1">
      <c r="B82" s="21" t="s">
        <v>216</v>
      </c>
      <c r="C82" s="22" t="s">
        <v>217</v>
      </c>
      <c r="D82" s="23" t="s">
        <v>166</v>
      </c>
      <c r="E82" s="24"/>
      <c r="F82" s="24"/>
      <c r="G82" s="24"/>
      <c r="H82" s="24"/>
      <c r="I82" s="25" t="s">
        <v>711</v>
      </c>
      <c r="J82" s="26">
        <v>10</v>
      </c>
      <c r="K82" s="27">
        <v>81</v>
      </c>
      <c r="L82" s="43">
        <f t="shared" si="14"/>
        <v>810</v>
      </c>
      <c r="M82" s="23" t="str">
        <f t="shared" si="15"/>
        <v>SZT.</v>
      </c>
      <c r="N82" s="23"/>
      <c r="O82" s="42">
        <v>0</v>
      </c>
      <c r="P82" s="28">
        <f t="shared" si="16"/>
        <v>0</v>
      </c>
      <c r="Q82" s="43">
        <f t="shared" si="17"/>
        <v>810</v>
      </c>
      <c r="S82" s="30">
        <f t="shared" si="18"/>
        <v>0</v>
      </c>
      <c r="T82" s="205">
        <f t="shared" si="19"/>
        <v>0</v>
      </c>
      <c r="U82" s="205">
        <f t="shared" si="20"/>
        <v>0</v>
      </c>
      <c r="V82" s="8"/>
      <c r="W82" s="8"/>
      <c r="X82" s="8"/>
      <c r="Y82" s="9"/>
      <c r="Z82" s="9"/>
    </row>
    <row r="83" spans="2:26" s="1" customFormat="1" hidden="1" outlineLevel="1">
      <c r="B83" s="21" t="s">
        <v>218</v>
      </c>
      <c r="C83" s="22" t="s">
        <v>219</v>
      </c>
      <c r="D83" s="23" t="s">
        <v>166</v>
      </c>
      <c r="E83" s="24"/>
      <c r="F83" s="24"/>
      <c r="G83" s="24"/>
      <c r="H83" s="24"/>
      <c r="I83" s="25" t="s">
        <v>711</v>
      </c>
      <c r="J83" s="26">
        <v>290</v>
      </c>
      <c r="K83" s="27">
        <v>81</v>
      </c>
      <c r="L83" s="43">
        <f t="shared" si="14"/>
        <v>23490</v>
      </c>
      <c r="M83" s="23" t="str">
        <f t="shared" si="15"/>
        <v>SZT.</v>
      </c>
      <c r="N83" s="23"/>
      <c r="O83" s="42">
        <v>0</v>
      </c>
      <c r="P83" s="28">
        <f t="shared" si="16"/>
        <v>0</v>
      </c>
      <c r="Q83" s="43">
        <f t="shared" si="17"/>
        <v>23490</v>
      </c>
      <c r="S83" s="30">
        <f t="shared" si="18"/>
        <v>0</v>
      </c>
      <c r="T83" s="205">
        <f t="shared" si="19"/>
        <v>0</v>
      </c>
      <c r="U83" s="205">
        <f t="shared" si="20"/>
        <v>0</v>
      </c>
      <c r="V83" s="8"/>
      <c r="W83" s="8"/>
      <c r="X83" s="8"/>
      <c r="Y83" s="9"/>
      <c r="Z83" s="9"/>
    </row>
    <row r="84" spans="2:26" s="1" customFormat="1" hidden="1" outlineLevel="1">
      <c r="B84" s="21" t="s">
        <v>220</v>
      </c>
      <c r="C84" s="22" t="s">
        <v>221</v>
      </c>
      <c r="D84" s="23" t="s">
        <v>166</v>
      </c>
      <c r="E84" s="24"/>
      <c r="F84" s="24"/>
      <c r="G84" s="24"/>
      <c r="H84" s="24"/>
      <c r="I84" s="25" t="s">
        <v>711</v>
      </c>
      <c r="J84" s="26">
        <v>140</v>
      </c>
      <c r="K84" s="27">
        <v>259.2</v>
      </c>
      <c r="L84" s="43">
        <f t="shared" si="14"/>
        <v>36288</v>
      </c>
      <c r="M84" s="23" t="str">
        <f t="shared" si="15"/>
        <v>SZT.</v>
      </c>
      <c r="N84" s="23"/>
      <c r="O84" s="42">
        <v>0</v>
      </c>
      <c r="P84" s="28">
        <f t="shared" si="16"/>
        <v>0</v>
      </c>
      <c r="Q84" s="43">
        <f t="shared" si="17"/>
        <v>36288</v>
      </c>
      <c r="S84" s="30">
        <f t="shared" si="18"/>
        <v>0</v>
      </c>
      <c r="T84" s="205">
        <f t="shared" si="19"/>
        <v>0</v>
      </c>
      <c r="U84" s="205">
        <f t="shared" si="20"/>
        <v>0</v>
      </c>
      <c r="V84" s="8"/>
      <c r="W84" s="8"/>
      <c r="X84" s="8"/>
      <c r="Y84" s="9"/>
      <c r="Z84" s="9"/>
    </row>
    <row r="85" spans="2:26" s="1" customFormat="1" hidden="1" outlineLevel="1">
      <c r="B85" s="21" t="s">
        <v>222</v>
      </c>
      <c r="C85" s="22" t="s">
        <v>223</v>
      </c>
      <c r="D85" s="23" t="s">
        <v>166</v>
      </c>
      <c r="E85" s="24"/>
      <c r="F85" s="24"/>
      <c r="G85" s="24"/>
      <c r="H85" s="24"/>
      <c r="I85" s="25" t="s">
        <v>711</v>
      </c>
      <c r="J85" s="26">
        <v>3000</v>
      </c>
      <c r="K85" s="27">
        <v>0.44280000000000003</v>
      </c>
      <c r="L85" s="43">
        <f t="shared" si="14"/>
        <v>1328.4</v>
      </c>
      <c r="M85" s="23" t="str">
        <f t="shared" si="15"/>
        <v>SZT.</v>
      </c>
      <c r="N85" s="23"/>
      <c r="O85" s="42">
        <v>0</v>
      </c>
      <c r="P85" s="28">
        <f t="shared" si="16"/>
        <v>0</v>
      </c>
      <c r="Q85" s="43">
        <f t="shared" si="17"/>
        <v>1328.4</v>
      </c>
      <c r="S85" s="30">
        <f t="shared" si="18"/>
        <v>0</v>
      </c>
      <c r="T85" s="205">
        <f t="shared" si="19"/>
        <v>0</v>
      </c>
      <c r="U85" s="205">
        <f t="shared" si="20"/>
        <v>0</v>
      </c>
      <c r="V85" s="8"/>
      <c r="W85" s="8"/>
      <c r="X85" s="8"/>
      <c r="Y85" s="9"/>
      <c r="Z85" s="9"/>
    </row>
    <row r="86" spans="2:26" s="1" customFormat="1" hidden="1" outlineLevel="1">
      <c r="B86" s="21" t="s">
        <v>224</v>
      </c>
      <c r="C86" s="22" t="s">
        <v>732</v>
      </c>
      <c r="D86" s="23" t="s">
        <v>166</v>
      </c>
      <c r="E86" s="24"/>
      <c r="F86" s="24"/>
      <c r="G86" s="24"/>
      <c r="H86" s="24"/>
      <c r="I86" s="25" t="s">
        <v>711</v>
      </c>
      <c r="J86" s="26">
        <v>27000</v>
      </c>
      <c r="K86" s="27">
        <v>0.44280000000000003</v>
      </c>
      <c r="L86" s="43">
        <f t="shared" si="14"/>
        <v>11955.6</v>
      </c>
      <c r="M86" s="23" t="str">
        <f t="shared" si="15"/>
        <v>SZT.</v>
      </c>
      <c r="N86" s="23"/>
      <c r="O86" s="42">
        <v>0</v>
      </c>
      <c r="P86" s="28">
        <f t="shared" si="16"/>
        <v>0</v>
      </c>
      <c r="Q86" s="43">
        <f t="shared" si="17"/>
        <v>11955.6</v>
      </c>
      <c r="S86" s="30">
        <f t="shared" si="18"/>
        <v>0</v>
      </c>
      <c r="T86" s="205">
        <f t="shared" si="19"/>
        <v>0</v>
      </c>
      <c r="U86" s="205">
        <f t="shared" si="20"/>
        <v>0</v>
      </c>
      <c r="V86" s="8"/>
      <c r="W86" s="8"/>
      <c r="X86" s="8"/>
      <c r="Y86" s="9"/>
      <c r="Z86" s="9"/>
    </row>
    <row r="87" spans="2:26" s="1" customFormat="1" hidden="1" outlineLevel="1">
      <c r="B87" s="21" t="s">
        <v>225</v>
      </c>
      <c r="C87" s="22" t="s">
        <v>226</v>
      </c>
      <c r="D87" s="23" t="s">
        <v>166</v>
      </c>
      <c r="E87" s="24"/>
      <c r="F87" s="24"/>
      <c r="G87" s="24"/>
      <c r="H87" s="24"/>
      <c r="I87" s="25" t="s">
        <v>711</v>
      </c>
      <c r="J87" s="26">
        <v>5000</v>
      </c>
      <c r="K87" s="27">
        <v>0.44280000000000003</v>
      </c>
      <c r="L87" s="43">
        <f t="shared" si="14"/>
        <v>2214</v>
      </c>
      <c r="M87" s="23" t="str">
        <f t="shared" si="15"/>
        <v>SZT.</v>
      </c>
      <c r="N87" s="23"/>
      <c r="O87" s="42">
        <v>0</v>
      </c>
      <c r="P87" s="28">
        <f t="shared" si="16"/>
        <v>0</v>
      </c>
      <c r="Q87" s="43">
        <f t="shared" si="17"/>
        <v>2214</v>
      </c>
      <c r="S87" s="30">
        <f t="shared" si="18"/>
        <v>0</v>
      </c>
      <c r="T87" s="205">
        <f t="shared" si="19"/>
        <v>0</v>
      </c>
      <c r="U87" s="205">
        <f t="shared" si="20"/>
        <v>0</v>
      </c>
      <c r="V87" s="8"/>
      <c r="W87" s="8"/>
      <c r="X87" s="8"/>
      <c r="Y87" s="9"/>
      <c r="Z87" s="9"/>
    </row>
    <row r="88" spans="2:26" s="1" customFormat="1" hidden="1" outlineLevel="1">
      <c r="B88" s="21" t="s">
        <v>227</v>
      </c>
      <c r="C88" s="22" t="s">
        <v>228</v>
      </c>
      <c r="D88" s="23" t="s">
        <v>166</v>
      </c>
      <c r="E88" s="24"/>
      <c r="F88" s="24"/>
      <c r="G88" s="24"/>
      <c r="H88" s="24"/>
      <c r="I88" s="25" t="s">
        <v>711</v>
      </c>
      <c r="J88" s="26">
        <v>3000</v>
      </c>
      <c r="K88" s="27">
        <v>2.3759999999999999</v>
      </c>
      <c r="L88" s="43">
        <f t="shared" si="14"/>
        <v>7128</v>
      </c>
      <c r="M88" s="23" t="str">
        <f t="shared" si="15"/>
        <v>SZT.</v>
      </c>
      <c r="N88" s="23"/>
      <c r="O88" s="42">
        <v>0</v>
      </c>
      <c r="P88" s="28">
        <f t="shared" si="16"/>
        <v>0</v>
      </c>
      <c r="Q88" s="43">
        <f t="shared" si="17"/>
        <v>7128</v>
      </c>
      <c r="S88" s="30">
        <f t="shared" si="18"/>
        <v>0</v>
      </c>
      <c r="T88" s="205">
        <f t="shared" si="19"/>
        <v>0</v>
      </c>
      <c r="U88" s="205">
        <f t="shared" si="20"/>
        <v>0</v>
      </c>
      <c r="V88" s="8"/>
      <c r="W88" s="8"/>
      <c r="X88" s="8"/>
      <c r="Y88" s="9"/>
      <c r="Z88" s="9"/>
    </row>
    <row r="89" spans="2:26" s="1" customFormat="1" hidden="1" outlineLevel="1">
      <c r="B89" s="21" t="s">
        <v>229</v>
      </c>
      <c r="C89" s="22" t="s">
        <v>230</v>
      </c>
      <c r="D89" s="23" t="s">
        <v>166</v>
      </c>
      <c r="E89" s="24"/>
      <c r="F89" s="24"/>
      <c r="G89" s="24"/>
      <c r="H89" s="24"/>
      <c r="I89" s="25" t="s">
        <v>711</v>
      </c>
      <c r="J89" s="26">
        <v>5500</v>
      </c>
      <c r="K89" s="27">
        <v>2.8079999999999998</v>
      </c>
      <c r="L89" s="43">
        <f t="shared" ref="L89:L120" si="21">ROUND(K89*J89,2)</f>
        <v>15444</v>
      </c>
      <c r="M89" s="23" t="str">
        <f t="shared" ref="M89:M120" si="22">I89</f>
        <v>SZT.</v>
      </c>
      <c r="N89" s="23"/>
      <c r="O89" s="42">
        <v>0</v>
      </c>
      <c r="P89" s="28">
        <f t="shared" ref="P89:P120" si="23">O89*N89</f>
        <v>0</v>
      </c>
      <c r="Q89" s="43">
        <f t="shared" ref="Q89:Q120" si="24">P89+L89</f>
        <v>15444</v>
      </c>
      <c r="S89" s="30">
        <f t="shared" ref="S89:S120" si="25">IF(F89="T",Q89,0)</f>
        <v>0</v>
      </c>
      <c r="T89" s="205">
        <f t="shared" ref="T89:T120" si="26">IF(G89="T",Q89,0)</f>
        <v>0</v>
      </c>
      <c r="U89" s="205">
        <f t="shared" ref="U89:U120" si="27">IF(H89="T",Q89,0)</f>
        <v>0</v>
      </c>
      <c r="V89" s="8"/>
      <c r="W89" s="8"/>
      <c r="X89" s="8"/>
      <c r="Y89" s="9"/>
      <c r="Z89" s="9"/>
    </row>
    <row r="90" spans="2:26" s="1" customFormat="1" hidden="1" outlineLevel="1">
      <c r="B90" s="21" t="s">
        <v>231</v>
      </c>
      <c r="C90" s="22" t="s">
        <v>232</v>
      </c>
      <c r="D90" s="23" t="s">
        <v>166</v>
      </c>
      <c r="E90" s="24"/>
      <c r="F90" s="24"/>
      <c r="G90" s="24"/>
      <c r="H90" s="24"/>
      <c r="I90" s="25" t="s">
        <v>711</v>
      </c>
      <c r="J90" s="26">
        <v>160</v>
      </c>
      <c r="K90" s="27">
        <v>15.66</v>
      </c>
      <c r="L90" s="43">
        <f t="shared" si="21"/>
        <v>2505.6</v>
      </c>
      <c r="M90" s="23" t="str">
        <f t="shared" si="22"/>
        <v>SZT.</v>
      </c>
      <c r="N90" s="23"/>
      <c r="O90" s="42">
        <v>0</v>
      </c>
      <c r="P90" s="28">
        <f t="shared" si="23"/>
        <v>0</v>
      </c>
      <c r="Q90" s="43">
        <f t="shared" si="24"/>
        <v>2505.6</v>
      </c>
      <c r="S90" s="30">
        <f t="shared" si="25"/>
        <v>0</v>
      </c>
      <c r="T90" s="205">
        <f t="shared" si="26"/>
        <v>0</v>
      </c>
      <c r="U90" s="205">
        <f t="shared" si="27"/>
        <v>0</v>
      </c>
      <c r="V90" s="8"/>
      <c r="W90" s="8"/>
      <c r="X90" s="8"/>
      <c r="Y90" s="9"/>
      <c r="Z90" s="9"/>
    </row>
    <row r="91" spans="2:26" s="1" customFormat="1" hidden="1" outlineLevel="1">
      <c r="B91" s="21" t="s">
        <v>233</v>
      </c>
      <c r="C91" s="22" t="s">
        <v>234</v>
      </c>
      <c r="D91" s="23" t="s">
        <v>166</v>
      </c>
      <c r="E91" s="24"/>
      <c r="F91" s="24"/>
      <c r="G91" s="24"/>
      <c r="H91" s="24"/>
      <c r="I91" s="25" t="s">
        <v>711</v>
      </c>
      <c r="J91" s="26">
        <v>120</v>
      </c>
      <c r="K91" s="27">
        <v>29.16</v>
      </c>
      <c r="L91" s="43">
        <f t="shared" si="21"/>
        <v>3499.2</v>
      </c>
      <c r="M91" s="23" t="str">
        <f t="shared" si="22"/>
        <v>SZT.</v>
      </c>
      <c r="N91" s="23"/>
      <c r="O91" s="42">
        <v>0</v>
      </c>
      <c r="P91" s="28">
        <f t="shared" si="23"/>
        <v>0</v>
      </c>
      <c r="Q91" s="43">
        <f t="shared" si="24"/>
        <v>3499.2</v>
      </c>
      <c r="S91" s="30">
        <f t="shared" si="25"/>
        <v>0</v>
      </c>
      <c r="T91" s="205">
        <f t="shared" si="26"/>
        <v>0</v>
      </c>
      <c r="U91" s="205">
        <f t="shared" si="27"/>
        <v>0</v>
      </c>
      <c r="V91" s="8"/>
      <c r="W91" s="8"/>
      <c r="X91" s="8"/>
      <c r="Y91" s="9"/>
      <c r="Z91" s="9"/>
    </row>
    <row r="92" spans="2:26" s="1" customFormat="1" hidden="1" outlineLevel="1">
      <c r="B92" s="21" t="s">
        <v>235</v>
      </c>
      <c r="C92" s="22" t="s">
        <v>236</v>
      </c>
      <c r="D92" s="23" t="s">
        <v>166</v>
      </c>
      <c r="E92" s="24"/>
      <c r="F92" s="24"/>
      <c r="G92" s="24"/>
      <c r="H92" s="24"/>
      <c r="I92" s="25" t="s">
        <v>711</v>
      </c>
      <c r="J92" s="26">
        <v>3000</v>
      </c>
      <c r="K92" s="27">
        <v>4.968</v>
      </c>
      <c r="L92" s="43">
        <f t="shared" si="21"/>
        <v>14904</v>
      </c>
      <c r="M92" s="23" t="str">
        <f t="shared" si="22"/>
        <v>SZT.</v>
      </c>
      <c r="N92" s="23"/>
      <c r="O92" s="42">
        <v>0</v>
      </c>
      <c r="P92" s="28">
        <f t="shared" si="23"/>
        <v>0</v>
      </c>
      <c r="Q92" s="43">
        <f t="shared" si="24"/>
        <v>14904</v>
      </c>
      <c r="S92" s="30">
        <f t="shared" si="25"/>
        <v>0</v>
      </c>
      <c r="T92" s="205">
        <f t="shared" si="26"/>
        <v>0</v>
      </c>
      <c r="U92" s="205">
        <f t="shared" si="27"/>
        <v>0</v>
      </c>
      <c r="V92" s="8"/>
      <c r="W92" s="8"/>
      <c r="X92" s="8"/>
      <c r="Y92" s="9"/>
      <c r="Z92" s="9"/>
    </row>
    <row r="93" spans="2:26" s="1" customFormat="1" hidden="1" outlineLevel="1">
      <c r="B93" s="21" t="s">
        <v>237</v>
      </c>
      <c r="C93" s="22" t="s">
        <v>238</v>
      </c>
      <c r="D93" s="23" t="s">
        <v>166</v>
      </c>
      <c r="E93" s="24"/>
      <c r="F93" s="24"/>
      <c r="G93" s="24"/>
      <c r="H93" s="24"/>
      <c r="I93" s="25" t="s">
        <v>711</v>
      </c>
      <c r="J93" s="26">
        <v>60</v>
      </c>
      <c r="K93" s="27">
        <v>16.2</v>
      </c>
      <c r="L93" s="43">
        <f t="shared" si="21"/>
        <v>972</v>
      </c>
      <c r="M93" s="23" t="str">
        <f t="shared" si="22"/>
        <v>SZT.</v>
      </c>
      <c r="N93" s="23"/>
      <c r="O93" s="42">
        <v>0</v>
      </c>
      <c r="P93" s="28">
        <f t="shared" si="23"/>
        <v>0</v>
      </c>
      <c r="Q93" s="43">
        <f t="shared" si="24"/>
        <v>972</v>
      </c>
      <c r="S93" s="30">
        <f t="shared" si="25"/>
        <v>0</v>
      </c>
      <c r="T93" s="205">
        <f t="shared" si="26"/>
        <v>0</v>
      </c>
      <c r="U93" s="205">
        <f t="shared" si="27"/>
        <v>0</v>
      </c>
      <c r="V93" s="8"/>
      <c r="W93" s="8"/>
      <c r="X93" s="8"/>
      <c r="Y93" s="9"/>
      <c r="Z93" s="9"/>
    </row>
    <row r="94" spans="2:26" s="1" customFormat="1" hidden="1" outlineLevel="1">
      <c r="B94" s="21" t="s">
        <v>239</v>
      </c>
      <c r="C94" s="22" t="s">
        <v>240</v>
      </c>
      <c r="D94" s="23" t="s">
        <v>166</v>
      </c>
      <c r="E94" s="24"/>
      <c r="F94" s="24"/>
      <c r="G94" s="24"/>
      <c r="H94" s="24"/>
      <c r="I94" s="25" t="s">
        <v>711</v>
      </c>
      <c r="J94" s="26">
        <v>40</v>
      </c>
      <c r="K94" s="27">
        <v>85.600800000000007</v>
      </c>
      <c r="L94" s="43">
        <f t="shared" si="21"/>
        <v>3424.03</v>
      </c>
      <c r="M94" s="23" t="str">
        <f t="shared" si="22"/>
        <v>SZT.</v>
      </c>
      <c r="N94" s="23"/>
      <c r="O94" s="42">
        <v>0</v>
      </c>
      <c r="P94" s="28">
        <f t="shared" si="23"/>
        <v>0</v>
      </c>
      <c r="Q94" s="43">
        <f t="shared" si="24"/>
        <v>3424.03</v>
      </c>
      <c r="S94" s="30">
        <f t="shared" si="25"/>
        <v>0</v>
      </c>
      <c r="T94" s="205">
        <f t="shared" si="26"/>
        <v>0</v>
      </c>
      <c r="U94" s="205">
        <f t="shared" si="27"/>
        <v>0</v>
      </c>
      <c r="V94" s="8"/>
      <c r="W94" s="8"/>
      <c r="X94" s="8"/>
      <c r="Y94" s="9"/>
      <c r="Z94" s="9"/>
    </row>
    <row r="95" spans="2:26" s="1" customFormat="1" hidden="1" outlineLevel="1">
      <c r="B95" s="21" t="s">
        <v>241</v>
      </c>
      <c r="C95" s="22" t="s">
        <v>242</v>
      </c>
      <c r="D95" s="23" t="s">
        <v>166</v>
      </c>
      <c r="E95" s="24"/>
      <c r="F95" s="24"/>
      <c r="G95" s="24"/>
      <c r="H95" s="24"/>
      <c r="I95" s="25" t="s">
        <v>711</v>
      </c>
      <c r="J95" s="26">
        <v>170</v>
      </c>
      <c r="K95" s="27">
        <v>45.36</v>
      </c>
      <c r="L95" s="43">
        <f t="shared" si="21"/>
        <v>7711.2</v>
      </c>
      <c r="M95" s="23" t="str">
        <f t="shared" si="22"/>
        <v>SZT.</v>
      </c>
      <c r="N95" s="23"/>
      <c r="O95" s="42">
        <v>0</v>
      </c>
      <c r="P95" s="28">
        <f t="shared" si="23"/>
        <v>0</v>
      </c>
      <c r="Q95" s="43">
        <f t="shared" si="24"/>
        <v>7711.2</v>
      </c>
      <c r="S95" s="30">
        <f t="shared" si="25"/>
        <v>0</v>
      </c>
      <c r="T95" s="205">
        <f t="shared" si="26"/>
        <v>0</v>
      </c>
      <c r="U95" s="205">
        <f t="shared" si="27"/>
        <v>0</v>
      </c>
      <c r="V95" s="8"/>
      <c r="W95" s="8"/>
      <c r="X95" s="8"/>
      <c r="Y95" s="9"/>
      <c r="Z95" s="9"/>
    </row>
    <row r="96" spans="2:26" s="1" customFormat="1" hidden="1" outlineLevel="1">
      <c r="B96" s="21" t="s">
        <v>243</v>
      </c>
      <c r="C96" s="22" t="s">
        <v>244</v>
      </c>
      <c r="D96" s="23" t="s">
        <v>166</v>
      </c>
      <c r="E96" s="24"/>
      <c r="F96" s="24"/>
      <c r="G96" s="24"/>
      <c r="H96" s="24"/>
      <c r="I96" s="25" t="s">
        <v>711</v>
      </c>
      <c r="J96" s="26">
        <v>70</v>
      </c>
      <c r="K96" s="27">
        <v>745.2</v>
      </c>
      <c r="L96" s="43">
        <f t="shared" si="21"/>
        <v>52164</v>
      </c>
      <c r="M96" s="23" t="str">
        <f t="shared" si="22"/>
        <v>SZT.</v>
      </c>
      <c r="N96" s="23"/>
      <c r="O96" s="42">
        <v>0</v>
      </c>
      <c r="P96" s="28">
        <f t="shared" si="23"/>
        <v>0</v>
      </c>
      <c r="Q96" s="43">
        <f t="shared" si="24"/>
        <v>52164</v>
      </c>
      <c r="S96" s="30">
        <f t="shared" si="25"/>
        <v>0</v>
      </c>
      <c r="T96" s="205">
        <f t="shared" si="26"/>
        <v>0</v>
      </c>
      <c r="U96" s="205">
        <f t="shared" si="27"/>
        <v>0</v>
      </c>
      <c r="V96" s="8"/>
      <c r="W96" s="8"/>
      <c r="X96" s="8"/>
      <c r="Y96" s="9"/>
      <c r="Z96" s="9"/>
    </row>
    <row r="97" spans="2:26" s="1" customFormat="1" hidden="1" outlineLevel="1">
      <c r="B97" s="21" t="s">
        <v>245</v>
      </c>
      <c r="C97" s="22" t="s">
        <v>246</v>
      </c>
      <c r="D97" s="23" t="s">
        <v>166</v>
      </c>
      <c r="E97" s="24"/>
      <c r="F97" s="24"/>
      <c r="G97" s="24"/>
      <c r="H97" s="24"/>
      <c r="I97" s="25" t="s">
        <v>711</v>
      </c>
      <c r="J97" s="26">
        <v>30</v>
      </c>
      <c r="K97" s="27">
        <v>1.7496</v>
      </c>
      <c r="L97" s="43">
        <f t="shared" si="21"/>
        <v>52.49</v>
      </c>
      <c r="M97" s="23" t="str">
        <f t="shared" si="22"/>
        <v>SZT.</v>
      </c>
      <c r="N97" s="23"/>
      <c r="O97" s="42">
        <v>0</v>
      </c>
      <c r="P97" s="28">
        <f t="shared" si="23"/>
        <v>0</v>
      </c>
      <c r="Q97" s="43">
        <f t="shared" si="24"/>
        <v>52.49</v>
      </c>
      <c r="S97" s="30">
        <f t="shared" si="25"/>
        <v>0</v>
      </c>
      <c r="T97" s="205">
        <f t="shared" si="26"/>
        <v>0</v>
      </c>
      <c r="U97" s="205">
        <f t="shared" si="27"/>
        <v>0</v>
      </c>
      <c r="V97" s="8"/>
      <c r="W97" s="8"/>
      <c r="X97" s="8"/>
      <c r="Y97" s="9"/>
      <c r="Z97" s="9"/>
    </row>
    <row r="98" spans="2:26" s="1" customFormat="1" hidden="1" outlineLevel="1">
      <c r="B98" s="21" t="s">
        <v>247</v>
      </c>
      <c r="C98" s="22" t="s">
        <v>248</v>
      </c>
      <c r="D98" s="23" t="s">
        <v>166</v>
      </c>
      <c r="E98" s="24"/>
      <c r="F98" s="24"/>
      <c r="G98" s="24"/>
      <c r="H98" s="24"/>
      <c r="I98" s="25" t="s">
        <v>711</v>
      </c>
      <c r="J98" s="26">
        <v>50</v>
      </c>
      <c r="K98" s="27">
        <v>1.7496</v>
      </c>
      <c r="L98" s="43">
        <f t="shared" si="21"/>
        <v>87.48</v>
      </c>
      <c r="M98" s="23" t="str">
        <f t="shared" si="22"/>
        <v>SZT.</v>
      </c>
      <c r="N98" s="23"/>
      <c r="O98" s="42">
        <v>0</v>
      </c>
      <c r="P98" s="28">
        <f t="shared" si="23"/>
        <v>0</v>
      </c>
      <c r="Q98" s="43">
        <f t="shared" si="24"/>
        <v>87.48</v>
      </c>
      <c r="S98" s="30">
        <f t="shared" si="25"/>
        <v>0</v>
      </c>
      <c r="T98" s="205">
        <f t="shared" si="26"/>
        <v>0</v>
      </c>
      <c r="U98" s="205">
        <f t="shared" si="27"/>
        <v>0</v>
      </c>
      <c r="V98" s="8"/>
      <c r="W98" s="8"/>
      <c r="X98" s="8"/>
      <c r="Y98" s="9"/>
      <c r="Z98" s="9"/>
    </row>
    <row r="99" spans="2:26" s="1" customFormat="1" hidden="1" outlineLevel="1">
      <c r="B99" s="21" t="s">
        <v>249</v>
      </c>
      <c r="C99" s="22" t="s">
        <v>250</v>
      </c>
      <c r="D99" s="23" t="s">
        <v>166</v>
      </c>
      <c r="E99" s="24"/>
      <c r="F99" s="24"/>
      <c r="G99" s="24"/>
      <c r="H99" s="24"/>
      <c r="I99" s="25" t="s">
        <v>711</v>
      </c>
      <c r="J99" s="26">
        <v>300</v>
      </c>
      <c r="K99" s="27">
        <v>1.7496</v>
      </c>
      <c r="L99" s="43">
        <f t="shared" si="21"/>
        <v>524.88</v>
      </c>
      <c r="M99" s="23" t="str">
        <f t="shared" si="22"/>
        <v>SZT.</v>
      </c>
      <c r="N99" s="23"/>
      <c r="O99" s="42">
        <v>0</v>
      </c>
      <c r="P99" s="28">
        <f t="shared" si="23"/>
        <v>0</v>
      </c>
      <c r="Q99" s="43">
        <f t="shared" si="24"/>
        <v>524.88</v>
      </c>
      <c r="S99" s="30">
        <f t="shared" si="25"/>
        <v>0</v>
      </c>
      <c r="T99" s="205">
        <f t="shared" si="26"/>
        <v>0</v>
      </c>
      <c r="U99" s="205">
        <f t="shared" si="27"/>
        <v>0</v>
      </c>
      <c r="V99" s="8"/>
      <c r="W99" s="8"/>
      <c r="X99" s="8"/>
      <c r="Y99" s="9"/>
      <c r="Z99" s="9"/>
    </row>
    <row r="100" spans="2:26" s="1" customFormat="1" hidden="1" outlineLevel="1">
      <c r="B100" s="21" t="s">
        <v>251</v>
      </c>
      <c r="C100" s="22" t="s">
        <v>252</v>
      </c>
      <c r="D100" s="23" t="s">
        <v>166</v>
      </c>
      <c r="E100" s="24"/>
      <c r="F100" s="24"/>
      <c r="G100" s="24"/>
      <c r="H100" s="24"/>
      <c r="I100" s="25" t="s">
        <v>711</v>
      </c>
      <c r="J100" s="26">
        <v>400</v>
      </c>
      <c r="K100" s="27">
        <v>1.7496</v>
      </c>
      <c r="L100" s="43">
        <f t="shared" si="21"/>
        <v>699.84</v>
      </c>
      <c r="M100" s="23" t="str">
        <f t="shared" si="22"/>
        <v>SZT.</v>
      </c>
      <c r="N100" s="23"/>
      <c r="O100" s="42">
        <v>0</v>
      </c>
      <c r="P100" s="28">
        <f t="shared" si="23"/>
        <v>0</v>
      </c>
      <c r="Q100" s="43">
        <f t="shared" si="24"/>
        <v>699.84</v>
      </c>
      <c r="S100" s="30">
        <f t="shared" si="25"/>
        <v>0</v>
      </c>
      <c r="T100" s="205">
        <f t="shared" si="26"/>
        <v>0</v>
      </c>
      <c r="U100" s="205">
        <f t="shared" si="27"/>
        <v>0</v>
      </c>
      <c r="V100" s="8"/>
      <c r="W100" s="8"/>
      <c r="X100" s="8"/>
      <c r="Y100" s="9"/>
      <c r="Z100" s="9"/>
    </row>
    <row r="101" spans="2:26" s="1" customFormat="1" hidden="1" outlineLevel="1">
      <c r="B101" s="21" t="s">
        <v>253</v>
      </c>
      <c r="C101" s="22" t="s">
        <v>254</v>
      </c>
      <c r="D101" s="23" t="s">
        <v>166</v>
      </c>
      <c r="E101" s="24"/>
      <c r="F101" s="24"/>
      <c r="G101" s="24"/>
      <c r="H101" s="24"/>
      <c r="I101" s="25" t="s">
        <v>711</v>
      </c>
      <c r="J101" s="26">
        <v>200</v>
      </c>
      <c r="K101" s="27">
        <v>1.7496</v>
      </c>
      <c r="L101" s="43">
        <f t="shared" si="21"/>
        <v>349.92</v>
      </c>
      <c r="M101" s="23" t="str">
        <f t="shared" si="22"/>
        <v>SZT.</v>
      </c>
      <c r="N101" s="23"/>
      <c r="O101" s="42">
        <v>0</v>
      </c>
      <c r="P101" s="28">
        <f t="shared" si="23"/>
        <v>0</v>
      </c>
      <c r="Q101" s="43">
        <f t="shared" si="24"/>
        <v>349.92</v>
      </c>
      <c r="S101" s="30">
        <f t="shared" si="25"/>
        <v>0</v>
      </c>
      <c r="T101" s="205">
        <f t="shared" si="26"/>
        <v>0</v>
      </c>
      <c r="U101" s="205">
        <f t="shared" si="27"/>
        <v>0</v>
      </c>
      <c r="V101" s="8"/>
      <c r="W101" s="8"/>
      <c r="X101" s="8"/>
      <c r="Y101" s="9"/>
      <c r="Z101" s="9"/>
    </row>
    <row r="102" spans="2:26" s="1" customFormat="1" hidden="1" outlineLevel="1">
      <c r="B102" s="21" t="s">
        <v>255</v>
      </c>
      <c r="C102" s="22" t="s">
        <v>256</v>
      </c>
      <c r="D102" s="23" t="s">
        <v>166</v>
      </c>
      <c r="E102" s="24"/>
      <c r="F102" s="24"/>
      <c r="G102" s="24"/>
      <c r="H102" s="24"/>
      <c r="I102" s="25" t="s">
        <v>711</v>
      </c>
      <c r="J102" s="26">
        <v>80</v>
      </c>
      <c r="K102" s="27">
        <v>15.66</v>
      </c>
      <c r="L102" s="43">
        <f t="shared" si="21"/>
        <v>1252.8</v>
      </c>
      <c r="M102" s="23" t="str">
        <f t="shared" si="22"/>
        <v>SZT.</v>
      </c>
      <c r="N102" s="23"/>
      <c r="O102" s="42">
        <v>0</v>
      </c>
      <c r="P102" s="28">
        <f t="shared" si="23"/>
        <v>0</v>
      </c>
      <c r="Q102" s="43">
        <f t="shared" si="24"/>
        <v>1252.8</v>
      </c>
      <c r="S102" s="30">
        <f t="shared" si="25"/>
        <v>0</v>
      </c>
      <c r="T102" s="205">
        <f t="shared" si="26"/>
        <v>0</v>
      </c>
      <c r="U102" s="205">
        <f t="shared" si="27"/>
        <v>0</v>
      </c>
      <c r="V102" s="8"/>
      <c r="W102" s="8"/>
      <c r="X102" s="8"/>
      <c r="Y102" s="9"/>
      <c r="Z102" s="9"/>
    </row>
    <row r="103" spans="2:26" s="1" customFormat="1" hidden="1" outlineLevel="1">
      <c r="B103" s="21" t="s">
        <v>257</v>
      </c>
      <c r="C103" s="22" t="s">
        <v>258</v>
      </c>
      <c r="D103" s="23" t="s">
        <v>166</v>
      </c>
      <c r="E103" s="24"/>
      <c r="F103" s="24"/>
      <c r="G103" s="24"/>
      <c r="H103" s="24"/>
      <c r="I103" s="25" t="s">
        <v>711</v>
      </c>
      <c r="J103" s="26">
        <v>70</v>
      </c>
      <c r="K103" s="27">
        <v>15.66</v>
      </c>
      <c r="L103" s="43">
        <f t="shared" si="21"/>
        <v>1096.2</v>
      </c>
      <c r="M103" s="23" t="str">
        <f t="shared" si="22"/>
        <v>SZT.</v>
      </c>
      <c r="N103" s="23"/>
      <c r="O103" s="42">
        <v>0</v>
      </c>
      <c r="P103" s="28">
        <f t="shared" si="23"/>
        <v>0</v>
      </c>
      <c r="Q103" s="43">
        <f t="shared" si="24"/>
        <v>1096.2</v>
      </c>
      <c r="S103" s="30">
        <f t="shared" si="25"/>
        <v>0</v>
      </c>
      <c r="T103" s="205">
        <f t="shared" si="26"/>
        <v>0</v>
      </c>
      <c r="U103" s="205">
        <f t="shared" si="27"/>
        <v>0</v>
      </c>
      <c r="V103" s="8"/>
      <c r="W103" s="8"/>
      <c r="X103" s="8"/>
      <c r="Y103" s="9"/>
      <c r="Z103" s="9"/>
    </row>
    <row r="104" spans="2:26" s="1" customFormat="1" hidden="1" outlineLevel="1">
      <c r="B104" s="21" t="s">
        <v>259</v>
      </c>
      <c r="C104" s="22" t="s">
        <v>260</v>
      </c>
      <c r="D104" s="23" t="s">
        <v>166</v>
      </c>
      <c r="E104" s="24"/>
      <c r="F104" s="24"/>
      <c r="G104" s="24"/>
      <c r="H104" s="24"/>
      <c r="I104" s="25" t="s">
        <v>711</v>
      </c>
      <c r="J104" s="26">
        <v>30</v>
      </c>
      <c r="K104" s="27">
        <v>64.8</v>
      </c>
      <c r="L104" s="43">
        <f t="shared" si="21"/>
        <v>1944</v>
      </c>
      <c r="M104" s="23" t="str">
        <f t="shared" si="22"/>
        <v>SZT.</v>
      </c>
      <c r="N104" s="23"/>
      <c r="O104" s="42">
        <v>0</v>
      </c>
      <c r="P104" s="28">
        <f t="shared" si="23"/>
        <v>0</v>
      </c>
      <c r="Q104" s="43">
        <f t="shared" si="24"/>
        <v>1944</v>
      </c>
      <c r="S104" s="30">
        <f t="shared" si="25"/>
        <v>0</v>
      </c>
      <c r="T104" s="205">
        <f t="shared" si="26"/>
        <v>0</v>
      </c>
      <c r="U104" s="205">
        <f t="shared" si="27"/>
        <v>0</v>
      </c>
      <c r="V104" s="8"/>
      <c r="W104" s="8"/>
      <c r="X104" s="8"/>
      <c r="Y104" s="9"/>
      <c r="Z104" s="9"/>
    </row>
    <row r="105" spans="2:26" s="1" customFormat="1" hidden="1" outlineLevel="1">
      <c r="B105" s="21" t="s">
        <v>261</v>
      </c>
      <c r="C105" s="22" t="s">
        <v>262</v>
      </c>
      <c r="D105" s="23" t="s">
        <v>166</v>
      </c>
      <c r="E105" s="24"/>
      <c r="F105" s="24"/>
      <c r="G105" s="24"/>
      <c r="H105" s="24"/>
      <c r="I105" s="25" t="s">
        <v>711</v>
      </c>
      <c r="J105" s="26">
        <v>50</v>
      </c>
      <c r="K105" s="27">
        <v>64.8</v>
      </c>
      <c r="L105" s="43">
        <f t="shared" si="21"/>
        <v>3240</v>
      </c>
      <c r="M105" s="23" t="str">
        <f t="shared" si="22"/>
        <v>SZT.</v>
      </c>
      <c r="N105" s="23"/>
      <c r="O105" s="42">
        <v>0</v>
      </c>
      <c r="P105" s="28">
        <f t="shared" si="23"/>
        <v>0</v>
      </c>
      <c r="Q105" s="43">
        <f t="shared" si="24"/>
        <v>3240</v>
      </c>
      <c r="S105" s="30">
        <f t="shared" si="25"/>
        <v>0</v>
      </c>
      <c r="T105" s="205">
        <f t="shared" si="26"/>
        <v>0</v>
      </c>
      <c r="U105" s="205">
        <f t="shared" si="27"/>
        <v>0</v>
      </c>
      <c r="V105" s="8"/>
      <c r="W105" s="8"/>
      <c r="X105" s="8"/>
      <c r="Y105" s="9"/>
      <c r="Z105" s="9"/>
    </row>
    <row r="106" spans="2:26" s="1" customFormat="1" hidden="1" outlineLevel="1">
      <c r="B106" s="21" t="s">
        <v>263</v>
      </c>
      <c r="C106" s="22" t="s">
        <v>264</v>
      </c>
      <c r="D106" s="23" t="s">
        <v>166</v>
      </c>
      <c r="E106" s="24"/>
      <c r="F106" s="24"/>
      <c r="G106" s="24"/>
      <c r="H106" s="24"/>
      <c r="I106" s="25" t="s">
        <v>711</v>
      </c>
      <c r="J106" s="26">
        <v>190</v>
      </c>
      <c r="K106" s="27">
        <v>77.760000000000005</v>
      </c>
      <c r="L106" s="43">
        <f t="shared" si="21"/>
        <v>14774.4</v>
      </c>
      <c r="M106" s="23" t="str">
        <f t="shared" si="22"/>
        <v>SZT.</v>
      </c>
      <c r="N106" s="23"/>
      <c r="O106" s="42">
        <v>0</v>
      </c>
      <c r="P106" s="28">
        <f t="shared" si="23"/>
        <v>0</v>
      </c>
      <c r="Q106" s="43">
        <f t="shared" si="24"/>
        <v>14774.4</v>
      </c>
      <c r="S106" s="30">
        <f t="shared" si="25"/>
        <v>0</v>
      </c>
      <c r="T106" s="205">
        <f t="shared" si="26"/>
        <v>0</v>
      </c>
      <c r="U106" s="205">
        <f t="shared" si="27"/>
        <v>0</v>
      </c>
      <c r="V106" s="8"/>
      <c r="W106" s="8"/>
      <c r="X106" s="8"/>
      <c r="Y106" s="9"/>
      <c r="Z106" s="9"/>
    </row>
    <row r="107" spans="2:26" s="1" customFormat="1" hidden="1" outlineLevel="1">
      <c r="B107" s="21" t="s">
        <v>265</v>
      </c>
      <c r="C107" s="22" t="s">
        <v>266</v>
      </c>
      <c r="D107" s="23" t="s">
        <v>166</v>
      </c>
      <c r="E107" s="24"/>
      <c r="F107" s="24"/>
      <c r="G107" s="24"/>
      <c r="H107" s="24"/>
      <c r="I107" s="25" t="s">
        <v>711</v>
      </c>
      <c r="J107" s="26">
        <v>100</v>
      </c>
      <c r="K107" s="27">
        <v>35.64</v>
      </c>
      <c r="L107" s="43">
        <f t="shared" si="21"/>
        <v>3564</v>
      </c>
      <c r="M107" s="23" t="str">
        <f t="shared" si="22"/>
        <v>SZT.</v>
      </c>
      <c r="N107" s="23"/>
      <c r="O107" s="42">
        <v>0</v>
      </c>
      <c r="P107" s="28">
        <f t="shared" si="23"/>
        <v>0</v>
      </c>
      <c r="Q107" s="43">
        <f t="shared" si="24"/>
        <v>3564</v>
      </c>
      <c r="S107" s="30">
        <f t="shared" si="25"/>
        <v>0</v>
      </c>
      <c r="T107" s="205">
        <f t="shared" si="26"/>
        <v>0</v>
      </c>
      <c r="U107" s="205">
        <f t="shared" si="27"/>
        <v>0</v>
      </c>
      <c r="V107" s="8"/>
      <c r="W107" s="8"/>
      <c r="X107" s="8"/>
      <c r="Y107" s="9"/>
      <c r="Z107" s="9"/>
    </row>
    <row r="108" spans="2:26" s="1" customFormat="1" ht="28.8" hidden="1" outlineLevel="1">
      <c r="B108" s="21" t="s">
        <v>267</v>
      </c>
      <c r="C108" s="22" t="s">
        <v>268</v>
      </c>
      <c r="D108" s="23" t="s">
        <v>166</v>
      </c>
      <c r="E108" s="24"/>
      <c r="F108" s="24"/>
      <c r="G108" s="24"/>
      <c r="H108" s="24"/>
      <c r="I108" s="25" t="s">
        <v>711</v>
      </c>
      <c r="J108" s="26">
        <v>200</v>
      </c>
      <c r="K108" s="27">
        <v>76.14</v>
      </c>
      <c r="L108" s="43">
        <f t="shared" si="21"/>
        <v>15228</v>
      </c>
      <c r="M108" s="23" t="str">
        <f t="shared" si="22"/>
        <v>SZT.</v>
      </c>
      <c r="N108" s="23"/>
      <c r="O108" s="42">
        <v>0</v>
      </c>
      <c r="P108" s="28">
        <f t="shared" si="23"/>
        <v>0</v>
      </c>
      <c r="Q108" s="43">
        <f t="shared" si="24"/>
        <v>15228</v>
      </c>
      <c r="S108" s="30">
        <f t="shared" si="25"/>
        <v>0</v>
      </c>
      <c r="T108" s="205">
        <f t="shared" si="26"/>
        <v>0</v>
      </c>
      <c r="U108" s="205">
        <f t="shared" si="27"/>
        <v>0</v>
      </c>
      <c r="V108" s="8"/>
      <c r="W108" s="8"/>
      <c r="X108" s="8"/>
      <c r="Y108" s="9"/>
      <c r="Z108" s="9"/>
    </row>
    <row r="109" spans="2:26" s="1" customFormat="1" ht="28.8" hidden="1" outlineLevel="1">
      <c r="B109" s="21" t="s">
        <v>269</v>
      </c>
      <c r="C109" s="22" t="s">
        <v>270</v>
      </c>
      <c r="D109" s="23" t="s">
        <v>166</v>
      </c>
      <c r="E109" s="24"/>
      <c r="F109" s="24"/>
      <c r="G109" s="24"/>
      <c r="H109" s="24"/>
      <c r="I109" s="25" t="s">
        <v>711</v>
      </c>
      <c r="J109" s="26">
        <v>20</v>
      </c>
      <c r="K109" s="27">
        <v>43.74</v>
      </c>
      <c r="L109" s="43">
        <f t="shared" si="21"/>
        <v>874.8</v>
      </c>
      <c r="M109" s="23" t="str">
        <f t="shared" si="22"/>
        <v>SZT.</v>
      </c>
      <c r="N109" s="23"/>
      <c r="O109" s="42">
        <v>0</v>
      </c>
      <c r="P109" s="28">
        <f t="shared" si="23"/>
        <v>0</v>
      </c>
      <c r="Q109" s="43">
        <f t="shared" si="24"/>
        <v>874.8</v>
      </c>
      <c r="S109" s="30">
        <f t="shared" si="25"/>
        <v>0</v>
      </c>
      <c r="T109" s="205">
        <f t="shared" si="26"/>
        <v>0</v>
      </c>
      <c r="U109" s="205">
        <f t="shared" si="27"/>
        <v>0</v>
      </c>
      <c r="V109" s="8"/>
      <c r="W109" s="8"/>
      <c r="X109" s="8"/>
      <c r="Y109" s="9"/>
      <c r="Z109" s="9"/>
    </row>
    <row r="110" spans="2:26" s="1" customFormat="1" ht="28.8" hidden="1" outlineLevel="1">
      <c r="B110" s="21" t="s">
        <v>271</v>
      </c>
      <c r="C110" s="22" t="s">
        <v>272</v>
      </c>
      <c r="D110" s="23" t="s">
        <v>166</v>
      </c>
      <c r="E110" s="24"/>
      <c r="F110" s="24"/>
      <c r="G110" s="24"/>
      <c r="H110" s="24"/>
      <c r="I110" s="25" t="s">
        <v>711</v>
      </c>
      <c r="J110" s="26">
        <v>20</v>
      </c>
      <c r="K110" s="27">
        <v>43.74</v>
      </c>
      <c r="L110" s="43">
        <f t="shared" si="21"/>
        <v>874.8</v>
      </c>
      <c r="M110" s="23" t="str">
        <f t="shared" si="22"/>
        <v>SZT.</v>
      </c>
      <c r="N110" s="23"/>
      <c r="O110" s="42">
        <v>0</v>
      </c>
      <c r="P110" s="28">
        <f t="shared" si="23"/>
        <v>0</v>
      </c>
      <c r="Q110" s="43">
        <f t="shared" si="24"/>
        <v>874.8</v>
      </c>
      <c r="S110" s="30">
        <f t="shared" si="25"/>
        <v>0</v>
      </c>
      <c r="T110" s="205">
        <f t="shared" si="26"/>
        <v>0</v>
      </c>
      <c r="U110" s="205">
        <f t="shared" si="27"/>
        <v>0</v>
      </c>
      <c r="V110" s="8"/>
      <c r="W110" s="8"/>
      <c r="X110" s="8"/>
      <c r="Y110" s="9"/>
      <c r="Z110" s="9"/>
    </row>
    <row r="111" spans="2:26" s="1" customFormat="1" hidden="1" outlineLevel="1">
      <c r="B111" s="21" t="s">
        <v>273</v>
      </c>
      <c r="C111" s="22" t="s">
        <v>274</v>
      </c>
      <c r="D111" s="23" t="s">
        <v>166</v>
      </c>
      <c r="E111" s="24"/>
      <c r="F111" s="24"/>
      <c r="G111" s="24"/>
      <c r="H111" s="24"/>
      <c r="I111" s="25" t="s">
        <v>711</v>
      </c>
      <c r="J111" s="26">
        <v>600</v>
      </c>
      <c r="K111" s="27">
        <v>32.200000000000003</v>
      </c>
      <c r="L111" s="43">
        <f t="shared" si="21"/>
        <v>19320</v>
      </c>
      <c r="M111" s="23" t="str">
        <f t="shared" si="22"/>
        <v>SZT.</v>
      </c>
      <c r="N111" s="23"/>
      <c r="O111" s="42">
        <v>0</v>
      </c>
      <c r="P111" s="28">
        <f t="shared" si="23"/>
        <v>0</v>
      </c>
      <c r="Q111" s="43">
        <f t="shared" si="24"/>
        <v>19320</v>
      </c>
      <c r="S111" s="30">
        <f t="shared" si="25"/>
        <v>0</v>
      </c>
      <c r="T111" s="205">
        <f t="shared" si="26"/>
        <v>0</v>
      </c>
      <c r="U111" s="205">
        <f t="shared" si="27"/>
        <v>0</v>
      </c>
      <c r="V111" s="8"/>
      <c r="W111" s="8"/>
      <c r="X111" s="8"/>
      <c r="Y111" s="9"/>
      <c r="Z111" s="9"/>
    </row>
    <row r="112" spans="2:26" s="1" customFormat="1" hidden="1" outlineLevel="1">
      <c r="B112" s="21" t="s">
        <v>275</v>
      </c>
      <c r="C112" s="22" t="s">
        <v>276</v>
      </c>
      <c r="D112" s="23" t="s">
        <v>166</v>
      </c>
      <c r="E112" s="24"/>
      <c r="F112" s="24"/>
      <c r="G112" s="24"/>
      <c r="H112" s="24"/>
      <c r="I112" s="25" t="s">
        <v>711</v>
      </c>
      <c r="J112" s="26">
        <v>7000</v>
      </c>
      <c r="K112" s="27">
        <v>17.690000000000001</v>
      </c>
      <c r="L112" s="43">
        <f t="shared" si="21"/>
        <v>123830</v>
      </c>
      <c r="M112" s="23" t="str">
        <f t="shared" si="22"/>
        <v>SZT.</v>
      </c>
      <c r="N112" s="23"/>
      <c r="O112" s="42">
        <v>0</v>
      </c>
      <c r="P112" s="28">
        <f t="shared" si="23"/>
        <v>0</v>
      </c>
      <c r="Q112" s="43">
        <f t="shared" si="24"/>
        <v>123830</v>
      </c>
      <c r="S112" s="30">
        <f t="shared" si="25"/>
        <v>0</v>
      </c>
      <c r="T112" s="205">
        <f t="shared" si="26"/>
        <v>0</v>
      </c>
      <c r="U112" s="205">
        <f t="shared" si="27"/>
        <v>0</v>
      </c>
      <c r="V112" s="8"/>
      <c r="W112" s="8"/>
      <c r="X112" s="8"/>
      <c r="Y112" s="9"/>
      <c r="Z112" s="9"/>
    </row>
    <row r="113" spans="2:26" s="1" customFormat="1" hidden="1" outlineLevel="1">
      <c r="B113" s="21" t="s">
        <v>277</v>
      </c>
      <c r="C113" s="22" t="s">
        <v>278</v>
      </c>
      <c r="D113" s="23" t="s">
        <v>166</v>
      </c>
      <c r="E113" s="24"/>
      <c r="F113" s="24"/>
      <c r="G113" s="24"/>
      <c r="H113" s="24"/>
      <c r="I113" s="25" t="s">
        <v>279</v>
      </c>
      <c r="J113" s="26">
        <v>50</v>
      </c>
      <c r="K113" s="27">
        <v>13.301</v>
      </c>
      <c r="L113" s="43">
        <f t="shared" si="21"/>
        <v>665.05</v>
      </c>
      <c r="M113" s="23" t="str">
        <f t="shared" si="22"/>
        <v>litr</v>
      </c>
      <c r="N113" s="23"/>
      <c r="O113" s="42">
        <v>0</v>
      </c>
      <c r="P113" s="28">
        <f t="shared" si="23"/>
        <v>0</v>
      </c>
      <c r="Q113" s="43">
        <f t="shared" si="24"/>
        <v>665.05</v>
      </c>
      <c r="S113" s="30">
        <f t="shared" si="25"/>
        <v>0</v>
      </c>
      <c r="T113" s="205">
        <f t="shared" si="26"/>
        <v>0</v>
      </c>
      <c r="U113" s="205">
        <f t="shared" si="27"/>
        <v>0</v>
      </c>
      <c r="V113" s="8"/>
      <c r="W113" s="8"/>
      <c r="X113" s="8"/>
      <c r="Y113" s="9"/>
      <c r="Z113" s="9"/>
    </row>
    <row r="114" spans="2:26" s="1" customFormat="1" hidden="1" outlineLevel="1">
      <c r="B114" s="21" t="s">
        <v>280</v>
      </c>
      <c r="C114" s="22" t="s">
        <v>281</v>
      </c>
      <c r="D114" s="23" t="s">
        <v>166</v>
      </c>
      <c r="E114" s="24"/>
      <c r="F114" s="24"/>
      <c r="G114" s="24"/>
      <c r="H114" s="24"/>
      <c r="I114" s="25" t="s">
        <v>711</v>
      </c>
      <c r="J114" s="26">
        <v>180000</v>
      </c>
      <c r="K114" s="27">
        <v>9.1200000000000003E-2</v>
      </c>
      <c r="L114" s="43">
        <f t="shared" si="21"/>
        <v>16416</v>
      </c>
      <c r="M114" s="23" t="str">
        <f t="shared" si="22"/>
        <v>SZT.</v>
      </c>
      <c r="N114" s="23"/>
      <c r="O114" s="42">
        <v>0</v>
      </c>
      <c r="P114" s="28">
        <f t="shared" si="23"/>
        <v>0</v>
      </c>
      <c r="Q114" s="43">
        <f t="shared" si="24"/>
        <v>16416</v>
      </c>
      <c r="S114" s="30">
        <f t="shared" si="25"/>
        <v>0</v>
      </c>
      <c r="T114" s="205">
        <f t="shared" si="26"/>
        <v>0</v>
      </c>
      <c r="U114" s="205">
        <f t="shared" si="27"/>
        <v>0</v>
      </c>
      <c r="V114" s="8"/>
      <c r="W114" s="8"/>
      <c r="X114" s="8"/>
      <c r="Y114" s="9"/>
      <c r="Z114" s="9"/>
    </row>
    <row r="115" spans="2:26" s="1" customFormat="1" hidden="1" outlineLevel="1">
      <c r="B115" s="21" t="s">
        <v>282</v>
      </c>
      <c r="C115" s="22" t="s">
        <v>283</v>
      </c>
      <c r="D115" s="23" t="s">
        <v>166</v>
      </c>
      <c r="E115" s="24"/>
      <c r="F115" s="24"/>
      <c r="G115" s="24"/>
      <c r="H115" s="24"/>
      <c r="I115" s="25" t="s">
        <v>711</v>
      </c>
      <c r="J115" s="26">
        <v>950</v>
      </c>
      <c r="K115" s="27">
        <v>13</v>
      </c>
      <c r="L115" s="43">
        <f t="shared" si="21"/>
        <v>12350</v>
      </c>
      <c r="M115" s="23" t="str">
        <f t="shared" si="22"/>
        <v>SZT.</v>
      </c>
      <c r="N115" s="23"/>
      <c r="O115" s="42">
        <v>0</v>
      </c>
      <c r="P115" s="28">
        <f t="shared" si="23"/>
        <v>0</v>
      </c>
      <c r="Q115" s="43">
        <f t="shared" si="24"/>
        <v>12350</v>
      </c>
      <c r="S115" s="30">
        <f t="shared" si="25"/>
        <v>0</v>
      </c>
      <c r="T115" s="205">
        <f t="shared" si="26"/>
        <v>0</v>
      </c>
      <c r="U115" s="205">
        <f t="shared" si="27"/>
        <v>0</v>
      </c>
      <c r="V115" s="8"/>
      <c r="W115" s="8"/>
      <c r="X115" s="8"/>
      <c r="Y115" s="9"/>
      <c r="Z115" s="9"/>
    </row>
    <row r="116" spans="2:26" s="1" customFormat="1" hidden="1" outlineLevel="1">
      <c r="B116" s="21" t="s">
        <v>284</v>
      </c>
      <c r="C116" s="22" t="s">
        <v>285</v>
      </c>
      <c r="D116" s="23" t="s">
        <v>166</v>
      </c>
      <c r="E116" s="24"/>
      <c r="F116" s="24"/>
      <c r="G116" s="24"/>
      <c r="H116" s="24"/>
      <c r="I116" s="25" t="s">
        <v>286</v>
      </c>
      <c r="J116" s="26">
        <v>60</v>
      </c>
      <c r="K116" s="27">
        <v>127.94799999999999</v>
      </c>
      <c r="L116" s="43">
        <f t="shared" si="21"/>
        <v>7676.88</v>
      </c>
      <c r="M116" s="23" t="str">
        <f t="shared" si="22"/>
        <v>kg.</v>
      </c>
      <c r="N116" s="23"/>
      <c r="O116" s="42">
        <v>0</v>
      </c>
      <c r="P116" s="28">
        <f t="shared" si="23"/>
        <v>0</v>
      </c>
      <c r="Q116" s="43">
        <f t="shared" si="24"/>
        <v>7676.88</v>
      </c>
      <c r="S116" s="30">
        <f t="shared" si="25"/>
        <v>0</v>
      </c>
      <c r="T116" s="205">
        <f t="shared" si="26"/>
        <v>0</v>
      </c>
      <c r="U116" s="205">
        <f t="shared" si="27"/>
        <v>0</v>
      </c>
      <c r="V116" s="8"/>
      <c r="W116" s="8"/>
      <c r="X116" s="8"/>
      <c r="Y116" s="9"/>
      <c r="Z116" s="9"/>
    </row>
    <row r="117" spans="2:26" s="1" customFormat="1" hidden="1" outlineLevel="1">
      <c r="B117" s="21" t="s">
        <v>287</v>
      </c>
      <c r="C117" s="22" t="s">
        <v>288</v>
      </c>
      <c r="D117" s="23" t="s">
        <v>166</v>
      </c>
      <c r="E117" s="24"/>
      <c r="F117" s="24"/>
      <c r="G117" s="24"/>
      <c r="H117" s="24"/>
      <c r="I117" s="25" t="s">
        <v>711</v>
      </c>
      <c r="J117" s="26">
        <v>84000</v>
      </c>
      <c r="K117" s="27">
        <v>0.2225</v>
      </c>
      <c r="L117" s="43">
        <f t="shared" si="21"/>
        <v>18690</v>
      </c>
      <c r="M117" s="23" t="str">
        <f t="shared" si="22"/>
        <v>SZT.</v>
      </c>
      <c r="N117" s="23"/>
      <c r="O117" s="42">
        <v>0</v>
      </c>
      <c r="P117" s="28">
        <f t="shared" si="23"/>
        <v>0</v>
      </c>
      <c r="Q117" s="43">
        <f t="shared" si="24"/>
        <v>18690</v>
      </c>
      <c r="S117" s="30">
        <f t="shared" si="25"/>
        <v>0</v>
      </c>
      <c r="T117" s="205">
        <f t="shared" si="26"/>
        <v>0</v>
      </c>
      <c r="U117" s="205">
        <f t="shared" si="27"/>
        <v>0</v>
      </c>
      <c r="V117" s="8"/>
      <c r="W117" s="8"/>
      <c r="X117" s="8"/>
      <c r="Y117" s="9"/>
      <c r="Z117" s="9"/>
    </row>
    <row r="118" spans="2:26" s="1" customFormat="1" ht="28.8" hidden="1" outlineLevel="1">
      <c r="B118" s="21" t="s">
        <v>289</v>
      </c>
      <c r="C118" s="22" t="s">
        <v>290</v>
      </c>
      <c r="D118" s="23" t="s">
        <v>166</v>
      </c>
      <c r="E118" s="24"/>
      <c r="F118" s="24"/>
      <c r="G118" s="24"/>
      <c r="H118" s="24"/>
      <c r="I118" s="25" t="s">
        <v>711</v>
      </c>
      <c r="J118" s="26">
        <v>1140000</v>
      </c>
      <c r="K118" s="27">
        <v>0.39560000000000001</v>
      </c>
      <c r="L118" s="43">
        <f t="shared" si="21"/>
        <v>450984</v>
      </c>
      <c r="M118" s="23" t="str">
        <f t="shared" si="22"/>
        <v>SZT.</v>
      </c>
      <c r="N118" s="23"/>
      <c r="O118" s="42">
        <v>0</v>
      </c>
      <c r="P118" s="28">
        <f t="shared" si="23"/>
        <v>0</v>
      </c>
      <c r="Q118" s="43">
        <f t="shared" si="24"/>
        <v>450984</v>
      </c>
      <c r="S118" s="30">
        <f t="shared" si="25"/>
        <v>0</v>
      </c>
      <c r="T118" s="205">
        <f t="shared" si="26"/>
        <v>0</v>
      </c>
      <c r="U118" s="205">
        <f t="shared" si="27"/>
        <v>0</v>
      </c>
      <c r="V118" s="8"/>
      <c r="W118" s="8"/>
      <c r="X118" s="8"/>
      <c r="Y118" s="9"/>
      <c r="Z118" s="9"/>
    </row>
    <row r="119" spans="2:26" s="1" customFormat="1" ht="28.8" hidden="1" outlineLevel="1">
      <c r="B119" s="21" t="s">
        <v>291</v>
      </c>
      <c r="C119" s="22" t="s">
        <v>292</v>
      </c>
      <c r="D119" s="23" t="s">
        <v>166</v>
      </c>
      <c r="E119" s="24"/>
      <c r="F119" s="24"/>
      <c r="G119" s="24"/>
      <c r="H119" s="24"/>
      <c r="I119" s="25" t="s">
        <v>711</v>
      </c>
      <c r="J119" s="26">
        <v>11000</v>
      </c>
      <c r="K119" s="27">
        <v>0.28999999999999998</v>
      </c>
      <c r="L119" s="43">
        <f t="shared" si="21"/>
        <v>3190</v>
      </c>
      <c r="M119" s="23" t="str">
        <f t="shared" si="22"/>
        <v>SZT.</v>
      </c>
      <c r="N119" s="23"/>
      <c r="O119" s="42">
        <v>0</v>
      </c>
      <c r="P119" s="28">
        <f t="shared" si="23"/>
        <v>0</v>
      </c>
      <c r="Q119" s="43">
        <f t="shared" si="24"/>
        <v>3190</v>
      </c>
      <c r="S119" s="30">
        <f t="shared" si="25"/>
        <v>0</v>
      </c>
      <c r="T119" s="205">
        <f t="shared" si="26"/>
        <v>0</v>
      </c>
      <c r="U119" s="205">
        <f t="shared" si="27"/>
        <v>0</v>
      </c>
      <c r="V119" s="8"/>
      <c r="W119" s="8"/>
      <c r="X119" s="8"/>
      <c r="Y119" s="9"/>
      <c r="Z119" s="9"/>
    </row>
    <row r="120" spans="2:26" s="1" customFormat="1" hidden="1" outlineLevel="1">
      <c r="B120" s="21" t="s">
        <v>293</v>
      </c>
      <c r="C120" s="22" t="s">
        <v>294</v>
      </c>
      <c r="D120" s="23" t="s">
        <v>166</v>
      </c>
      <c r="E120" s="24"/>
      <c r="F120" s="24"/>
      <c r="G120" s="24"/>
      <c r="H120" s="24"/>
      <c r="I120" s="25" t="s">
        <v>711</v>
      </c>
      <c r="J120" s="26">
        <v>150</v>
      </c>
      <c r="K120" s="27">
        <v>33.89</v>
      </c>
      <c r="L120" s="43">
        <f t="shared" si="21"/>
        <v>5083.5</v>
      </c>
      <c r="M120" s="23" t="str">
        <f t="shared" si="22"/>
        <v>SZT.</v>
      </c>
      <c r="N120" s="23"/>
      <c r="O120" s="42">
        <v>0</v>
      </c>
      <c r="P120" s="28">
        <f t="shared" si="23"/>
        <v>0</v>
      </c>
      <c r="Q120" s="43">
        <f t="shared" si="24"/>
        <v>5083.5</v>
      </c>
      <c r="S120" s="30">
        <f t="shared" si="25"/>
        <v>0</v>
      </c>
      <c r="T120" s="205">
        <f t="shared" si="26"/>
        <v>0</v>
      </c>
      <c r="U120" s="205">
        <f t="shared" si="27"/>
        <v>0</v>
      </c>
      <c r="V120" s="8"/>
      <c r="W120" s="8"/>
      <c r="X120" s="8"/>
      <c r="Y120" s="9"/>
      <c r="Z120" s="9"/>
    </row>
    <row r="121" spans="2:26" s="1" customFormat="1" hidden="1" outlineLevel="1">
      <c r="B121" s="21" t="s">
        <v>295</v>
      </c>
      <c r="C121" s="22" t="s">
        <v>296</v>
      </c>
      <c r="D121" s="23" t="s">
        <v>166</v>
      </c>
      <c r="E121" s="24"/>
      <c r="F121" s="24"/>
      <c r="G121" s="24"/>
      <c r="H121" s="24"/>
      <c r="I121" s="25" t="s">
        <v>711</v>
      </c>
      <c r="J121" s="26">
        <v>1000</v>
      </c>
      <c r="K121" s="27">
        <v>6.3</v>
      </c>
      <c r="L121" s="43">
        <f t="shared" ref="L121:L141" si="28">ROUND(K121*J121,2)</f>
        <v>6300</v>
      </c>
      <c r="M121" s="23" t="str">
        <f t="shared" ref="M121:M141" si="29">I121</f>
        <v>SZT.</v>
      </c>
      <c r="N121" s="23"/>
      <c r="O121" s="42">
        <v>0</v>
      </c>
      <c r="P121" s="28">
        <f t="shared" ref="P121:P141" si="30">O121*N121</f>
        <v>0</v>
      </c>
      <c r="Q121" s="43">
        <f t="shared" ref="Q121:Q141" si="31">P121+L121</f>
        <v>6300</v>
      </c>
      <c r="S121" s="30">
        <f t="shared" ref="S121:S141" si="32">IF(F121="T",Q121,0)</f>
        <v>0</v>
      </c>
      <c r="T121" s="205">
        <f t="shared" ref="T121:T141" si="33">IF(G121="T",Q121,0)</f>
        <v>0</v>
      </c>
      <c r="U121" s="205">
        <f t="shared" ref="U121:U141" si="34">IF(H121="T",Q121,0)</f>
        <v>0</v>
      </c>
      <c r="V121" s="8"/>
      <c r="W121" s="8"/>
      <c r="X121" s="8"/>
      <c r="Y121" s="9"/>
      <c r="Z121" s="9"/>
    </row>
    <row r="122" spans="2:26" s="1" customFormat="1" hidden="1" outlineLevel="1">
      <c r="B122" s="21" t="s">
        <v>297</v>
      </c>
      <c r="C122" s="22" t="s">
        <v>298</v>
      </c>
      <c r="D122" s="23" t="s">
        <v>166</v>
      </c>
      <c r="E122" s="24"/>
      <c r="F122" s="24"/>
      <c r="G122" s="24"/>
      <c r="H122" s="24"/>
      <c r="I122" s="25" t="s">
        <v>711</v>
      </c>
      <c r="J122" s="26">
        <v>27000</v>
      </c>
      <c r="K122" s="27">
        <v>0.32440000000000002</v>
      </c>
      <c r="L122" s="43">
        <f t="shared" si="28"/>
        <v>8758.7999999999993</v>
      </c>
      <c r="M122" s="23" t="str">
        <f t="shared" si="29"/>
        <v>SZT.</v>
      </c>
      <c r="N122" s="23"/>
      <c r="O122" s="42">
        <v>0</v>
      </c>
      <c r="P122" s="28">
        <f t="shared" si="30"/>
        <v>0</v>
      </c>
      <c r="Q122" s="43">
        <f t="shared" si="31"/>
        <v>8758.7999999999993</v>
      </c>
      <c r="S122" s="30">
        <f t="shared" si="32"/>
        <v>0</v>
      </c>
      <c r="T122" s="205">
        <f t="shared" si="33"/>
        <v>0</v>
      </c>
      <c r="U122" s="205">
        <f t="shared" si="34"/>
        <v>0</v>
      </c>
      <c r="V122" s="8"/>
      <c r="W122" s="8"/>
      <c r="X122" s="8"/>
      <c r="Y122" s="9"/>
      <c r="Z122" s="9"/>
    </row>
    <row r="123" spans="2:26" s="1" customFormat="1" hidden="1" outlineLevel="1">
      <c r="B123" s="21" t="s">
        <v>299</v>
      </c>
      <c r="C123" s="22" t="s">
        <v>300</v>
      </c>
      <c r="D123" s="23" t="s">
        <v>166</v>
      </c>
      <c r="E123" s="24"/>
      <c r="F123" s="24"/>
      <c r="G123" s="24"/>
      <c r="H123" s="24"/>
      <c r="I123" s="25" t="s">
        <v>279</v>
      </c>
      <c r="J123" s="26">
        <v>1350</v>
      </c>
      <c r="K123" s="27">
        <v>31.23</v>
      </c>
      <c r="L123" s="43">
        <f t="shared" si="28"/>
        <v>42160.5</v>
      </c>
      <c r="M123" s="23" t="str">
        <f t="shared" si="29"/>
        <v>litr</v>
      </c>
      <c r="N123" s="23"/>
      <c r="O123" s="42">
        <v>0</v>
      </c>
      <c r="P123" s="28">
        <f t="shared" si="30"/>
        <v>0</v>
      </c>
      <c r="Q123" s="43">
        <f t="shared" si="31"/>
        <v>42160.5</v>
      </c>
      <c r="S123" s="30">
        <f t="shared" si="32"/>
        <v>0</v>
      </c>
      <c r="T123" s="205">
        <f t="shared" si="33"/>
        <v>0</v>
      </c>
      <c r="U123" s="205">
        <f t="shared" si="34"/>
        <v>0</v>
      </c>
      <c r="V123" s="8"/>
      <c r="W123" s="8"/>
      <c r="X123" s="8"/>
      <c r="Y123" s="9"/>
      <c r="Z123" s="9"/>
    </row>
    <row r="124" spans="2:26" s="1" customFormat="1" hidden="1" outlineLevel="1">
      <c r="B124" s="21" t="s">
        <v>301</v>
      </c>
      <c r="C124" s="22" t="s">
        <v>302</v>
      </c>
      <c r="D124" s="23" t="s">
        <v>166</v>
      </c>
      <c r="E124" s="24"/>
      <c r="F124" s="24"/>
      <c r="G124" s="24"/>
      <c r="H124" s="24"/>
      <c r="I124" s="25" t="s">
        <v>279</v>
      </c>
      <c r="J124" s="26">
        <v>750</v>
      </c>
      <c r="K124" s="27">
        <v>39.68</v>
      </c>
      <c r="L124" s="43">
        <f t="shared" si="28"/>
        <v>29760</v>
      </c>
      <c r="M124" s="23" t="str">
        <f t="shared" si="29"/>
        <v>litr</v>
      </c>
      <c r="N124" s="23"/>
      <c r="O124" s="42">
        <v>0</v>
      </c>
      <c r="P124" s="28">
        <f t="shared" si="30"/>
        <v>0</v>
      </c>
      <c r="Q124" s="43">
        <f t="shared" si="31"/>
        <v>29760</v>
      </c>
      <c r="S124" s="30">
        <f t="shared" si="32"/>
        <v>0</v>
      </c>
      <c r="T124" s="205">
        <f t="shared" si="33"/>
        <v>0</v>
      </c>
      <c r="U124" s="205">
        <f t="shared" si="34"/>
        <v>0</v>
      </c>
      <c r="V124" s="8"/>
      <c r="W124" s="8"/>
      <c r="X124" s="8"/>
      <c r="Y124" s="9"/>
      <c r="Z124" s="9"/>
    </row>
    <row r="125" spans="2:26" s="1" customFormat="1" hidden="1" outlineLevel="1">
      <c r="B125" s="21" t="s">
        <v>303</v>
      </c>
      <c r="C125" s="22" t="s">
        <v>304</v>
      </c>
      <c r="D125" s="23" t="s">
        <v>166</v>
      </c>
      <c r="E125" s="24"/>
      <c r="F125" s="24"/>
      <c r="G125" s="24"/>
      <c r="H125" s="24"/>
      <c r="I125" s="25" t="s">
        <v>279</v>
      </c>
      <c r="J125" s="26">
        <v>450</v>
      </c>
      <c r="K125" s="27">
        <v>44.064</v>
      </c>
      <c r="L125" s="43">
        <f t="shared" si="28"/>
        <v>19828.8</v>
      </c>
      <c r="M125" s="23" t="str">
        <f t="shared" si="29"/>
        <v>litr</v>
      </c>
      <c r="N125" s="23"/>
      <c r="O125" s="42">
        <v>0</v>
      </c>
      <c r="P125" s="28">
        <f t="shared" si="30"/>
        <v>0</v>
      </c>
      <c r="Q125" s="43">
        <f t="shared" si="31"/>
        <v>19828.8</v>
      </c>
      <c r="S125" s="30">
        <f t="shared" si="32"/>
        <v>0</v>
      </c>
      <c r="T125" s="205">
        <f t="shared" si="33"/>
        <v>0</v>
      </c>
      <c r="U125" s="205">
        <f t="shared" si="34"/>
        <v>0</v>
      </c>
      <c r="V125" s="8"/>
      <c r="W125" s="8"/>
      <c r="X125" s="8"/>
      <c r="Y125" s="9"/>
      <c r="Z125" s="9"/>
    </row>
    <row r="126" spans="2:26" s="1" customFormat="1" hidden="1" outlineLevel="1">
      <c r="B126" s="21" t="s">
        <v>305</v>
      </c>
      <c r="C126" s="22" t="s">
        <v>306</v>
      </c>
      <c r="D126" s="23" t="s">
        <v>166</v>
      </c>
      <c r="E126" s="24"/>
      <c r="F126" s="24"/>
      <c r="G126" s="24"/>
      <c r="H126" s="24"/>
      <c r="I126" s="25" t="s">
        <v>159</v>
      </c>
      <c r="J126" s="26">
        <v>50</v>
      </c>
      <c r="K126" s="27">
        <v>17.28</v>
      </c>
      <c r="L126" s="43">
        <f t="shared" si="28"/>
        <v>864</v>
      </c>
      <c r="M126" s="23" t="str">
        <f t="shared" si="29"/>
        <v>kg</v>
      </c>
      <c r="N126" s="23"/>
      <c r="O126" s="42">
        <v>0</v>
      </c>
      <c r="P126" s="28">
        <f t="shared" si="30"/>
        <v>0</v>
      </c>
      <c r="Q126" s="43">
        <f t="shared" si="31"/>
        <v>864</v>
      </c>
      <c r="S126" s="30">
        <f t="shared" si="32"/>
        <v>0</v>
      </c>
      <c r="T126" s="205">
        <f t="shared" si="33"/>
        <v>0</v>
      </c>
      <c r="U126" s="205">
        <f t="shared" si="34"/>
        <v>0</v>
      </c>
      <c r="V126" s="8"/>
      <c r="W126" s="8"/>
      <c r="X126" s="8"/>
      <c r="Y126" s="9"/>
      <c r="Z126" s="9"/>
    </row>
    <row r="127" spans="2:26" s="1" customFormat="1" hidden="1" outlineLevel="1">
      <c r="B127" s="21" t="s">
        <v>307</v>
      </c>
      <c r="C127" s="22" t="s">
        <v>308</v>
      </c>
      <c r="D127" s="23" t="s">
        <v>166</v>
      </c>
      <c r="E127" s="24"/>
      <c r="F127" s="24"/>
      <c r="G127" s="24"/>
      <c r="H127" s="24"/>
      <c r="I127" s="25" t="s">
        <v>279</v>
      </c>
      <c r="J127" s="26">
        <v>50</v>
      </c>
      <c r="K127" s="27">
        <v>26.687999999999999</v>
      </c>
      <c r="L127" s="43">
        <f t="shared" si="28"/>
        <v>1334.4</v>
      </c>
      <c r="M127" s="23" t="str">
        <f t="shared" si="29"/>
        <v>litr</v>
      </c>
      <c r="N127" s="23"/>
      <c r="O127" s="42">
        <v>0</v>
      </c>
      <c r="P127" s="28">
        <f t="shared" si="30"/>
        <v>0</v>
      </c>
      <c r="Q127" s="43">
        <f t="shared" si="31"/>
        <v>1334.4</v>
      </c>
      <c r="S127" s="30">
        <f t="shared" si="32"/>
        <v>0</v>
      </c>
      <c r="T127" s="205">
        <f t="shared" si="33"/>
        <v>0</v>
      </c>
      <c r="U127" s="205">
        <f t="shared" si="34"/>
        <v>0</v>
      </c>
      <c r="V127" s="8"/>
      <c r="W127" s="8"/>
      <c r="X127" s="8"/>
      <c r="Y127" s="9"/>
      <c r="Z127" s="9"/>
    </row>
    <row r="128" spans="2:26" s="1" customFormat="1" hidden="1" outlineLevel="1">
      <c r="B128" s="21" t="s">
        <v>309</v>
      </c>
      <c r="C128" s="22" t="s">
        <v>310</v>
      </c>
      <c r="D128" s="23" t="s">
        <v>166</v>
      </c>
      <c r="E128" s="24"/>
      <c r="F128" s="24"/>
      <c r="G128" s="24"/>
      <c r="H128" s="24"/>
      <c r="I128" s="25" t="s">
        <v>159</v>
      </c>
      <c r="J128" s="26">
        <v>50</v>
      </c>
      <c r="K128" s="27">
        <v>24.893999999999998</v>
      </c>
      <c r="L128" s="43">
        <f t="shared" si="28"/>
        <v>1244.7</v>
      </c>
      <c r="M128" s="23" t="str">
        <f t="shared" si="29"/>
        <v>kg</v>
      </c>
      <c r="N128" s="23"/>
      <c r="O128" s="42">
        <v>0</v>
      </c>
      <c r="P128" s="28">
        <f t="shared" si="30"/>
        <v>0</v>
      </c>
      <c r="Q128" s="43">
        <f t="shared" si="31"/>
        <v>1244.7</v>
      </c>
      <c r="S128" s="30">
        <f t="shared" si="32"/>
        <v>0</v>
      </c>
      <c r="T128" s="205">
        <f t="shared" si="33"/>
        <v>0</v>
      </c>
      <c r="U128" s="205">
        <f t="shared" si="34"/>
        <v>0</v>
      </c>
      <c r="V128" s="8"/>
      <c r="W128" s="8"/>
      <c r="X128" s="8"/>
      <c r="Y128" s="9"/>
      <c r="Z128" s="9"/>
    </row>
    <row r="129" spans="2:26" s="1" customFormat="1" hidden="1" outlineLevel="1">
      <c r="B129" s="21" t="s">
        <v>311</v>
      </c>
      <c r="C129" s="22" t="s">
        <v>312</v>
      </c>
      <c r="D129" s="23" t="s">
        <v>166</v>
      </c>
      <c r="E129" s="24"/>
      <c r="F129" s="24"/>
      <c r="G129" s="24"/>
      <c r="H129" s="24"/>
      <c r="I129" s="25" t="s">
        <v>313</v>
      </c>
      <c r="J129" s="26">
        <v>350</v>
      </c>
      <c r="K129" s="27">
        <v>52.38</v>
      </c>
      <c r="L129" s="43">
        <f t="shared" si="28"/>
        <v>18333</v>
      </c>
      <c r="M129" s="23" t="str">
        <f t="shared" si="29"/>
        <v>op.</v>
      </c>
      <c r="N129" s="23"/>
      <c r="O129" s="42">
        <v>0</v>
      </c>
      <c r="P129" s="28">
        <f t="shared" si="30"/>
        <v>0</v>
      </c>
      <c r="Q129" s="43">
        <f t="shared" si="31"/>
        <v>18333</v>
      </c>
      <c r="S129" s="30">
        <f t="shared" si="32"/>
        <v>0</v>
      </c>
      <c r="T129" s="205">
        <f t="shared" si="33"/>
        <v>0</v>
      </c>
      <c r="U129" s="205">
        <f t="shared" si="34"/>
        <v>0</v>
      </c>
      <c r="V129" s="8"/>
      <c r="W129" s="8"/>
      <c r="X129" s="8"/>
      <c r="Y129" s="9"/>
      <c r="Z129" s="9"/>
    </row>
    <row r="130" spans="2:26" s="1" customFormat="1" hidden="1" outlineLevel="1">
      <c r="B130" s="21" t="s">
        <v>314</v>
      </c>
      <c r="C130" s="22" t="s">
        <v>315</v>
      </c>
      <c r="D130" s="23" t="s">
        <v>166</v>
      </c>
      <c r="E130" s="24"/>
      <c r="F130" s="24"/>
      <c r="G130" s="24"/>
      <c r="H130" s="24"/>
      <c r="I130" s="25" t="s">
        <v>313</v>
      </c>
      <c r="J130" s="26">
        <v>170</v>
      </c>
      <c r="K130" s="27">
        <v>25.38</v>
      </c>
      <c r="L130" s="43">
        <f t="shared" si="28"/>
        <v>4314.6000000000004</v>
      </c>
      <c r="M130" s="23" t="str">
        <f t="shared" si="29"/>
        <v>op.</v>
      </c>
      <c r="N130" s="23"/>
      <c r="O130" s="42">
        <v>0</v>
      </c>
      <c r="P130" s="28">
        <f t="shared" si="30"/>
        <v>0</v>
      </c>
      <c r="Q130" s="43">
        <f t="shared" si="31"/>
        <v>4314.6000000000004</v>
      </c>
      <c r="S130" s="30">
        <f t="shared" si="32"/>
        <v>0</v>
      </c>
      <c r="T130" s="205">
        <f t="shared" si="33"/>
        <v>0</v>
      </c>
      <c r="U130" s="205">
        <f t="shared" si="34"/>
        <v>0</v>
      </c>
      <c r="V130" s="8"/>
      <c r="W130" s="8"/>
      <c r="X130" s="8"/>
      <c r="Y130" s="9"/>
      <c r="Z130" s="9"/>
    </row>
    <row r="131" spans="2:26" s="1" customFormat="1" hidden="1" outlineLevel="1">
      <c r="B131" s="21" t="s">
        <v>316</v>
      </c>
      <c r="C131" s="22" t="s">
        <v>317</v>
      </c>
      <c r="D131" s="23" t="s">
        <v>166</v>
      </c>
      <c r="E131" s="24"/>
      <c r="F131" s="24"/>
      <c r="G131" s="24"/>
      <c r="H131" s="24"/>
      <c r="I131" s="25" t="s">
        <v>279</v>
      </c>
      <c r="J131" s="26">
        <v>555</v>
      </c>
      <c r="K131" s="27">
        <v>29.907675675675701</v>
      </c>
      <c r="L131" s="43">
        <f t="shared" si="28"/>
        <v>16598.759999999998</v>
      </c>
      <c r="M131" s="23" t="str">
        <f t="shared" si="29"/>
        <v>litr</v>
      </c>
      <c r="N131" s="23"/>
      <c r="O131" s="42">
        <v>0</v>
      </c>
      <c r="P131" s="28">
        <f t="shared" si="30"/>
        <v>0</v>
      </c>
      <c r="Q131" s="43">
        <f t="shared" si="31"/>
        <v>16598.759999999998</v>
      </c>
      <c r="S131" s="30">
        <f t="shared" si="32"/>
        <v>0</v>
      </c>
      <c r="T131" s="205">
        <f t="shared" si="33"/>
        <v>0</v>
      </c>
      <c r="U131" s="205">
        <f t="shared" si="34"/>
        <v>0</v>
      </c>
      <c r="V131" s="8"/>
      <c r="W131" s="8"/>
      <c r="X131" s="8"/>
      <c r="Y131" s="9"/>
      <c r="Z131" s="9"/>
    </row>
    <row r="132" spans="2:26" s="1" customFormat="1" hidden="1" outlineLevel="1">
      <c r="B132" s="21" t="s">
        <v>318</v>
      </c>
      <c r="C132" s="22" t="s">
        <v>319</v>
      </c>
      <c r="D132" s="23" t="s">
        <v>166</v>
      </c>
      <c r="E132" s="24"/>
      <c r="F132" s="24"/>
      <c r="G132" s="24"/>
      <c r="H132" s="24"/>
      <c r="I132" s="25" t="s">
        <v>279</v>
      </c>
      <c r="J132" s="26">
        <v>550</v>
      </c>
      <c r="K132" s="27">
        <v>20.52</v>
      </c>
      <c r="L132" s="43">
        <f t="shared" si="28"/>
        <v>11286</v>
      </c>
      <c r="M132" s="23" t="str">
        <f t="shared" si="29"/>
        <v>litr</v>
      </c>
      <c r="N132" s="23"/>
      <c r="O132" s="42">
        <v>0</v>
      </c>
      <c r="P132" s="28">
        <f t="shared" si="30"/>
        <v>0</v>
      </c>
      <c r="Q132" s="43">
        <f t="shared" si="31"/>
        <v>11286</v>
      </c>
      <c r="S132" s="30">
        <f t="shared" si="32"/>
        <v>0</v>
      </c>
      <c r="T132" s="205">
        <f t="shared" si="33"/>
        <v>0</v>
      </c>
      <c r="U132" s="205">
        <f t="shared" si="34"/>
        <v>0</v>
      </c>
      <c r="V132" s="8"/>
      <c r="W132" s="8"/>
      <c r="X132" s="8"/>
      <c r="Y132" s="9"/>
      <c r="Z132" s="9"/>
    </row>
    <row r="133" spans="2:26" s="1" customFormat="1" hidden="1" outlineLevel="1">
      <c r="B133" s="21" t="s">
        <v>320</v>
      </c>
      <c r="C133" s="22" t="s">
        <v>321</v>
      </c>
      <c r="D133" s="23" t="s">
        <v>166</v>
      </c>
      <c r="E133" s="24"/>
      <c r="F133" s="24"/>
      <c r="G133" s="24"/>
      <c r="H133" s="24"/>
      <c r="I133" s="25" t="s">
        <v>279</v>
      </c>
      <c r="J133" s="26">
        <v>50</v>
      </c>
      <c r="K133" s="27">
        <v>14.472</v>
      </c>
      <c r="L133" s="43">
        <f t="shared" si="28"/>
        <v>723.6</v>
      </c>
      <c r="M133" s="23" t="str">
        <f t="shared" si="29"/>
        <v>litr</v>
      </c>
      <c r="N133" s="23"/>
      <c r="O133" s="42">
        <v>0</v>
      </c>
      <c r="P133" s="28">
        <f t="shared" si="30"/>
        <v>0</v>
      </c>
      <c r="Q133" s="43">
        <f t="shared" si="31"/>
        <v>723.6</v>
      </c>
      <c r="S133" s="30">
        <f t="shared" si="32"/>
        <v>0</v>
      </c>
      <c r="T133" s="205">
        <f t="shared" si="33"/>
        <v>0</v>
      </c>
      <c r="U133" s="205">
        <f t="shared" si="34"/>
        <v>0</v>
      </c>
      <c r="V133" s="8"/>
      <c r="W133" s="8"/>
      <c r="X133" s="8"/>
      <c r="Y133" s="9"/>
      <c r="Z133" s="9"/>
    </row>
    <row r="134" spans="2:26" s="1" customFormat="1" hidden="1" outlineLevel="1">
      <c r="B134" s="21" t="s">
        <v>322</v>
      </c>
      <c r="C134" s="22" t="s">
        <v>323</v>
      </c>
      <c r="D134" s="23" t="s">
        <v>166</v>
      </c>
      <c r="E134" s="24"/>
      <c r="F134" s="24"/>
      <c r="G134" s="24"/>
      <c r="H134" s="24"/>
      <c r="I134" s="25" t="s">
        <v>279</v>
      </c>
      <c r="J134" s="26">
        <v>50</v>
      </c>
      <c r="K134" s="27">
        <v>14.472</v>
      </c>
      <c r="L134" s="43">
        <f t="shared" si="28"/>
        <v>723.6</v>
      </c>
      <c r="M134" s="23" t="str">
        <f t="shared" si="29"/>
        <v>litr</v>
      </c>
      <c r="N134" s="23"/>
      <c r="O134" s="42">
        <v>0</v>
      </c>
      <c r="P134" s="28">
        <f t="shared" si="30"/>
        <v>0</v>
      </c>
      <c r="Q134" s="43">
        <f t="shared" si="31"/>
        <v>723.6</v>
      </c>
      <c r="S134" s="30">
        <f t="shared" si="32"/>
        <v>0</v>
      </c>
      <c r="T134" s="205">
        <f t="shared" si="33"/>
        <v>0</v>
      </c>
      <c r="U134" s="205">
        <f t="shared" si="34"/>
        <v>0</v>
      </c>
      <c r="V134" s="8"/>
      <c r="W134" s="8"/>
      <c r="X134" s="8"/>
      <c r="Y134" s="9"/>
      <c r="Z134" s="9"/>
    </row>
    <row r="135" spans="2:26" s="1" customFormat="1" hidden="1" outlineLevel="1">
      <c r="B135" s="21" t="s">
        <v>324</v>
      </c>
      <c r="C135" s="22" t="s">
        <v>325</v>
      </c>
      <c r="D135" s="23" t="s">
        <v>166</v>
      </c>
      <c r="E135" s="24"/>
      <c r="F135" s="24"/>
      <c r="G135" s="24"/>
      <c r="H135" s="24"/>
      <c r="I135" s="25" t="s">
        <v>279</v>
      </c>
      <c r="J135" s="26">
        <v>450</v>
      </c>
      <c r="K135" s="27">
        <v>14.688000000000001</v>
      </c>
      <c r="L135" s="43">
        <f t="shared" si="28"/>
        <v>6609.6</v>
      </c>
      <c r="M135" s="23" t="str">
        <f t="shared" si="29"/>
        <v>litr</v>
      </c>
      <c r="N135" s="23"/>
      <c r="O135" s="42">
        <v>0</v>
      </c>
      <c r="P135" s="28">
        <f t="shared" si="30"/>
        <v>0</v>
      </c>
      <c r="Q135" s="43">
        <f t="shared" si="31"/>
        <v>6609.6</v>
      </c>
      <c r="S135" s="30">
        <f t="shared" si="32"/>
        <v>0</v>
      </c>
      <c r="T135" s="205">
        <f t="shared" si="33"/>
        <v>0</v>
      </c>
      <c r="U135" s="205">
        <f t="shared" si="34"/>
        <v>0</v>
      </c>
      <c r="V135" s="8"/>
      <c r="W135" s="8"/>
      <c r="X135" s="8"/>
      <c r="Y135" s="9"/>
      <c r="Z135" s="9"/>
    </row>
    <row r="136" spans="2:26" s="1" customFormat="1" hidden="1" outlineLevel="1">
      <c r="B136" s="21" t="s">
        <v>326</v>
      </c>
      <c r="C136" s="22" t="s">
        <v>327</v>
      </c>
      <c r="D136" s="23" t="s">
        <v>166</v>
      </c>
      <c r="E136" s="24"/>
      <c r="F136" s="24"/>
      <c r="G136" s="24"/>
      <c r="H136" s="24"/>
      <c r="I136" s="25" t="s">
        <v>279</v>
      </c>
      <c r="J136" s="26">
        <v>200</v>
      </c>
      <c r="K136" s="27">
        <v>20.52</v>
      </c>
      <c r="L136" s="43">
        <f t="shared" si="28"/>
        <v>4104</v>
      </c>
      <c r="M136" s="23" t="str">
        <f t="shared" si="29"/>
        <v>litr</v>
      </c>
      <c r="N136" s="23"/>
      <c r="O136" s="42">
        <v>0</v>
      </c>
      <c r="P136" s="28">
        <f t="shared" si="30"/>
        <v>0</v>
      </c>
      <c r="Q136" s="43">
        <f t="shared" si="31"/>
        <v>4104</v>
      </c>
      <c r="S136" s="30">
        <f t="shared" si="32"/>
        <v>0</v>
      </c>
      <c r="T136" s="205">
        <f t="shared" si="33"/>
        <v>0</v>
      </c>
      <c r="U136" s="205">
        <f t="shared" si="34"/>
        <v>0</v>
      </c>
      <c r="V136" s="8"/>
      <c r="W136" s="8"/>
      <c r="X136" s="8"/>
      <c r="Y136" s="9"/>
      <c r="Z136" s="9"/>
    </row>
    <row r="137" spans="2:26" s="1" customFormat="1" hidden="1" outlineLevel="1">
      <c r="B137" s="21" t="s">
        <v>328</v>
      </c>
      <c r="C137" s="22" t="s">
        <v>329</v>
      </c>
      <c r="D137" s="23" t="s">
        <v>166</v>
      </c>
      <c r="E137" s="24"/>
      <c r="F137" s="24"/>
      <c r="G137" s="24"/>
      <c r="H137" s="24"/>
      <c r="I137" s="25" t="s">
        <v>159</v>
      </c>
      <c r="J137" s="26">
        <v>60</v>
      </c>
      <c r="K137" s="27">
        <v>126.93666666666699</v>
      </c>
      <c r="L137" s="43">
        <f t="shared" si="28"/>
        <v>7616.2</v>
      </c>
      <c r="M137" s="23" t="str">
        <f t="shared" si="29"/>
        <v>kg</v>
      </c>
      <c r="N137" s="23"/>
      <c r="O137" s="42">
        <v>0</v>
      </c>
      <c r="P137" s="28">
        <f t="shared" si="30"/>
        <v>0</v>
      </c>
      <c r="Q137" s="43">
        <f t="shared" si="31"/>
        <v>7616.2</v>
      </c>
      <c r="S137" s="30">
        <f t="shared" si="32"/>
        <v>0</v>
      </c>
      <c r="T137" s="205">
        <f t="shared" si="33"/>
        <v>0</v>
      </c>
      <c r="U137" s="205">
        <f t="shared" si="34"/>
        <v>0</v>
      </c>
      <c r="V137" s="8"/>
      <c r="W137" s="8"/>
      <c r="X137" s="8"/>
      <c r="Y137" s="9"/>
      <c r="Z137" s="9"/>
    </row>
    <row r="138" spans="2:26" s="1" customFormat="1" hidden="1" outlineLevel="1">
      <c r="B138" s="21" t="s">
        <v>330</v>
      </c>
      <c r="C138" s="22" t="s">
        <v>331</v>
      </c>
      <c r="D138" s="23" t="s">
        <v>166</v>
      </c>
      <c r="E138" s="24"/>
      <c r="F138" s="24"/>
      <c r="G138" s="24"/>
      <c r="H138" s="24"/>
      <c r="I138" s="25" t="s">
        <v>279</v>
      </c>
      <c r="J138" s="26">
        <v>310</v>
      </c>
      <c r="K138" s="27">
        <v>15.66</v>
      </c>
      <c r="L138" s="43">
        <f t="shared" si="28"/>
        <v>4854.6000000000004</v>
      </c>
      <c r="M138" s="23" t="str">
        <f t="shared" si="29"/>
        <v>litr</v>
      </c>
      <c r="N138" s="23"/>
      <c r="O138" s="42">
        <v>0</v>
      </c>
      <c r="P138" s="28">
        <f t="shared" si="30"/>
        <v>0</v>
      </c>
      <c r="Q138" s="43">
        <f t="shared" si="31"/>
        <v>4854.6000000000004</v>
      </c>
      <c r="S138" s="30">
        <f t="shared" si="32"/>
        <v>0</v>
      </c>
      <c r="T138" s="205">
        <f t="shared" si="33"/>
        <v>0</v>
      </c>
      <c r="U138" s="205">
        <f t="shared" si="34"/>
        <v>0</v>
      </c>
      <c r="V138" s="8"/>
      <c r="W138" s="8"/>
      <c r="X138" s="8"/>
      <c r="Y138" s="9"/>
      <c r="Z138" s="9"/>
    </row>
    <row r="139" spans="2:26" s="1" customFormat="1" hidden="1" outlineLevel="1">
      <c r="B139" s="21" t="s">
        <v>332</v>
      </c>
      <c r="C139" s="22" t="s">
        <v>333</v>
      </c>
      <c r="D139" s="23" t="s">
        <v>166</v>
      </c>
      <c r="E139" s="24"/>
      <c r="F139" s="24"/>
      <c r="G139" s="24"/>
      <c r="H139" s="24"/>
      <c r="I139" s="25" t="s">
        <v>313</v>
      </c>
      <c r="J139" s="26">
        <v>330</v>
      </c>
      <c r="K139" s="27">
        <v>13.77</v>
      </c>
      <c r="L139" s="43">
        <f t="shared" si="28"/>
        <v>4544.1000000000004</v>
      </c>
      <c r="M139" s="23" t="str">
        <f t="shared" si="29"/>
        <v>op.</v>
      </c>
      <c r="N139" s="23"/>
      <c r="O139" s="42">
        <v>0</v>
      </c>
      <c r="P139" s="28">
        <f t="shared" si="30"/>
        <v>0</v>
      </c>
      <c r="Q139" s="43">
        <f t="shared" si="31"/>
        <v>4544.1000000000004</v>
      </c>
      <c r="S139" s="30">
        <f t="shared" si="32"/>
        <v>0</v>
      </c>
      <c r="T139" s="205">
        <f t="shared" si="33"/>
        <v>0</v>
      </c>
      <c r="U139" s="205">
        <f t="shared" si="34"/>
        <v>0</v>
      </c>
      <c r="V139" s="8"/>
      <c r="W139" s="8"/>
      <c r="X139" s="8"/>
      <c r="Y139" s="9"/>
      <c r="Z139" s="9"/>
    </row>
    <row r="140" spans="2:26" s="1" customFormat="1" hidden="1" outlineLevel="1">
      <c r="B140" s="21" t="s">
        <v>334</v>
      </c>
      <c r="C140" s="22" t="s">
        <v>335</v>
      </c>
      <c r="D140" s="23" t="s">
        <v>166</v>
      </c>
      <c r="E140" s="24"/>
      <c r="F140" s="24"/>
      <c r="G140" s="24"/>
      <c r="H140" s="24"/>
      <c r="I140" s="25" t="s">
        <v>279</v>
      </c>
      <c r="J140" s="26">
        <v>420</v>
      </c>
      <c r="K140" s="27">
        <v>15.66</v>
      </c>
      <c r="L140" s="43">
        <f t="shared" si="28"/>
        <v>6577.2</v>
      </c>
      <c r="M140" s="23" t="str">
        <f t="shared" si="29"/>
        <v>litr</v>
      </c>
      <c r="N140" s="23"/>
      <c r="O140" s="42">
        <v>0</v>
      </c>
      <c r="P140" s="28">
        <f t="shared" si="30"/>
        <v>0</v>
      </c>
      <c r="Q140" s="43">
        <f t="shared" si="31"/>
        <v>6577.2</v>
      </c>
      <c r="S140" s="30">
        <f t="shared" si="32"/>
        <v>0</v>
      </c>
      <c r="T140" s="205">
        <f t="shared" si="33"/>
        <v>0</v>
      </c>
      <c r="U140" s="205">
        <f t="shared" si="34"/>
        <v>0</v>
      </c>
      <c r="V140" s="8"/>
      <c r="W140" s="8"/>
      <c r="X140" s="8"/>
      <c r="Y140" s="9"/>
      <c r="Z140" s="9"/>
    </row>
    <row r="141" spans="2:26" s="1" customFormat="1" hidden="1" outlineLevel="1">
      <c r="B141" s="21" t="s">
        <v>336</v>
      </c>
      <c r="C141" s="22" t="s">
        <v>337</v>
      </c>
      <c r="D141" s="23" t="s">
        <v>166</v>
      </c>
      <c r="E141" s="24"/>
      <c r="F141" s="24"/>
      <c r="G141" s="24"/>
      <c r="H141" s="24"/>
      <c r="I141" s="25" t="s">
        <v>279</v>
      </c>
      <c r="J141" s="26">
        <v>100</v>
      </c>
      <c r="K141" s="27">
        <v>145.80000000000001</v>
      </c>
      <c r="L141" s="43">
        <f t="shared" si="28"/>
        <v>14580</v>
      </c>
      <c r="M141" s="23" t="str">
        <f t="shared" si="29"/>
        <v>litr</v>
      </c>
      <c r="N141" s="23"/>
      <c r="O141" s="42">
        <v>0</v>
      </c>
      <c r="P141" s="28">
        <f t="shared" si="30"/>
        <v>0</v>
      </c>
      <c r="Q141" s="43">
        <f t="shared" si="31"/>
        <v>14580</v>
      </c>
      <c r="S141" s="30">
        <f t="shared" si="32"/>
        <v>0</v>
      </c>
      <c r="T141" s="205">
        <f t="shared" si="33"/>
        <v>0</v>
      </c>
      <c r="U141" s="205">
        <f t="shared" si="34"/>
        <v>0</v>
      </c>
      <c r="V141" s="8"/>
      <c r="W141" s="8"/>
      <c r="X141" s="8"/>
      <c r="Y141" s="9"/>
      <c r="Z141" s="9"/>
    </row>
    <row r="142" spans="2:26" s="1" customFormat="1" ht="23.85" customHeight="1">
      <c r="B142" s="45" t="s">
        <v>342</v>
      </c>
      <c r="C142" s="542" t="s">
        <v>343</v>
      </c>
      <c r="D142" s="542"/>
      <c r="E142" s="542"/>
      <c r="F142" s="542"/>
      <c r="G142" s="542"/>
      <c r="H142" s="542"/>
      <c r="I142" s="543">
        <f>SUM(L143:L153)</f>
        <v>336405</v>
      </c>
      <c r="J142" s="543"/>
      <c r="K142" s="543"/>
      <c r="L142" s="543"/>
      <c r="M142" s="543">
        <f>SUM(P143:P153)</f>
        <v>0</v>
      </c>
      <c r="N142" s="543"/>
      <c r="O142" s="543"/>
      <c r="P142" s="543"/>
      <c r="Q142" s="20">
        <f>SUM(Q143:Q153)</f>
        <v>336405</v>
      </c>
      <c r="R142" s="46"/>
      <c r="S142" s="47">
        <f>SUM(S143:S153)</f>
        <v>0</v>
      </c>
      <c r="T142" s="47">
        <f>SUM(T143:T153)</f>
        <v>42000</v>
      </c>
      <c r="U142" s="47">
        <f>SUM(U143:U153)</f>
        <v>85305</v>
      </c>
      <c r="V142" s="220">
        <f>U142/Q142</f>
        <v>0.25357827618495565</v>
      </c>
      <c r="W142" s="202">
        <f>Q142-U142</f>
        <v>251100</v>
      </c>
      <c r="X142" s="202">
        <f>Q142-U142</f>
        <v>251100</v>
      </c>
      <c r="Y142" s="9"/>
      <c r="Z142" s="9"/>
    </row>
    <row r="143" spans="2:26" s="1" customFormat="1" hidden="1" outlineLevel="1">
      <c r="B143" s="21" t="s">
        <v>344</v>
      </c>
      <c r="C143" s="22" t="s">
        <v>345</v>
      </c>
      <c r="D143" s="23" t="s">
        <v>346</v>
      </c>
      <c r="E143" s="24"/>
      <c r="F143" s="24"/>
      <c r="G143" s="24"/>
      <c r="H143" s="24"/>
      <c r="I143" s="53" t="s">
        <v>733</v>
      </c>
      <c r="J143" s="26">
        <v>5</v>
      </c>
      <c r="K143" s="27">
        <v>1500</v>
      </c>
      <c r="L143" s="43">
        <f t="shared" ref="L143:L153" si="35">ROUND(K143*J143,2)</f>
        <v>7500</v>
      </c>
      <c r="M143" s="23" t="str">
        <f t="shared" ref="M143:M153" si="36">I143</f>
        <v xml:space="preserve"> sztuk</v>
      </c>
      <c r="N143" s="23"/>
      <c r="O143" s="42">
        <v>0</v>
      </c>
      <c r="P143" s="28">
        <f t="shared" ref="P143:P153" si="37">O143*N143</f>
        <v>0</v>
      </c>
      <c r="Q143" s="43">
        <f t="shared" ref="Q143:Q153" si="38">P143+L143</f>
        <v>7500</v>
      </c>
      <c r="S143" s="30">
        <f t="shared" ref="S143:S153" si="39">IF(F143="T",Q143,0)</f>
        <v>0</v>
      </c>
      <c r="T143" s="205">
        <f t="shared" ref="T143:T153" si="40">IF(G143="T",Q143,0)</f>
        <v>0</v>
      </c>
      <c r="U143" s="205">
        <f t="shared" ref="U143:U153" si="41">IF(H143="T",Q143,0)</f>
        <v>0</v>
      </c>
      <c r="V143" s="8"/>
      <c r="W143" s="8"/>
      <c r="X143" s="8"/>
      <c r="Y143" s="9"/>
      <c r="Z143" s="9"/>
    </row>
    <row r="144" spans="2:26" s="1" customFormat="1" hidden="1" outlineLevel="1">
      <c r="B144" s="21" t="s">
        <v>347</v>
      </c>
      <c r="C144" s="22" t="s">
        <v>348</v>
      </c>
      <c r="D144" s="23" t="s">
        <v>346</v>
      </c>
      <c r="E144" s="24"/>
      <c r="F144" s="24"/>
      <c r="G144" s="24"/>
      <c r="H144" s="24"/>
      <c r="I144" s="62" t="s">
        <v>734</v>
      </c>
      <c r="J144" s="26">
        <v>10</v>
      </c>
      <c r="K144" s="27">
        <v>300</v>
      </c>
      <c r="L144" s="43">
        <f t="shared" si="35"/>
        <v>3000</v>
      </c>
      <c r="M144" s="23" t="str">
        <f t="shared" si="36"/>
        <v>sztuk</v>
      </c>
      <c r="N144" s="23"/>
      <c r="O144" s="42">
        <v>0</v>
      </c>
      <c r="P144" s="28">
        <f t="shared" si="37"/>
        <v>0</v>
      </c>
      <c r="Q144" s="43">
        <f t="shared" si="38"/>
        <v>3000</v>
      </c>
      <c r="S144" s="30">
        <f t="shared" si="39"/>
        <v>0</v>
      </c>
      <c r="T144" s="205">
        <f t="shared" si="40"/>
        <v>0</v>
      </c>
      <c r="U144" s="205">
        <f t="shared" si="41"/>
        <v>0</v>
      </c>
      <c r="V144" s="8"/>
      <c r="W144" s="8"/>
      <c r="X144" s="8"/>
      <c r="Y144" s="9"/>
      <c r="Z144" s="9"/>
    </row>
    <row r="145" spans="2:26" s="1" customFormat="1" hidden="1" outlineLevel="1">
      <c r="B145" s="21" t="s">
        <v>349</v>
      </c>
      <c r="C145" s="22" t="s">
        <v>350</v>
      </c>
      <c r="D145" s="23" t="s">
        <v>346</v>
      </c>
      <c r="E145" s="24"/>
      <c r="F145" s="24"/>
      <c r="G145" s="24"/>
      <c r="H145" s="24"/>
      <c r="I145" s="62" t="s">
        <v>734</v>
      </c>
      <c r="J145" s="26">
        <v>10</v>
      </c>
      <c r="K145" s="27">
        <v>200</v>
      </c>
      <c r="L145" s="43">
        <f t="shared" si="35"/>
        <v>2000</v>
      </c>
      <c r="M145" s="23" t="str">
        <f t="shared" si="36"/>
        <v>sztuk</v>
      </c>
      <c r="N145" s="23"/>
      <c r="O145" s="42">
        <v>0</v>
      </c>
      <c r="P145" s="28">
        <f t="shared" si="37"/>
        <v>0</v>
      </c>
      <c r="Q145" s="43">
        <f t="shared" si="38"/>
        <v>2000</v>
      </c>
      <c r="S145" s="30">
        <f t="shared" si="39"/>
        <v>0</v>
      </c>
      <c r="T145" s="205">
        <f t="shared" si="40"/>
        <v>0</v>
      </c>
      <c r="U145" s="205">
        <f t="shared" si="41"/>
        <v>0</v>
      </c>
      <c r="V145" s="8"/>
      <c r="W145" s="8"/>
      <c r="X145" s="8"/>
      <c r="Y145" s="9"/>
      <c r="Z145" s="9"/>
    </row>
    <row r="146" spans="2:26" s="1" customFormat="1" hidden="1" outlineLevel="1">
      <c r="B146" s="21" t="s">
        <v>351</v>
      </c>
      <c r="C146" s="22" t="s">
        <v>352</v>
      </c>
      <c r="D146" s="23" t="s">
        <v>346</v>
      </c>
      <c r="E146" s="24"/>
      <c r="F146" s="24"/>
      <c r="G146" s="24"/>
      <c r="H146" s="24"/>
      <c r="I146" s="62" t="s">
        <v>734</v>
      </c>
      <c r="J146" s="26">
        <v>10</v>
      </c>
      <c r="K146" s="27">
        <v>200</v>
      </c>
      <c r="L146" s="43">
        <f t="shared" si="35"/>
        <v>2000</v>
      </c>
      <c r="M146" s="23" t="str">
        <f t="shared" si="36"/>
        <v>sztuk</v>
      </c>
      <c r="N146" s="23"/>
      <c r="O146" s="42">
        <v>0</v>
      </c>
      <c r="P146" s="28">
        <f t="shared" si="37"/>
        <v>0</v>
      </c>
      <c r="Q146" s="43">
        <f t="shared" si="38"/>
        <v>2000</v>
      </c>
      <c r="S146" s="30">
        <f t="shared" si="39"/>
        <v>0</v>
      </c>
      <c r="T146" s="205">
        <f t="shared" si="40"/>
        <v>0</v>
      </c>
      <c r="U146" s="205">
        <f t="shared" si="41"/>
        <v>0</v>
      </c>
      <c r="V146" s="8"/>
      <c r="W146" s="8"/>
      <c r="X146" s="8"/>
      <c r="Y146" s="9"/>
      <c r="Z146" s="9"/>
    </row>
    <row r="147" spans="2:26" s="1" customFormat="1" hidden="1" outlineLevel="1">
      <c r="B147" s="21" t="s">
        <v>353</v>
      </c>
      <c r="C147" s="22" t="s">
        <v>354</v>
      </c>
      <c r="D147" s="23" t="s">
        <v>346</v>
      </c>
      <c r="E147" s="24"/>
      <c r="F147" s="24"/>
      <c r="G147" s="24"/>
      <c r="H147" s="24"/>
      <c r="I147" s="62" t="s">
        <v>734</v>
      </c>
      <c r="J147" s="26">
        <v>4</v>
      </c>
      <c r="K147" s="27">
        <v>150</v>
      </c>
      <c r="L147" s="43">
        <f t="shared" si="35"/>
        <v>600</v>
      </c>
      <c r="M147" s="23" t="str">
        <f t="shared" si="36"/>
        <v>sztuk</v>
      </c>
      <c r="N147" s="23"/>
      <c r="O147" s="42">
        <v>0</v>
      </c>
      <c r="P147" s="28">
        <f t="shared" si="37"/>
        <v>0</v>
      </c>
      <c r="Q147" s="43">
        <f t="shared" si="38"/>
        <v>600</v>
      </c>
      <c r="S147" s="30">
        <f t="shared" si="39"/>
        <v>0</v>
      </c>
      <c r="T147" s="205">
        <f t="shared" si="40"/>
        <v>0</v>
      </c>
      <c r="U147" s="205">
        <f t="shared" si="41"/>
        <v>0</v>
      </c>
      <c r="V147" s="8"/>
      <c r="W147" s="8"/>
      <c r="X147" s="8"/>
      <c r="Y147" s="9"/>
      <c r="Z147" s="9"/>
    </row>
    <row r="148" spans="2:26" s="1" customFormat="1" hidden="1" outlineLevel="1">
      <c r="B148" s="21" t="s">
        <v>355</v>
      </c>
      <c r="C148" s="22" t="s">
        <v>356</v>
      </c>
      <c r="D148" s="23" t="s">
        <v>346</v>
      </c>
      <c r="E148" s="24"/>
      <c r="F148" s="24"/>
      <c r="G148" s="24"/>
      <c r="H148" s="24"/>
      <c r="I148" s="62" t="s">
        <v>734</v>
      </c>
      <c r="J148" s="26">
        <v>3000</v>
      </c>
      <c r="K148" s="27">
        <v>30</v>
      </c>
      <c r="L148" s="43">
        <f t="shared" si="35"/>
        <v>90000</v>
      </c>
      <c r="M148" s="23" t="str">
        <f t="shared" si="36"/>
        <v>sztuk</v>
      </c>
      <c r="N148" s="23"/>
      <c r="O148" s="42">
        <v>0</v>
      </c>
      <c r="P148" s="28">
        <f t="shared" si="37"/>
        <v>0</v>
      </c>
      <c r="Q148" s="43">
        <f t="shared" si="38"/>
        <v>90000</v>
      </c>
      <c r="S148" s="30">
        <f t="shared" si="39"/>
        <v>0</v>
      </c>
      <c r="T148" s="205">
        <f t="shared" si="40"/>
        <v>0</v>
      </c>
      <c r="U148" s="205">
        <f t="shared" si="41"/>
        <v>0</v>
      </c>
      <c r="V148" s="8"/>
      <c r="W148" s="8"/>
      <c r="X148" s="8"/>
      <c r="Y148" s="9"/>
      <c r="Z148" s="9"/>
    </row>
    <row r="149" spans="2:26" s="1" customFormat="1" hidden="1" outlineLevel="1">
      <c r="B149" s="21" t="s">
        <v>357</v>
      </c>
      <c r="C149" s="22" t="s">
        <v>358</v>
      </c>
      <c r="D149" s="23" t="s">
        <v>346</v>
      </c>
      <c r="E149" s="24"/>
      <c r="F149" s="24"/>
      <c r="G149" s="24"/>
      <c r="H149" s="24"/>
      <c r="I149" s="62" t="s">
        <v>735</v>
      </c>
      <c r="J149" s="26">
        <v>2</v>
      </c>
      <c r="K149" s="27">
        <v>2000</v>
      </c>
      <c r="L149" s="43">
        <f t="shared" si="35"/>
        <v>4000</v>
      </c>
      <c r="M149" s="23" t="str">
        <f t="shared" si="36"/>
        <v>Sztuk</v>
      </c>
      <c r="N149" s="23"/>
      <c r="O149" s="42">
        <v>0</v>
      </c>
      <c r="P149" s="28">
        <f t="shared" si="37"/>
        <v>0</v>
      </c>
      <c r="Q149" s="43">
        <f t="shared" si="38"/>
        <v>4000</v>
      </c>
      <c r="S149" s="30">
        <f t="shared" si="39"/>
        <v>0</v>
      </c>
      <c r="T149" s="205">
        <f t="shared" si="40"/>
        <v>0</v>
      </c>
      <c r="U149" s="205">
        <f t="shared" si="41"/>
        <v>0</v>
      </c>
      <c r="V149" s="8"/>
      <c r="W149" s="8"/>
      <c r="X149" s="8"/>
      <c r="Y149" s="9"/>
      <c r="Z149" s="9"/>
    </row>
    <row r="150" spans="2:26" s="1" customFormat="1" ht="28.8" hidden="1" outlineLevel="1">
      <c r="B150" s="21" t="s">
        <v>359</v>
      </c>
      <c r="C150" s="22" t="s">
        <v>360</v>
      </c>
      <c r="D150" s="23" t="s">
        <v>346</v>
      </c>
      <c r="E150" s="24"/>
      <c r="F150" s="24"/>
      <c r="G150" s="61" t="s">
        <v>28</v>
      </c>
      <c r="H150" s="24"/>
      <c r="I150" s="62" t="s">
        <v>734</v>
      </c>
      <c r="J150" s="26">
        <v>14</v>
      </c>
      <c r="K150" s="27">
        <v>3000</v>
      </c>
      <c r="L150" s="43">
        <f t="shared" si="35"/>
        <v>42000</v>
      </c>
      <c r="M150" s="23" t="str">
        <f t="shared" si="36"/>
        <v>sztuk</v>
      </c>
      <c r="N150" s="23"/>
      <c r="O150" s="42">
        <v>0</v>
      </c>
      <c r="P150" s="28">
        <f t="shared" si="37"/>
        <v>0</v>
      </c>
      <c r="Q150" s="43">
        <f t="shared" si="38"/>
        <v>42000</v>
      </c>
      <c r="S150" s="30">
        <f t="shared" si="39"/>
        <v>0</v>
      </c>
      <c r="T150" s="205">
        <f t="shared" si="40"/>
        <v>42000</v>
      </c>
      <c r="U150" s="205">
        <f t="shared" si="41"/>
        <v>0</v>
      </c>
      <c r="V150" s="8"/>
      <c r="W150" s="8"/>
      <c r="X150" s="8"/>
      <c r="Y150" s="9"/>
      <c r="Z150" s="9"/>
    </row>
    <row r="151" spans="2:26" s="1" customFormat="1" ht="19.5" hidden="1" customHeight="1" outlineLevel="1">
      <c r="B151" s="21" t="s">
        <v>361</v>
      </c>
      <c r="C151" s="22" t="s">
        <v>736</v>
      </c>
      <c r="D151" s="23" t="s">
        <v>346</v>
      </c>
      <c r="E151" s="24"/>
      <c r="F151" s="24"/>
      <c r="G151" s="24"/>
      <c r="H151" s="24"/>
      <c r="I151" s="62" t="s">
        <v>83</v>
      </c>
      <c r="J151" s="26">
        <v>10</v>
      </c>
      <c r="K151" s="27">
        <v>6000</v>
      </c>
      <c r="L151" s="43">
        <f t="shared" si="35"/>
        <v>60000</v>
      </c>
      <c r="M151" s="23" t="str">
        <f t="shared" si="36"/>
        <v>godz.</v>
      </c>
      <c r="N151" s="23"/>
      <c r="O151" s="42">
        <v>0</v>
      </c>
      <c r="P151" s="28">
        <f t="shared" si="37"/>
        <v>0</v>
      </c>
      <c r="Q151" s="43">
        <f t="shared" si="38"/>
        <v>60000</v>
      </c>
      <c r="S151" s="30">
        <f t="shared" si="39"/>
        <v>0</v>
      </c>
      <c r="T151" s="205">
        <f t="shared" si="40"/>
        <v>0</v>
      </c>
      <c r="U151" s="205">
        <f t="shared" si="41"/>
        <v>0</v>
      </c>
      <c r="V151" s="8"/>
      <c r="W151" s="8"/>
      <c r="X151" s="8"/>
      <c r="Y151" s="9"/>
      <c r="Z151" s="9"/>
    </row>
    <row r="152" spans="2:26" s="1" customFormat="1" hidden="1" outlineLevel="1">
      <c r="B152" s="21" t="s">
        <v>362</v>
      </c>
      <c r="C152" s="22" t="s">
        <v>737</v>
      </c>
      <c r="D152" s="23" t="s">
        <v>346</v>
      </c>
      <c r="E152" s="24"/>
      <c r="F152" s="24"/>
      <c r="G152" s="24"/>
      <c r="H152" s="24"/>
      <c r="I152" s="62" t="s">
        <v>341</v>
      </c>
      <c r="J152" s="26">
        <v>200</v>
      </c>
      <c r="K152" s="27">
        <v>200</v>
      </c>
      <c r="L152" s="43">
        <f t="shared" si="35"/>
        <v>40000</v>
      </c>
      <c r="M152" s="23" t="str">
        <f t="shared" si="36"/>
        <v>liczba dni</v>
      </c>
      <c r="N152" s="23"/>
      <c r="O152" s="42">
        <v>0</v>
      </c>
      <c r="P152" s="28">
        <f t="shared" si="37"/>
        <v>0</v>
      </c>
      <c r="Q152" s="43">
        <f t="shared" si="38"/>
        <v>40000</v>
      </c>
      <c r="S152" s="30">
        <f t="shared" si="39"/>
        <v>0</v>
      </c>
      <c r="T152" s="205">
        <f t="shared" si="40"/>
        <v>0</v>
      </c>
      <c r="U152" s="205">
        <f t="shared" si="41"/>
        <v>0</v>
      </c>
      <c r="V152" s="8"/>
      <c r="W152" s="8"/>
      <c r="X152" s="8"/>
      <c r="Y152" s="9"/>
      <c r="Z152" s="9"/>
    </row>
    <row r="153" spans="2:26" s="66" customFormat="1" hidden="1" outlineLevel="1">
      <c r="B153" s="31" t="s">
        <v>363</v>
      </c>
      <c r="C153" s="32" t="s">
        <v>738</v>
      </c>
      <c r="D153" s="33" t="s">
        <v>346</v>
      </c>
      <c r="E153" s="33"/>
      <c r="F153" s="33"/>
      <c r="G153" s="33"/>
      <c r="H153" s="33" t="s">
        <v>28</v>
      </c>
      <c r="I153" s="63" t="s">
        <v>159</v>
      </c>
      <c r="J153" s="36">
        <v>23500</v>
      </c>
      <c r="K153" s="37">
        <v>3.63</v>
      </c>
      <c r="L153" s="38">
        <f t="shared" si="35"/>
        <v>85305</v>
      </c>
      <c r="M153" s="33" t="str">
        <f t="shared" si="36"/>
        <v>kg</v>
      </c>
      <c r="N153" s="33"/>
      <c r="O153" s="38">
        <v>0</v>
      </c>
      <c r="P153" s="221">
        <f t="shared" si="37"/>
        <v>0</v>
      </c>
      <c r="Q153" s="38">
        <f t="shared" si="38"/>
        <v>85305</v>
      </c>
      <c r="S153" s="222">
        <f t="shared" si="39"/>
        <v>0</v>
      </c>
      <c r="T153" s="223">
        <f t="shared" si="40"/>
        <v>0</v>
      </c>
      <c r="U153" s="223">
        <f t="shared" si="41"/>
        <v>85305</v>
      </c>
      <c r="V153" s="65"/>
      <c r="W153" s="65"/>
      <c r="X153" s="65"/>
      <c r="Y153" s="65"/>
      <c r="Z153" s="65"/>
    </row>
    <row r="154" spans="2:26" s="1" customFormat="1" ht="22.35" customHeight="1">
      <c r="B154" s="45" t="s">
        <v>364</v>
      </c>
      <c r="C154" s="542" t="s">
        <v>365</v>
      </c>
      <c r="D154" s="542"/>
      <c r="E154" s="542"/>
      <c r="F154" s="542"/>
      <c r="G154" s="542"/>
      <c r="H154" s="542"/>
      <c r="I154" s="543">
        <f>SUM(L155:L231)</f>
        <v>982847.73</v>
      </c>
      <c r="J154" s="543"/>
      <c r="K154" s="543"/>
      <c r="L154" s="543"/>
      <c r="M154" s="543">
        <f>SUM(P155:P190)</f>
        <v>0</v>
      </c>
      <c r="N154" s="543"/>
      <c r="O154" s="543"/>
      <c r="P154" s="543"/>
      <c r="Q154" s="20">
        <f>SUM(Q155:Q231)</f>
        <v>982847.73</v>
      </c>
      <c r="S154" s="67">
        <f>SUM(S155:S231)</f>
        <v>17220</v>
      </c>
      <c r="T154" s="67">
        <f>SUM(T155:T231)</f>
        <v>0</v>
      </c>
      <c r="U154" s="67">
        <f>SUM(U155:U231)</f>
        <v>70256.470000000016</v>
      </c>
      <c r="V154" s="220">
        <f>U154/Q154</f>
        <v>7.14825581374645E-2</v>
      </c>
      <c r="W154" s="202">
        <f>Q154-U154</f>
        <v>912591.26</v>
      </c>
      <c r="X154" s="202">
        <f>Q154-U154</f>
        <v>912591.26</v>
      </c>
      <c r="Y154" s="9"/>
      <c r="Z154" s="9"/>
    </row>
    <row r="155" spans="2:26" s="1" customFormat="1" hidden="1" outlineLevel="1">
      <c r="B155" s="21" t="s">
        <v>366</v>
      </c>
      <c r="C155" s="22" t="s">
        <v>367</v>
      </c>
      <c r="D155" s="23" t="s">
        <v>368</v>
      </c>
      <c r="E155" s="24"/>
      <c r="F155" s="24"/>
      <c r="G155" s="24"/>
      <c r="H155" s="24"/>
      <c r="I155" s="25" t="s">
        <v>25</v>
      </c>
      <c r="J155" s="26">
        <v>10000</v>
      </c>
      <c r="K155" s="27">
        <v>61.5</v>
      </c>
      <c r="L155" s="43">
        <f t="shared" ref="L155:L186" si="42">ROUND(K155*J155,2)</f>
        <v>615000</v>
      </c>
      <c r="M155" s="23" t="str">
        <f t="shared" ref="M155:M186" si="43">I155</f>
        <v>szt.</v>
      </c>
      <c r="N155" s="23"/>
      <c r="O155" s="42">
        <v>0</v>
      </c>
      <c r="P155" s="28">
        <f t="shared" ref="P155:P186" si="44">O155*N155</f>
        <v>0</v>
      </c>
      <c r="Q155" s="68">
        <f t="shared" ref="Q155:Q186" si="45">P155+L155</f>
        <v>615000</v>
      </c>
      <c r="S155" s="30">
        <f t="shared" ref="S155:S186" si="46">IF(F155="T",Q155,0)</f>
        <v>0</v>
      </c>
      <c r="T155" s="205">
        <f t="shared" ref="T155:T186" si="47">IF(G155="T",Q155,0)</f>
        <v>0</v>
      </c>
      <c r="U155" s="205">
        <f t="shared" ref="U155:U186" si="48">IF(H155="T",Q155,0)</f>
        <v>0</v>
      </c>
      <c r="V155" s="8"/>
      <c r="W155" s="8"/>
      <c r="X155" s="8"/>
      <c r="Y155" s="9"/>
      <c r="Z155" s="9"/>
    </row>
    <row r="156" spans="2:26" s="1" customFormat="1" hidden="1" outlineLevel="1">
      <c r="B156" s="21" t="s">
        <v>369</v>
      </c>
      <c r="C156" s="22" t="s">
        <v>370</v>
      </c>
      <c r="D156" s="23" t="s">
        <v>368</v>
      </c>
      <c r="E156" s="24"/>
      <c r="F156" s="24"/>
      <c r="G156" s="24"/>
      <c r="H156" s="24"/>
      <c r="I156" s="25" t="s">
        <v>25</v>
      </c>
      <c r="J156" s="26">
        <v>5000</v>
      </c>
      <c r="K156" s="27">
        <v>4</v>
      </c>
      <c r="L156" s="43">
        <f t="shared" si="42"/>
        <v>20000</v>
      </c>
      <c r="M156" s="23" t="str">
        <f t="shared" si="43"/>
        <v>szt.</v>
      </c>
      <c r="N156" s="23"/>
      <c r="O156" s="42">
        <v>0</v>
      </c>
      <c r="P156" s="28">
        <f t="shared" si="44"/>
        <v>0</v>
      </c>
      <c r="Q156" s="68">
        <f t="shared" si="45"/>
        <v>20000</v>
      </c>
      <c r="S156" s="30">
        <f t="shared" si="46"/>
        <v>0</v>
      </c>
      <c r="T156" s="205">
        <f t="shared" si="47"/>
        <v>0</v>
      </c>
      <c r="U156" s="205">
        <f t="shared" si="48"/>
        <v>0</v>
      </c>
      <c r="V156" s="8"/>
      <c r="W156" s="8"/>
      <c r="X156" s="8"/>
      <c r="Y156" s="9"/>
      <c r="Z156" s="9"/>
    </row>
    <row r="157" spans="2:26" s="1" customFormat="1" hidden="1" outlineLevel="1">
      <c r="B157" s="21" t="s">
        <v>371</v>
      </c>
      <c r="C157" s="22" t="s">
        <v>372</v>
      </c>
      <c r="D157" s="23" t="s">
        <v>368</v>
      </c>
      <c r="E157" s="24"/>
      <c r="F157" s="24"/>
      <c r="G157" s="24"/>
      <c r="H157" s="24"/>
      <c r="I157" s="25" t="s">
        <v>25</v>
      </c>
      <c r="J157" s="26">
        <v>100</v>
      </c>
      <c r="K157" s="27">
        <v>37</v>
      </c>
      <c r="L157" s="43">
        <f t="shared" si="42"/>
        <v>3700</v>
      </c>
      <c r="M157" s="23" t="str">
        <f t="shared" si="43"/>
        <v>szt.</v>
      </c>
      <c r="N157" s="23"/>
      <c r="O157" s="42">
        <v>0</v>
      </c>
      <c r="P157" s="28">
        <f t="shared" si="44"/>
        <v>0</v>
      </c>
      <c r="Q157" s="68">
        <f t="shared" si="45"/>
        <v>3700</v>
      </c>
      <c r="S157" s="30">
        <f t="shared" si="46"/>
        <v>0</v>
      </c>
      <c r="T157" s="205">
        <f t="shared" si="47"/>
        <v>0</v>
      </c>
      <c r="U157" s="205">
        <f t="shared" si="48"/>
        <v>0</v>
      </c>
      <c r="V157" s="8"/>
      <c r="W157" s="8"/>
      <c r="X157" s="8"/>
      <c r="Y157" s="9"/>
      <c r="Z157" s="9"/>
    </row>
    <row r="158" spans="2:26" s="1" customFormat="1" hidden="1" outlineLevel="1">
      <c r="B158" s="21" t="s">
        <v>373</v>
      </c>
      <c r="C158" s="22" t="s">
        <v>374</v>
      </c>
      <c r="D158" s="23" t="s">
        <v>368</v>
      </c>
      <c r="E158" s="24"/>
      <c r="F158" s="24"/>
      <c r="G158" s="24"/>
      <c r="H158" s="24"/>
      <c r="I158" s="25" t="s">
        <v>25</v>
      </c>
      <c r="J158" s="26">
        <v>10000</v>
      </c>
      <c r="K158" s="27">
        <v>5</v>
      </c>
      <c r="L158" s="43">
        <f t="shared" si="42"/>
        <v>50000</v>
      </c>
      <c r="M158" s="23" t="str">
        <f t="shared" si="43"/>
        <v>szt.</v>
      </c>
      <c r="N158" s="23"/>
      <c r="O158" s="42">
        <v>0</v>
      </c>
      <c r="P158" s="28">
        <f t="shared" si="44"/>
        <v>0</v>
      </c>
      <c r="Q158" s="68">
        <f t="shared" si="45"/>
        <v>50000</v>
      </c>
      <c r="S158" s="30">
        <f t="shared" si="46"/>
        <v>0</v>
      </c>
      <c r="T158" s="205">
        <f t="shared" si="47"/>
        <v>0</v>
      </c>
      <c r="U158" s="205">
        <f t="shared" si="48"/>
        <v>0</v>
      </c>
      <c r="V158" s="8"/>
      <c r="W158" s="8"/>
      <c r="X158" s="8"/>
      <c r="Y158" s="9"/>
      <c r="Z158" s="9"/>
    </row>
    <row r="159" spans="2:26" s="1" customFormat="1" hidden="1" outlineLevel="1">
      <c r="B159" s="21" t="s">
        <v>375</v>
      </c>
      <c r="C159" s="22" t="s">
        <v>376</v>
      </c>
      <c r="D159" s="23" t="s">
        <v>368</v>
      </c>
      <c r="E159" s="24"/>
      <c r="F159" s="24"/>
      <c r="G159" s="24"/>
      <c r="H159" s="24"/>
      <c r="I159" s="25" t="s">
        <v>25</v>
      </c>
      <c r="J159" s="26">
        <v>10000</v>
      </c>
      <c r="K159" s="27">
        <v>0.7</v>
      </c>
      <c r="L159" s="43">
        <f t="shared" si="42"/>
        <v>7000</v>
      </c>
      <c r="M159" s="23" t="str">
        <f t="shared" si="43"/>
        <v>szt.</v>
      </c>
      <c r="N159" s="23"/>
      <c r="O159" s="42">
        <v>0</v>
      </c>
      <c r="P159" s="28">
        <f t="shared" si="44"/>
        <v>0</v>
      </c>
      <c r="Q159" s="68">
        <f t="shared" si="45"/>
        <v>7000</v>
      </c>
      <c r="S159" s="30">
        <f t="shared" si="46"/>
        <v>0</v>
      </c>
      <c r="T159" s="205">
        <f t="shared" si="47"/>
        <v>0</v>
      </c>
      <c r="U159" s="205">
        <f t="shared" si="48"/>
        <v>0</v>
      </c>
      <c r="V159" s="8"/>
      <c r="W159" s="8"/>
      <c r="X159" s="8"/>
      <c r="Y159" s="9"/>
      <c r="Z159" s="9"/>
    </row>
    <row r="160" spans="2:26" s="1" customFormat="1" hidden="1" outlineLevel="1">
      <c r="B160" s="21" t="s">
        <v>377</v>
      </c>
      <c r="C160" s="32" t="s">
        <v>739</v>
      </c>
      <c r="D160" s="23" t="s">
        <v>368</v>
      </c>
      <c r="E160" s="24"/>
      <c r="F160" s="24"/>
      <c r="G160" s="24"/>
      <c r="H160" s="34" t="s">
        <v>28</v>
      </c>
      <c r="I160" s="25" t="s">
        <v>25</v>
      </c>
      <c r="J160" s="26">
        <v>1000</v>
      </c>
      <c r="K160" s="27">
        <v>11.88</v>
      </c>
      <c r="L160" s="40">
        <f t="shared" si="42"/>
        <v>11880</v>
      </c>
      <c r="M160" s="23" t="str">
        <f t="shared" si="43"/>
        <v>szt.</v>
      </c>
      <c r="N160" s="23"/>
      <c r="O160" s="42">
        <v>0</v>
      </c>
      <c r="P160" s="28">
        <f t="shared" si="44"/>
        <v>0</v>
      </c>
      <c r="Q160" s="69">
        <f t="shared" si="45"/>
        <v>11880</v>
      </c>
      <c r="S160" s="30">
        <f t="shared" si="46"/>
        <v>0</v>
      </c>
      <c r="T160" s="205">
        <f t="shared" si="47"/>
        <v>0</v>
      </c>
      <c r="U160" s="205">
        <f t="shared" si="48"/>
        <v>11880</v>
      </c>
      <c r="V160" s="8"/>
      <c r="W160" s="8"/>
      <c r="X160" s="8"/>
      <c r="Y160" s="9"/>
      <c r="Z160" s="9"/>
    </row>
    <row r="161" spans="2:26" s="1" customFormat="1" hidden="1" outlineLevel="1">
      <c r="B161" s="21" t="s">
        <v>378</v>
      </c>
      <c r="C161" s="32" t="s">
        <v>740</v>
      </c>
      <c r="D161" s="23" t="s">
        <v>368</v>
      </c>
      <c r="E161" s="24"/>
      <c r="F161" s="24"/>
      <c r="G161" s="24"/>
      <c r="H161" s="34" t="s">
        <v>28</v>
      </c>
      <c r="I161" s="25" t="s">
        <v>25</v>
      </c>
      <c r="J161" s="26">
        <v>1000</v>
      </c>
      <c r="K161" s="27">
        <v>11.88</v>
      </c>
      <c r="L161" s="40">
        <f t="shared" si="42"/>
        <v>11880</v>
      </c>
      <c r="M161" s="23" t="str">
        <f t="shared" si="43"/>
        <v>szt.</v>
      </c>
      <c r="N161" s="23"/>
      <c r="O161" s="42">
        <v>0</v>
      </c>
      <c r="P161" s="28">
        <f t="shared" si="44"/>
        <v>0</v>
      </c>
      <c r="Q161" s="69">
        <f t="shared" si="45"/>
        <v>11880</v>
      </c>
      <c r="S161" s="30">
        <f t="shared" si="46"/>
        <v>0</v>
      </c>
      <c r="T161" s="205">
        <f t="shared" si="47"/>
        <v>0</v>
      </c>
      <c r="U161" s="205">
        <f t="shared" si="48"/>
        <v>11880</v>
      </c>
      <c r="V161" s="8"/>
      <c r="W161" s="8"/>
      <c r="X161" s="8"/>
      <c r="Y161" s="9"/>
      <c r="Z161" s="9"/>
    </row>
    <row r="162" spans="2:26" s="1" customFormat="1" hidden="1" outlineLevel="1">
      <c r="B162" s="21" t="s">
        <v>379</v>
      </c>
      <c r="C162" s="22" t="s">
        <v>380</v>
      </c>
      <c r="D162" s="23" t="s">
        <v>368</v>
      </c>
      <c r="E162" s="24"/>
      <c r="F162" s="24"/>
      <c r="G162" s="24"/>
      <c r="H162" s="24"/>
      <c r="I162" s="25" t="s">
        <v>25</v>
      </c>
      <c r="J162" s="26">
        <v>200</v>
      </c>
      <c r="K162" s="27">
        <v>39</v>
      </c>
      <c r="L162" s="43">
        <f t="shared" si="42"/>
        <v>7800</v>
      </c>
      <c r="M162" s="23" t="str">
        <f t="shared" si="43"/>
        <v>szt.</v>
      </c>
      <c r="N162" s="23"/>
      <c r="O162" s="42">
        <v>0</v>
      </c>
      <c r="P162" s="28">
        <f t="shared" si="44"/>
        <v>0</v>
      </c>
      <c r="Q162" s="68">
        <f t="shared" si="45"/>
        <v>7800</v>
      </c>
      <c r="S162" s="30">
        <f t="shared" si="46"/>
        <v>0</v>
      </c>
      <c r="T162" s="205">
        <f t="shared" si="47"/>
        <v>0</v>
      </c>
      <c r="U162" s="205">
        <f t="shared" si="48"/>
        <v>0</v>
      </c>
      <c r="V162" s="8"/>
      <c r="W162" s="8"/>
      <c r="X162" s="8"/>
      <c r="Y162" s="9"/>
      <c r="Z162" s="9"/>
    </row>
    <row r="163" spans="2:26" s="1" customFormat="1" hidden="1" outlineLevel="1">
      <c r="B163" s="21" t="s">
        <v>381</v>
      </c>
      <c r="C163" s="22" t="s">
        <v>382</v>
      </c>
      <c r="D163" s="23" t="s">
        <v>368</v>
      </c>
      <c r="E163" s="24"/>
      <c r="F163" s="24"/>
      <c r="G163" s="24"/>
      <c r="H163" s="24"/>
      <c r="I163" s="25" t="s">
        <v>25</v>
      </c>
      <c r="J163" s="26">
        <v>50</v>
      </c>
      <c r="K163" s="27">
        <v>29</v>
      </c>
      <c r="L163" s="43">
        <f t="shared" si="42"/>
        <v>1450</v>
      </c>
      <c r="M163" s="23" t="str">
        <f t="shared" si="43"/>
        <v>szt.</v>
      </c>
      <c r="N163" s="23"/>
      <c r="O163" s="42">
        <v>0</v>
      </c>
      <c r="P163" s="28">
        <f t="shared" si="44"/>
        <v>0</v>
      </c>
      <c r="Q163" s="68">
        <f t="shared" si="45"/>
        <v>1450</v>
      </c>
      <c r="S163" s="30">
        <f t="shared" si="46"/>
        <v>0</v>
      </c>
      <c r="T163" s="205">
        <f t="shared" si="47"/>
        <v>0</v>
      </c>
      <c r="U163" s="205">
        <f t="shared" si="48"/>
        <v>0</v>
      </c>
      <c r="V163" s="8"/>
      <c r="W163" s="8"/>
      <c r="X163" s="8"/>
      <c r="Y163" s="9"/>
      <c r="Z163" s="9"/>
    </row>
    <row r="164" spans="2:26" s="1" customFormat="1" hidden="1" outlineLevel="1">
      <c r="B164" s="21" t="s">
        <v>383</v>
      </c>
      <c r="C164" s="22" t="s">
        <v>384</v>
      </c>
      <c r="D164" s="23" t="s">
        <v>368</v>
      </c>
      <c r="E164" s="24"/>
      <c r="F164" s="24"/>
      <c r="G164" s="24"/>
      <c r="H164" s="24"/>
      <c r="I164" s="25" t="s">
        <v>25</v>
      </c>
      <c r="J164" s="26">
        <v>800</v>
      </c>
      <c r="K164" s="27">
        <v>19.899999999999999</v>
      </c>
      <c r="L164" s="43">
        <f t="shared" si="42"/>
        <v>15920</v>
      </c>
      <c r="M164" s="23" t="str">
        <f t="shared" si="43"/>
        <v>szt.</v>
      </c>
      <c r="N164" s="23"/>
      <c r="O164" s="42">
        <v>0</v>
      </c>
      <c r="P164" s="28">
        <f t="shared" si="44"/>
        <v>0</v>
      </c>
      <c r="Q164" s="68">
        <f t="shared" si="45"/>
        <v>15920</v>
      </c>
      <c r="S164" s="30">
        <f t="shared" si="46"/>
        <v>0</v>
      </c>
      <c r="T164" s="205">
        <f t="shared" si="47"/>
        <v>0</v>
      </c>
      <c r="U164" s="205">
        <f t="shared" si="48"/>
        <v>0</v>
      </c>
      <c r="V164" s="8"/>
      <c r="W164" s="8"/>
      <c r="X164" s="8"/>
      <c r="Y164" s="9"/>
      <c r="Z164" s="9"/>
    </row>
    <row r="165" spans="2:26" s="1" customFormat="1" hidden="1" outlineLevel="1">
      <c r="B165" s="21" t="s">
        <v>385</v>
      </c>
      <c r="C165" s="22" t="s">
        <v>386</v>
      </c>
      <c r="D165" s="23" t="s">
        <v>368</v>
      </c>
      <c r="E165" s="24"/>
      <c r="F165" s="24"/>
      <c r="G165" s="24"/>
      <c r="H165" s="24"/>
      <c r="I165" s="25" t="s">
        <v>25</v>
      </c>
      <c r="J165" s="26">
        <v>14</v>
      </c>
      <c r="K165" s="27">
        <v>50</v>
      </c>
      <c r="L165" s="43">
        <f t="shared" si="42"/>
        <v>700</v>
      </c>
      <c r="M165" s="23" t="str">
        <f t="shared" si="43"/>
        <v>szt.</v>
      </c>
      <c r="N165" s="23"/>
      <c r="O165" s="42">
        <v>0</v>
      </c>
      <c r="P165" s="28">
        <f t="shared" si="44"/>
        <v>0</v>
      </c>
      <c r="Q165" s="68">
        <f t="shared" si="45"/>
        <v>700</v>
      </c>
      <c r="S165" s="30">
        <f t="shared" si="46"/>
        <v>0</v>
      </c>
      <c r="T165" s="205">
        <f t="shared" si="47"/>
        <v>0</v>
      </c>
      <c r="U165" s="205">
        <f t="shared" si="48"/>
        <v>0</v>
      </c>
      <c r="V165" s="8"/>
      <c r="W165" s="8"/>
      <c r="X165" s="8"/>
      <c r="Y165" s="9"/>
      <c r="Z165" s="9"/>
    </row>
    <row r="166" spans="2:26" s="1" customFormat="1" hidden="1" outlineLevel="1">
      <c r="B166" s="21" t="s">
        <v>387</v>
      </c>
      <c r="C166" s="22" t="s">
        <v>388</v>
      </c>
      <c r="D166" s="23" t="s">
        <v>368</v>
      </c>
      <c r="E166" s="24"/>
      <c r="F166" s="24"/>
      <c r="G166" s="24"/>
      <c r="H166" s="24"/>
      <c r="I166" s="25" t="s">
        <v>25</v>
      </c>
      <c r="J166" s="26">
        <v>10000</v>
      </c>
      <c r="K166" s="27">
        <v>3.8</v>
      </c>
      <c r="L166" s="43">
        <f t="shared" si="42"/>
        <v>38000</v>
      </c>
      <c r="M166" s="23" t="str">
        <f t="shared" si="43"/>
        <v>szt.</v>
      </c>
      <c r="N166" s="23"/>
      <c r="O166" s="42">
        <v>0</v>
      </c>
      <c r="P166" s="28">
        <f t="shared" si="44"/>
        <v>0</v>
      </c>
      <c r="Q166" s="68">
        <f t="shared" si="45"/>
        <v>38000</v>
      </c>
      <c r="S166" s="30">
        <f t="shared" si="46"/>
        <v>0</v>
      </c>
      <c r="T166" s="205">
        <f t="shared" si="47"/>
        <v>0</v>
      </c>
      <c r="U166" s="205">
        <f t="shared" si="48"/>
        <v>0</v>
      </c>
      <c r="V166" s="8"/>
      <c r="W166" s="8"/>
      <c r="X166" s="8"/>
      <c r="Y166" s="9"/>
      <c r="Z166" s="9"/>
    </row>
    <row r="167" spans="2:26" s="1" customFormat="1" hidden="1" outlineLevel="1">
      <c r="B167" s="21" t="s">
        <v>389</v>
      </c>
      <c r="C167" s="22" t="s">
        <v>390</v>
      </c>
      <c r="D167" s="23" t="s">
        <v>368</v>
      </c>
      <c r="E167" s="24"/>
      <c r="F167" s="24"/>
      <c r="G167" s="24"/>
      <c r="H167" s="24"/>
      <c r="I167" s="25" t="s">
        <v>25</v>
      </c>
      <c r="J167" s="26">
        <v>500</v>
      </c>
      <c r="K167" s="27">
        <v>18.36</v>
      </c>
      <c r="L167" s="43">
        <f t="shared" si="42"/>
        <v>9180</v>
      </c>
      <c r="M167" s="23" t="str">
        <f t="shared" si="43"/>
        <v>szt.</v>
      </c>
      <c r="N167" s="23"/>
      <c r="O167" s="42">
        <v>0</v>
      </c>
      <c r="P167" s="28">
        <f t="shared" si="44"/>
        <v>0</v>
      </c>
      <c r="Q167" s="68">
        <f t="shared" si="45"/>
        <v>9180</v>
      </c>
      <c r="S167" s="30">
        <f t="shared" si="46"/>
        <v>0</v>
      </c>
      <c r="T167" s="205">
        <f t="shared" si="47"/>
        <v>0</v>
      </c>
      <c r="U167" s="205">
        <f t="shared" si="48"/>
        <v>0</v>
      </c>
      <c r="V167" s="8"/>
      <c r="W167" s="8"/>
      <c r="X167" s="8"/>
      <c r="Y167" s="9"/>
      <c r="Z167" s="9"/>
    </row>
    <row r="168" spans="2:26" s="1" customFormat="1" hidden="1" outlineLevel="1">
      <c r="B168" s="21" t="s">
        <v>391</v>
      </c>
      <c r="C168" s="22" t="s">
        <v>392</v>
      </c>
      <c r="D168" s="23" t="s">
        <v>368</v>
      </c>
      <c r="E168" s="24"/>
      <c r="F168" s="24"/>
      <c r="G168" s="24"/>
      <c r="H168" s="24"/>
      <c r="I168" s="25" t="s">
        <v>25</v>
      </c>
      <c r="J168" s="26">
        <v>5000</v>
      </c>
      <c r="K168" s="27">
        <v>9.4499999999999993</v>
      </c>
      <c r="L168" s="43">
        <f t="shared" si="42"/>
        <v>47250</v>
      </c>
      <c r="M168" s="23" t="str">
        <f t="shared" si="43"/>
        <v>szt.</v>
      </c>
      <c r="N168" s="23"/>
      <c r="O168" s="42">
        <v>0</v>
      </c>
      <c r="P168" s="28">
        <f t="shared" si="44"/>
        <v>0</v>
      </c>
      <c r="Q168" s="68">
        <f t="shared" si="45"/>
        <v>47250</v>
      </c>
      <c r="S168" s="30">
        <f t="shared" si="46"/>
        <v>0</v>
      </c>
      <c r="T168" s="205">
        <f t="shared" si="47"/>
        <v>0</v>
      </c>
      <c r="U168" s="205">
        <f t="shared" si="48"/>
        <v>0</v>
      </c>
      <c r="V168" s="8"/>
      <c r="W168" s="8"/>
      <c r="X168" s="8"/>
      <c r="Y168" s="9"/>
      <c r="Z168" s="9"/>
    </row>
    <row r="169" spans="2:26" s="1" customFormat="1" hidden="1" outlineLevel="1">
      <c r="B169" s="21" t="s">
        <v>393</v>
      </c>
      <c r="C169" s="22" t="s">
        <v>394</v>
      </c>
      <c r="D169" s="23" t="s">
        <v>368</v>
      </c>
      <c r="E169" s="24"/>
      <c r="F169" s="24"/>
      <c r="G169" s="24"/>
      <c r="H169" s="24"/>
      <c r="I169" s="25" t="s">
        <v>25</v>
      </c>
      <c r="J169" s="26">
        <v>1100</v>
      </c>
      <c r="K169" s="27">
        <v>10.26</v>
      </c>
      <c r="L169" s="43">
        <f t="shared" si="42"/>
        <v>11286</v>
      </c>
      <c r="M169" s="23" t="str">
        <f t="shared" si="43"/>
        <v>szt.</v>
      </c>
      <c r="N169" s="23"/>
      <c r="O169" s="42">
        <v>0</v>
      </c>
      <c r="P169" s="28">
        <f t="shared" si="44"/>
        <v>0</v>
      </c>
      <c r="Q169" s="68">
        <f t="shared" si="45"/>
        <v>11286</v>
      </c>
      <c r="S169" s="30">
        <f t="shared" si="46"/>
        <v>0</v>
      </c>
      <c r="T169" s="205">
        <f t="shared" si="47"/>
        <v>0</v>
      </c>
      <c r="U169" s="205">
        <f t="shared" si="48"/>
        <v>0</v>
      </c>
      <c r="V169" s="8"/>
      <c r="W169" s="8"/>
      <c r="X169" s="8"/>
      <c r="Y169" s="9"/>
      <c r="Z169" s="9"/>
    </row>
    <row r="170" spans="2:26" s="1" customFormat="1" hidden="1" outlineLevel="1">
      <c r="B170" s="21" t="s">
        <v>395</v>
      </c>
      <c r="C170" s="22" t="s">
        <v>396</v>
      </c>
      <c r="D170" s="23" t="s">
        <v>368</v>
      </c>
      <c r="E170" s="24"/>
      <c r="F170" s="24"/>
      <c r="G170" s="24"/>
      <c r="H170" s="24"/>
      <c r="I170" s="25" t="s">
        <v>25</v>
      </c>
      <c r="J170" s="26">
        <v>300</v>
      </c>
      <c r="K170" s="27">
        <v>21.5</v>
      </c>
      <c r="L170" s="43">
        <f t="shared" si="42"/>
        <v>6450</v>
      </c>
      <c r="M170" s="23" t="str">
        <f t="shared" si="43"/>
        <v>szt.</v>
      </c>
      <c r="N170" s="23"/>
      <c r="O170" s="42">
        <v>0</v>
      </c>
      <c r="P170" s="28">
        <f t="shared" si="44"/>
        <v>0</v>
      </c>
      <c r="Q170" s="68">
        <f t="shared" si="45"/>
        <v>6450</v>
      </c>
      <c r="S170" s="30">
        <f t="shared" si="46"/>
        <v>0</v>
      </c>
      <c r="T170" s="205">
        <f t="shared" si="47"/>
        <v>0</v>
      </c>
      <c r="U170" s="205">
        <f t="shared" si="48"/>
        <v>0</v>
      </c>
      <c r="V170" s="8"/>
      <c r="W170" s="8"/>
      <c r="X170" s="8"/>
      <c r="Y170" s="9"/>
      <c r="Z170" s="9"/>
    </row>
    <row r="171" spans="2:26" s="1" customFormat="1" hidden="1" outlineLevel="1">
      <c r="B171" s="21" t="s">
        <v>397</v>
      </c>
      <c r="C171" s="32" t="s">
        <v>398</v>
      </c>
      <c r="D171" s="23" t="s">
        <v>368</v>
      </c>
      <c r="E171" s="24"/>
      <c r="F171" s="24"/>
      <c r="G171" s="24"/>
      <c r="H171" s="34" t="s">
        <v>28</v>
      </c>
      <c r="I171" s="25" t="s">
        <v>25</v>
      </c>
      <c r="J171" s="26">
        <v>90</v>
      </c>
      <c r="K171" s="27">
        <v>27</v>
      </c>
      <c r="L171" s="43">
        <f t="shared" si="42"/>
        <v>2430</v>
      </c>
      <c r="M171" s="23" t="str">
        <f t="shared" si="43"/>
        <v>szt.</v>
      </c>
      <c r="N171" s="23"/>
      <c r="O171" s="42">
        <v>0</v>
      </c>
      <c r="P171" s="28">
        <f t="shared" si="44"/>
        <v>0</v>
      </c>
      <c r="Q171" s="68">
        <f t="shared" si="45"/>
        <v>2430</v>
      </c>
      <c r="S171" s="30">
        <f t="shared" si="46"/>
        <v>0</v>
      </c>
      <c r="T171" s="205">
        <f t="shared" si="47"/>
        <v>0</v>
      </c>
      <c r="U171" s="205">
        <f t="shared" si="48"/>
        <v>2430</v>
      </c>
      <c r="V171" s="8"/>
      <c r="W171" s="8"/>
      <c r="X171" s="8"/>
      <c r="Y171" s="9"/>
      <c r="Z171" s="9"/>
    </row>
    <row r="172" spans="2:26" s="1" customFormat="1" hidden="1" outlineLevel="1">
      <c r="B172" s="21" t="s">
        <v>399</v>
      </c>
      <c r="C172" s="22" t="s">
        <v>402</v>
      </c>
      <c r="D172" s="23" t="s">
        <v>368</v>
      </c>
      <c r="E172" s="24"/>
      <c r="F172" s="24"/>
      <c r="G172" s="24"/>
      <c r="H172" s="24"/>
      <c r="I172" s="25" t="s">
        <v>25</v>
      </c>
      <c r="J172" s="26">
        <v>20</v>
      </c>
      <c r="K172" s="27">
        <v>11.32</v>
      </c>
      <c r="L172" s="29">
        <f t="shared" si="42"/>
        <v>226.4</v>
      </c>
      <c r="M172" s="23" t="str">
        <f t="shared" si="43"/>
        <v>szt.</v>
      </c>
      <c r="N172" s="23"/>
      <c r="O172" s="42">
        <v>0</v>
      </c>
      <c r="P172" s="28">
        <f t="shared" si="44"/>
        <v>0</v>
      </c>
      <c r="Q172" s="70">
        <f t="shared" si="45"/>
        <v>226.4</v>
      </c>
      <c r="S172" s="30">
        <f t="shared" si="46"/>
        <v>0</v>
      </c>
      <c r="T172" s="205">
        <f t="shared" si="47"/>
        <v>0</v>
      </c>
      <c r="U172" s="205">
        <f t="shared" si="48"/>
        <v>0</v>
      </c>
      <c r="V172" s="8"/>
      <c r="W172" s="8"/>
      <c r="X172" s="8"/>
      <c r="Y172" s="9"/>
      <c r="Z172" s="9"/>
    </row>
    <row r="173" spans="2:26" s="1" customFormat="1" hidden="1" outlineLevel="1">
      <c r="B173" s="21" t="s">
        <v>401</v>
      </c>
      <c r="C173" s="32" t="s">
        <v>404</v>
      </c>
      <c r="D173" s="23" t="s">
        <v>368</v>
      </c>
      <c r="E173" s="24"/>
      <c r="F173" s="24"/>
      <c r="G173" s="24"/>
      <c r="H173" s="34" t="s">
        <v>28</v>
      </c>
      <c r="I173" s="25" t="s">
        <v>25</v>
      </c>
      <c r="J173" s="26">
        <v>400</v>
      </c>
      <c r="K173" s="27">
        <v>19.440000000000001</v>
      </c>
      <c r="L173" s="43">
        <f t="shared" si="42"/>
        <v>7776</v>
      </c>
      <c r="M173" s="23" t="str">
        <f t="shared" si="43"/>
        <v>szt.</v>
      </c>
      <c r="N173" s="23"/>
      <c r="O173" s="42">
        <v>0</v>
      </c>
      <c r="P173" s="28">
        <f t="shared" si="44"/>
        <v>0</v>
      </c>
      <c r="Q173" s="68">
        <f t="shared" si="45"/>
        <v>7776</v>
      </c>
      <c r="R173" s="46"/>
      <c r="S173" s="30">
        <f t="shared" si="46"/>
        <v>0</v>
      </c>
      <c r="T173" s="205">
        <f t="shared" si="47"/>
        <v>0</v>
      </c>
      <c r="U173" s="205">
        <f t="shared" si="48"/>
        <v>7776</v>
      </c>
      <c r="V173" s="8"/>
      <c r="W173" s="8"/>
      <c r="X173" s="8"/>
      <c r="Y173" s="9"/>
      <c r="Z173" s="9"/>
    </row>
    <row r="174" spans="2:26" s="1" customFormat="1" hidden="1" outlineLevel="1">
      <c r="B174" s="21" t="s">
        <v>403</v>
      </c>
      <c r="C174" s="32" t="s">
        <v>741</v>
      </c>
      <c r="D174" s="23" t="s">
        <v>368</v>
      </c>
      <c r="E174" s="24"/>
      <c r="F174" s="24"/>
      <c r="G174" s="24"/>
      <c r="H174" s="34" t="s">
        <v>28</v>
      </c>
      <c r="I174" s="25" t="s">
        <v>25</v>
      </c>
      <c r="J174" s="26">
        <v>450</v>
      </c>
      <c r="K174" s="27">
        <v>15.87</v>
      </c>
      <c r="L174" s="43">
        <f t="shared" si="42"/>
        <v>7141.5</v>
      </c>
      <c r="M174" s="23" t="str">
        <f t="shared" si="43"/>
        <v>szt.</v>
      </c>
      <c r="N174" s="23"/>
      <c r="O174" s="42">
        <v>0</v>
      </c>
      <c r="P174" s="28">
        <f t="shared" si="44"/>
        <v>0</v>
      </c>
      <c r="Q174" s="68">
        <f t="shared" si="45"/>
        <v>7141.5</v>
      </c>
      <c r="S174" s="30">
        <f t="shared" si="46"/>
        <v>0</v>
      </c>
      <c r="T174" s="205">
        <f t="shared" si="47"/>
        <v>0</v>
      </c>
      <c r="U174" s="205">
        <f t="shared" si="48"/>
        <v>7141.5</v>
      </c>
      <c r="V174" s="8"/>
      <c r="W174" s="8"/>
      <c r="X174" s="8"/>
      <c r="Y174" s="9"/>
      <c r="Z174" s="9"/>
    </row>
    <row r="175" spans="2:26" s="1" customFormat="1" hidden="1" outlineLevel="1">
      <c r="B175" s="21" t="s">
        <v>405</v>
      </c>
      <c r="C175" s="32" t="s">
        <v>742</v>
      </c>
      <c r="D175" s="23" t="s">
        <v>368</v>
      </c>
      <c r="E175" s="24"/>
      <c r="F175" s="24"/>
      <c r="G175" s="24"/>
      <c r="H175" s="34" t="s">
        <v>28</v>
      </c>
      <c r="I175" s="25" t="s">
        <v>25</v>
      </c>
      <c r="J175" s="26">
        <v>3600</v>
      </c>
      <c r="K175" s="27">
        <v>1.5</v>
      </c>
      <c r="L175" s="40">
        <f t="shared" si="42"/>
        <v>5400</v>
      </c>
      <c r="M175" s="23" t="str">
        <f t="shared" si="43"/>
        <v>szt.</v>
      </c>
      <c r="N175" s="23"/>
      <c r="O175" s="42">
        <v>0</v>
      </c>
      <c r="P175" s="28">
        <f t="shared" si="44"/>
        <v>0</v>
      </c>
      <c r="Q175" s="69">
        <f t="shared" si="45"/>
        <v>5400</v>
      </c>
      <c r="S175" s="30">
        <f t="shared" si="46"/>
        <v>0</v>
      </c>
      <c r="T175" s="205">
        <f t="shared" si="47"/>
        <v>0</v>
      </c>
      <c r="U175" s="205">
        <f t="shared" si="48"/>
        <v>5400</v>
      </c>
      <c r="V175" s="8"/>
      <c r="W175" s="8"/>
      <c r="X175" s="8"/>
      <c r="Y175" s="9"/>
      <c r="Z175" s="9"/>
    </row>
    <row r="176" spans="2:26" s="1" customFormat="1" hidden="1" outlineLevel="1">
      <c r="B176" s="21" t="s">
        <v>407</v>
      </c>
      <c r="C176" s="32" t="s">
        <v>743</v>
      </c>
      <c r="D176" s="23" t="s">
        <v>368</v>
      </c>
      <c r="E176" s="24"/>
      <c r="F176" s="24"/>
      <c r="G176" s="24"/>
      <c r="H176" s="34" t="s">
        <v>28</v>
      </c>
      <c r="I176" s="25" t="s">
        <v>25</v>
      </c>
      <c r="J176" s="26">
        <v>600</v>
      </c>
      <c r="K176" s="27">
        <v>16.920000000000002</v>
      </c>
      <c r="L176" s="40">
        <f t="shared" si="42"/>
        <v>10152</v>
      </c>
      <c r="M176" s="23" t="str">
        <f t="shared" si="43"/>
        <v>szt.</v>
      </c>
      <c r="N176" s="23"/>
      <c r="O176" s="42">
        <v>0</v>
      </c>
      <c r="P176" s="28">
        <f t="shared" si="44"/>
        <v>0</v>
      </c>
      <c r="Q176" s="69">
        <f t="shared" si="45"/>
        <v>10152</v>
      </c>
      <c r="S176" s="30">
        <f t="shared" si="46"/>
        <v>0</v>
      </c>
      <c r="T176" s="205">
        <f t="shared" si="47"/>
        <v>0</v>
      </c>
      <c r="U176" s="205">
        <f t="shared" si="48"/>
        <v>10152</v>
      </c>
      <c r="V176" s="8"/>
      <c r="W176" s="8"/>
      <c r="X176" s="8"/>
      <c r="Y176" s="9"/>
      <c r="Z176" s="9"/>
    </row>
    <row r="177" spans="2:26" s="1" customFormat="1" hidden="1" outlineLevel="1">
      <c r="B177" s="21" t="s">
        <v>408</v>
      </c>
      <c r="C177" s="22" t="s">
        <v>411</v>
      </c>
      <c r="D177" s="23" t="s">
        <v>368</v>
      </c>
      <c r="E177" s="24"/>
      <c r="F177" s="24"/>
      <c r="G177" s="24"/>
      <c r="H177" s="24"/>
      <c r="I177" s="25" t="s">
        <v>25</v>
      </c>
      <c r="J177" s="26">
        <v>4000</v>
      </c>
      <c r="K177" s="27">
        <v>1.54</v>
      </c>
      <c r="L177" s="40">
        <f t="shared" si="42"/>
        <v>6160</v>
      </c>
      <c r="M177" s="23" t="str">
        <f t="shared" si="43"/>
        <v>szt.</v>
      </c>
      <c r="N177" s="23"/>
      <c r="O177" s="42">
        <v>0</v>
      </c>
      <c r="P177" s="28">
        <f t="shared" si="44"/>
        <v>0</v>
      </c>
      <c r="Q177" s="69">
        <f t="shared" si="45"/>
        <v>6160</v>
      </c>
      <c r="S177" s="30">
        <f t="shared" si="46"/>
        <v>0</v>
      </c>
      <c r="T177" s="205">
        <f t="shared" si="47"/>
        <v>0</v>
      </c>
      <c r="U177" s="205">
        <f t="shared" si="48"/>
        <v>0</v>
      </c>
      <c r="V177" s="8"/>
      <c r="W177" s="8"/>
      <c r="X177" s="8"/>
      <c r="Y177" s="9"/>
      <c r="Z177" s="9"/>
    </row>
    <row r="178" spans="2:26" s="1" customFormat="1" hidden="1" outlineLevel="1">
      <c r="B178" s="21" t="s">
        <v>409</v>
      </c>
      <c r="C178" s="22" t="s">
        <v>413</v>
      </c>
      <c r="D178" s="23" t="s">
        <v>368</v>
      </c>
      <c r="E178" s="24"/>
      <c r="F178" s="24"/>
      <c r="G178" s="24"/>
      <c r="H178" s="24"/>
      <c r="I178" s="25" t="s">
        <v>25</v>
      </c>
      <c r="J178" s="26">
        <v>150</v>
      </c>
      <c r="K178" s="27">
        <v>0.49</v>
      </c>
      <c r="L178" s="40">
        <f t="shared" si="42"/>
        <v>73.5</v>
      </c>
      <c r="M178" s="23" t="str">
        <f t="shared" si="43"/>
        <v>szt.</v>
      </c>
      <c r="N178" s="23"/>
      <c r="O178" s="42">
        <v>0</v>
      </c>
      <c r="P178" s="28">
        <f t="shared" si="44"/>
        <v>0</v>
      </c>
      <c r="Q178" s="69">
        <f t="shared" si="45"/>
        <v>73.5</v>
      </c>
      <c r="S178" s="30">
        <f t="shared" si="46"/>
        <v>0</v>
      </c>
      <c r="T178" s="205">
        <f t="shared" si="47"/>
        <v>0</v>
      </c>
      <c r="U178" s="205">
        <f t="shared" si="48"/>
        <v>0</v>
      </c>
      <c r="V178" s="8"/>
      <c r="W178" s="8"/>
      <c r="X178" s="8"/>
      <c r="Y178" s="9"/>
      <c r="Z178" s="9"/>
    </row>
    <row r="179" spans="2:26" s="1" customFormat="1" hidden="1" outlineLevel="1">
      <c r="B179" s="21" t="s">
        <v>410</v>
      </c>
      <c r="C179" s="32" t="s">
        <v>744</v>
      </c>
      <c r="D179" s="23" t="s">
        <v>368</v>
      </c>
      <c r="E179" s="24"/>
      <c r="F179" s="24"/>
      <c r="G179" s="24"/>
      <c r="H179" s="34" t="s">
        <v>28</v>
      </c>
      <c r="I179" s="25" t="s">
        <v>25</v>
      </c>
      <c r="J179" s="26">
        <v>100</v>
      </c>
      <c r="K179" s="27">
        <v>8.9499999999999993</v>
      </c>
      <c r="L179" s="43">
        <f t="shared" si="42"/>
        <v>895</v>
      </c>
      <c r="M179" s="23" t="str">
        <f t="shared" si="43"/>
        <v>szt.</v>
      </c>
      <c r="N179" s="23"/>
      <c r="O179" s="42">
        <v>0</v>
      </c>
      <c r="P179" s="28">
        <f t="shared" si="44"/>
        <v>0</v>
      </c>
      <c r="Q179" s="68">
        <f t="shared" si="45"/>
        <v>895</v>
      </c>
      <c r="S179" s="30">
        <f t="shared" si="46"/>
        <v>0</v>
      </c>
      <c r="T179" s="205">
        <f t="shared" si="47"/>
        <v>0</v>
      </c>
      <c r="U179" s="205">
        <f t="shared" si="48"/>
        <v>895</v>
      </c>
      <c r="V179" s="8"/>
      <c r="W179" s="8"/>
      <c r="X179" s="8"/>
      <c r="Y179" s="9"/>
      <c r="Z179" s="9"/>
    </row>
    <row r="180" spans="2:26" s="1" customFormat="1" hidden="1" outlineLevel="1">
      <c r="B180" s="21" t="s">
        <v>412</v>
      </c>
      <c r="C180" s="32" t="s">
        <v>745</v>
      </c>
      <c r="D180" s="23" t="s">
        <v>368</v>
      </c>
      <c r="E180" s="24"/>
      <c r="F180" s="24"/>
      <c r="G180" s="24"/>
      <c r="H180" s="34" t="s">
        <v>28</v>
      </c>
      <c r="I180" s="25" t="s">
        <v>25</v>
      </c>
      <c r="J180" s="26">
        <v>150</v>
      </c>
      <c r="K180" s="27">
        <v>2.85</v>
      </c>
      <c r="L180" s="43">
        <f t="shared" si="42"/>
        <v>427.5</v>
      </c>
      <c r="M180" s="23" t="str">
        <f t="shared" si="43"/>
        <v>szt.</v>
      </c>
      <c r="N180" s="23">
        <v>0</v>
      </c>
      <c r="O180" s="42">
        <v>0</v>
      </c>
      <c r="P180" s="28">
        <f t="shared" si="44"/>
        <v>0</v>
      </c>
      <c r="Q180" s="68">
        <f t="shared" si="45"/>
        <v>427.5</v>
      </c>
      <c r="S180" s="30">
        <f t="shared" si="46"/>
        <v>0</v>
      </c>
      <c r="T180" s="205">
        <f t="shared" si="47"/>
        <v>0</v>
      </c>
      <c r="U180" s="205">
        <f t="shared" si="48"/>
        <v>427.5</v>
      </c>
      <c r="V180" s="8"/>
      <c r="W180" s="8"/>
      <c r="X180" s="8"/>
      <c r="Y180" s="9"/>
      <c r="Z180" s="9"/>
    </row>
    <row r="181" spans="2:26" s="1" customFormat="1" hidden="1" outlineLevel="1">
      <c r="B181" s="21" t="s">
        <v>414</v>
      </c>
      <c r="C181" s="32" t="s">
        <v>746</v>
      </c>
      <c r="D181" s="23" t="s">
        <v>368</v>
      </c>
      <c r="E181" s="24"/>
      <c r="F181" s="24"/>
      <c r="G181" s="24"/>
      <c r="H181" s="34" t="s">
        <v>28</v>
      </c>
      <c r="I181" s="25" t="s">
        <v>25</v>
      </c>
      <c r="J181" s="26">
        <v>20</v>
      </c>
      <c r="K181" s="27">
        <v>4.96</v>
      </c>
      <c r="L181" s="40">
        <f t="shared" si="42"/>
        <v>99.2</v>
      </c>
      <c r="M181" s="23" t="str">
        <f t="shared" si="43"/>
        <v>szt.</v>
      </c>
      <c r="N181" s="23"/>
      <c r="O181" s="42">
        <v>0</v>
      </c>
      <c r="P181" s="28">
        <f t="shared" si="44"/>
        <v>0</v>
      </c>
      <c r="Q181" s="69">
        <f t="shared" si="45"/>
        <v>99.2</v>
      </c>
      <c r="S181" s="30">
        <f t="shared" si="46"/>
        <v>0</v>
      </c>
      <c r="T181" s="205">
        <f t="shared" si="47"/>
        <v>0</v>
      </c>
      <c r="U181" s="205">
        <f t="shared" si="48"/>
        <v>99.2</v>
      </c>
      <c r="V181" s="8"/>
      <c r="W181" s="8"/>
      <c r="X181" s="8"/>
      <c r="Y181" s="9"/>
      <c r="Z181" s="9"/>
    </row>
    <row r="182" spans="2:26" s="1" customFormat="1" hidden="1" outlineLevel="1">
      <c r="B182" s="21" t="s">
        <v>415</v>
      </c>
      <c r="C182" s="32" t="s">
        <v>747</v>
      </c>
      <c r="D182" s="23" t="s">
        <v>368</v>
      </c>
      <c r="E182" s="24"/>
      <c r="F182" s="24"/>
      <c r="G182" s="24"/>
      <c r="H182" s="34" t="s">
        <v>28</v>
      </c>
      <c r="I182" s="25" t="s">
        <v>25</v>
      </c>
      <c r="J182" s="26">
        <v>15</v>
      </c>
      <c r="K182" s="27">
        <v>4.96</v>
      </c>
      <c r="L182" s="40">
        <f t="shared" si="42"/>
        <v>74.400000000000006</v>
      </c>
      <c r="M182" s="23" t="str">
        <f t="shared" si="43"/>
        <v>szt.</v>
      </c>
      <c r="N182" s="23"/>
      <c r="O182" s="42">
        <v>0</v>
      </c>
      <c r="P182" s="28">
        <f t="shared" si="44"/>
        <v>0</v>
      </c>
      <c r="Q182" s="69">
        <f t="shared" si="45"/>
        <v>74.400000000000006</v>
      </c>
      <c r="S182" s="30">
        <f t="shared" si="46"/>
        <v>0</v>
      </c>
      <c r="T182" s="205">
        <f t="shared" si="47"/>
        <v>0</v>
      </c>
      <c r="U182" s="205">
        <f t="shared" si="48"/>
        <v>74.400000000000006</v>
      </c>
      <c r="V182" s="8"/>
      <c r="W182" s="8"/>
      <c r="X182" s="8"/>
      <c r="Y182" s="9"/>
      <c r="Z182" s="9"/>
    </row>
    <row r="183" spans="2:26" s="1" customFormat="1" hidden="1" outlineLevel="1">
      <c r="B183" s="21" t="s">
        <v>416</v>
      </c>
      <c r="C183" s="32" t="s">
        <v>748</v>
      </c>
      <c r="D183" s="23" t="s">
        <v>368</v>
      </c>
      <c r="E183" s="24"/>
      <c r="F183" s="24"/>
      <c r="G183" s="24"/>
      <c r="H183" s="34" t="s">
        <v>28</v>
      </c>
      <c r="I183" s="25" t="s">
        <v>25</v>
      </c>
      <c r="J183" s="26">
        <v>15</v>
      </c>
      <c r="K183" s="27">
        <v>5.19</v>
      </c>
      <c r="L183" s="40">
        <f t="shared" si="42"/>
        <v>77.849999999999994</v>
      </c>
      <c r="M183" s="23" t="str">
        <f t="shared" si="43"/>
        <v>szt.</v>
      </c>
      <c r="N183" s="23"/>
      <c r="O183" s="42">
        <v>0</v>
      </c>
      <c r="P183" s="28">
        <f t="shared" si="44"/>
        <v>0</v>
      </c>
      <c r="Q183" s="69">
        <f t="shared" si="45"/>
        <v>77.849999999999994</v>
      </c>
      <c r="S183" s="30">
        <f t="shared" si="46"/>
        <v>0</v>
      </c>
      <c r="T183" s="205">
        <f t="shared" si="47"/>
        <v>0</v>
      </c>
      <c r="U183" s="205">
        <f t="shared" si="48"/>
        <v>77.849999999999994</v>
      </c>
      <c r="V183" s="8"/>
      <c r="W183" s="8"/>
      <c r="X183" s="8"/>
      <c r="Y183" s="9"/>
      <c r="Z183" s="9"/>
    </row>
    <row r="184" spans="2:26" s="1" customFormat="1" hidden="1" outlineLevel="1">
      <c r="B184" s="21" t="s">
        <v>417</v>
      </c>
      <c r="C184" s="32" t="s">
        <v>420</v>
      </c>
      <c r="D184" s="23" t="s">
        <v>368</v>
      </c>
      <c r="E184" s="24"/>
      <c r="F184" s="24"/>
      <c r="G184" s="24"/>
      <c r="H184" s="34" t="s">
        <v>28</v>
      </c>
      <c r="I184" s="25" t="s">
        <v>25</v>
      </c>
      <c r="J184" s="26">
        <v>10</v>
      </c>
      <c r="K184" s="27">
        <v>86.51</v>
      </c>
      <c r="L184" s="40">
        <f t="shared" si="42"/>
        <v>865.1</v>
      </c>
      <c r="M184" s="23" t="str">
        <f t="shared" si="43"/>
        <v>szt.</v>
      </c>
      <c r="N184" s="23"/>
      <c r="O184" s="42">
        <v>0</v>
      </c>
      <c r="P184" s="28">
        <f t="shared" si="44"/>
        <v>0</v>
      </c>
      <c r="Q184" s="69">
        <f t="shared" si="45"/>
        <v>865.1</v>
      </c>
      <c r="S184" s="30">
        <f t="shared" si="46"/>
        <v>0</v>
      </c>
      <c r="T184" s="205">
        <f t="shared" si="47"/>
        <v>0</v>
      </c>
      <c r="U184" s="205">
        <f t="shared" si="48"/>
        <v>865.1</v>
      </c>
      <c r="V184" s="8"/>
      <c r="W184" s="8"/>
      <c r="X184" s="8"/>
      <c r="Y184" s="9"/>
      <c r="Z184" s="9"/>
    </row>
    <row r="185" spans="2:26" s="1" customFormat="1" hidden="1" outlineLevel="1">
      <c r="B185" s="21" t="s">
        <v>418</v>
      </c>
      <c r="C185" s="22" t="s">
        <v>424</v>
      </c>
      <c r="D185" s="23" t="s">
        <v>368</v>
      </c>
      <c r="E185" s="24"/>
      <c r="F185" s="24"/>
      <c r="G185" s="24"/>
      <c r="H185" s="24"/>
      <c r="I185" s="25" t="s">
        <v>25</v>
      </c>
      <c r="J185" s="26">
        <v>5</v>
      </c>
      <c r="K185" s="27">
        <v>19.440000000000001</v>
      </c>
      <c r="L185" s="40">
        <f t="shared" si="42"/>
        <v>97.2</v>
      </c>
      <c r="M185" s="23" t="str">
        <f t="shared" si="43"/>
        <v>szt.</v>
      </c>
      <c r="N185" s="23"/>
      <c r="O185" s="42">
        <v>0</v>
      </c>
      <c r="P185" s="28">
        <f t="shared" si="44"/>
        <v>0</v>
      </c>
      <c r="Q185" s="69">
        <f t="shared" si="45"/>
        <v>97.2</v>
      </c>
      <c r="S185" s="30">
        <f t="shared" si="46"/>
        <v>0</v>
      </c>
      <c r="T185" s="205">
        <f t="shared" si="47"/>
        <v>0</v>
      </c>
      <c r="U185" s="205">
        <f t="shared" si="48"/>
        <v>0</v>
      </c>
      <c r="V185" s="8"/>
      <c r="W185" s="8"/>
      <c r="X185" s="8"/>
      <c r="Y185" s="9"/>
      <c r="Z185" s="9"/>
    </row>
    <row r="186" spans="2:26" s="1" customFormat="1" hidden="1" outlineLevel="1">
      <c r="B186" s="21" t="s">
        <v>419</v>
      </c>
      <c r="C186" s="22" t="s">
        <v>426</v>
      </c>
      <c r="D186" s="23" t="s">
        <v>368</v>
      </c>
      <c r="E186" s="24"/>
      <c r="F186" s="24"/>
      <c r="G186" s="24"/>
      <c r="H186" s="24"/>
      <c r="I186" s="25" t="s">
        <v>25</v>
      </c>
      <c r="J186" s="26">
        <v>10</v>
      </c>
      <c r="K186" s="27">
        <v>11.31</v>
      </c>
      <c r="L186" s="43">
        <f t="shared" si="42"/>
        <v>113.1</v>
      </c>
      <c r="M186" s="23" t="str">
        <f t="shared" si="43"/>
        <v>szt.</v>
      </c>
      <c r="N186" s="23"/>
      <c r="O186" s="42">
        <v>0</v>
      </c>
      <c r="P186" s="28">
        <f t="shared" si="44"/>
        <v>0</v>
      </c>
      <c r="Q186" s="68">
        <f t="shared" si="45"/>
        <v>113.1</v>
      </c>
      <c r="S186" s="30">
        <f t="shared" si="46"/>
        <v>0</v>
      </c>
      <c r="T186" s="205">
        <f t="shared" si="47"/>
        <v>0</v>
      </c>
      <c r="U186" s="205">
        <f t="shared" si="48"/>
        <v>0</v>
      </c>
      <c r="V186" s="8"/>
      <c r="W186" s="8"/>
      <c r="X186" s="8"/>
      <c r="Y186" s="9"/>
      <c r="Z186" s="9"/>
    </row>
    <row r="187" spans="2:26" s="1" customFormat="1" hidden="1" outlineLevel="1">
      <c r="B187" s="21" t="s">
        <v>421</v>
      </c>
      <c r="C187" s="22" t="s">
        <v>428</v>
      </c>
      <c r="D187" s="23" t="s">
        <v>368</v>
      </c>
      <c r="E187" s="24"/>
      <c r="F187" s="24"/>
      <c r="G187" s="24"/>
      <c r="H187" s="24"/>
      <c r="I187" s="25" t="s">
        <v>25</v>
      </c>
      <c r="J187" s="26">
        <v>5</v>
      </c>
      <c r="K187" s="27">
        <v>8.3800000000000008</v>
      </c>
      <c r="L187" s="40">
        <f t="shared" ref="L187:L218" si="49">ROUND(K187*J187,2)</f>
        <v>41.9</v>
      </c>
      <c r="M187" s="23" t="str">
        <f t="shared" ref="M187:M218" si="50">I187</f>
        <v>szt.</v>
      </c>
      <c r="N187" s="23"/>
      <c r="O187" s="42">
        <v>0</v>
      </c>
      <c r="P187" s="28">
        <f t="shared" ref="P187:P218" si="51">O187*N187</f>
        <v>0</v>
      </c>
      <c r="Q187" s="69">
        <f t="shared" ref="Q187:Q218" si="52">P187+L187</f>
        <v>41.9</v>
      </c>
      <c r="S187" s="30">
        <f t="shared" ref="S187:S218" si="53">IF(F187="T",Q187,0)</f>
        <v>0</v>
      </c>
      <c r="T187" s="205">
        <f t="shared" ref="T187:T218" si="54">IF(G187="T",Q187,0)</f>
        <v>0</v>
      </c>
      <c r="U187" s="205">
        <f t="shared" ref="U187:U218" si="55">IF(H187="T",Q187,0)</f>
        <v>0</v>
      </c>
      <c r="V187" s="8"/>
      <c r="W187" s="8"/>
      <c r="X187" s="8"/>
      <c r="Y187" s="9"/>
      <c r="Z187" s="9"/>
    </row>
    <row r="188" spans="2:26" s="1" customFormat="1" hidden="1" outlineLevel="1">
      <c r="B188" s="21" t="s">
        <v>423</v>
      </c>
      <c r="C188" s="22" t="s">
        <v>430</v>
      </c>
      <c r="D188" s="23" t="s">
        <v>368</v>
      </c>
      <c r="E188" s="24"/>
      <c r="F188" s="24"/>
      <c r="G188" s="24"/>
      <c r="H188" s="24"/>
      <c r="I188" s="25" t="s">
        <v>25</v>
      </c>
      <c r="J188" s="26">
        <v>5</v>
      </c>
      <c r="K188" s="27">
        <v>15.18</v>
      </c>
      <c r="L188" s="43">
        <f t="shared" si="49"/>
        <v>75.900000000000006</v>
      </c>
      <c r="M188" s="23" t="str">
        <f t="shared" si="50"/>
        <v>szt.</v>
      </c>
      <c r="N188" s="23"/>
      <c r="O188" s="42">
        <v>0</v>
      </c>
      <c r="P188" s="28">
        <f t="shared" si="51"/>
        <v>0</v>
      </c>
      <c r="Q188" s="68">
        <f t="shared" si="52"/>
        <v>75.900000000000006</v>
      </c>
      <c r="S188" s="30">
        <f t="shared" si="53"/>
        <v>0</v>
      </c>
      <c r="T188" s="205">
        <f t="shared" si="54"/>
        <v>0</v>
      </c>
      <c r="U188" s="205">
        <f t="shared" si="55"/>
        <v>0</v>
      </c>
      <c r="V188" s="8"/>
      <c r="W188" s="8"/>
      <c r="X188" s="8"/>
      <c r="Y188" s="9"/>
      <c r="Z188" s="9"/>
    </row>
    <row r="189" spans="2:26" s="1" customFormat="1" hidden="1" outlineLevel="1">
      <c r="B189" s="21" t="s">
        <v>425</v>
      </c>
      <c r="C189" s="22" t="s">
        <v>432</v>
      </c>
      <c r="D189" s="23" t="s">
        <v>368</v>
      </c>
      <c r="E189" s="24"/>
      <c r="F189" s="24"/>
      <c r="G189" s="24"/>
      <c r="H189" s="24"/>
      <c r="I189" s="25" t="s">
        <v>25</v>
      </c>
      <c r="J189" s="26">
        <v>90</v>
      </c>
      <c r="K189" s="27">
        <v>0.9</v>
      </c>
      <c r="L189" s="43">
        <f t="shared" si="49"/>
        <v>81</v>
      </c>
      <c r="M189" s="23" t="str">
        <f t="shared" si="50"/>
        <v>szt.</v>
      </c>
      <c r="N189" s="23"/>
      <c r="O189" s="42">
        <v>0</v>
      </c>
      <c r="P189" s="28">
        <f t="shared" si="51"/>
        <v>0</v>
      </c>
      <c r="Q189" s="68">
        <f t="shared" si="52"/>
        <v>81</v>
      </c>
      <c r="S189" s="30">
        <f t="shared" si="53"/>
        <v>0</v>
      </c>
      <c r="T189" s="205">
        <f t="shared" si="54"/>
        <v>0</v>
      </c>
      <c r="U189" s="205">
        <f t="shared" si="55"/>
        <v>0</v>
      </c>
      <c r="V189" s="8"/>
      <c r="W189" s="8"/>
      <c r="X189" s="8"/>
      <c r="Y189" s="9"/>
      <c r="Z189" s="9"/>
    </row>
    <row r="190" spans="2:26" s="1" customFormat="1" hidden="1" outlineLevel="1">
      <c r="B190" s="21" t="s">
        <v>427</v>
      </c>
      <c r="C190" s="32" t="s">
        <v>434</v>
      </c>
      <c r="D190" s="23" t="s">
        <v>368</v>
      </c>
      <c r="E190" s="24"/>
      <c r="F190" s="24"/>
      <c r="G190" s="24"/>
      <c r="H190" s="34" t="s">
        <v>28</v>
      </c>
      <c r="I190" s="25" t="s">
        <v>25</v>
      </c>
      <c r="J190" s="26">
        <v>100</v>
      </c>
      <c r="K190" s="27">
        <v>23</v>
      </c>
      <c r="L190" s="43">
        <f t="shared" si="49"/>
        <v>2300</v>
      </c>
      <c r="M190" s="23" t="str">
        <f t="shared" si="50"/>
        <v>szt.</v>
      </c>
      <c r="N190" s="23"/>
      <c r="O190" s="42">
        <v>0</v>
      </c>
      <c r="P190" s="28">
        <f t="shared" si="51"/>
        <v>0</v>
      </c>
      <c r="Q190" s="68">
        <f t="shared" si="52"/>
        <v>2300</v>
      </c>
      <c r="S190" s="30">
        <f t="shared" si="53"/>
        <v>0</v>
      </c>
      <c r="T190" s="205">
        <f t="shared" si="54"/>
        <v>0</v>
      </c>
      <c r="U190" s="205">
        <f t="shared" si="55"/>
        <v>2300</v>
      </c>
      <c r="V190" s="8"/>
      <c r="W190" s="8"/>
      <c r="X190" s="8"/>
      <c r="Y190" s="9"/>
      <c r="Z190" s="9"/>
    </row>
    <row r="191" spans="2:26" s="1" customFormat="1" hidden="1" outlineLevel="1">
      <c r="B191" s="21" t="s">
        <v>429</v>
      </c>
      <c r="C191" s="22" t="s">
        <v>438</v>
      </c>
      <c r="D191" s="23" t="s">
        <v>368</v>
      </c>
      <c r="E191" s="24"/>
      <c r="F191" s="24"/>
      <c r="G191" s="24"/>
      <c r="H191" s="24"/>
      <c r="I191" s="25" t="s">
        <v>25</v>
      </c>
      <c r="J191" s="26">
        <v>200</v>
      </c>
      <c r="K191" s="27">
        <v>0.42</v>
      </c>
      <c r="L191" s="43">
        <f t="shared" si="49"/>
        <v>84</v>
      </c>
      <c r="M191" s="23" t="str">
        <f t="shared" si="50"/>
        <v>szt.</v>
      </c>
      <c r="N191" s="23"/>
      <c r="O191" s="42">
        <v>0</v>
      </c>
      <c r="P191" s="28">
        <f t="shared" si="51"/>
        <v>0</v>
      </c>
      <c r="Q191" s="68">
        <f t="shared" si="52"/>
        <v>84</v>
      </c>
      <c r="S191" s="30">
        <f t="shared" si="53"/>
        <v>0</v>
      </c>
      <c r="T191" s="205">
        <f t="shared" si="54"/>
        <v>0</v>
      </c>
      <c r="U191" s="205">
        <f t="shared" si="55"/>
        <v>0</v>
      </c>
      <c r="V191" s="8"/>
      <c r="W191" s="8"/>
      <c r="X191" s="8"/>
      <c r="Y191" s="9"/>
      <c r="Z191" s="9"/>
    </row>
    <row r="192" spans="2:26" s="1" customFormat="1" hidden="1" outlineLevel="1">
      <c r="B192" s="21" t="s">
        <v>431</v>
      </c>
      <c r="C192" s="22" t="s">
        <v>440</v>
      </c>
      <c r="D192" s="23" t="s">
        <v>368</v>
      </c>
      <c r="E192" s="24"/>
      <c r="F192" s="24"/>
      <c r="G192" s="24"/>
      <c r="H192" s="24"/>
      <c r="I192" s="25" t="s">
        <v>25</v>
      </c>
      <c r="J192" s="26">
        <v>200</v>
      </c>
      <c r="K192" s="27">
        <v>0.3</v>
      </c>
      <c r="L192" s="43">
        <f t="shared" si="49"/>
        <v>60</v>
      </c>
      <c r="M192" s="23" t="str">
        <f t="shared" si="50"/>
        <v>szt.</v>
      </c>
      <c r="N192" s="23"/>
      <c r="O192" s="42">
        <v>0</v>
      </c>
      <c r="P192" s="28">
        <f t="shared" si="51"/>
        <v>0</v>
      </c>
      <c r="Q192" s="68">
        <f t="shared" si="52"/>
        <v>60</v>
      </c>
      <c r="S192" s="30">
        <f t="shared" si="53"/>
        <v>0</v>
      </c>
      <c r="T192" s="205">
        <f t="shared" si="54"/>
        <v>0</v>
      </c>
      <c r="U192" s="205">
        <f t="shared" si="55"/>
        <v>0</v>
      </c>
      <c r="V192" s="8"/>
      <c r="W192" s="8"/>
      <c r="X192" s="8"/>
      <c r="Y192" s="9"/>
      <c r="Z192" s="9"/>
    </row>
    <row r="193" spans="2:26" s="1" customFormat="1" hidden="1" outlineLevel="1">
      <c r="B193" s="21" t="s">
        <v>433</v>
      </c>
      <c r="C193" s="22" t="s">
        <v>442</v>
      </c>
      <c r="D193" s="23" t="s">
        <v>368</v>
      </c>
      <c r="E193" s="24"/>
      <c r="F193" s="24"/>
      <c r="G193" s="24"/>
      <c r="H193" s="24"/>
      <c r="I193" s="25" t="s">
        <v>25</v>
      </c>
      <c r="J193" s="26">
        <v>100</v>
      </c>
      <c r="K193" s="27">
        <v>4.4400000000000004</v>
      </c>
      <c r="L193" s="43">
        <f t="shared" si="49"/>
        <v>444</v>
      </c>
      <c r="M193" s="23" t="str">
        <f t="shared" si="50"/>
        <v>szt.</v>
      </c>
      <c r="N193" s="23"/>
      <c r="O193" s="42">
        <v>0</v>
      </c>
      <c r="P193" s="28">
        <f t="shared" si="51"/>
        <v>0</v>
      </c>
      <c r="Q193" s="68">
        <f t="shared" si="52"/>
        <v>444</v>
      </c>
      <c r="S193" s="30">
        <f t="shared" si="53"/>
        <v>0</v>
      </c>
      <c r="T193" s="205">
        <f t="shared" si="54"/>
        <v>0</v>
      </c>
      <c r="U193" s="205">
        <f t="shared" si="55"/>
        <v>0</v>
      </c>
      <c r="V193" s="8"/>
      <c r="W193" s="8"/>
      <c r="X193" s="8"/>
      <c r="Y193" s="9"/>
      <c r="Z193" s="9"/>
    </row>
    <row r="194" spans="2:26" s="1" customFormat="1" hidden="1" outlineLevel="1">
      <c r="B194" s="21" t="s">
        <v>435</v>
      </c>
      <c r="C194" s="22" t="s">
        <v>444</v>
      </c>
      <c r="D194" s="23" t="s">
        <v>368</v>
      </c>
      <c r="E194" s="24"/>
      <c r="F194" s="24"/>
      <c r="G194" s="24"/>
      <c r="H194" s="24"/>
      <c r="I194" s="25" t="s">
        <v>25</v>
      </c>
      <c r="J194" s="26">
        <v>50</v>
      </c>
      <c r="K194" s="27">
        <v>500</v>
      </c>
      <c r="L194" s="40">
        <f t="shared" si="49"/>
        <v>25000</v>
      </c>
      <c r="M194" s="23" t="str">
        <f t="shared" si="50"/>
        <v>szt.</v>
      </c>
      <c r="N194" s="23"/>
      <c r="O194" s="42">
        <v>0</v>
      </c>
      <c r="P194" s="28">
        <f t="shared" si="51"/>
        <v>0</v>
      </c>
      <c r="Q194" s="69">
        <f t="shared" si="52"/>
        <v>25000</v>
      </c>
      <c r="S194" s="30">
        <f t="shared" si="53"/>
        <v>0</v>
      </c>
      <c r="T194" s="205">
        <f t="shared" si="54"/>
        <v>0</v>
      </c>
      <c r="U194" s="205">
        <f t="shared" si="55"/>
        <v>0</v>
      </c>
      <c r="V194" s="8"/>
      <c r="W194" s="8"/>
      <c r="X194" s="8"/>
      <c r="Y194" s="9"/>
      <c r="Z194" s="9"/>
    </row>
    <row r="195" spans="2:26" s="1" customFormat="1" hidden="1" outlineLevel="1">
      <c r="B195" s="21" t="s">
        <v>437</v>
      </c>
      <c r="C195" s="22" t="s">
        <v>446</v>
      </c>
      <c r="D195" s="23" t="s">
        <v>368</v>
      </c>
      <c r="E195" s="24"/>
      <c r="F195" s="24"/>
      <c r="G195" s="24"/>
      <c r="H195" s="24"/>
      <c r="I195" s="25" t="s">
        <v>25</v>
      </c>
      <c r="J195" s="26">
        <v>100</v>
      </c>
      <c r="K195" s="27">
        <v>0.63</v>
      </c>
      <c r="L195" s="43">
        <f t="shared" si="49"/>
        <v>63</v>
      </c>
      <c r="M195" s="23" t="str">
        <f t="shared" si="50"/>
        <v>szt.</v>
      </c>
      <c r="N195" s="23"/>
      <c r="O195" s="42">
        <v>0</v>
      </c>
      <c r="P195" s="28">
        <f t="shared" si="51"/>
        <v>0</v>
      </c>
      <c r="Q195" s="68">
        <f t="shared" si="52"/>
        <v>63</v>
      </c>
      <c r="S195" s="30">
        <f t="shared" si="53"/>
        <v>0</v>
      </c>
      <c r="T195" s="205">
        <f t="shared" si="54"/>
        <v>0</v>
      </c>
      <c r="U195" s="205">
        <f t="shared" si="55"/>
        <v>0</v>
      </c>
      <c r="V195" s="8"/>
      <c r="W195" s="8"/>
      <c r="X195" s="8"/>
      <c r="Y195" s="9"/>
      <c r="Z195" s="9"/>
    </row>
    <row r="196" spans="2:26" s="1" customFormat="1" hidden="1" outlineLevel="1">
      <c r="B196" s="21" t="s">
        <v>439</v>
      </c>
      <c r="C196" s="22" t="s">
        <v>448</v>
      </c>
      <c r="D196" s="23" t="s">
        <v>368</v>
      </c>
      <c r="E196" s="24"/>
      <c r="F196" s="24"/>
      <c r="G196" s="24"/>
      <c r="H196" s="24"/>
      <c r="I196" s="25" t="s">
        <v>25</v>
      </c>
      <c r="J196" s="26">
        <v>10</v>
      </c>
      <c r="K196" s="27">
        <v>24.14</v>
      </c>
      <c r="L196" s="43">
        <f t="shared" si="49"/>
        <v>241.4</v>
      </c>
      <c r="M196" s="23" t="str">
        <f t="shared" si="50"/>
        <v>szt.</v>
      </c>
      <c r="N196" s="23"/>
      <c r="O196" s="42">
        <v>0</v>
      </c>
      <c r="P196" s="28">
        <f t="shared" si="51"/>
        <v>0</v>
      </c>
      <c r="Q196" s="68">
        <f t="shared" si="52"/>
        <v>241.4</v>
      </c>
      <c r="S196" s="30">
        <f t="shared" si="53"/>
        <v>0</v>
      </c>
      <c r="T196" s="205">
        <f t="shared" si="54"/>
        <v>0</v>
      </c>
      <c r="U196" s="205">
        <f t="shared" si="55"/>
        <v>0</v>
      </c>
      <c r="V196" s="8"/>
      <c r="W196" s="8"/>
      <c r="X196" s="8"/>
      <c r="Y196" s="9"/>
      <c r="Z196" s="9"/>
    </row>
    <row r="197" spans="2:26" s="1" customFormat="1" hidden="1" outlineLevel="1">
      <c r="B197" s="21" t="s">
        <v>441</v>
      </c>
      <c r="C197" s="22" t="s">
        <v>450</v>
      </c>
      <c r="D197" s="23" t="s">
        <v>368</v>
      </c>
      <c r="E197" s="24"/>
      <c r="F197" s="24"/>
      <c r="G197" s="24"/>
      <c r="H197" s="24"/>
      <c r="I197" s="25" t="s">
        <v>25</v>
      </c>
      <c r="J197" s="26">
        <v>150</v>
      </c>
      <c r="K197" s="27">
        <v>28.45</v>
      </c>
      <c r="L197" s="43">
        <f t="shared" si="49"/>
        <v>4267.5</v>
      </c>
      <c r="M197" s="23" t="str">
        <f t="shared" si="50"/>
        <v>szt.</v>
      </c>
      <c r="N197" s="23"/>
      <c r="O197" s="42">
        <v>0</v>
      </c>
      <c r="P197" s="28">
        <f t="shared" si="51"/>
        <v>0</v>
      </c>
      <c r="Q197" s="68">
        <f t="shared" si="52"/>
        <v>4267.5</v>
      </c>
      <c r="S197" s="30">
        <f t="shared" si="53"/>
        <v>0</v>
      </c>
      <c r="T197" s="205">
        <f t="shared" si="54"/>
        <v>0</v>
      </c>
      <c r="U197" s="205">
        <f t="shared" si="55"/>
        <v>0</v>
      </c>
      <c r="V197" s="8"/>
      <c r="W197" s="8"/>
      <c r="X197" s="8"/>
      <c r="Y197" s="9"/>
      <c r="Z197" s="9"/>
    </row>
    <row r="198" spans="2:26" s="1" customFormat="1" hidden="1" outlineLevel="1">
      <c r="B198" s="21" t="s">
        <v>443</v>
      </c>
      <c r="C198" s="22" t="s">
        <v>452</v>
      </c>
      <c r="D198" s="23" t="s">
        <v>368</v>
      </c>
      <c r="E198" s="24"/>
      <c r="F198" s="24"/>
      <c r="G198" s="24"/>
      <c r="H198" s="24"/>
      <c r="I198" s="25" t="s">
        <v>25</v>
      </c>
      <c r="J198" s="26">
        <v>6</v>
      </c>
      <c r="K198" s="27">
        <v>11.6</v>
      </c>
      <c r="L198" s="43">
        <f t="shared" si="49"/>
        <v>69.599999999999994</v>
      </c>
      <c r="M198" s="23" t="str">
        <f t="shared" si="50"/>
        <v>szt.</v>
      </c>
      <c r="N198" s="23"/>
      <c r="O198" s="42">
        <v>0</v>
      </c>
      <c r="P198" s="28">
        <f t="shared" si="51"/>
        <v>0</v>
      </c>
      <c r="Q198" s="68">
        <f t="shared" si="52"/>
        <v>69.599999999999994</v>
      </c>
      <c r="S198" s="30">
        <f t="shared" si="53"/>
        <v>0</v>
      </c>
      <c r="T198" s="205">
        <f t="shared" si="54"/>
        <v>0</v>
      </c>
      <c r="U198" s="205">
        <f t="shared" si="55"/>
        <v>0</v>
      </c>
      <c r="V198" s="8"/>
      <c r="W198" s="8"/>
      <c r="X198" s="8"/>
      <c r="Y198" s="9"/>
      <c r="Z198" s="9"/>
    </row>
    <row r="199" spans="2:26" s="1" customFormat="1" hidden="1" outlineLevel="1">
      <c r="B199" s="21" t="s">
        <v>445</v>
      </c>
      <c r="C199" s="22" t="s">
        <v>454</v>
      </c>
      <c r="D199" s="23" t="s">
        <v>368</v>
      </c>
      <c r="E199" s="24"/>
      <c r="F199" s="24"/>
      <c r="G199" s="24"/>
      <c r="H199" s="24"/>
      <c r="I199" s="25" t="s">
        <v>25</v>
      </c>
      <c r="J199" s="26">
        <v>50</v>
      </c>
      <c r="K199" s="27">
        <v>2</v>
      </c>
      <c r="L199" s="43">
        <f t="shared" si="49"/>
        <v>100</v>
      </c>
      <c r="M199" s="23" t="str">
        <f t="shared" si="50"/>
        <v>szt.</v>
      </c>
      <c r="N199" s="23"/>
      <c r="O199" s="42">
        <v>0</v>
      </c>
      <c r="P199" s="28">
        <f t="shared" si="51"/>
        <v>0</v>
      </c>
      <c r="Q199" s="68">
        <f t="shared" si="52"/>
        <v>100</v>
      </c>
      <c r="S199" s="30">
        <f t="shared" si="53"/>
        <v>0</v>
      </c>
      <c r="T199" s="205">
        <f t="shared" si="54"/>
        <v>0</v>
      </c>
      <c r="U199" s="205">
        <f t="shared" si="55"/>
        <v>0</v>
      </c>
      <c r="V199" s="8"/>
      <c r="W199" s="8"/>
      <c r="X199" s="8"/>
      <c r="Y199" s="9"/>
      <c r="Z199" s="9"/>
    </row>
    <row r="200" spans="2:26" s="1" customFormat="1" hidden="1" outlineLevel="1">
      <c r="B200" s="21" t="s">
        <v>447</v>
      </c>
      <c r="C200" s="22" t="s">
        <v>456</v>
      </c>
      <c r="D200" s="23" t="s">
        <v>368</v>
      </c>
      <c r="E200" s="24"/>
      <c r="F200" s="24"/>
      <c r="G200" s="24"/>
      <c r="H200" s="24"/>
      <c r="I200" s="25" t="s">
        <v>25</v>
      </c>
      <c r="J200" s="26">
        <v>20</v>
      </c>
      <c r="K200" s="27">
        <v>37</v>
      </c>
      <c r="L200" s="43">
        <f t="shared" si="49"/>
        <v>740</v>
      </c>
      <c r="M200" s="23" t="str">
        <f t="shared" si="50"/>
        <v>szt.</v>
      </c>
      <c r="N200" s="23"/>
      <c r="O200" s="42">
        <v>0</v>
      </c>
      <c r="P200" s="28">
        <f t="shared" si="51"/>
        <v>0</v>
      </c>
      <c r="Q200" s="68">
        <f t="shared" si="52"/>
        <v>740</v>
      </c>
      <c r="S200" s="30">
        <f t="shared" si="53"/>
        <v>0</v>
      </c>
      <c r="T200" s="205">
        <f t="shared" si="54"/>
        <v>0</v>
      </c>
      <c r="U200" s="205">
        <f t="shared" si="55"/>
        <v>0</v>
      </c>
      <c r="V200" s="8"/>
      <c r="W200" s="8"/>
      <c r="X200" s="8"/>
      <c r="Y200" s="9"/>
      <c r="Z200" s="9"/>
    </row>
    <row r="201" spans="2:26" s="1" customFormat="1" hidden="1" outlineLevel="1">
      <c r="B201" s="21" t="s">
        <v>449</v>
      </c>
      <c r="C201" s="32" t="s">
        <v>749</v>
      </c>
      <c r="D201" s="23" t="s">
        <v>368</v>
      </c>
      <c r="E201" s="24"/>
      <c r="F201" s="24"/>
      <c r="G201" s="24"/>
      <c r="H201" s="34" t="s">
        <v>28</v>
      </c>
      <c r="I201" s="25" t="s">
        <v>25</v>
      </c>
      <c r="J201" s="26">
        <v>100</v>
      </c>
      <c r="K201" s="27">
        <v>1.9</v>
      </c>
      <c r="L201" s="43">
        <f t="shared" si="49"/>
        <v>190</v>
      </c>
      <c r="M201" s="23" t="str">
        <f t="shared" si="50"/>
        <v>szt.</v>
      </c>
      <c r="N201" s="23"/>
      <c r="O201" s="42">
        <v>0</v>
      </c>
      <c r="P201" s="28">
        <f t="shared" si="51"/>
        <v>0</v>
      </c>
      <c r="Q201" s="68">
        <f t="shared" si="52"/>
        <v>190</v>
      </c>
      <c r="S201" s="30">
        <f t="shared" si="53"/>
        <v>0</v>
      </c>
      <c r="T201" s="205">
        <f t="shared" si="54"/>
        <v>0</v>
      </c>
      <c r="U201" s="205">
        <f t="shared" si="55"/>
        <v>190</v>
      </c>
      <c r="V201" s="8"/>
      <c r="W201" s="8"/>
      <c r="X201" s="8"/>
      <c r="Y201" s="9"/>
      <c r="Z201" s="9"/>
    </row>
    <row r="202" spans="2:26" s="1" customFormat="1" hidden="1" outlineLevel="1">
      <c r="B202" s="21" t="s">
        <v>451</v>
      </c>
      <c r="C202" s="32" t="s">
        <v>750</v>
      </c>
      <c r="D202" s="23" t="s">
        <v>368</v>
      </c>
      <c r="E202" s="24"/>
      <c r="F202" s="24"/>
      <c r="G202" s="24"/>
      <c r="H202" s="34" t="s">
        <v>28</v>
      </c>
      <c r="I202" s="25" t="s">
        <v>25</v>
      </c>
      <c r="J202" s="26">
        <v>100</v>
      </c>
      <c r="K202" s="27">
        <v>1.8</v>
      </c>
      <c r="L202" s="43">
        <f t="shared" si="49"/>
        <v>180</v>
      </c>
      <c r="M202" s="23" t="str">
        <f t="shared" si="50"/>
        <v>szt.</v>
      </c>
      <c r="N202" s="23"/>
      <c r="O202" s="42">
        <v>0</v>
      </c>
      <c r="P202" s="28">
        <f t="shared" si="51"/>
        <v>0</v>
      </c>
      <c r="Q202" s="68">
        <f t="shared" si="52"/>
        <v>180</v>
      </c>
      <c r="S202" s="30">
        <f t="shared" si="53"/>
        <v>0</v>
      </c>
      <c r="T202" s="205">
        <f t="shared" si="54"/>
        <v>0</v>
      </c>
      <c r="U202" s="205">
        <f t="shared" si="55"/>
        <v>180</v>
      </c>
      <c r="V202" s="8"/>
      <c r="W202" s="8"/>
      <c r="X202" s="8"/>
      <c r="Y202" s="9"/>
      <c r="Z202" s="9"/>
    </row>
    <row r="203" spans="2:26" s="1" customFormat="1" hidden="1" outlineLevel="1">
      <c r="B203" s="21" t="s">
        <v>453</v>
      </c>
      <c r="C203" s="32" t="s">
        <v>751</v>
      </c>
      <c r="D203" s="23" t="s">
        <v>368</v>
      </c>
      <c r="E203" s="24"/>
      <c r="F203" s="24"/>
      <c r="G203" s="24"/>
      <c r="H203" s="34" t="s">
        <v>28</v>
      </c>
      <c r="I203" s="25" t="s">
        <v>25</v>
      </c>
      <c r="J203" s="26">
        <v>300</v>
      </c>
      <c r="K203" s="27">
        <v>3.1</v>
      </c>
      <c r="L203" s="43">
        <f t="shared" si="49"/>
        <v>930</v>
      </c>
      <c r="M203" s="23" t="str">
        <f t="shared" si="50"/>
        <v>szt.</v>
      </c>
      <c r="N203" s="23"/>
      <c r="O203" s="42">
        <v>0</v>
      </c>
      <c r="P203" s="28">
        <f t="shared" si="51"/>
        <v>0</v>
      </c>
      <c r="Q203" s="68">
        <f t="shared" si="52"/>
        <v>930</v>
      </c>
      <c r="S203" s="30">
        <f t="shared" si="53"/>
        <v>0</v>
      </c>
      <c r="T203" s="205">
        <f t="shared" si="54"/>
        <v>0</v>
      </c>
      <c r="U203" s="205">
        <f t="shared" si="55"/>
        <v>930</v>
      </c>
      <c r="V203" s="8"/>
      <c r="W203" s="8"/>
      <c r="X203" s="8"/>
      <c r="Y203" s="9"/>
      <c r="Z203" s="9"/>
    </row>
    <row r="204" spans="2:26" s="1" customFormat="1" hidden="1" outlineLevel="1">
      <c r="B204" s="21" t="s">
        <v>455</v>
      </c>
      <c r="C204" s="32" t="s">
        <v>752</v>
      </c>
      <c r="D204" s="23" t="s">
        <v>368</v>
      </c>
      <c r="E204" s="24"/>
      <c r="F204" s="24"/>
      <c r="G204" s="24"/>
      <c r="H204" s="34" t="s">
        <v>28</v>
      </c>
      <c r="I204" s="25" t="s">
        <v>25</v>
      </c>
      <c r="J204" s="26">
        <v>500</v>
      </c>
      <c r="K204" s="27">
        <v>8</v>
      </c>
      <c r="L204" s="43">
        <f t="shared" si="49"/>
        <v>4000</v>
      </c>
      <c r="M204" s="23" t="str">
        <f t="shared" si="50"/>
        <v>szt.</v>
      </c>
      <c r="N204" s="23"/>
      <c r="O204" s="42">
        <v>0</v>
      </c>
      <c r="P204" s="28">
        <f t="shared" si="51"/>
        <v>0</v>
      </c>
      <c r="Q204" s="68">
        <f t="shared" si="52"/>
        <v>4000</v>
      </c>
      <c r="S204" s="30">
        <f t="shared" si="53"/>
        <v>0</v>
      </c>
      <c r="T204" s="205">
        <f t="shared" si="54"/>
        <v>0</v>
      </c>
      <c r="U204" s="205">
        <f t="shared" si="55"/>
        <v>4000</v>
      </c>
      <c r="V204" s="8"/>
      <c r="W204" s="8"/>
      <c r="X204" s="8"/>
      <c r="Y204" s="9"/>
      <c r="Z204" s="9"/>
    </row>
    <row r="205" spans="2:26" s="1" customFormat="1" hidden="1" outlineLevel="1">
      <c r="B205" s="21" t="s">
        <v>457</v>
      </c>
      <c r="C205" s="32" t="s">
        <v>753</v>
      </c>
      <c r="D205" s="23" t="s">
        <v>368</v>
      </c>
      <c r="E205" s="24"/>
      <c r="F205" s="24"/>
      <c r="G205" s="24"/>
      <c r="H205" s="34" t="s">
        <v>28</v>
      </c>
      <c r="I205" s="25" t="s">
        <v>25</v>
      </c>
      <c r="J205" s="26">
        <v>30</v>
      </c>
      <c r="K205" s="27">
        <v>6.27</v>
      </c>
      <c r="L205" s="40">
        <f t="shared" si="49"/>
        <v>188.1</v>
      </c>
      <c r="M205" s="23" t="str">
        <f t="shared" si="50"/>
        <v>szt.</v>
      </c>
      <c r="N205" s="23"/>
      <c r="O205" s="42">
        <v>0</v>
      </c>
      <c r="P205" s="28">
        <f t="shared" si="51"/>
        <v>0</v>
      </c>
      <c r="Q205" s="69">
        <f t="shared" si="52"/>
        <v>188.1</v>
      </c>
      <c r="S205" s="30">
        <f t="shared" si="53"/>
        <v>0</v>
      </c>
      <c r="T205" s="205">
        <f t="shared" si="54"/>
        <v>0</v>
      </c>
      <c r="U205" s="205">
        <f t="shared" si="55"/>
        <v>188.1</v>
      </c>
      <c r="V205" s="8"/>
      <c r="W205" s="8"/>
      <c r="X205" s="8"/>
      <c r="Y205" s="9"/>
      <c r="Z205" s="9"/>
    </row>
    <row r="206" spans="2:26" s="1" customFormat="1" hidden="1" outlineLevel="1">
      <c r="B206" s="21" t="s">
        <v>458</v>
      </c>
      <c r="C206" s="32" t="s">
        <v>754</v>
      </c>
      <c r="D206" s="23" t="s">
        <v>368</v>
      </c>
      <c r="E206" s="24"/>
      <c r="F206" s="24"/>
      <c r="G206" s="24"/>
      <c r="H206" s="34" t="s">
        <v>28</v>
      </c>
      <c r="I206" s="25" t="s">
        <v>25</v>
      </c>
      <c r="J206" s="26">
        <v>50</v>
      </c>
      <c r="K206" s="27">
        <v>4.55</v>
      </c>
      <c r="L206" s="40">
        <f t="shared" si="49"/>
        <v>227.5</v>
      </c>
      <c r="M206" s="23" t="str">
        <f t="shared" si="50"/>
        <v>szt.</v>
      </c>
      <c r="N206" s="23"/>
      <c r="O206" s="42">
        <v>0</v>
      </c>
      <c r="P206" s="28">
        <f t="shared" si="51"/>
        <v>0</v>
      </c>
      <c r="Q206" s="69">
        <f t="shared" si="52"/>
        <v>227.5</v>
      </c>
      <c r="S206" s="30">
        <f t="shared" si="53"/>
        <v>0</v>
      </c>
      <c r="T206" s="205">
        <f t="shared" si="54"/>
        <v>0</v>
      </c>
      <c r="U206" s="205">
        <f t="shared" si="55"/>
        <v>227.5</v>
      </c>
      <c r="V206" s="8"/>
      <c r="W206" s="8"/>
      <c r="X206" s="8"/>
      <c r="Y206" s="9"/>
      <c r="Z206" s="9"/>
    </row>
    <row r="207" spans="2:26" s="1" customFormat="1" hidden="1" outlineLevel="1">
      <c r="B207" s="21" t="s">
        <v>459</v>
      </c>
      <c r="C207" s="32" t="s">
        <v>755</v>
      </c>
      <c r="D207" s="23" t="s">
        <v>368</v>
      </c>
      <c r="E207" s="24"/>
      <c r="F207" s="24"/>
      <c r="G207" s="24"/>
      <c r="H207" s="34" t="s">
        <v>28</v>
      </c>
      <c r="I207" s="25" t="s">
        <v>25</v>
      </c>
      <c r="J207" s="26">
        <v>8</v>
      </c>
      <c r="K207" s="27">
        <v>30.92</v>
      </c>
      <c r="L207" s="40">
        <f t="shared" si="49"/>
        <v>247.36</v>
      </c>
      <c r="M207" s="23" t="str">
        <f t="shared" si="50"/>
        <v>szt.</v>
      </c>
      <c r="N207" s="23"/>
      <c r="O207" s="42">
        <v>0</v>
      </c>
      <c r="P207" s="28">
        <f t="shared" si="51"/>
        <v>0</v>
      </c>
      <c r="Q207" s="69">
        <f t="shared" si="52"/>
        <v>247.36</v>
      </c>
      <c r="S207" s="30">
        <f t="shared" si="53"/>
        <v>0</v>
      </c>
      <c r="T207" s="205">
        <f t="shared" si="54"/>
        <v>0</v>
      </c>
      <c r="U207" s="205">
        <f t="shared" si="55"/>
        <v>247.36</v>
      </c>
      <c r="V207" s="8"/>
      <c r="W207" s="8"/>
      <c r="X207" s="8"/>
      <c r="Y207" s="9"/>
      <c r="Z207" s="9"/>
    </row>
    <row r="208" spans="2:26" s="1" customFormat="1" hidden="1" outlineLevel="1">
      <c r="B208" s="21" t="s">
        <v>460</v>
      </c>
      <c r="C208" s="32" t="s">
        <v>756</v>
      </c>
      <c r="D208" s="23" t="s">
        <v>368</v>
      </c>
      <c r="E208" s="24"/>
      <c r="F208" s="24"/>
      <c r="G208" s="24"/>
      <c r="H208" s="34" t="s">
        <v>28</v>
      </c>
      <c r="I208" s="25" t="s">
        <v>25</v>
      </c>
      <c r="J208" s="26">
        <v>20</v>
      </c>
      <c r="K208" s="27">
        <v>26.19</v>
      </c>
      <c r="L208" s="40">
        <f t="shared" si="49"/>
        <v>523.79999999999995</v>
      </c>
      <c r="M208" s="23" t="str">
        <f t="shared" si="50"/>
        <v>szt.</v>
      </c>
      <c r="N208" s="23"/>
      <c r="O208" s="42">
        <v>0</v>
      </c>
      <c r="P208" s="28">
        <f t="shared" si="51"/>
        <v>0</v>
      </c>
      <c r="Q208" s="69">
        <f t="shared" si="52"/>
        <v>523.79999999999995</v>
      </c>
      <c r="S208" s="30">
        <f t="shared" si="53"/>
        <v>0</v>
      </c>
      <c r="T208" s="205">
        <f t="shared" si="54"/>
        <v>0</v>
      </c>
      <c r="U208" s="205">
        <f t="shared" si="55"/>
        <v>523.79999999999995</v>
      </c>
      <c r="V208" s="8"/>
      <c r="W208" s="8"/>
      <c r="X208" s="8"/>
      <c r="Y208" s="9"/>
      <c r="Z208" s="9"/>
    </row>
    <row r="209" spans="2:26" s="1" customFormat="1" hidden="1" outlineLevel="1">
      <c r="B209" s="21" t="s">
        <v>461</v>
      </c>
      <c r="C209" s="32" t="s">
        <v>757</v>
      </c>
      <c r="D209" s="23" t="s">
        <v>368</v>
      </c>
      <c r="E209" s="24"/>
      <c r="F209" s="24"/>
      <c r="G209" s="24"/>
      <c r="H209" s="34" t="s">
        <v>28</v>
      </c>
      <c r="I209" s="25" t="s">
        <v>25</v>
      </c>
      <c r="J209" s="26">
        <v>50</v>
      </c>
      <c r="K209" s="27">
        <v>8.86</v>
      </c>
      <c r="L209" s="40">
        <f t="shared" si="49"/>
        <v>443</v>
      </c>
      <c r="M209" s="23" t="str">
        <f t="shared" si="50"/>
        <v>szt.</v>
      </c>
      <c r="N209" s="23"/>
      <c r="O209" s="42">
        <v>0</v>
      </c>
      <c r="P209" s="28">
        <f t="shared" si="51"/>
        <v>0</v>
      </c>
      <c r="Q209" s="69">
        <f t="shared" si="52"/>
        <v>443</v>
      </c>
      <c r="S209" s="30">
        <f t="shared" si="53"/>
        <v>0</v>
      </c>
      <c r="T209" s="205">
        <f t="shared" si="54"/>
        <v>0</v>
      </c>
      <c r="U209" s="205">
        <f t="shared" si="55"/>
        <v>443</v>
      </c>
      <c r="V209" s="8"/>
      <c r="W209" s="8"/>
      <c r="X209" s="8"/>
      <c r="Y209" s="9"/>
      <c r="Z209" s="9"/>
    </row>
    <row r="210" spans="2:26" s="1" customFormat="1" hidden="1" outlineLevel="1">
      <c r="B210" s="21" t="s">
        <v>462</v>
      </c>
      <c r="C210" s="32" t="s">
        <v>758</v>
      </c>
      <c r="D210" s="23" t="s">
        <v>368</v>
      </c>
      <c r="E210" s="24"/>
      <c r="F210" s="24"/>
      <c r="G210" s="24"/>
      <c r="H210" s="34" t="s">
        <v>28</v>
      </c>
      <c r="I210" s="25" t="s">
        <v>25</v>
      </c>
      <c r="J210" s="26">
        <v>8</v>
      </c>
      <c r="K210" s="27">
        <v>7.92</v>
      </c>
      <c r="L210" s="40">
        <f t="shared" si="49"/>
        <v>63.36</v>
      </c>
      <c r="M210" s="23" t="str">
        <f t="shared" si="50"/>
        <v>szt.</v>
      </c>
      <c r="N210" s="23"/>
      <c r="O210" s="42">
        <v>0</v>
      </c>
      <c r="P210" s="28">
        <f t="shared" si="51"/>
        <v>0</v>
      </c>
      <c r="Q210" s="69">
        <f t="shared" si="52"/>
        <v>63.36</v>
      </c>
      <c r="S210" s="30">
        <f t="shared" si="53"/>
        <v>0</v>
      </c>
      <c r="T210" s="205">
        <f t="shared" si="54"/>
        <v>0</v>
      </c>
      <c r="U210" s="205">
        <f t="shared" si="55"/>
        <v>63.36</v>
      </c>
      <c r="V210" s="8"/>
      <c r="W210" s="8"/>
      <c r="X210" s="8"/>
      <c r="Y210" s="9"/>
      <c r="Z210" s="9"/>
    </row>
    <row r="211" spans="2:26" s="1" customFormat="1" hidden="1" outlineLevel="1">
      <c r="B211" s="21" t="s">
        <v>463</v>
      </c>
      <c r="C211" s="32" t="s">
        <v>759</v>
      </c>
      <c r="D211" s="23" t="s">
        <v>368</v>
      </c>
      <c r="E211" s="24"/>
      <c r="F211" s="24"/>
      <c r="G211" s="24"/>
      <c r="H211" s="34" t="s">
        <v>28</v>
      </c>
      <c r="I211" s="25" t="s">
        <v>25</v>
      </c>
      <c r="J211" s="26">
        <v>10</v>
      </c>
      <c r="K211" s="27">
        <v>4.51</v>
      </c>
      <c r="L211" s="40">
        <f t="shared" si="49"/>
        <v>45.1</v>
      </c>
      <c r="M211" s="23" t="str">
        <f t="shared" si="50"/>
        <v>szt.</v>
      </c>
      <c r="N211" s="23"/>
      <c r="O211" s="42">
        <v>0</v>
      </c>
      <c r="P211" s="28">
        <f t="shared" si="51"/>
        <v>0</v>
      </c>
      <c r="Q211" s="69">
        <f t="shared" si="52"/>
        <v>45.1</v>
      </c>
      <c r="S211" s="30">
        <f t="shared" si="53"/>
        <v>0</v>
      </c>
      <c r="T211" s="205">
        <f t="shared" si="54"/>
        <v>0</v>
      </c>
      <c r="U211" s="205">
        <f t="shared" si="55"/>
        <v>45.1</v>
      </c>
      <c r="V211" s="8"/>
      <c r="W211" s="8"/>
      <c r="X211" s="8"/>
      <c r="Y211" s="9"/>
      <c r="Z211" s="9"/>
    </row>
    <row r="212" spans="2:26" s="1" customFormat="1" hidden="1" outlineLevel="1">
      <c r="B212" s="21" t="s">
        <v>464</v>
      </c>
      <c r="C212" s="32" t="s">
        <v>760</v>
      </c>
      <c r="D212" s="23" t="s">
        <v>368</v>
      </c>
      <c r="E212" s="24"/>
      <c r="F212" s="24"/>
      <c r="G212" s="24"/>
      <c r="H212" s="34" t="s">
        <v>28</v>
      </c>
      <c r="I212" s="25" t="s">
        <v>25</v>
      </c>
      <c r="J212" s="26">
        <v>40</v>
      </c>
      <c r="K212" s="27">
        <v>3.34</v>
      </c>
      <c r="L212" s="40">
        <f t="shared" si="49"/>
        <v>133.6</v>
      </c>
      <c r="M212" s="23" t="str">
        <f t="shared" si="50"/>
        <v>szt.</v>
      </c>
      <c r="N212" s="23"/>
      <c r="O212" s="42">
        <v>0</v>
      </c>
      <c r="P212" s="28">
        <f t="shared" si="51"/>
        <v>0</v>
      </c>
      <c r="Q212" s="69">
        <f t="shared" si="52"/>
        <v>133.6</v>
      </c>
      <c r="S212" s="30">
        <f t="shared" si="53"/>
        <v>0</v>
      </c>
      <c r="T212" s="205">
        <f t="shared" si="54"/>
        <v>0</v>
      </c>
      <c r="U212" s="205">
        <f t="shared" si="55"/>
        <v>133.6</v>
      </c>
      <c r="V212" s="8"/>
      <c r="W212" s="8"/>
      <c r="X212" s="8"/>
      <c r="Y212" s="9"/>
      <c r="Z212" s="9"/>
    </row>
    <row r="213" spans="2:26" s="1" customFormat="1" hidden="1" outlineLevel="1">
      <c r="B213" s="21" t="s">
        <v>465</v>
      </c>
      <c r="C213" s="32" t="s">
        <v>761</v>
      </c>
      <c r="D213" s="23" t="s">
        <v>368</v>
      </c>
      <c r="E213" s="24"/>
      <c r="F213" s="24"/>
      <c r="G213" s="24"/>
      <c r="H213" s="34" t="s">
        <v>28</v>
      </c>
      <c r="I213" s="25" t="s">
        <v>25</v>
      </c>
      <c r="J213" s="26">
        <v>30</v>
      </c>
      <c r="K213" s="27">
        <v>3.84</v>
      </c>
      <c r="L213" s="40">
        <f t="shared" si="49"/>
        <v>115.2</v>
      </c>
      <c r="M213" s="23" t="str">
        <f t="shared" si="50"/>
        <v>szt.</v>
      </c>
      <c r="N213" s="23"/>
      <c r="O213" s="42">
        <v>0</v>
      </c>
      <c r="P213" s="28">
        <f t="shared" si="51"/>
        <v>0</v>
      </c>
      <c r="Q213" s="69">
        <f t="shared" si="52"/>
        <v>115.2</v>
      </c>
      <c r="S213" s="30">
        <f t="shared" si="53"/>
        <v>0</v>
      </c>
      <c r="T213" s="205">
        <f t="shared" si="54"/>
        <v>0</v>
      </c>
      <c r="U213" s="205">
        <f t="shared" si="55"/>
        <v>115.2</v>
      </c>
      <c r="V213" s="8"/>
      <c r="W213" s="8"/>
      <c r="X213" s="8"/>
      <c r="Y213" s="9"/>
      <c r="Z213" s="9"/>
    </row>
    <row r="214" spans="2:26" s="1" customFormat="1" hidden="1" outlineLevel="1">
      <c r="B214" s="21" t="s">
        <v>466</v>
      </c>
      <c r="C214" s="32" t="s">
        <v>762</v>
      </c>
      <c r="D214" s="23" t="s">
        <v>368</v>
      </c>
      <c r="E214" s="24"/>
      <c r="F214" s="24"/>
      <c r="G214" s="24"/>
      <c r="H214" s="34" t="s">
        <v>28</v>
      </c>
      <c r="I214" s="25" t="s">
        <v>25</v>
      </c>
      <c r="J214" s="26">
        <v>10</v>
      </c>
      <c r="K214" s="27">
        <v>21.78</v>
      </c>
      <c r="L214" s="40">
        <f t="shared" si="49"/>
        <v>217.8</v>
      </c>
      <c r="M214" s="23" t="str">
        <f t="shared" si="50"/>
        <v>szt.</v>
      </c>
      <c r="N214" s="23"/>
      <c r="O214" s="42">
        <v>0</v>
      </c>
      <c r="P214" s="28">
        <f t="shared" si="51"/>
        <v>0</v>
      </c>
      <c r="Q214" s="69">
        <f t="shared" si="52"/>
        <v>217.8</v>
      </c>
      <c r="S214" s="30">
        <f t="shared" si="53"/>
        <v>0</v>
      </c>
      <c r="T214" s="205">
        <f t="shared" si="54"/>
        <v>0</v>
      </c>
      <c r="U214" s="205">
        <f t="shared" si="55"/>
        <v>217.8</v>
      </c>
      <c r="V214" s="8"/>
      <c r="W214" s="8"/>
      <c r="X214" s="8"/>
      <c r="Y214" s="9"/>
      <c r="Z214" s="9"/>
    </row>
    <row r="215" spans="2:26" s="1" customFormat="1" hidden="1" outlineLevel="1">
      <c r="B215" s="21" t="s">
        <v>467</v>
      </c>
      <c r="C215" s="32" t="s">
        <v>763</v>
      </c>
      <c r="D215" s="23" t="s">
        <v>368</v>
      </c>
      <c r="E215" s="24"/>
      <c r="F215" s="24"/>
      <c r="G215" s="24"/>
      <c r="H215" s="34" t="s">
        <v>28</v>
      </c>
      <c r="I215" s="25" t="s">
        <v>25</v>
      </c>
      <c r="J215" s="26">
        <v>4</v>
      </c>
      <c r="K215" s="27">
        <v>12.45</v>
      </c>
      <c r="L215" s="40">
        <f t="shared" si="49"/>
        <v>49.8</v>
      </c>
      <c r="M215" s="23" t="str">
        <f t="shared" si="50"/>
        <v>szt.</v>
      </c>
      <c r="N215" s="23"/>
      <c r="O215" s="42">
        <v>0</v>
      </c>
      <c r="P215" s="28">
        <f t="shared" si="51"/>
        <v>0</v>
      </c>
      <c r="Q215" s="69">
        <f t="shared" si="52"/>
        <v>49.8</v>
      </c>
      <c r="S215" s="30">
        <f t="shared" si="53"/>
        <v>0</v>
      </c>
      <c r="T215" s="205">
        <f t="shared" si="54"/>
        <v>0</v>
      </c>
      <c r="U215" s="205">
        <f t="shared" si="55"/>
        <v>49.8</v>
      </c>
      <c r="V215" s="8"/>
      <c r="W215" s="8"/>
      <c r="X215" s="8"/>
      <c r="Y215" s="9"/>
      <c r="Z215" s="9"/>
    </row>
    <row r="216" spans="2:26" s="1" customFormat="1" hidden="1" outlineLevel="1">
      <c r="B216" s="21" t="s">
        <v>468</v>
      </c>
      <c r="C216" s="32" t="s">
        <v>764</v>
      </c>
      <c r="D216" s="23" t="s">
        <v>368</v>
      </c>
      <c r="E216" s="24"/>
      <c r="F216" s="24"/>
      <c r="G216" s="24"/>
      <c r="H216" s="34" t="s">
        <v>28</v>
      </c>
      <c r="I216" s="25" t="s">
        <v>25</v>
      </c>
      <c r="J216" s="26">
        <v>50</v>
      </c>
      <c r="K216" s="27">
        <v>5.17</v>
      </c>
      <c r="L216" s="40">
        <f t="shared" si="49"/>
        <v>258.5</v>
      </c>
      <c r="M216" s="23" t="str">
        <f t="shared" si="50"/>
        <v>szt.</v>
      </c>
      <c r="N216" s="23"/>
      <c r="O216" s="42">
        <v>0</v>
      </c>
      <c r="P216" s="28">
        <f t="shared" si="51"/>
        <v>0</v>
      </c>
      <c r="Q216" s="69">
        <f t="shared" si="52"/>
        <v>258.5</v>
      </c>
      <c r="S216" s="30">
        <f t="shared" si="53"/>
        <v>0</v>
      </c>
      <c r="T216" s="205">
        <f t="shared" si="54"/>
        <v>0</v>
      </c>
      <c r="U216" s="205">
        <f t="shared" si="55"/>
        <v>258.5</v>
      </c>
      <c r="V216" s="8"/>
      <c r="W216" s="8"/>
      <c r="X216" s="8"/>
      <c r="Y216" s="9"/>
      <c r="Z216" s="9"/>
    </row>
    <row r="217" spans="2:26" s="1" customFormat="1" hidden="1" outlineLevel="1">
      <c r="B217" s="21" t="s">
        <v>469</v>
      </c>
      <c r="C217" s="22" t="s">
        <v>474</v>
      </c>
      <c r="D217" s="23" t="s">
        <v>368</v>
      </c>
      <c r="E217" s="24"/>
      <c r="F217" s="24"/>
      <c r="G217" s="24"/>
      <c r="H217" s="24"/>
      <c r="I217" s="25" t="s">
        <v>25</v>
      </c>
      <c r="J217" s="26">
        <v>20</v>
      </c>
      <c r="K217" s="27">
        <v>25</v>
      </c>
      <c r="L217" s="40">
        <f t="shared" si="49"/>
        <v>500</v>
      </c>
      <c r="M217" s="23" t="str">
        <f t="shared" si="50"/>
        <v>szt.</v>
      </c>
      <c r="N217" s="23"/>
      <c r="O217" s="42">
        <v>0</v>
      </c>
      <c r="P217" s="28">
        <f t="shared" si="51"/>
        <v>0</v>
      </c>
      <c r="Q217" s="69">
        <f t="shared" si="52"/>
        <v>500</v>
      </c>
      <c r="S217" s="30">
        <f t="shared" si="53"/>
        <v>0</v>
      </c>
      <c r="T217" s="205">
        <f t="shared" si="54"/>
        <v>0</v>
      </c>
      <c r="U217" s="205">
        <f t="shared" si="55"/>
        <v>0</v>
      </c>
      <c r="V217" s="8"/>
      <c r="W217" s="8"/>
      <c r="X217" s="8"/>
      <c r="Y217" s="9"/>
      <c r="Z217" s="9"/>
    </row>
    <row r="218" spans="2:26" s="1" customFormat="1" hidden="1" outlineLevel="1">
      <c r="B218" s="21" t="s">
        <v>470</v>
      </c>
      <c r="C218" s="22" t="s">
        <v>476</v>
      </c>
      <c r="D218" s="23" t="s">
        <v>368</v>
      </c>
      <c r="E218" s="24"/>
      <c r="F218" s="24"/>
      <c r="G218" s="24"/>
      <c r="H218" s="24"/>
      <c r="I218" s="25" t="s">
        <v>25</v>
      </c>
      <c r="J218" s="26">
        <v>20</v>
      </c>
      <c r="K218" s="27">
        <v>28</v>
      </c>
      <c r="L218" s="40">
        <f t="shared" si="49"/>
        <v>560</v>
      </c>
      <c r="M218" s="23" t="str">
        <f t="shared" si="50"/>
        <v>szt.</v>
      </c>
      <c r="N218" s="23"/>
      <c r="O218" s="42">
        <v>0</v>
      </c>
      <c r="P218" s="28">
        <f t="shared" si="51"/>
        <v>0</v>
      </c>
      <c r="Q218" s="69">
        <f t="shared" si="52"/>
        <v>560</v>
      </c>
      <c r="S218" s="30">
        <f t="shared" si="53"/>
        <v>0</v>
      </c>
      <c r="T218" s="205">
        <f t="shared" si="54"/>
        <v>0</v>
      </c>
      <c r="U218" s="205">
        <f t="shared" si="55"/>
        <v>0</v>
      </c>
      <c r="V218" s="8"/>
      <c r="W218" s="8"/>
      <c r="X218" s="8"/>
      <c r="Y218" s="9"/>
      <c r="Z218" s="9"/>
    </row>
    <row r="219" spans="2:26" s="1" customFormat="1" hidden="1" outlineLevel="1">
      <c r="B219" s="21" t="s">
        <v>471</v>
      </c>
      <c r="C219" s="22" t="s">
        <v>478</v>
      </c>
      <c r="D219" s="23" t="s">
        <v>368</v>
      </c>
      <c r="E219" s="24"/>
      <c r="F219" s="24"/>
      <c r="G219" s="24"/>
      <c r="H219" s="24"/>
      <c r="I219" s="25" t="s">
        <v>25</v>
      </c>
      <c r="J219" s="26">
        <v>2</v>
      </c>
      <c r="K219" s="27">
        <v>457.96</v>
      </c>
      <c r="L219" s="40">
        <f t="shared" ref="L219:L231" si="56">ROUND(K219*J219,2)</f>
        <v>915.92</v>
      </c>
      <c r="M219" s="23" t="str">
        <f t="shared" ref="M219:M231" si="57">I219</f>
        <v>szt.</v>
      </c>
      <c r="N219" s="23"/>
      <c r="O219" s="42">
        <v>0</v>
      </c>
      <c r="P219" s="28">
        <f t="shared" ref="P219:P231" si="58">O219*N219</f>
        <v>0</v>
      </c>
      <c r="Q219" s="69">
        <f t="shared" ref="Q219:Q231" si="59">P219+L219</f>
        <v>915.92</v>
      </c>
      <c r="S219" s="30">
        <f t="shared" ref="S219:S231" si="60">IF(F219="T",Q219,0)</f>
        <v>0</v>
      </c>
      <c r="T219" s="205">
        <f t="shared" ref="T219:T231" si="61">IF(G219="T",Q219,0)</f>
        <v>0</v>
      </c>
      <c r="U219" s="205">
        <f t="shared" ref="U219:U231" si="62">IF(H219="T",Q219,0)</f>
        <v>0</v>
      </c>
      <c r="V219" s="8"/>
      <c r="W219" s="8"/>
      <c r="X219" s="8"/>
      <c r="Y219" s="9"/>
      <c r="Z219" s="9"/>
    </row>
    <row r="220" spans="2:26" s="1" customFormat="1" hidden="1" outlineLevel="1">
      <c r="B220" s="21" t="s">
        <v>472</v>
      </c>
      <c r="C220" s="22" t="s">
        <v>480</v>
      </c>
      <c r="D220" s="23" t="s">
        <v>368</v>
      </c>
      <c r="E220" s="24"/>
      <c r="F220" s="24"/>
      <c r="G220" s="24"/>
      <c r="H220" s="24"/>
      <c r="I220" s="25" t="s">
        <v>25</v>
      </c>
      <c r="J220" s="26">
        <v>8</v>
      </c>
      <c r="K220" s="27">
        <v>170</v>
      </c>
      <c r="L220" s="40">
        <f t="shared" si="56"/>
        <v>1360</v>
      </c>
      <c r="M220" s="23" t="str">
        <f t="shared" si="57"/>
        <v>szt.</v>
      </c>
      <c r="N220" s="23"/>
      <c r="O220" s="42">
        <v>0</v>
      </c>
      <c r="P220" s="28">
        <f t="shared" si="58"/>
        <v>0</v>
      </c>
      <c r="Q220" s="69">
        <f t="shared" si="59"/>
        <v>1360</v>
      </c>
      <c r="S220" s="30">
        <f t="shared" si="60"/>
        <v>0</v>
      </c>
      <c r="T220" s="205">
        <f t="shared" si="61"/>
        <v>0</v>
      </c>
      <c r="U220" s="205">
        <f t="shared" si="62"/>
        <v>0</v>
      </c>
      <c r="V220" s="8"/>
      <c r="W220" s="8"/>
      <c r="X220" s="8"/>
      <c r="Y220" s="9"/>
      <c r="Z220" s="9"/>
    </row>
    <row r="221" spans="2:26" s="1" customFormat="1" ht="16.5" hidden="1" customHeight="1" outlineLevel="1">
      <c r="B221" s="21" t="s">
        <v>473</v>
      </c>
      <c r="C221" s="22" t="s">
        <v>482</v>
      </c>
      <c r="D221" s="23" t="s">
        <v>368</v>
      </c>
      <c r="E221" s="24"/>
      <c r="F221" s="71" t="s">
        <v>28</v>
      </c>
      <c r="G221" s="24"/>
      <c r="H221" s="24"/>
      <c r="I221" s="25" t="s">
        <v>25</v>
      </c>
      <c r="J221" s="26">
        <v>1</v>
      </c>
      <c r="K221" s="27">
        <v>17220</v>
      </c>
      <c r="L221" s="43">
        <f t="shared" si="56"/>
        <v>17220</v>
      </c>
      <c r="M221" s="23" t="str">
        <f t="shared" si="57"/>
        <v>szt.</v>
      </c>
      <c r="N221" s="23"/>
      <c r="O221" s="42">
        <v>0</v>
      </c>
      <c r="P221" s="28">
        <f t="shared" si="58"/>
        <v>0</v>
      </c>
      <c r="Q221" s="68">
        <f t="shared" si="59"/>
        <v>17220</v>
      </c>
      <c r="S221" s="30">
        <f t="shared" si="60"/>
        <v>17220</v>
      </c>
      <c r="T221" s="205">
        <f t="shared" si="61"/>
        <v>0</v>
      </c>
      <c r="U221" s="205">
        <f t="shared" si="62"/>
        <v>0</v>
      </c>
      <c r="V221" s="8"/>
      <c r="W221" s="8"/>
      <c r="X221" s="8"/>
      <c r="Y221" s="9"/>
      <c r="Z221" s="9"/>
    </row>
    <row r="222" spans="2:26" s="1" customFormat="1" hidden="1" outlineLevel="1">
      <c r="B222" s="21" t="s">
        <v>475</v>
      </c>
      <c r="C222" s="22" t="s">
        <v>484</v>
      </c>
      <c r="D222" s="23" t="s">
        <v>368</v>
      </c>
      <c r="E222" s="24"/>
      <c r="F222" s="24"/>
      <c r="G222" s="24"/>
      <c r="H222" s="24"/>
      <c r="I222" s="25" t="s">
        <v>25</v>
      </c>
      <c r="J222" s="26">
        <v>25</v>
      </c>
      <c r="K222" s="27">
        <v>243</v>
      </c>
      <c r="L222" s="43">
        <f t="shared" si="56"/>
        <v>6075</v>
      </c>
      <c r="M222" s="23" t="str">
        <f t="shared" si="57"/>
        <v>szt.</v>
      </c>
      <c r="N222" s="23"/>
      <c r="O222" s="42">
        <v>0</v>
      </c>
      <c r="P222" s="28">
        <f t="shared" si="58"/>
        <v>0</v>
      </c>
      <c r="Q222" s="68">
        <f t="shared" si="59"/>
        <v>6075</v>
      </c>
      <c r="S222" s="30">
        <f t="shared" si="60"/>
        <v>0</v>
      </c>
      <c r="T222" s="205">
        <f t="shared" si="61"/>
        <v>0</v>
      </c>
      <c r="U222" s="205">
        <f t="shared" si="62"/>
        <v>0</v>
      </c>
      <c r="V222" s="8"/>
      <c r="W222" s="8"/>
      <c r="X222" s="8"/>
      <c r="Y222" s="9"/>
      <c r="Z222" s="9"/>
    </row>
    <row r="223" spans="2:26" s="1" customFormat="1" hidden="1" outlineLevel="1">
      <c r="B223" s="21" t="s">
        <v>477</v>
      </c>
      <c r="C223" s="22" t="s">
        <v>486</v>
      </c>
      <c r="D223" s="23" t="s">
        <v>368</v>
      </c>
      <c r="E223" s="24"/>
      <c r="F223" s="24"/>
      <c r="G223" s="24"/>
      <c r="H223" s="24"/>
      <c r="I223" s="25" t="s">
        <v>25</v>
      </c>
      <c r="J223" s="26">
        <v>6</v>
      </c>
      <c r="K223" s="27">
        <v>491</v>
      </c>
      <c r="L223" s="43">
        <f t="shared" si="56"/>
        <v>2946</v>
      </c>
      <c r="M223" s="23" t="str">
        <f t="shared" si="57"/>
        <v>szt.</v>
      </c>
      <c r="N223" s="23"/>
      <c r="O223" s="42">
        <v>0</v>
      </c>
      <c r="P223" s="28">
        <f t="shared" si="58"/>
        <v>0</v>
      </c>
      <c r="Q223" s="68">
        <f t="shared" si="59"/>
        <v>2946</v>
      </c>
      <c r="S223" s="30">
        <f t="shared" si="60"/>
        <v>0</v>
      </c>
      <c r="T223" s="205">
        <f t="shared" si="61"/>
        <v>0</v>
      </c>
      <c r="U223" s="205">
        <f t="shared" si="62"/>
        <v>0</v>
      </c>
      <c r="V223" s="8"/>
      <c r="W223" s="8"/>
      <c r="X223" s="8"/>
      <c r="Y223" s="9"/>
      <c r="Z223" s="9"/>
    </row>
    <row r="224" spans="2:26" s="1" customFormat="1" hidden="1" outlineLevel="1">
      <c r="B224" s="21" t="s">
        <v>479</v>
      </c>
      <c r="C224" s="32" t="s">
        <v>765</v>
      </c>
      <c r="D224" s="23" t="s">
        <v>368</v>
      </c>
      <c r="E224" s="24"/>
      <c r="F224" s="24"/>
      <c r="G224" s="24"/>
      <c r="H224" s="34" t="s">
        <v>28</v>
      </c>
      <c r="I224" s="25" t="s">
        <v>25</v>
      </c>
      <c r="J224" s="26">
        <v>4</v>
      </c>
      <c r="K224" s="27">
        <v>124.2</v>
      </c>
      <c r="L224" s="43">
        <f t="shared" si="56"/>
        <v>496.8</v>
      </c>
      <c r="M224" s="23" t="str">
        <f t="shared" si="57"/>
        <v>szt.</v>
      </c>
      <c r="N224" s="23"/>
      <c r="O224" s="42">
        <v>0</v>
      </c>
      <c r="P224" s="28">
        <f t="shared" si="58"/>
        <v>0</v>
      </c>
      <c r="Q224" s="68">
        <f t="shared" si="59"/>
        <v>496.8</v>
      </c>
      <c r="S224" s="30">
        <f t="shared" si="60"/>
        <v>0</v>
      </c>
      <c r="T224" s="205">
        <f t="shared" si="61"/>
        <v>0</v>
      </c>
      <c r="U224" s="205">
        <f t="shared" si="62"/>
        <v>496.8</v>
      </c>
      <c r="V224" s="8"/>
      <c r="W224" s="8"/>
      <c r="X224" s="8"/>
      <c r="Y224" s="9"/>
      <c r="Z224" s="9"/>
    </row>
    <row r="225" spans="2:26" s="1" customFormat="1" hidden="1" outlineLevel="1">
      <c r="B225" s="21" t="s">
        <v>481</v>
      </c>
      <c r="C225" s="32" t="s">
        <v>766</v>
      </c>
      <c r="D225" s="23" t="s">
        <v>368</v>
      </c>
      <c r="E225" s="24"/>
      <c r="F225" s="24"/>
      <c r="G225" s="24"/>
      <c r="H225" s="34" t="s">
        <v>28</v>
      </c>
      <c r="I225" s="25" t="s">
        <v>25</v>
      </c>
      <c r="J225" s="26">
        <v>4</v>
      </c>
      <c r="K225" s="27">
        <v>92</v>
      </c>
      <c r="L225" s="43">
        <f t="shared" si="56"/>
        <v>368</v>
      </c>
      <c r="M225" s="23" t="str">
        <f t="shared" si="57"/>
        <v>szt.</v>
      </c>
      <c r="N225" s="23"/>
      <c r="O225" s="42">
        <v>0</v>
      </c>
      <c r="P225" s="28">
        <f t="shared" si="58"/>
        <v>0</v>
      </c>
      <c r="Q225" s="68">
        <f t="shared" si="59"/>
        <v>368</v>
      </c>
      <c r="S225" s="30">
        <f t="shared" si="60"/>
        <v>0</v>
      </c>
      <c r="T225" s="205">
        <f t="shared" si="61"/>
        <v>0</v>
      </c>
      <c r="U225" s="205">
        <f t="shared" si="62"/>
        <v>368</v>
      </c>
      <c r="V225" s="8"/>
      <c r="W225" s="8"/>
      <c r="X225" s="8"/>
      <c r="Y225" s="9"/>
      <c r="Z225" s="9"/>
    </row>
    <row r="226" spans="2:26" s="1" customFormat="1" hidden="1" outlineLevel="1">
      <c r="B226" s="21" t="s">
        <v>483</v>
      </c>
      <c r="C226" s="32" t="s">
        <v>767</v>
      </c>
      <c r="D226" s="23" t="s">
        <v>368</v>
      </c>
      <c r="E226" s="24"/>
      <c r="F226" s="24"/>
      <c r="G226" s="24"/>
      <c r="H226" s="34" t="s">
        <v>28</v>
      </c>
      <c r="I226" s="25" t="s">
        <v>25</v>
      </c>
      <c r="J226" s="26">
        <v>2</v>
      </c>
      <c r="K226" s="27">
        <v>90</v>
      </c>
      <c r="L226" s="43">
        <f t="shared" si="56"/>
        <v>180</v>
      </c>
      <c r="M226" s="23" t="str">
        <f t="shared" si="57"/>
        <v>szt.</v>
      </c>
      <c r="N226" s="23"/>
      <c r="O226" s="42">
        <v>0</v>
      </c>
      <c r="P226" s="28">
        <f t="shared" si="58"/>
        <v>0</v>
      </c>
      <c r="Q226" s="68">
        <f t="shared" si="59"/>
        <v>180</v>
      </c>
      <c r="S226" s="30">
        <f t="shared" si="60"/>
        <v>0</v>
      </c>
      <c r="T226" s="205">
        <f t="shared" si="61"/>
        <v>0</v>
      </c>
      <c r="U226" s="205">
        <f t="shared" si="62"/>
        <v>180</v>
      </c>
      <c r="V226" s="8"/>
      <c r="W226" s="8"/>
      <c r="X226" s="8"/>
      <c r="Y226" s="9"/>
      <c r="Z226" s="9"/>
    </row>
    <row r="227" spans="2:26" s="1" customFormat="1" hidden="1" outlineLevel="1">
      <c r="B227" s="21" t="s">
        <v>485</v>
      </c>
      <c r="C227" s="22" t="s">
        <v>491</v>
      </c>
      <c r="D227" s="23" t="s">
        <v>368</v>
      </c>
      <c r="E227" s="24"/>
      <c r="F227" s="24"/>
      <c r="G227" s="24"/>
      <c r="H227" s="24"/>
      <c r="I227" s="25" t="s">
        <v>25</v>
      </c>
      <c r="J227" s="26">
        <v>4</v>
      </c>
      <c r="K227" s="27">
        <v>1565.56</v>
      </c>
      <c r="L227" s="43">
        <f t="shared" si="56"/>
        <v>6262.24</v>
      </c>
      <c r="M227" s="23" t="str">
        <f t="shared" si="57"/>
        <v>szt.</v>
      </c>
      <c r="N227" s="23"/>
      <c r="O227" s="42">
        <v>0</v>
      </c>
      <c r="P227" s="28">
        <f t="shared" si="58"/>
        <v>0</v>
      </c>
      <c r="Q227" s="68">
        <f t="shared" si="59"/>
        <v>6262.24</v>
      </c>
      <c r="S227" s="30">
        <f t="shared" si="60"/>
        <v>0</v>
      </c>
      <c r="T227" s="205">
        <f t="shared" si="61"/>
        <v>0</v>
      </c>
      <c r="U227" s="205">
        <f t="shared" si="62"/>
        <v>0</v>
      </c>
      <c r="V227" s="8"/>
      <c r="W227" s="8"/>
      <c r="X227" s="8"/>
      <c r="Y227" s="9"/>
      <c r="Z227" s="9"/>
    </row>
    <row r="228" spans="2:26" s="1" customFormat="1" hidden="1" outlineLevel="1">
      <c r="B228" s="21" t="s">
        <v>487</v>
      </c>
      <c r="C228" s="22" t="s">
        <v>493</v>
      </c>
      <c r="D228" s="23" t="s">
        <v>368</v>
      </c>
      <c r="E228" s="24"/>
      <c r="F228" s="24"/>
      <c r="G228" s="24"/>
      <c r="H228" s="24"/>
      <c r="I228" s="25" t="s">
        <v>25</v>
      </c>
      <c r="J228" s="26">
        <v>4</v>
      </c>
      <c r="K228" s="27">
        <v>30</v>
      </c>
      <c r="L228" s="40">
        <f t="shared" si="56"/>
        <v>120</v>
      </c>
      <c r="M228" s="23" t="str">
        <f t="shared" si="57"/>
        <v>szt.</v>
      </c>
      <c r="N228" s="23"/>
      <c r="O228" s="42">
        <v>0</v>
      </c>
      <c r="P228" s="28">
        <f t="shared" si="58"/>
        <v>0</v>
      </c>
      <c r="Q228" s="69">
        <f t="shared" si="59"/>
        <v>120</v>
      </c>
      <c r="S228" s="30">
        <f t="shared" si="60"/>
        <v>0</v>
      </c>
      <c r="T228" s="205">
        <f t="shared" si="61"/>
        <v>0</v>
      </c>
      <c r="U228" s="205">
        <f t="shared" si="62"/>
        <v>0</v>
      </c>
      <c r="V228" s="8"/>
      <c r="W228" s="8"/>
      <c r="X228" s="8"/>
      <c r="Y228" s="9"/>
      <c r="Z228" s="9"/>
    </row>
    <row r="229" spans="2:26" s="1" customFormat="1" hidden="1" outlineLevel="1">
      <c r="B229" s="21" t="s">
        <v>488</v>
      </c>
      <c r="C229" s="22" t="s">
        <v>495</v>
      </c>
      <c r="D229" s="23" t="s">
        <v>368</v>
      </c>
      <c r="E229" s="24"/>
      <c r="F229" s="24"/>
      <c r="G229" s="24"/>
      <c r="H229" s="24"/>
      <c r="I229" s="25" t="s">
        <v>25</v>
      </c>
      <c r="J229" s="26">
        <v>20</v>
      </c>
      <c r="K229" s="27">
        <v>65</v>
      </c>
      <c r="L229" s="40">
        <f t="shared" si="56"/>
        <v>1300</v>
      </c>
      <c r="M229" s="23" t="str">
        <f t="shared" si="57"/>
        <v>szt.</v>
      </c>
      <c r="N229" s="23"/>
      <c r="O229" s="42">
        <v>0</v>
      </c>
      <c r="P229" s="28">
        <f t="shared" si="58"/>
        <v>0</v>
      </c>
      <c r="Q229" s="69">
        <f t="shared" si="59"/>
        <v>1300</v>
      </c>
      <c r="S229" s="30">
        <f t="shared" si="60"/>
        <v>0</v>
      </c>
      <c r="T229" s="205">
        <f t="shared" si="61"/>
        <v>0</v>
      </c>
      <c r="U229" s="205">
        <f t="shared" si="62"/>
        <v>0</v>
      </c>
      <c r="V229" s="8"/>
      <c r="W229" s="8"/>
      <c r="X229" s="8"/>
      <c r="Y229" s="9"/>
      <c r="Z229" s="9"/>
    </row>
    <row r="230" spans="2:26" s="1" customFormat="1" hidden="1" outlineLevel="1">
      <c r="B230" s="21" t="s">
        <v>489</v>
      </c>
      <c r="C230" s="22" t="s">
        <v>497</v>
      </c>
      <c r="D230" s="23" t="s">
        <v>368</v>
      </c>
      <c r="E230" s="24"/>
      <c r="F230" s="24"/>
      <c r="G230" s="24"/>
      <c r="H230" s="24"/>
      <c r="I230" s="25" t="s">
        <v>25</v>
      </c>
      <c r="J230" s="26">
        <v>60</v>
      </c>
      <c r="K230" s="27">
        <v>30</v>
      </c>
      <c r="L230" s="40">
        <f t="shared" si="56"/>
        <v>1800</v>
      </c>
      <c r="M230" s="23" t="str">
        <f t="shared" si="57"/>
        <v>szt.</v>
      </c>
      <c r="N230" s="23"/>
      <c r="O230" s="42">
        <v>0</v>
      </c>
      <c r="P230" s="28">
        <f t="shared" si="58"/>
        <v>0</v>
      </c>
      <c r="Q230" s="69">
        <f t="shared" si="59"/>
        <v>1800</v>
      </c>
      <c r="S230" s="30">
        <f t="shared" si="60"/>
        <v>0</v>
      </c>
      <c r="T230" s="205">
        <f t="shared" si="61"/>
        <v>0</v>
      </c>
      <c r="U230" s="205">
        <f t="shared" si="62"/>
        <v>0</v>
      </c>
      <c r="V230" s="8"/>
      <c r="W230" s="8"/>
      <c r="X230" s="8"/>
      <c r="Y230" s="9"/>
      <c r="Z230" s="9"/>
    </row>
    <row r="231" spans="2:26" s="1" customFormat="1" hidden="1" outlineLevel="1">
      <c r="B231" s="21" t="s">
        <v>490</v>
      </c>
      <c r="C231" s="22" t="s">
        <v>499</v>
      </c>
      <c r="D231" s="23" t="s">
        <v>368</v>
      </c>
      <c r="E231" s="24"/>
      <c r="F231" s="24"/>
      <c r="G231" s="24"/>
      <c r="H231" s="24"/>
      <c r="I231" s="25" t="s">
        <v>25</v>
      </c>
      <c r="J231" s="26">
        <v>8</v>
      </c>
      <c r="K231" s="27">
        <v>232.2</v>
      </c>
      <c r="L231" s="43">
        <f t="shared" si="56"/>
        <v>1857.6</v>
      </c>
      <c r="M231" s="23" t="str">
        <f t="shared" si="57"/>
        <v>szt.</v>
      </c>
      <c r="N231" s="23"/>
      <c r="O231" s="42">
        <v>0</v>
      </c>
      <c r="P231" s="28">
        <f t="shared" si="58"/>
        <v>0</v>
      </c>
      <c r="Q231" s="68">
        <f t="shared" si="59"/>
        <v>1857.6</v>
      </c>
      <c r="S231" s="30">
        <f t="shared" si="60"/>
        <v>0</v>
      </c>
      <c r="T231" s="205">
        <f t="shared" si="61"/>
        <v>0</v>
      </c>
      <c r="U231" s="205">
        <f t="shared" si="62"/>
        <v>0</v>
      </c>
      <c r="V231" s="8"/>
      <c r="W231" s="8"/>
      <c r="X231" s="8"/>
      <c r="Y231" s="9"/>
      <c r="Z231" s="9"/>
    </row>
    <row r="232" spans="2:26" s="1" customFormat="1" ht="23.85" customHeight="1">
      <c r="B232" s="45" t="s">
        <v>503</v>
      </c>
      <c r="C232" s="542" t="s">
        <v>504</v>
      </c>
      <c r="D232" s="542"/>
      <c r="E232" s="542"/>
      <c r="F232" s="542"/>
      <c r="G232" s="542"/>
      <c r="H232" s="542"/>
      <c r="I232" s="543">
        <f>SUM(L233:L266)</f>
        <v>10561565</v>
      </c>
      <c r="J232" s="543"/>
      <c r="K232" s="543"/>
      <c r="L232" s="543"/>
      <c r="M232" s="543">
        <f>SUM(P233:P262)</f>
        <v>0</v>
      </c>
      <c r="N232" s="543"/>
      <c r="O232" s="543"/>
      <c r="P232" s="543"/>
      <c r="Q232" s="20">
        <f>SUM(Q233:Q266)</f>
        <v>10561565</v>
      </c>
      <c r="S232" s="67">
        <f>SUM(S233:S266)</f>
        <v>210000</v>
      </c>
      <c r="T232" s="67">
        <f>SUM(T233:T266)</f>
        <v>0</v>
      </c>
      <c r="U232" s="67">
        <f>SUM(U233:U266)</f>
        <v>633725</v>
      </c>
      <c r="V232" s="220">
        <f>U232/Q232</f>
        <v>6.000294463935979E-2</v>
      </c>
      <c r="W232" s="202">
        <f>Q232-U232</f>
        <v>9927840</v>
      </c>
      <c r="X232" s="202">
        <f>Q232-U232</f>
        <v>9927840</v>
      </c>
      <c r="Y232" s="9"/>
      <c r="Z232" s="9"/>
    </row>
    <row r="233" spans="2:26" s="1" customFormat="1" hidden="1" outlineLevel="1">
      <c r="B233" s="21" t="s">
        <v>505</v>
      </c>
      <c r="C233" s="224" t="s">
        <v>506</v>
      </c>
      <c r="D233" s="23" t="s">
        <v>507</v>
      </c>
      <c r="E233" s="24"/>
      <c r="F233" s="24"/>
      <c r="G233" s="24"/>
      <c r="H233" s="24"/>
      <c r="I233" s="23" t="s">
        <v>25</v>
      </c>
      <c r="J233" s="73">
        <v>800</v>
      </c>
      <c r="K233" s="27">
        <v>20.5</v>
      </c>
      <c r="L233" s="43">
        <f t="shared" ref="L233:L266" si="63">ROUND(K233*J233,2)</f>
        <v>16400</v>
      </c>
      <c r="M233" s="23" t="str">
        <f t="shared" ref="M233:M266" si="64">I233</f>
        <v>szt.</v>
      </c>
      <c r="N233" s="23"/>
      <c r="O233" s="42">
        <v>0</v>
      </c>
      <c r="P233" s="28">
        <f t="shared" ref="P233:P266" si="65">O233*N233</f>
        <v>0</v>
      </c>
      <c r="Q233" s="43">
        <f t="shared" ref="Q233:Q240" si="66">P233+L233</f>
        <v>16400</v>
      </c>
      <c r="S233" s="30">
        <f t="shared" ref="S233:S266" si="67">IF(F233="T",Q233,0)</f>
        <v>0</v>
      </c>
      <c r="T233" s="205">
        <f t="shared" ref="T233:T266" si="68">IF(G233="T",Q233,0)</f>
        <v>0</v>
      </c>
      <c r="U233" s="205">
        <f t="shared" ref="U233:U266" si="69">IF(H233="T",Q233,0)</f>
        <v>0</v>
      </c>
      <c r="V233" s="8"/>
      <c r="W233" s="8"/>
      <c r="X233" s="8"/>
      <c r="Y233" s="9"/>
      <c r="Z233" s="9"/>
    </row>
    <row r="234" spans="2:26" s="1" customFormat="1" hidden="1" outlineLevel="1">
      <c r="B234" s="21" t="s">
        <v>508</v>
      </c>
      <c r="C234" s="224" t="s">
        <v>509</v>
      </c>
      <c r="D234" s="23" t="s">
        <v>507</v>
      </c>
      <c r="E234" s="24"/>
      <c r="F234" s="24"/>
      <c r="G234" s="24"/>
      <c r="H234" s="24"/>
      <c r="I234" s="23" t="s">
        <v>25</v>
      </c>
      <c r="J234" s="73">
        <v>1000</v>
      </c>
      <c r="K234" s="27">
        <v>10.28</v>
      </c>
      <c r="L234" s="43">
        <f t="shared" si="63"/>
        <v>10280</v>
      </c>
      <c r="M234" s="23" t="str">
        <f t="shared" si="64"/>
        <v>szt.</v>
      </c>
      <c r="N234" s="23"/>
      <c r="O234" s="42">
        <v>0</v>
      </c>
      <c r="P234" s="28">
        <f t="shared" si="65"/>
        <v>0</v>
      </c>
      <c r="Q234" s="43">
        <f t="shared" si="66"/>
        <v>10280</v>
      </c>
      <c r="S234" s="30">
        <f t="shared" si="67"/>
        <v>0</v>
      </c>
      <c r="T234" s="205">
        <f t="shared" si="68"/>
        <v>0</v>
      </c>
      <c r="U234" s="205">
        <f t="shared" si="69"/>
        <v>0</v>
      </c>
      <c r="V234" s="8"/>
      <c r="W234" s="8"/>
      <c r="X234" s="8"/>
      <c r="Y234" s="9"/>
      <c r="Z234" s="9"/>
    </row>
    <row r="235" spans="2:26" s="1" customFormat="1" hidden="1" outlineLevel="1">
      <c r="B235" s="21" t="s">
        <v>510</v>
      </c>
      <c r="C235" s="224" t="s">
        <v>511</v>
      </c>
      <c r="D235" s="23" t="s">
        <v>507</v>
      </c>
      <c r="E235" s="24"/>
      <c r="F235" s="24"/>
      <c r="G235" s="24"/>
      <c r="H235" s="24"/>
      <c r="I235" s="23" t="s">
        <v>25</v>
      </c>
      <c r="J235" s="73">
        <v>500</v>
      </c>
      <c r="K235" s="27">
        <v>92.53</v>
      </c>
      <c r="L235" s="43">
        <f t="shared" si="63"/>
        <v>46265</v>
      </c>
      <c r="M235" s="23" t="str">
        <f t="shared" si="64"/>
        <v>szt.</v>
      </c>
      <c r="N235" s="23"/>
      <c r="O235" s="42">
        <v>0</v>
      </c>
      <c r="P235" s="28">
        <f t="shared" si="65"/>
        <v>0</v>
      </c>
      <c r="Q235" s="43">
        <f t="shared" si="66"/>
        <v>46265</v>
      </c>
      <c r="S235" s="30">
        <f t="shared" si="67"/>
        <v>0</v>
      </c>
      <c r="T235" s="205">
        <f t="shared" si="68"/>
        <v>0</v>
      </c>
      <c r="U235" s="205">
        <f t="shared" si="69"/>
        <v>0</v>
      </c>
      <c r="V235" s="8"/>
      <c r="W235" s="8"/>
      <c r="X235" s="8"/>
      <c r="Y235" s="9"/>
      <c r="Z235" s="9"/>
    </row>
    <row r="236" spans="2:26" s="1" customFormat="1" hidden="1" outlineLevel="1">
      <c r="B236" s="21" t="s">
        <v>512</v>
      </c>
      <c r="C236" s="224" t="s">
        <v>513</v>
      </c>
      <c r="D236" s="23" t="s">
        <v>507</v>
      </c>
      <c r="E236" s="24"/>
      <c r="F236" s="24"/>
      <c r="G236" s="24"/>
      <c r="H236" s="24"/>
      <c r="I236" s="23" t="s">
        <v>25</v>
      </c>
      <c r="J236" s="73">
        <v>200</v>
      </c>
      <c r="K236" s="27">
        <v>185</v>
      </c>
      <c r="L236" s="29">
        <f t="shared" si="63"/>
        <v>37000</v>
      </c>
      <c r="M236" s="23" t="str">
        <f t="shared" si="64"/>
        <v>szt.</v>
      </c>
      <c r="N236" s="23"/>
      <c r="O236" s="42">
        <v>0</v>
      </c>
      <c r="P236" s="28">
        <f t="shared" si="65"/>
        <v>0</v>
      </c>
      <c r="Q236" s="43">
        <f t="shared" si="66"/>
        <v>37000</v>
      </c>
      <c r="S236" s="30">
        <f t="shared" si="67"/>
        <v>0</v>
      </c>
      <c r="T236" s="205">
        <f t="shared" si="68"/>
        <v>0</v>
      </c>
      <c r="U236" s="205">
        <f t="shared" si="69"/>
        <v>0</v>
      </c>
      <c r="V236" s="8"/>
      <c r="W236" s="8"/>
      <c r="X236" s="8"/>
      <c r="Y236" s="9"/>
      <c r="Z236" s="9"/>
    </row>
    <row r="237" spans="2:26" s="1" customFormat="1" hidden="1" outlineLevel="1">
      <c r="B237" s="21" t="s">
        <v>514</v>
      </c>
      <c r="C237" s="224" t="s">
        <v>515</v>
      </c>
      <c r="D237" s="23" t="s">
        <v>507</v>
      </c>
      <c r="E237" s="24"/>
      <c r="F237" s="24"/>
      <c r="G237" s="24"/>
      <c r="H237" s="24"/>
      <c r="I237" s="23" t="s">
        <v>25</v>
      </c>
      <c r="J237" s="73">
        <v>500</v>
      </c>
      <c r="K237" s="27">
        <v>22.73</v>
      </c>
      <c r="L237" s="29">
        <f t="shared" si="63"/>
        <v>11365</v>
      </c>
      <c r="M237" s="23" t="str">
        <f t="shared" si="64"/>
        <v>szt.</v>
      </c>
      <c r="N237" s="23"/>
      <c r="O237" s="42">
        <v>0</v>
      </c>
      <c r="P237" s="28">
        <f t="shared" si="65"/>
        <v>0</v>
      </c>
      <c r="Q237" s="29">
        <f t="shared" si="66"/>
        <v>11365</v>
      </c>
      <c r="S237" s="30">
        <f t="shared" si="67"/>
        <v>0</v>
      </c>
      <c r="T237" s="205">
        <f t="shared" si="68"/>
        <v>0</v>
      </c>
      <c r="U237" s="205">
        <f t="shared" si="69"/>
        <v>0</v>
      </c>
      <c r="V237" s="8"/>
      <c r="W237" s="8"/>
      <c r="X237" s="8"/>
      <c r="Y237" s="9"/>
      <c r="Z237" s="9"/>
    </row>
    <row r="238" spans="2:26" s="1" customFormat="1" hidden="1" outlineLevel="1">
      <c r="B238" s="21" t="s">
        <v>516</v>
      </c>
      <c r="C238" s="224" t="s">
        <v>517</v>
      </c>
      <c r="D238" s="23" t="s">
        <v>507</v>
      </c>
      <c r="E238" s="24"/>
      <c r="F238" s="24"/>
      <c r="G238" s="24"/>
      <c r="H238" s="24"/>
      <c r="I238" s="23" t="s">
        <v>25</v>
      </c>
      <c r="J238" s="73">
        <v>700</v>
      </c>
      <c r="K238" s="27">
        <v>79.27</v>
      </c>
      <c r="L238" s="29">
        <f t="shared" si="63"/>
        <v>55489</v>
      </c>
      <c r="M238" s="23" t="str">
        <f t="shared" si="64"/>
        <v>szt.</v>
      </c>
      <c r="N238" s="23"/>
      <c r="O238" s="42">
        <v>0</v>
      </c>
      <c r="P238" s="28">
        <f t="shared" si="65"/>
        <v>0</v>
      </c>
      <c r="Q238" s="29">
        <f t="shared" si="66"/>
        <v>55489</v>
      </c>
      <c r="S238" s="30">
        <f t="shared" si="67"/>
        <v>0</v>
      </c>
      <c r="T238" s="205">
        <f t="shared" si="68"/>
        <v>0</v>
      </c>
      <c r="U238" s="205">
        <f t="shared" si="69"/>
        <v>0</v>
      </c>
      <c r="V238" s="8"/>
      <c r="W238" s="8"/>
      <c r="X238" s="8"/>
      <c r="Y238" s="9"/>
      <c r="Z238" s="9"/>
    </row>
    <row r="239" spans="2:26" s="1" customFormat="1" hidden="1" outlineLevel="1">
      <c r="B239" s="21" t="s">
        <v>518</v>
      </c>
      <c r="C239" s="224" t="s">
        <v>519</v>
      </c>
      <c r="D239" s="23" t="s">
        <v>507</v>
      </c>
      <c r="E239" s="24"/>
      <c r="F239" s="24"/>
      <c r="G239" s="24"/>
      <c r="H239" s="24"/>
      <c r="I239" s="23" t="s">
        <v>25</v>
      </c>
      <c r="J239" s="74">
        <v>6000</v>
      </c>
      <c r="K239" s="27">
        <v>2.3199999999999998</v>
      </c>
      <c r="L239" s="29">
        <f t="shared" si="63"/>
        <v>13920</v>
      </c>
      <c r="M239" s="23" t="str">
        <f t="shared" si="64"/>
        <v>szt.</v>
      </c>
      <c r="N239" s="23"/>
      <c r="O239" s="42">
        <v>0</v>
      </c>
      <c r="P239" s="28">
        <f t="shared" si="65"/>
        <v>0</v>
      </c>
      <c r="Q239" s="29">
        <f t="shared" si="66"/>
        <v>13920</v>
      </c>
      <c r="S239" s="30">
        <f t="shared" si="67"/>
        <v>0</v>
      </c>
      <c r="T239" s="205">
        <f t="shared" si="68"/>
        <v>0</v>
      </c>
      <c r="U239" s="205">
        <f t="shared" si="69"/>
        <v>0</v>
      </c>
      <c r="V239" s="8"/>
      <c r="W239" s="8"/>
      <c r="X239" s="8"/>
      <c r="Y239" s="9"/>
      <c r="Z239" s="9"/>
    </row>
    <row r="240" spans="2:26" s="1" customFormat="1" hidden="1" outlineLevel="1">
      <c r="B240" s="21" t="s">
        <v>520</v>
      </c>
      <c r="C240" s="224" t="s">
        <v>521</v>
      </c>
      <c r="D240" s="23" t="s">
        <v>507</v>
      </c>
      <c r="E240" s="24"/>
      <c r="F240" s="24"/>
      <c r="G240" s="24"/>
      <c r="H240" s="24"/>
      <c r="I240" s="23" t="s">
        <v>25</v>
      </c>
      <c r="J240" s="74">
        <v>60000</v>
      </c>
      <c r="K240" s="27">
        <v>65</v>
      </c>
      <c r="L240" s="29">
        <f t="shared" si="63"/>
        <v>3900000</v>
      </c>
      <c r="M240" s="23" t="str">
        <f t="shared" si="64"/>
        <v>szt.</v>
      </c>
      <c r="N240" s="23"/>
      <c r="O240" s="42">
        <v>0</v>
      </c>
      <c r="P240" s="28">
        <f t="shared" si="65"/>
        <v>0</v>
      </c>
      <c r="Q240" s="29">
        <f t="shared" si="66"/>
        <v>3900000</v>
      </c>
      <c r="S240" s="30">
        <f t="shared" si="67"/>
        <v>0</v>
      </c>
      <c r="T240" s="205">
        <f t="shared" si="68"/>
        <v>0</v>
      </c>
      <c r="U240" s="205">
        <f t="shared" si="69"/>
        <v>0</v>
      </c>
      <c r="V240" s="8"/>
      <c r="W240" s="8"/>
      <c r="X240" s="8"/>
      <c r="Y240" s="9"/>
      <c r="Z240" s="9"/>
    </row>
    <row r="241" spans="2:26" s="1" customFormat="1" hidden="1" outlineLevel="1">
      <c r="B241" s="21" t="s">
        <v>522</v>
      </c>
      <c r="C241" s="224" t="s">
        <v>523</v>
      </c>
      <c r="D241" s="23" t="s">
        <v>507</v>
      </c>
      <c r="E241" s="24"/>
      <c r="F241" s="24"/>
      <c r="G241" s="24"/>
      <c r="H241" s="24"/>
      <c r="I241" s="23" t="s">
        <v>25</v>
      </c>
      <c r="J241" s="74">
        <v>33000</v>
      </c>
      <c r="K241" s="27">
        <v>59.4</v>
      </c>
      <c r="L241" s="29">
        <f t="shared" si="63"/>
        <v>1960200</v>
      </c>
      <c r="M241" s="23" t="str">
        <f t="shared" si="64"/>
        <v>szt.</v>
      </c>
      <c r="N241" s="23"/>
      <c r="O241" s="42">
        <v>0</v>
      </c>
      <c r="P241" s="28">
        <f t="shared" si="65"/>
        <v>0</v>
      </c>
      <c r="Q241" s="29">
        <f t="shared" ref="Q241:Q266" si="70">L241+O241</f>
        <v>1960200</v>
      </c>
      <c r="S241" s="30">
        <f t="shared" si="67"/>
        <v>0</v>
      </c>
      <c r="T241" s="205">
        <f t="shared" si="68"/>
        <v>0</v>
      </c>
      <c r="U241" s="205">
        <f t="shared" si="69"/>
        <v>0</v>
      </c>
      <c r="V241" s="8"/>
      <c r="W241" s="8"/>
      <c r="X241" s="8"/>
      <c r="Y241" s="9"/>
      <c r="Z241" s="9"/>
    </row>
    <row r="242" spans="2:26" s="1" customFormat="1" hidden="1" outlineLevel="1">
      <c r="B242" s="21" t="s">
        <v>524</v>
      </c>
      <c r="C242" s="224" t="s">
        <v>525</v>
      </c>
      <c r="D242" s="23" t="s">
        <v>507</v>
      </c>
      <c r="E242" s="24"/>
      <c r="F242" s="24"/>
      <c r="G242" s="24"/>
      <c r="H242" s="24"/>
      <c r="I242" s="23" t="s">
        <v>25</v>
      </c>
      <c r="J242" s="74">
        <v>30000</v>
      </c>
      <c r="K242" s="27">
        <v>50</v>
      </c>
      <c r="L242" s="29">
        <f t="shared" si="63"/>
        <v>1500000</v>
      </c>
      <c r="M242" s="23" t="str">
        <f t="shared" si="64"/>
        <v>szt.</v>
      </c>
      <c r="N242" s="23"/>
      <c r="O242" s="42">
        <v>0</v>
      </c>
      <c r="P242" s="28">
        <f t="shared" si="65"/>
        <v>0</v>
      </c>
      <c r="Q242" s="29">
        <f t="shared" si="70"/>
        <v>1500000</v>
      </c>
      <c r="S242" s="30">
        <f t="shared" si="67"/>
        <v>0</v>
      </c>
      <c r="T242" s="205">
        <f t="shared" si="68"/>
        <v>0</v>
      </c>
      <c r="U242" s="205">
        <f t="shared" si="69"/>
        <v>0</v>
      </c>
      <c r="V242" s="8"/>
      <c r="W242" s="8"/>
      <c r="X242" s="8"/>
      <c r="Y242" s="9"/>
      <c r="Z242" s="9"/>
    </row>
    <row r="243" spans="2:26" s="1" customFormat="1" hidden="1" outlineLevel="1">
      <c r="B243" s="21" t="s">
        <v>526</v>
      </c>
      <c r="C243" s="224" t="s">
        <v>527</v>
      </c>
      <c r="D243" s="23" t="s">
        <v>507</v>
      </c>
      <c r="E243" s="24"/>
      <c r="F243" s="24"/>
      <c r="G243" s="24"/>
      <c r="H243" s="24"/>
      <c r="I243" s="23" t="s">
        <v>25</v>
      </c>
      <c r="J243" s="74">
        <v>8000</v>
      </c>
      <c r="K243" s="27">
        <v>4.9000000000000004</v>
      </c>
      <c r="L243" s="29">
        <f t="shared" si="63"/>
        <v>39200</v>
      </c>
      <c r="M243" s="23" t="str">
        <f t="shared" si="64"/>
        <v>szt.</v>
      </c>
      <c r="N243" s="23"/>
      <c r="O243" s="42">
        <v>0</v>
      </c>
      <c r="P243" s="28">
        <f t="shared" si="65"/>
        <v>0</v>
      </c>
      <c r="Q243" s="29">
        <f t="shared" si="70"/>
        <v>39200</v>
      </c>
      <c r="S243" s="30">
        <f t="shared" si="67"/>
        <v>0</v>
      </c>
      <c r="T243" s="205">
        <f t="shared" si="68"/>
        <v>0</v>
      </c>
      <c r="U243" s="205">
        <f t="shared" si="69"/>
        <v>0</v>
      </c>
      <c r="V243" s="8"/>
      <c r="W243" s="8"/>
      <c r="X243" s="8"/>
      <c r="Y243" s="9"/>
      <c r="Z243" s="9"/>
    </row>
    <row r="244" spans="2:26" s="1" customFormat="1" hidden="1" outlineLevel="1">
      <c r="B244" s="21" t="s">
        <v>528</v>
      </c>
      <c r="C244" s="224" t="s">
        <v>768</v>
      </c>
      <c r="D244" s="23" t="s">
        <v>507</v>
      </c>
      <c r="E244" s="24"/>
      <c r="F244" s="24"/>
      <c r="G244" s="24"/>
      <c r="H244" s="24"/>
      <c r="I244" s="23" t="s">
        <v>25</v>
      </c>
      <c r="J244" s="74">
        <v>50000</v>
      </c>
      <c r="K244" s="27">
        <v>23.54</v>
      </c>
      <c r="L244" s="29">
        <f t="shared" si="63"/>
        <v>1177000</v>
      </c>
      <c r="M244" s="23" t="str">
        <f t="shared" si="64"/>
        <v>szt.</v>
      </c>
      <c r="N244" s="23"/>
      <c r="O244" s="42">
        <v>0</v>
      </c>
      <c r="P244" s="28">
        <f t="shared" si="65"/>
        <v>0</v>
      </c>
      <c r="Q244" s="29">
        <f t="shared" si="70"/>
        <v>1177000</v>
      </c>
      <c r="S244" s="30">
        <f t="shared" si="67"/>
        <v>0</v>
      </c>
      <c r="T244" s="205">
        <f t="shared" si="68"/>
        <v>0</v>
      </c>
      <c r="U244" s="205">
        <f t="shared" si="69"/>
        <v>0</v>
      </c>
      <c r="V244" s="8"/>
      <c r="W244" s="8"/>
      <c r="X244" s="8"/>
      <c r="Y244" s="9"/>
      <c r="Z244" s="9"/>
    </row>
    <row r="245" spans="2:26" s="1" customFormat="1" hidden="1" outlineLevel="1">
      <c r="B245" s="21" t="s">
        <v>529</v>
      </c>
      <c r="C245" s="225" t="s">
        <v>530</v>
      </c>
      <c r="D245" s="23" t="s">
        <v>507</v>
      </c>
      <c r="E245" s="24"/>
      <c r="F245" s="24"/>
      <c r="G245" s="24"/>
      <c r="H245" s="24"/>
      <c r="I245" s="23" t="s">
        <v>25</v>
      </c>
      <c r="J245" s="73">
        <v>500</v>
      </c>
      <c r="K245" s="27">
        <v>42</v>
      </c>
      <c r="L245" s="29">
        <f t="shared" si="63"/>
        <v>21000</v>
      </c>
      <c r="M245" s="23" t="str">
        <f t="shared" si="64"/>
        <v>szt.</v>
      </c>
      <c r="N245" s="23"/>
      <c r="O245" s="42">
        <v>0</v>
      </c>
      <c r="P245" s="28">
        <f t="shared" si="65"/>
        <v>0</v>
      </c>
      <c r="Q245" s="29">
        <f t="shared" si="70"/>
        <v>21000</v>
      </c>
      <c r="S245" s="30">
        <f t="shared" si="67"/>
        <v>0</v>
      </c>
      <c r="T245" s="205">
        <f t="shared" si="68"/>
        <v>0</v>
      </c>
      <c r="U245" s="205">
        <f t="shared" si="69"/>
        <v>0</v>
      </c>
      <c r="V245" s="8"/>
      <c r="W245" s="8"/>
      <c r="X245" s="8"/>
      <c r="Y245" s="9"/>
      <c r="Z245" s="9"/>
    </row>
    <row r="246" spans="2:26" s="1" customFormat="1" hidden="1" outlineLevel="1">
      <c r="B246" s="21" t="s">
        <v>531</v>
      </c>
      <c r="C246" s="224" t="s">
        <v>532</v>
      </c>
      <c r="D246" s="23" t="s">
        <v>507</v>
      </c>
      <c r="E246" s="24"/>
      <c r="F246" s="24"/>
      <c r="G246" s="24"/>
      <c r="H246" s="24"/>
      <c r="I246" s="23" t="s">
        <v>25</v>
      </c>
      <c r="J246" s="74">
        <v>6000</v>
      </c>
      <c r="K246" s="27">
        <v>0.98</v>
      </c>
      <c r="L246" s="29">
        <f t="shared" si="63"/>
        <v>5880</v>
      </c>
      <c r="M246" s="23" t="str">
        <f t="shared" si="64"/>
        <v>szt.</v>
      </c>
      <c r="N246" s="23"/>
      <c r="O246" s="42">
        <v>0</v>
      </c>
      <c r="P246" s="28">
        <f t="shared" si="65"/>
        <v>0</v>
      </c>
      <c r="Q246" s="29">
        <f t="shared" si="70"/>
        <v>5880</v>
      </c>
      <c r="S246" s="30">
        <f t="shared" si="67"/>
        <v>0</v>
      </c>
      <c r="T246" s="205">
        <f t="shared" si="68"/>
        <v>0</v>
      </c>
      <c r="U246" s="205">
        <f t="shared" si="69"/>
        <v>0</v>
      </c>
      <c r="V246" s="8"/>
      <c r="W246" s="8"/>
      <c r="X246" s="8"/>
      <c r="Y246" s="9"/>
      <c r="Z246" s="9"/>
    </row>
    <row r="247" spans="2:26" s="1" customFormat="1" hidden="1" outlineLevel="1">
      <c r="B247" s="21" t="s">
        <v>533</v>
      </c>
      <c r="C247" s="224" t="s">
        <v>534</v>
      </c>
      <c r="D247" s="23" t="s">
        <v>507</v>
      </c>
      <c r="E247" s="24"/>
      <c r="F247" s="24"/>
      <c r="G247" s="24"/>
      <c r="H247" s="24"/>
      <c r="I247" s="23" t="s">
        <v>25</v>
      </c>
      <c r="J247" s="74">
        <v>8000</v>
      </c>
      <c r="K247" s="27">
        <v>12</v>
      </c>
      <c r="L247" s="29">
        <f t="shared" si="63"/>
        <v>96000</v>
      </c>
      <c r="M247" s="23" t="str">
        <f t="shared" si="64"/>
        <v>szt.</v>
      </c>
      <c r="N247" s="23"/>
      <c r="O247" s="42">
        <v>0</v>
      </c>
      <c r="P247" s="28">
        <f t="shared" si="65"/>
        <v>0</v>
      </c>
      <c r="Q247" s="29">
        <f t="shared" si="70"/>
        <v>96000</v>
      </c>
      <c r="S247" s="30">
        <f t="shared" si="67"/>
        <v>0</v>
      </c>
      <c r="T247" s="205">
        <f t="shared" si="68"/>
        <v>0</v>
      </c>
      <c r="U247" s="205">
        <f t="shared" si="69"/>
        <v>0</v>
      </c>
      <c r="V247" s="8"/>
      <c r="W247" s="8"/>
      <c r="X247" s="8"/>
      <c r="Y247" s="9"/>
      <c r="Z247" s="9"/>
    </row>
    <row r="248" spans="2:26" s="1" customFormat="1" hidden="1" outlineLevel="1">
      <c r="B248" s="21" t="s">
        <v>535</v>
      </c>
      <c r="C248" s="224" t="s">
        <v>536</v>
      </c>
      <c r="D248" s="23" t="s">
        <v>507</v>
      </c>
      <c r="E248" s="24"/>
      <c r="F248" s="24"/>
      <c r="G248" s="24"/>
      <c r="H248" s="24"/>
      <c r="I248" s="23" t="s">
        <v>25</v>
      </c>
      <c r="J248" s="74">
        <v>8000</v>
      </c>
      <c r="K248" s="27">
        <v>12.9</v>
      </c>
      <c r="L248" s="29">
        <f t="shared" si="63"/>
        <v>103200</v>
      </c>
      <c r="M248" s="23" t="str">
        <f t="shared" si="64"/>
        <v>szt.</v>
      </c>
      <c r="N248" s="23"/>
      <c r="O248" s="42">
        <v>0</v>
      </c>
      <c r="P248" s="28">
        <f t="shared" si="65"/>
        <v>0</v>
      </c>
      <c r="Q248" s="29">
        <f t="shared" si="70"/>
        <v>103200</v>
      </c>
      <c r="S248" s="30">
        <f t="shared" si="67"/>
        <v>0</v>
      </c>
      <c r="T248" s="205">
        <f t="shared" si="68"/>
        <v>0</v>
      </c>
      <c r="U248" s="205">
        <f t="shared" si="69"/>
        <v>0</v>
      </c>
      <c r="V248" s="8"/>
      <c r="W248" s="8"/>
      <c r="X248" s="8"/>
      <c r="Y248" s="9"/>
      <c r="Z248" s="9"/>
    </row>
    <row r="249" spans="2:26" s="1" customFormat="1" hidden="1" outlineLevel="1">
      <c r="B249" s="21" t="s">
        <v>537</v>
      </c>
      <c r="C249" s="224" t="s">
        <v>538</v>
      </c>
      <c r="D249" s="23" t="s">
        <v>507</v>
      </c>
      <c r="E249" s="24"/>
      <c r="F249" s="24"/>
      <c r="G249" s="24"/>
      <c r="H249" s="24"/>
      <c r="I249" s="23" t="s">
        <v>25</v>
      </c>
      <c r="J249" s="74">
        <v>7000</v>
      </c>
      <c r="K249" s="27">
        <v>5.8</v>
      </c>
      <c r="L249" s="29">
        <f t="shared" si="63"/>
        <v>40600</v>
      </c>
      <c r="M249" s="23" t="str">
        <f t="shared" si="64"/>
        <v>szt.</v>
      </c>
      <c r="N249" s="23"/>
      <c r="O249" s="42">
        <v>0</v>
      </c>
      <c r="P249" s="28">
        <f t="shared" si="65"/>
        <v>0</v>
      </c>
      <c r="Q249" s="29">
        <f t="shared" si="70"/>
        <v>40600</v>
      </c>
      <c r="S249" s="30">
        <f t="shared" si="67"/>
        <v>0</v>
      </c>
      <c r="T249" s="205">
        <f t="shared" si="68"/>
        <v>0</v>
      </c>
      <c r="U249" s="205">
        <f t="shared" si="69"/>
        <v>0</v>
      </c>
      <c r="V249" s="8"/>
      <c r="W249" s="8"/>
      <c r="X249" s="8"/>
      <c r="Y249" s="9"/>
      <c r="Z249" s="9"/>
    </row>
    <row r="250" spans="2:26" s="1" customFormat="1" hidden="1" outlineLevel="1">
      <c r="B250" s="21" t="s">
        <v>539</v>
      </c>
      <c r="C250" s="224" t="s">
        <v>540</v>
      </c>
      <c r="D250" s="23" t="s">
        <v>507</v>
      </c>
      <c r="E250" s="24"/>
      <c r="F250" s="24"/>
      <c r="G250" s="24"/>
      <c r="H250" s="24"/>
      <c r="I250" s="23" t="s">
        <v>25</v>
      </c>
      <c r="J250" s="73">
        <v>500</v>
      </c>
      <c r="K250" s="27">
        <v>44.75</v>
      </c>
      <c r="L250" s="29">
        <f t="shared" si="63"/>
        <v>22375</v>
      </c>
      <c r="M250" s="23" t="str">
        <f t="shared" si="64"/>
        <v>szt.</v>
      </c>
      <c r="N250" s="23"/>
      <c r="O250" s="42">
        <v>0</v>
      </c>
      <c r="P250" s="28">
        <f t="shared" si="65"/>
        <v>0</v>
      </c>
      <c r="Q250" s="29">
        <f t="shared" si="70"/>
        <v>22375</v>
      </c>
      <c r="S250" s="30">
        <f t="shared" si="67"/>
        <v>0</v>
      </c>
      <c r="T250" s="205">
        <f t="shared" si="68"/>
        <v>0</v>
      </c>
      <c r="U250" s="205">
        <f t="shared" si="69"/>
        <v>0</v>
      </c>
      <c r="V250" s="8"/>
      <c r="W250" s="8"/>
      <c r="X250" s="8"/>
      <c r="Y250" s="9"/>
      <c r="Z250" s="9"/>
    </row>
    <row r="251" spans="2:26" s="1" customFormat="1" hidden="1" outlineLevel="1">
      <c r="B251" s="21" t="s">
        <v>541</v>
      </c>
      <c r="C251" s="224" t="s">
        <v>542</v>
      </c>
      <c r="D251" s="23" t="s">
        <v>507</v>
      </c>
      <c r="E251" s="24"/>
      <c r="F251" s="24"/>
      <c r="G251" s="24"/>
      <c r="H251" s="24"/>
      <c r="I251" s="23" t="s">
        <v>25</v>
      </c>
      <c r="J251" s="73">
        <v>700</v>
      </c>
      <c r="K251" s="27">
        <v>98.5</v>
      </c>
      <c r="L251" s="29">
        <f t="shared" si="63"/>
        <v>68950</v>
      </c>
      <c r="M251" s="23" t="str">
        <f t="shared" si="64"/>
        <v>szt.</v>
      </c>
      <c r="N251" s="23"/>
      <c r="O251" s="42">
        <v>0</v>
      </c>
      <c r="P251" s="28">
        <f t="shared" si="65"/>
        <v>0</v>
      </c>
      <c r="Q251" s="29">
        <f t="shared" si="70"/>
        <v>68950</v>
      </c>
      <c r="S251" s="30">
        <f t="shared" si="67"/>
        <v>0</v>
      </c>
      <c r="T251" s="205">
        <f t="shared" si="68"/>
        <v>0</v>
      </c>
      <c r="U251" s="205">
        <f t="shared" si="69"/>
        <v>0</v>
      </c>
      <c r="V251" s="8"/>
      <c r="W251" s="8"/>
      <c r="X251" s="8"/>
      <c r="Y251" s="9"/>
      <c r="Z251" s="9"/>
    </row>
    <row r="252" spans="2:26" s="1" customFormat="1" hidden="1" outlineLevel="1">
      <c r="B252" s="21" t="s">
        <v>543</v>
      </c>
      <c r="C252" s="76" t="s">
        <v>769</v>
      </c>
      <c r="D252" s="23" t="s">
        <v>507</v>
      </c>
      <c r="E252" s="24"/>
      <c r="F252" s="24"/>
      <c r="G252" s="24"/>
      <c r="H252" s="34" t="s">
        <v>28</v>
      </c>
      <c r="I252" s="23" t="s">
        <v>25</v>
      </c>
      <c r="J252" s="73">
        <v>150</v>
      </c>
      <c r="K252" s="27">
        <v>11.5</v>
      </c>
      <c r="L252" s="40">
        <f t="shared" si="63"/>
        <v>1725</v>
      </c>
      <c r="M252" s="23" t="str">
        <f t="shared" si="64"/>
        <v>szt.</v>
      </c>
      <c r="N252" s="23"/>
      <c r="O252" s="42">
        <v>0</v>
      </c>
      <c r="P252" s="28">
        <f t="shared" si="65"/>
        <v>0</v>
      </c>
      <c r="Q252" s="40">
        <f t="shared" si="70"/>
        <v>1725</v>
      </c>
      <c r="S252" s="30">
        <f t="shared" si="67"/>
        <v>0</v>
      </c>
      <c r="T252" s="205">
        <f t="shared" si="68"/>
        <v>0</v>
      </c>
      <c r="U252" s="205">
        <f t="shared" si="69"/>
        <v>1725</v>
      </c>
      <c r="V252" s="8"/>
      <c r="W252" s="8"/>
      <c r="X252" s="8"/>
      <c r="Y252" s="9"/>
      <c r="Z252" s="9"/>
    </row>
    <row r="253" spans="2:26" s="1" customFormat="1" hidden="1" outlineLevel="1">
      <c r="B253" s="21" t="s">
        <v>544</v>
      </c>
      <c r="C253" s="224" t="s">
        <v>545</v>
      </c>
      <c r="D253" s="23" t="s">
        <v>507</v>
      </c>
      <c r="E253" s="24"/>
      <c r="F253" s="24"/>
      <c r="G253" s="24"/>
      <c r="H253" s="24"/>
      <c r="I253" s="23" t="s">
        <v>25</v>
      </c>
      <c r="J253" s="73">
        <v>1000</v>
      </c>
      <c r="K253" s="27">
        <v>8.52</v>
      </c>
      <c r="L253" s="29">
        <f t="shared" si="63"/>
        <v>8520</v>
      </c>
      <c r="M253" s="23" t="str">
        <f t="shared" si="64"/>
        <v>szt.</v>
      </c>
      <c r="N253" s="23"/>
      <c r="O253" s="42">
        <v>0</v>
      </c>
      <c r="P253" s="28">
        <f t="shared" si="65"/>
        <v>0</v>
      </c>
      <c r="Q253" s="29">
        <f t="shared" si="70"/>
        <v>8520</v>
      </c>
      <c r="S253" s="30">
        <f t="shared" si="67"/>
        <v>0</v>
      </c>
      <c r="T253" s="205">
        <f t="shared" si="68"/>
        <v>0</v>
      </c>
      <c r="U253" s="205">
        <f t="shared" si="69"/>
        <v>0</v>
      </c>
      <c r="V253" s="8"/>
      <c r="W253" s="8"/>
      <c r="X253" s="8"/>
      <c r="Y253" s="9"/>
      <c r="Z253" s="9"/>
    </row>
    <row r="254" spans="2:26" s="1" customFormat="1" hidden="1" outlineLevel="1">
      <c r="B254" s="21" t="s">
        <v>546</v>
      </c>
      <c r="C254" s="224" t="s">
        <v>547</v>
      </c>
      <c r="D254" s="23" t="s">
        <v>507</v>
      </c>
      <c r="E254" s="24"/>
      <c r="F254" s="24"/>
      <c r="G254" s="24"/>
      <c r="H254" s="24"/>
      <c r="I254" s="23" t="s">
        <v>25</v>
      </c>
      <c r="J254" s="74">
        <v>1850</v>
      </c>
      <c r="K254" s="27">
        <v>2.15</v>
      </c>
      <c r="L254" s="29">
        <f t="shared" si="63"/>
        <v>3977.5</v>
      </c>
      <c r="M254" s="23" t="str">
        <f t="shared" si="64"/>
        <v>szt.</v>
      </c>
      <c r="N254" s="23"/>
      <c r="O254" s="42">
        <v>0</v>
      </c>
      <c r="P254" s="28">
        <f t="shared" si="65"/>
        <v>0</v>
      </c>
      <c r="Q254" s="29">
        <f t="shared" si="70"/>
        <v>3977.5</v>
      </c>
      <c r="S254" s="30">
        <f t="shared" si="67"/>
        <v>0</v>
      </c>
      <c r="T254" s="205">
        <f t="shared" si="68"/>
        <v>0</v>
      </c>
      <c r="U254" s="205">
        <f t="shared" si="69"/>
        <v>0</v>
      </c>
      <c r="V254" s="8"/>
      <c r="W254" s="8"/>
      <c r="X254" s="8"/>
      <c r="Y254" s="9"/>
      <c r="Z254" s="9"/>
    </row>
    <row r="255" spans="2:26" s="1" customFormat="1" hidden="1" outlineLevel="1">
      <c r="B255" s="21" t="s">
        <v>548</v>
      </c>
      <c r="C255" s="224" t="s">
        <v>549</v>
      </c>
      <c r="D255" s="23" t="s">
        <v>507</v>
      </c>
      <c r="E255" s="24"/>
      <c r="F255" s="24"/>
      <c r="G255" s="24"/>
      <c r="H255" s="24"/>
      <c r="I255" s="23" t="s">
        <v>25</v>
      </c>
      <c r="J255" s="74">
        <v>60000</v>
      </c>
      <c r="K255" s="27">
        <v>4.9000000000000004</v>
      </c>
      <c r="L255" s="43">
        <f t="shared" si="63"/>
        <v>294000</v>
      </c>
      <c r="M255" s="23" t="str">
        <f t="shared" si="64"/>
        <v>szt.</v>
      </c>
      <c r="N255" s="23"/>
      <c r="O255" s="42">
        <v>0</v>
      </c>
      <c r="P255" s="28">
        <f t="shared" si="65"/>
        <v>0</v>
      </c>
      <c r="Q255" s="43">
        <f t="shared" si="70"/>
        <v>294000</v>
      </c>
      <c r="S255" s="30">
        <f t="shared" si="67"/>
        <v>0</v>
      </c>
      <c r="T255" s="205">
        <f t="shared" si="68"/>
        <v>0</v>
      </c>
      <c r="U255" s="205">
        <f t="shared" si="69"/>
        <v>0</v>
      </c>
      <c r="V255" s="8"/>
      <c r="W255" s="8"/>
      <c r="X255" s="8"/>
      <c r="Y255" s="9"/>
      <c r="Z255" s="9"/>
    </row>
    <row r="256" spans="2:26" s="1" customFormat="1" hidden="1" outlineLevel="1">
      <c r="B256" s="21" t="s">
        <v>550</v>
      </c>
      <c r="C256" s="224" t="s">
        <v>551</v>
      </c>
      <c r="D256" s="23" t="s">
        <v>507</v>
      </c>
      <c r="E256" s="24"/>
      <c r="F256" s="24"/>
      <c r="G256" s="24"/>
      <c r="H256" s="24"/>
      <c r="I256" s="23" t="s">
        <v>25</v>
      </c>
      <c r="J256" s="73">
        <v>500</v>
      </c>
      <c r="K256" s="27">
        <v>16</v>
      </c>
      <c r="L256" s="43">
        <f t="shared" si="63"/>
        <v>8000</v>
      </c>
      <c r="M256" s="23" t="str">
        <f t="shared" si="64"/>
        <v>szt.</v>
      </c>
      <c r="N256" s="23"/>
      <c r="O256" s="42">
        <v>0</v>
      </c>
      <c r="P256" s="28">
        <f t="shared" si="65"/>
        <v>0</v>
      </c>
      <c r="Q256" s="43">
        <f t="shared" si="70"/>
        <v>8000</v>
      </c>
      <c r="S256" s="30">
        <f t="shared" si="67"/>
        <v>0</v>
      </c>
      <c r="T256" s="205">
        <f t="shared" si="68"/>
        <v>0</v>
      </c>
      <c r="U256" s="205">
        <f t="shared" si="69"/>
        <v>0</v>
      </c>
      <c r="V256" s="8"/>
      <c r="W256" s="8"/>
      <c r="X256" s="8"/>
      <c r="Y256" s="9"/>
      <c r="Z256" s="9"/>
    </row>
    <row r="257" spans="2:26" s="1" customFormat="1" hidden="1" outlineLevel="1">
      <c r="B257" s="21" t="s">
        <v>552</v>
      </c>
      <c r="C257" s="76" t="s">
        <v>770</v>
      </c>
      <c r="D257" s="23" t="s">
        <v>507</v>
      </c>
      <c r="E257" s="24"/>
      <c r="F257" s="24"/>
      <c r="G257" s="24"/>
      <c r="H257" s="34" t="s">
        <v>28</v>
      </c>
      <c r="I257" s="23" t="s">
        <v>25</v>
      </c>
      <c r="J257" s="73">
        <v>30</v>
      </c>
      <c r="K257" s="27">
        <v>300</v>
      </c>
      <c r="L257" s="40">
        <f t="shared" si="63"/>
        <v>9000</v>
      </c>
      <c r="M257" s="23" t="str">
        <f t="shared" si="64"/>
        <v>szt.</v>
      </c>
      <c r="N257" s="23"/>
      <c r="O257" s="42">
        <v>0</v>
      </c>
      <c r="P257" s="28">
        <f t="shared" si="65"/>
        <v>0</v>
      </c>
      <c r="Q257" s="40">
        <f t="shared" si="70"/>
        <v>9000</v>
      </c>
      <c r="S257" s="30">
        <f t="shared" si="67"/>
        <v>0</v>
      </c>
      <c r="T257" s="205">
        <f t="shared" si="68"/>
        <v>0</v>
      </c>
      <c r="U257" s="205">
        <f t="shared" si="69"/>
        <v>9000</v>
      </c>
      <c r="V257" s="8"/>
      <c r="W257" s="8"/>
      <c r="X257" s="8"/>
      <c r="Y257" s="9"/>
      <c r="Z257" s="9"/>
    </row>
    <row r="258" spans="2:26" s="1" customFormat="1" hidden="1" outlineLevel="1">
      <c r="B258" s="21" t="s">
        <v>553</v>
      </c>
      <c r="C258" s="76" t="s">
        <v>771</v>
      </c>
      <c r="D258" s="23" t="s">
        <v>507</v>
      </c>
      <c r="E258" s="24"/>
      <c r="F258" s="71" t="s">
        <v>28</v>
      </c>
      <c r="G258" s="24"/>
      <c r="H258" s="34" t="s">
        <v>28</v>
      </c>
      <c r="I258" s="23" t="s">
        <v>25</v>
      </c>
      <c r="J258" s="73">
        <v>14</v>
      </c>
      <c r="K258" s="27">
        <v>15000</v>
      </c>
      <c r="L258" s="40">
        <f t="shared" si="63"/>
        <v>210000</v>
      </c>
      <c r="M258" s="23" t="str">
        <f t="shared" si="64"/>
        <v>szt.</v>
      </c>
      <c r="N258" s="23"/>
      <c r="O258" s="42">
        <v>0</v>
      </c>
      <c r="P258" s="28">
        <f t="shared" si="65"/>
        <v>0</v>
      </c>
      <c r="Q258" s="40">
        <f t="shared" si="70"/>
        <v>210000</v>
      </c>
      <c r="S258" s="30">
        <f t="shared" si="67"/>
        <v>210000</v>
      </c>
      <c r="T258" s="205">
        <f t="shared" si="68"/>
        <v>0</v>
      </c>
      <c r="U258" s="205">
        <f t="shared" si="69"/>
        <v>210000</v>
      </c>
      <c r="V258" s="8"/>
      <c r="W258" s="8"/>
      <c r="X258" s="8"/>
      <c r="Y258" s="9"/>
      <c r="Z258" s="9"/>
    </row>
    <row r="259" spans="2:26" s="1" customFormat="1" hidden="1" outlineLevel="1">
      <c r="B259" s="21" t="s">
        <v>554</v>
      </c>
      <c r="C259" s="224" t="s">
        <v>555</v>
      </c>
      <c r="D259" s="23" t="s">
        <v>507</v>
      </c>
      <c r="E259" s="24"/>
      <c r="F259" s="24"/>
      <c r="G259" s="24"/>
      <c r="H259" s="24"/>
      <c r="I259" s="23" t="s">
        <v>25</v>
      </c>
      <c r="J259" s="73">
        <v>1000</v>
      </c>
      <c r="K259" s="27">
        <v>35</v>
      </c>
      <c r="L259" s="43">
        <f t="shared" si="63"/>
        <v>35000</v>
      </c>
      <c r="M259" s="23" t="str">
        <f t="shared" si="64"/>
        <v>szt.</v>
      </c>
      <c r="N259" s="23"/>
      <c r="O259" s="42">
        <v>0</v>
      </c>
      <c r="P259" s="28">
        <f t="shared" si="65"/>
        <v>0</v>
      </c>
      <c r="Q259" s="43">
        <f t="shared" si="70"/>
        <v>35000</v>
      </c>
      <c r="S259" s="30">
        <f t="shared" si="67"/>
        <v>0</v>
      </c>
      <c r="T259" s="205">
        <f t="shared" si="68"/>
        <v>0</v>
      </c>
      <c r="U259" s="205">
        <f t="shared" si="69"/>
        <v>0</v>
      </c>
      <c r="V259" s="8"/>
      <c r="W259" s="8"/>
      <c r="X259" s="8"/>
      <c r="Y259" s="9"/>
      <c r="Z259" s="9"/>
    </row>
    <row r="260" spans="2:26" s="1" customFormat="1" ht="28.8" hidden="1" outlineLevel="1">
      <c r="B260" s="21" t="s">
        <v>556</v>
      </c>
      <c r="C260" s="224" t="s">
        <v>557</v>
      </c>
      <c r="D260" s="23" t="s">
        <v>507</v>
      </c>
      <c r="E260" s="24"/>
      <c r="F260" s="24"/>
      <c r="G260" s="24"/>
      <c r="H260" s="24"/>
      <c r="I260" s="23" t="s">
        <v>558</v>
      </c>
      <c r="J260" s="73">
        <v>1</v>
      </c>
      <c r="K260" s="27">
        <v>104218.5</v>
      </c>
      <c r="L260" s="43">
        <f t="shared" si="63"/>
        <v>104218.5</v>
      </c>
      <c r="M260" s="23" t="str">
        <f t="shared" si="64"/>
        <v>usługa</v>
      </c>
      <c r="N260" s="23"/>
      <c r="O260" s="42">
        <v>0</v>
      </c>
      <c r="P260" s="28">
        <f t="shared" si="65"/>
        <v>0</v>
      </c>
      <c r="Q260" s="43">
        <f t="shared" si="70"/>
        <v>104218.5</v>
      </c>
      <c r="S260" s="30">
        <f t="shared" si="67"/>
        <v>0</v>
      </c>
      <c r="T260" s="205">
        <f t="shared" si="68"/>
        <v>0</v>
      </c>
      <c r="U260" s="205">
        <f t="shared" si="69"/>
        <v>0</v>
      </c>
      <c r="V260" s="8"/>
      <c r="W260" s="8"/>
      <c r="X260" s="8"/>
      <c r="Y260" s="9"/>
      <c r="Z260" s="9"/>
    </row>
    <row r="261" spans="2:26" s="1" customFormat="1" hidden="1" outlineLevel="1">
      <c r="B261" s="21" t="s">
        <v>559</v>
      </c>
      <c r="C261" s="225" t="s">
        <v>135</v>
      </c>
      <c r="D261" s="23" t="s">
        <v>507</v>
      </c>
      <c r="E261" s="24"/>
      <c r="F261" s="24"/>
      <c r="G261" s="24"/>
      <c r="H261" s="24"/>
      <c r="I261" s="23" t="s">
        <v>501</v>
      </c>
      <c r="J261" s="73">
        <v>800</v>
      </c>
      <c r="K261" s="27">
        <v>120</v>
      </c>
      <c r="L261" s="43">
        <f t="shared" si="63"/>
        <v>96000</v>
      </c>
      <c r="M261" s="23" t="str">
        <f t="shared" si="64"/>
        <v>godzina</v>
      </c>
      <c r="N261" s="23"/>
      <c r="O261" s="42">
        <v>0</v>
      </c>
      <c r="P261" s="28">
        <f t="shared" si="65"/>
        <v>0</v>
      </c>
      <c r="Q261" s="43">
        <f t="shared" si="70"/>
        <v>96000</v>
      </c>
      <c r="S261" s="30">
        <f t="shared" si="67"/>
        <v>0</v>
      </c>
      <c r="T261" s="205">
        <f t="shared" si="68"/>
        <v>0</v>
      </c>
      <c r="U261" s="205">
        <f t="shared" si="69"/>
        <v>0</v>
      </c>
      <c r="V261" s="8"/>
      <c r="W261" s="8"/>
      <c r="X261" s="8"/>
      <c r="Y261" s="9"/>
      <c r="Z261" s="9"/>
    </row>
    <row r="262" spans="2:26" s="1" customFormat="1" hidden="1" outlineLevel="1">
      <c r="B262" s="21" t="s">
        <v>560</v>
      </c>
      <c r="C262" s="226" t="s">
        <v>340</v>
      </c>
      <c r="D262" s="23" t="s">
        <v>507</v>
      </c>
      <c r="E262" s="49"/>
      <c r="F262" s="49"/>
      <c r="G262" s="49"/>
      <c r="H262" s="49"/>
      <c r="I262" s="23" t="s">
        <v>341</v>
      </c>
      <c r="J262" s="73">
        <v>200</v>
      </c>
      <c r="K262" s="27">
        <v>200</v>
      </c>
      <c r="L262" s="43">
        <f t="shared" si="63"/>
        <v>40000</v>
      </c>
      <c r="M262" s="23" t="str">
        <f t="shared" si="64"/>
        <v>liczba dni</v>
      </c>
      <c r="N262" s="23"/>
      <c r="O262" s="42">
        <v>0</v>
      </c>
      <c r="P262" s="28">
        <f t="shared" si="65"/>
        <v>0</v>
      </c>
      <c r="Q262" s="43">
        <f t="shared" si="70"/>
        <v>40000</v>
      </c>
      <c r="S262" s="30">
        <f t="shared" si="67"/>
        <v>0</v>
      </c>
      <c r="T262" s="205">
        <f t="shared" si="68"/>
        <v>0</v>
      </c>
      <c r="U262" s="205">
        <f t="shared" si="69"/>
        <v>0</v>
      </c>
      <c r="V262" s="8"/>
      <c r="W262" s="8"/>
      <c r="X262" s="8"/>
      <c r="Y262" s="9"/>
      <c r="Z262" s="9"/>
    </row>
    <row r="263" spans="2:26" s="1" customFormat="1" hidden="1" outlineLevel="1">
      <c r="B263" s="21" t="s">
        <v>561</v>
      </c>
      <c r="C263" s="224" t="s">
        <v>562</v>
      </c>
      <c r="D263" s="23" t="s">
        <v>507</v>
      </c>
      <c r="E263" s="49"/>
      <c r="F263" s="49"/>
      <c r="G263" s="49"/>
      <c r="H263" s="49"/>
      <c r="I263" s="23" t="s">
        <v>25</v>
      </c>
      <c r="J263" s="78">
        <v>100</v>
      </c>
      <c r="K263" s="27">
        <v>130</v>
      </c>
      <c r="L263" s="43">
        <f t="shared" si="63"/>
        <v>13000</v>
      </c>
      <c r="M263" s="23" t="str">
        <f t="shared" si="64"/>
        <v>szt.</v>
      </c>
      <c r="N263" s="79"/>
      <c r="O263" s="42">
        <v>0</v>
      </c>
      <c r="P263" s="28">
        <f t="shared" si="65"/>
        <v>0</v>
      </c>
      <c r="Q263" s="43">
        <f t="shared" si="70"/>
        <v>13000</v>
      </c>
      <c r="S263" s="30">
        <f t="shared" si="67"/>
        <v>0</v>
      </c>
      <c r="T263" s="205">
        <f t="shared" si="68"/>
        <v>0</v>
      </c>
      <c r="U263" s="205">
        <f t="shared" si="69"/>
        <v>0</v>
      </c>
      <c r="V263" s="8"/>
      <c r="W263" s="8"/>
      <c r="X263" s="8"/>
      <c r="Y263" s="9"/>
      <c r="Z263" s="9"/>
    </row>
    <row r="264" spans="2:26" s="1" customFormat="1" hidden="1" outlineLevel="1">
      <c r="B264" s="21" t="s">
        <v>563</v>
      </c>
      <c r="C264" s="76" t="s">
        <v>772</v>
      </c>
      <c r="D264" s="23" t="s">
        <v>507</v>
      </c>
      <c r="E264" s="49"/>
      <c r="F264" s="49"/>
      <c r="G264" s="49"/>
      <c r="H264" s="57" t="s">
        <v>28</v>
      </c>
      <c r="I264" s="23" t="s">
        <v>25</v>
      </c>
      <c r="J264" s="78">
        <v>19000</v>
      </c>
      <c r="K264" s="27">
        <v>20</v>
      </c>
      <c r="L264" s="40">
        <f t="shared" si="63"/>
        <v>380000</v>
      </c>
      <c r="M264" s="23" t="str">
        <f t="shared" si="64"/>
        <v>szt.</v>
      </c>
      <c r="N264" s="79"/>
      <c r="O264" s="42">
        <v>0</v>
      </c>
      <c r="P264" s="28">
        <f t="shared" si="65"/>
        <v>0</v>
      </c>
      <c r="Q264" s="40">
        <f t="shared" si="70"/>
        <v>380000</v>
      </c>
      <c r="S264" s="30">
        <f t="shared" si="67"/>
        <v>0</v>
      </c>
      <c r="T264" s="205">
        <f t="shared" si="68"/>
        <v>0</v>
      </c>
      <c r="U264" s="205">
        <f t="shared" si="69"/>
        <v>380000</v>
      </c>
      <c r="V264" s="8"/>
      <c r="W264" s="8"/>
      <c r="X264" s="8"/>
      <c r="Y264" s="9"/>
      <c r="Z264" s="9"/>
    </row>
    <row r="265" spans="2:26" s="1" customFormat="1" hidden="1" outlineLevel="1">
      <c r="B265" s="21" t="s">
        <v>564</v>
      </c>
      <c r="C265" s="224" t="s">
        <v>565</v>
      </c>
      <c r="D265" s="23" t="s">
        <v>507</v>
      </c>
      <c r="E265" s="49"/>
      <c r="F265" s="49"/>
      <c r="G265" s="49"/>
      <c r="H265" s="49"/>
      <c r="I265" s="23" t="s">
        <v>25</v>
      </c>
      <c r="J265" s="78">
        <v>250</v>
      </c>
      <c r="K265" s="27">
        <v>800</v>
      </c>
      <c r="L265" s="43">
        <f t="shared" si="63"/>
        <v>200000</v>
      </c>
      <c r="M265" s="23" t="str">
        <f t="shared" si="64"/>
        <v>szt.</v>
      </c>
      <c r="N265" s="79"/>
      <c r="O265" s="42">
        <v>0</v>
      </c>
      <c r="P265" s="28">
        <f t="shared" si="65"/>
        <v>0</v>
      </c>
      <c r="Q265" s="43">
        <f t="shared" si="70"/>
        <v>200000</v>
      </c>
      <c r="S265" s="30">
        <f t="shared" si="67"/>
        <v>0</v>
      </c>
      <c r="T265" s="205">
        <f t="shared" si="68"/>
        <v>0</v>
      </c>
      <c r="U265" s="205">
        <f t="shared" si="69"/>
        <v>0</v>
      </c>
      <c r="V265" s="8"/>
      <c r="W265" s="8"/>
      <c r="X265" s="8"/>
      <c r="Y265" s="9"/>
      <c r="Z265" s="9"/>
    </row>
    <row r="266" spans="2:26" s="1" customFormat="1" hidden="1" outlineLevel="1">
      <c r="B266" s="21" t="s">
        <v>566</v>
      </c>
      <c r="C266" s="76" t="s">
        <v>773</v>
      </c>
      <c r="D266" s="23" t="s">
        <v>507</v>
      </c>
      <c r="E266" s="49"/>
      <c r="F266" s="49"/>
      <c r="G266" s="49"/>
      <c r="H266" s="57" t="s">
        <v>28</v>
      </c>
      <c r="I266" s="23" t="s">
        <v>25</v>
      </c>
      <c r="J266" s="78">
        <v>3000</v>
      </c>
      <c r="K266" s="27">
        <v>11</v>
      </c>
      <c r="L266" s="40">
        <f t="shared" si="63"/>
        <v>33000</v>
      </c>
      <c r="M266" s="23" t="str">
        <f t="shared" si="64"/>
        <v>szt.</v>
      </c>
      <c r="N266" s="79"/>
      <c r="O266" s="42">
        <v>0</v>
      </c>
      <c r="P266" s="28">
        <f t="shared" si="65"/>
        <v>0</v>
      </c>
      <c r="Q266" s="40">
        <f t="shared" si="70"/>
        <v>33000</v>
      </c>
      <c r="S266" s="30">
        <f t="shared" si="67"/>
        <v>0</v>
      </c>
      <c r="T266" s="205">
        <f t="shared" si="68"/>
        <v>0</v>
      </c>
      <c r="U266" s="205">
        <f t="shared" si="69"/>
        <v>33000</v>
      </c>
      <c r="V266" s="8"/>
      <c r="W266" s="8"/>
      <c r="X266" s="8"/>
      <c r="Y266" s="9"/>
      <c r="Z266" s="9"/>
    </row>
    <row r="267" spans="2:26">
      <c r="B267" s="45" t="s">
        <v>567</v>
      </c>
      <c r="C267" s="542" t="s">
        <v>568</v>
      </c>
      <c r="D267" s="542"/>
      <c r="E267" s="542"/>
      <c r="F267" s="542"/>
      <c r="G267" s="542"/>
      <c r="H267" s="542"/>
      <c r="I267" s="543">
        <f>SUM(L268:L274)</f>
        <v>400000</v>
      </c>
      <c r="J267" s="543"/>
      <c r="K267" s="543"/>
      <c r="L267" s="543"/>
      <c r="M267" s="543">
        <f>SUM(P268:P274)</f>
        <v>0</v>
      </c>
      <c r="N267" s="543"/>
      <c r="O267" s="543"/>
      <c r="P267" s="543"/>
      <c r="Q267" s="20">
        <f>SUM(Q268:Q274)</f>
        <v>400000</v>
      </c>
      <c r="S267" s="227">
        <f>SUM(S268:S274)</f>
        <v>0</v>
      </c>
      <c r="T267" s="227">
        <f>SUM(T268:T274)</f>
        <v>0</v>
      </c>
      <c r="U267" s="227">
        <f>SUM(U268:U274)</f>
        <v>0</v>
      </c>
      <c r="V267" s="220">
        <f>U267/Q267</f>
        <v>0</v>
      </c>
      <c r="W267" s="202">
        <f>Q267-U267</f>
        <v>400000</v>
      </c>
      <c r="X267" s="202">
        <f>Q267-U267+Q420-Q422</f>
        <v>2420248.4900000002</v>
      </c>
      <c r="Y267" s="228">
        <f>Q267+Q420</f>
        <v>3314594.18</v>
      </c>
    </row>
    <row r="268" spans="2:26" hidden="1" outlineLevel="1">
      <c r="B268" s="21" t="s">
        <v>569</v>
      </c>
      <c r="C268" s="22" t="s">
        <v>570</v>
      </c>
      <c r="D268" s="23" t="s">
        <v>571</v>
      </c>
      <c r="E268" s="24"/>
      <c r="F268" s="24"/>
      <c r="G268" s="24"/>
      <c r="H268" s="24"/>
      <c r="I268" s="23" t="s">
        <v>572</v>
      </c>
      <c r="J268" s="73">
        <v>10</v>
      </c>
      <c r="K268" s="27">
        <v>3200</v>
      </c>
      <c r="L268" s="43">
        <f t="shared" ref="L268:L274" si="71">ROUND(K268*J268,2)</f>
        <v>32000</v>
      </c>
      <c r="M268" s="23"/>
      <c r="N268" s="23"/>
      <c r="O268" s="42">
        <v>0</v>
      </c>
      <c r="P268" s="28">
        <f t="shared" ref="P268:P274" si="72">O268*N268</f>
        <v>0</v>
      </c>
      <c r="Q268" s="43">
        <f t="shared" ref="Q268:Q274" si="73">P268+L268</f>
        <v>32000</v>
      </c>
      <c r="S268" s="206">
        <f t="shared" ref="S268:S274" si="74">IF(F268="T",Q268,0)</f>
        <v>0</v>
      </c>
      <c r="T268" s="206">
        <f t="shared" ref="T268:T274" si="75">IF(H268="T",Q268,0)</f>
        <v>0</v>
      </c>
      <c r="U268" s="206">
        <f t="shared" ref="U268:U274" si="76">IF(H268="T",Q268,0)</f>
        <v>0</v>
      </c>
    </row>
    <row r="269" spans="2:26" ht="28.8" hidden="1" outlineLevel="1">
      <c r="B269" s="21" t="s">
        <v>573</v>
      </c>
      <c r="C269" s="22" t="s">
        <v>774</v>
      </c>
      <c r="D269" s="23" t="s">
        <v>571</v>
      </c>
      <c r="E269" s="24"/>
      <c r="F269" s="24"/>
      <c r="G269" s="24"/>
      <c r="H269" s="24"/>
      <c r="I269" s="23" t="s">
        <v>775</v>
      </c>
      <c r="J269" s="73">
        <v>40</v>
      </c>
      <c r="K269" s="27">
        <v>2091</v>
      </c>
      <c r="L269" s="43">
        <f t="shared" si="71"/>
        <v>83640</v>
      </c>
      <c r="M269" s="23"/>
      <c r="N269" s="23"/>
      <c r="O269" s="42">
        <v>0</v>
      </c>
      <c r="P269" s="28">
        <f t="shared" si="72"/>
        <v>0</v>
      </c>
      <c r="Q269" s="43">
        <f t="shared" si="73"/>
        <v>83640</v>
      </c>
      <c r="S269" s="206">
        <f t="shared" si="74"/>
        <v>0</v>
      </c>
      <c r="T269" s="206">
        <f t="shared" si="75"/>
        <v>0</v>
      </c>
      <c r="U269" s="206">
        <f t="shared" si="76"/>
        <v>0</v>
      </c>
    </row>
    <row r="270" spans="2:26" ht="43.2" hidden="1" outlineLevel="1">
      <c r="B270" s="21" t="s">
        <v>574</v>
      </c>
      <c r="C270" s="22" t="s">
        <v>575</v>
      </c>
      <c r="D270" s="23" t="s">
        <v>571</v>
      </c>
      <c r="E270" s="24"/>
      <c r="F270" s="24"/>
      <c r="G270" s="24"/>
      <c r="H270" s="24"/>
      <c r="I270" s="23" t="s">
        <v>501</v>
      </c>
      <c r="J270" s="73">
        <v>120</v>
      </c>
      <c r="K270" s="27">
        <v>200</v>
      </c>
      <c r="L270" s="43">
        <f t="shared" si="71"/>
        <v>24000</v>
      </c>
      <c r="M270" s="23"/>
      <c r="N270" s="23"/>
      <c r="O270" s="42">
        <v>0</v>
      </c>
      <c r="P270" s="28">
        <f t="shared" si="72"/>
        <v>0</v>
      </c>
      <c r="Q270" s="43">
        <f t="shared" si="73"/>
        <v>24000</v>
      </c>
      <c r="S270" s="206">
        <f t="shared" si="74"/>
        <v>0</v>
      </c>
      <c r="T270" s="206">
        <f t="shared" si="75"/>
        <v>0</v>
      </c>
      <c r="U270" s="206">
        <f t="shared" si="76"/>
        <v>0</v>
      </c>
    </row>
    <row r="271" spans="2:26" hidden="1" outlineLevel="1">
      <c r="B271" s="21" t="s">
        <v>576</v>
      </c>
      <c r="C271" s="22" t="s">
        <v>577</v>
      </c>
      <c r="D271" s="23" t="s">
        <v>571</v>
      </c>
      <c r="E271" s="24"/>
      <c r="F271" s="24"/>
      <c r="G271" s="24"/>
      <c r="H271" s="24"/>
      <c r="I271" s="23" t="s">
        <v>776</v>
      </c>
      <c r="J271" s="73">
        <v>20</v>
      </c>
      <c r="K271" s="27">
        <v>3750</v>
      </c>
      <c r="L271" s="43">
        <f t="shared" si="71"/>
        <v>75000</v>
      </c>
      <c r="M271" s="23"/>
      <c r="N271" s="23"/>
      <c r="O271" s="42">
        <v>0</v>
      </c>
      <c r="P271" s="28">
        <f t="shared" si="72"/>
        <v>0</v>
      </c>
      <c r="Q271" s="43">
        <f t="shared" si="73"/>
        <v>75000</v>
      </c>
      <c r="S271" s="206">
        <f t="shared" si="74"/>
        <v>0</v>
      </c>
      <c r="T271" s="206">
        <f t="shared" si="75"/>
        <v>0</v>
      </c>
      <c r="U271" s="206">
        <f t="shared" si="76"/>
        <v>0</v>
      </c>
    </row>
    <row r="272" spans="2:26" hidden="1" outlineLevel="1">
      <c r="B272" s="21" t="s">
        <v>578</v>
      </c>
      <c r="C272" s="22" t="s">
        <v>777</v>
      </c>
      <c r="D272" s="23" t="s">
        <v>571</v>
      </c>
      <c r="E272" s="24"/>
      <c r="F272" s="24"/>
      <c r="G272" s="24"/>
      <c r="H272" s="24"/>
      <c r="I272" s="23" t="s">
        <v>775</v>
      </c>
      <c r="J272" s="73">
        <v>35</v>
      </c>
      <c r="K272" s="27">
        <v>1845</v>
      </c>
      <c r="L272" s="43">
        <f t="shared" si="71"/>
        <v>64575</v>
      </c>
      <c r="M272" s="23"/>
      <c r="N272" s="23"/>
      <c r="O272" s="42">
        <v>0</v>
      </c>
      <c r="P272" s="28">
        <f t="shared" si="72"/>
        <v>0</v>
      </c>
      <c r="Q272" s="43">
        <f t="shared" si="73"/>
        <v>64575</v>
      </c>
      <c r="S272" s="206">
        <f t="shared" si="74"/>
        <v>0</v>
      </c>
      <c r="T272" s="206">
        <f t="shared" si="75"/>
        <v>0</v>
      </c>
      <c r="U272" s="206">
        <f t="shared" si="76"/>
        <v>0</v>
      </c>
    </row>
    <row r="273" spans="2:26" hidden="1" outlineLevel="1">
      <c r="B273" s="21" t="s">
        <v>579</v>
      </c>
      <c r="C273" s="22" t="s">
        <v>580</v>
      </c>
      <c r="D273" s="23" t="s">
        <v>571</v>
      </c>
      <c r="E273" s="24"/>
      <c r="F273" s="24"/>
      <c r="G273" s="24"/>
      <c r="H273" s="24"/>
      <c r="I273" s="23" t="s">
        <v>572</v>
      </c>
      <c r="J273" s="73">
        <v>10</v>
      </c>
      <c r="K273" s="27">
        <v>8142.5</v>
      </c>
      <c r="L273" s="43">
        <f t="shared" si="71"/>
        <v>81425</v>
      </c>
      <c r="M273" s="23"/>
      <c r="N273" s="23"/>
      <c r="O273" s="42">
        <v>0</v>
      </c>
      <c r="P273" s="28">
        <f t="shared" si="72"/>
        <v>0</v>
      </c>
      <c r="Q273" s="43">
        <f t="shared" si="73"/>
        <v>81425</v>
      </c>
      <c r="S273" s="206">
        <f t="shared" si="74"/>
        <v>0</v>
      </c>
      <c r="T273" s="206">
        <f t="shared" si="75"/>
        <v>0</v>
      </c>
      <c r="U273" s="206">
        <f t="shared" si="76"/>
        <v>0</v>
      </c>
    </row>
    <row r="274" spans="2:26" ht="28.8" hidden="1" outlineLevel="1">
      <c r="B274" s="21" t="s">
        <v>581</v>
      </c>
      <c r="C274" s="22" t="s">
        <v>582</v>
      </c>
      <c r="D274" s="23" t="s">
        <v>571</v>
      </c>
      <c r="E274" s="24"/>
      <c r="F274" s="24"/>
      <c r="G274" s="24"/>
      <c r="H274" s="24"/>
      <c r="I274" s="23" t="s">
        <v>776</v>
      </c>
      <c r="J274" s="73">
        <v>40</v>
      </c>
      <c r="K274" s="27">
        <v>984</v>
      </c>
      <c r="L274" s="43">
        <f t="shared" si="71"/>
        <v>39360</v>
      </c>
      <c r="M274" s="23"/>
      <c r="N274" s="23"/>
      <c r="O274" s="42">
        <v>0</v>
      </c>
      <c r="P274" s="28">
        <f t="shared" si="72"/>
        <v>0</v>
      </c>
      <c r="Q274" s="43">
        <f t="shared" si="73"/>
        <v>39360</v>
      </c>
      <c r="S274" s="206">
        <f t="shared" si="74"/>
        <v>0</v>
      </c>
      <c r="T274" s="206">
        <f t="shared" si="75"/>
        <v>0</v>
      </c>
      <c r="U274" s="206">
        <f t="shared" si="76"/>
        <v>0</v>
      </c>
    </row>
    <row r="275" spans="2:26" ht="24.15" customHeight="1">
      <c r="B275" s="45" t="s">
        <v>583</v>
      </c>
      <c r="C275" s="542" t="s">
        <v>584</v>
      </c>
      <c r="D275" s="542"/>
      <c r="E275" s="542"/>
      <c r="F275" s="542"/>
      <c r="G275" s="542"/>
      <c r="H275" s="542"/>
      <c r="I275" s="543">
        <f>SUM(L276:L309)</f>
        <v>2828014.5</v>
      </c>
      <c r="J275" s="543"/>
      <c r="K275" s="543"/>
      <c r="L275" s="543"/>
      <c r="M275" s="543">
        <f>SUM(P276:P293)</f>
        <v>0</v>
      </c>
      <c r="N275" s="543"/>
      <c r="O275" s="543"/>
      <c r="P275" s="543"/>
      <c r="Q275" s="20">
        <f>SUM(Q276:Q309)</f>
        <v>2828014.5</v>
      </c>
      <c r="S275" s="206">
        <f>SUM(S276:S423)</f>
        <v>0</v>
      </c>
      <c r="T275" s="206">
        <f>SUM(T276:T423)</f>
        <v>0</v>
      </c>
      <c r="U275" s="206">
        <f>SUM(U276:U423)</f>
        <v>0</v>
      </c>
      <c r="V275" s="206">
        <f>SUM(V276:V423)</f>
        <v>0</v>
      </c>
      <c r="W275" s="202">
        <f>Q275-U275</f>
        <v>2828014.5</v>
      </c>
      <c r="X275" s="202">
        <f>Q275-U275+Q428-Q430</f>
        <v>2828014.5</v>
      </c>
      <c r="Y275" s="228"/>
    </row>
    <row r="276" spans="2:26" hidden="1" outlineLevel="2">
      <c r="B276" s="21" t="s">
        <v>585</v>
      </c>
      <c r="C276" s="22" t="s">
        <v>586</v>
      </c>
      <c r="D276" s="80" t="s">
        <v>778</v>
      </c>
      <c r="E276" s="24"/>
      <c r="F276" s="24"/>
      <c r="G276" s="24"/>
      <c r="H276" s="24"/>
      <c r="I276" s="25" t="s">
        <v>25</v>
      </c>
      <c r="J276" s="81">
        <v>500</v>
      </c>
      <c r="K276" s="27">
        <v>52.89</v>
      </c>
      <c r="L276" s="43">
        <f t="shared" ref="L276:L307" si="77">K276*J276</f>
        <v>26445</v>
      </c>
      <c r="M276" s="23"/>
      <c r="N276" s="23"/>
      <c r="O276" s="42">
        <v>0</v>
      </c>
      <c r="P276" s="28">
        <f t="shared" ref="P276:P307" si="78">O276*N276</f>
        <v>0</v>
      </c>
      <c r="Q276" s="43">
        <f t="shared" ref="Q276:Q307" si="79">L276+O276</f>
        <v>26445</v>
      </c>
      <c r="S276" s="206">
        <f t="shared" ref="S276:S309" si="80">IF(F276="T",Q276,0)</f>
        <v>0</v>
      </c>
      <c r="T276" s="206">
        <f t="shared" ref="T276:T309" si="81">IF(H276="T",Q276,0)</f>
        <v>0</v>
      </c>
      <c r="U276" s="206">
        <f t="shared" ref="U276:U309" si="82">IF(H276="T",Q276,0)</f>
        <v>0</v>
      </c>
    </row>
    <row r="277" spans="2:26" hidden="1" outlineLevel="2">
      <c r="B277" s="21" t="s">
        <v>588</v>
      </c>
      <c r="C277" s="22" t="s">
        <v>589</v>
      </c>
      <c r="D277" s="80" t="s">
        <v>778</v>
      </c>
      <c r="E277" s="24"/>
      <c r="F277" s="24"/>
      <c r="G277" s="24"/>
      <c r="H277" s="24"/>
      <c r="I277" s="25" t="s">
        <v>25</v>
      </c>
      <c r="J277" s="81">
        <v>1000</v>
      </c>
      <c r="K277" s="27">
        <v>52.89</v>
      </c>
      <c r="L277" s="43">
        <f t="shared" si="77"/>
        <v>52890</v>
      </c>
      <c r="M277" s="23"/>
      <c r="N277" s="23"/>
      <c r="O277" s="42">
        <v>0</v>
      </c>
      <c r="P277" s="28">
        <f t="shared" si="78"/>
        <v>0</v>
      </c>
      <c r="Q277" s="43">
        <f t="shared" si="79"/>
        <v>52890</v>
      </c>
      <c r="S277" s="206">
        <f t="shared" si="80"/>
        <v>0</v>
      </c>
      <c r="T277" s="206">
        <f t="shared" si="81"/>
        <v>0</v>
      </c>
      <c r="U277" s="206">
        <f t="shared" si="82"/>
        <v>0</v>
      </c>
    </row>
    <row r="278" spans="2:26" hidden="1" outlineLevel="2">
      <c r="B278" s="21" t="s">
        <v>590</v>
      </c>
      <c r="C278" s="22" t="s">
        <v>591</v>
      </c>
      <c r="D278" s="80" t="s">
        <v>778</v>
      </c>
      <c r="E278" s="24"/>
      <c r="F278" s="24"/>
      <c r="G278" s="24"/>
      <c r="H278" s="24"/>
      <c r="I278" s="25" t="s">
        <v>25</v>
      </c>
      <c r="J278" s="81">
        <v>1500</v>
      </c>
      <c r="K278" s="27">
        <v>52.89</v>
      </c>
      <c r="L278" s="43">
        <f t="shared" si="77"/>
        <v>79335</v>
      </c>
      <c r="M278" s="23"/>
      <c r="N278" s="23"/>
      <c r="O278" s="42">
        <v>0</v>
      </c>
      <c r="P278" s="28">
        <f t="shared" si="78"/>
        <v>0</v>
      </c>
      <c r="Q278" s="43">
        <f t="shared" si="79"/>
        <v>79335</v>
      </c>
      <c r="S278" s="206">
        <f t="shared" si="80"/>
        <v>0</v>
      </c>
      <c r="T278" s="206">
        <f t="shared" si="81"/>
        <v>0</v>
      </c>
      <c r="U278" s="206">
        <f t="shared" si="82"/>
        <v>0</v>
      </c>
    </row>
    <row r="279" spans="2:26" hidden="1" outlineLevel="2">
      <c r="B279" s="21" t="s">
        <v>592</v>
      </c>
      <c r="C279" s="22" t="s">
        <v>729</v>
      </c>
      <c r="D279" s="80" t="s">
        <v>778</v>
      </c>
      <c r="E279" s="24"/>
      <c r="F279" s="24"/>
      <c r="G279" s="24"/>
      <c r="H279" s="24"/>
      <c r="I279" s="25" t="s">
        <v>25</v>
      </c>
      <c r="J279" s="81">
        <v>100</v>
      </c>
      <c r="K279" s="27">
        <v>52.89</v>
      </c>
      <c r="L279" s="43">
        <f t="shared" si="77"/>
        <v>5289</v>
      </c>
      <c r="M279" s="23"/>
      <c r="N279" s="23"/>
      <c r="O279" s="42">
        <v>0</v>
      </c>
      <c r="P279" s="28">
        <f t="shared" si="78"/>
        <v>0</v>
      </c>
      <c r="Q279" s="43">
        <f t="shared" si="79"/>
        <v>5289</v>
      </c>
      <c r="S279" s="206">
        <f t="shared" si="80"/>
        <v>0</v>
      </c>
      <c r="T279" s="206">
        <f t="shared" si="81"/>
        <v>0</v>
      </c>
      <c r="U279" s="206">
        <f t="shared" si="82"/>
        <v>0</v>
      </c>
    </row>
    <row r="280" spans="2:26" hidden="1" outlineLevel="2">
      <c r="B280" s="21" t="s">
        <v>593</v>
      </c>
      <c r="C280" s="22" t="s">
        <v>594</v>
      </c>
      <c r="D280" s="80" t="s">
        <v>778</v>
      </c>
      <c r="E280" s="24"/>
      <c r="F280" s="24"/>
      <c r="G280" s="24"/>
      <c r="H280" s="24"/>
      <c r="I280" s="25" t="s">
        <v>25</v>
      </c>
      <c r="J280" s="81">
        <v>3000</v>
      </c>
      <c r="K280" s="27">
        <v>24.408000000000001</v>
      </c>
      <c r="L280" s="43">
        <f t="shared" si="77"/>
        <v>73224</v>
      </c>
      <c r="M280" s="23"/>
      <c r="N280" s="23"/>
      <c r="O280" s="42">
        <v>0</v>
      </c>
      <c r="P280" s="28">
        <f t="shared" si="78"/>
        <v>0</v>
      </c>
      <c r="Q280" s="43">
        <f t="shared" si="79"/>
        <v>73224</v>
      </c>
      <c r="S280" s="206">
        <f t="shared" si="80"/>
        <v>0</v>
      </c>
      <c r="T280" s="206">
        <f t="shared" si="81"/>
        <v>0</v>
      </c>
      <c r="U280" s="206">
        <f t="shared" si="82"/>
        <v>0</v>
      </c>
    </row>
    <row r="281" spans="2:26" hidden="1" outlineLevel="2">
      <c r="B281" s="21" t="s">
        <v>595</v>
      </c>
      <c r="C281" s="22" t="s">
        <v>596</v>
      </c>
      <c r="D281" s="80" t="s">
        <v>778</v>
      </c>
      <c r="E281" s="24"/>
      <c r="F281" s="24"/>
      <c r="G281" s="24"/>
      <c r="H281" s="24"/>
      <c r="I281" s="25" t="s">
        <v>25</v>
      </c>
      <c r="J281" s="81">
        <v>5000</v>
      </c>
      <c r="K281" s="27">
        <v>97.2</v>
      </c>
      <c r="L281" s="43">
        <f t="shared" si="77"/>
        <v>486000</v>
      </c>
      <c r="M281" s="23"/>
      <c r="N281" s="23"/>
      <c r="O281" s="42">
        <v>0</v>
      </c>
      <c r="P281" s="28">
        <f t="shared" si="78"/>
        <v>0</v>
      </c>
      <c r="Q281" s="43">
        <f t="shared" si="79"/>
        <v>486000</v>
      </c>
      <c r="S281" s="206">
        <f t="shared" si="80"/>
        <v>0</v>
      </c>
      <c r="T281" s="206">
        <f t="shared" si="81"/>
        <v>0</v>
      </c>
      <c r="U281" s="206">
        <f t="shared" si="82"/>
        <v>0</v>
      </c>
    </row>
    <row r="282" spans="2:26" hidden="1" outlineLevel="2">
      <c r="B282" s="21" t="s">
        <v>597</v>
      </c>
      <c r="C282" s="22" t="s">
        <v>100</v>
      </c>
      <c r="D282" s="80" t="s">
        <v>778</v>
      </c>
      <c r="E282" s="24"/>
      <c r="F282" s="24"/>
      <c r="G282" s="24"/>
      <c r="H282" s="24"/>
      <c r="I282" s="25" t="s">
        <v>25</v>
      </c>
      <c r="J282" s="82">
        <v>120000</v>
      </c>
      <c r="K282" s="27">
        <v>4.1040000000000001</v>
      </c>
      <c r="L282" s="43">
        <f t="shared" si="77"/>
        <v>492480</v>
      </c>
      <c r="M282" s="23"/>
      <c r="N282" s="23"/>
      <c r="O282" s="42">
        <v>0</v>
      </c>
      <c r="P282" s="28">
        <f t="shared" si="78"/>
        <v>0</v>
      </c>
      <c r="Q282" s="43">
        <f t="shared" si="79"/>
        <v>492480</v>
      </c>
      <c r="S282" s="206">
        <f t="shared" si="80"/>
        <v>0</v>
      </c>
      <c r="T282" s="206">
        <f t="shared" si="81"/>
        <v>0</v>
      </c>
      <c r="U282" s="206">
        <f t="shared" si="82"/>
        <v>0</v>
      </c>
    </row>
    <row r="283" spans="2:26" hidden="1" outlineLevel="2">
      <c r="B283" s="21" t="s">
        <v>598</v>
      </c>
      <c r="C283" s="22" t="s">
        <v>599</v>
      </c>
      <c r="D283" s="80" t="s">
        <v>778</v>
      </c>
      <c r="E283" s="24"/>
      <c r="F283" s="24"/>
      <c r="G283" s="24"/>
      <c r="H283" s="24"/>
      <c r="I283" s="25" t="s">
        <v>25</v>
      </c>
      <c r="J283" s="82">
        <v>2500</v>
      </c>
      <c r="K283" s="27">
        <v>13.932</v>
      </c>
      <c r="L283" s="43">
        <f t="shared" si="77"/>
        <v>34830</v>
      </c>
      <c r="M283" s="23"/>
      <c r="N283" s="23"/>
      <c r="O283" s="42">
        <v>0</v>
      </c>
      <c r="P283" s="28">
        <f t="shared" si="78"/>
        <v>0</v>
      </c>
      <c r="Q283" s="43">
        <f t="shared" si="79"/>
        <v>34830</v>
      </c>
      <c r="S283" s="206">
        <f t="shared" si="80"/>
        <v>0</v>
      </c>
      <c r="T283" s="206">
        <f t="shared" si="81"/>
        <v>0</v>
      </c>
      <c r="U283" s="206">
        <f t="shared" si="82"/>
        <v>0</v>
      </c>
      <c r="V283"/>
      <c r="W283"/>
      <c r="X283"/>
      <c r="Y283"/>
      <c r="Z283"/>
    </row>
    <row r="284" spans="2:26" hidden="1" outlineLevel="2">
      <c r="B284" s="21" t="s">
        <v>600</v>
      </c>
      <c r="C284" s="22" t="s">
        <v>601</v>
      </c>
      <c r="D284" s="80" t="s">
        <v>778</v>
      </c>
      <c r="E284" s="24"/>
      <c r="F284" s="24"/>
      <c r="G284" s="24"/>
      <c r="H284" s="24"/>
      <c r="I284" s="25" t="s">
        <v>25</v>
      </c>
      <c r="J284" s="81">
        <v>5000</v>
      </c>
      <c r="K284" s="27">
        <v>0.31319999999999998</v>
      </c>
      <c r="L284" s="43">
        <f t="shared" si="77"/>
        <v>1566</v>
      </c>
      <c r="M284" s="23"/>
      <c r="N284" s="23"/>
      <c r="O284" s="42">
        <v>0</v>
      </c>
      <c r="P284" s="28">
        <f t="shared" si="78"/>
        <v>0</v>
      </c>
      <c r="Q284" s="43">
        <f t="shared" si="79"/>
        <v>1566</v>
      </c>
      <c r="S284" s="206">
        <f t="shared" si="80"/>
        <v>0</v>
      </c>
      <c r="T284" s="206">
        <f t="shared" si="81"/>
        <v>0</v>
      </c>
      <c r="U284" s="206">
        <f t="shared" si="82"/>
        <v>0</v>
      </c>
      <c r="V284"/>
      <c r="W284"/>
      <c r="X284"/>
      <c r="Y284"/>
      <c r="Z284"/>
    </row>
    <row r="285" spans="2:26" hidden="1" outlineLevel="2">
      <c r="B285" s="21" t="s">
        <v>602</v>
      </c>
      <c r="C285" s="22" t="s">
        <v>603</v>
      </c>
      <c r="D285" s="80" t="s">
        <v>778</v>
      </c>
      <c r="E285" s="24"/>
      <c r="F285" s="24"/>
      <c r="G285" s="24"/>
      <c r="H285" s="24"/>
      <c r="I285" s="25" t="s">
        <v>25</v>
      </c>
      <c r="J285" s="81">
        <v>2000</v>
      </c>
      <c r="K285" s="27">
        <v>0.1512</v>
      </c>
      <c r="L285" s="43">
        <f t="shared" si="77"/>
        <v>302.39999999999998</v>
      </c>
      <c r="M285" s="23"/>
      <c r="N285" s="23"/>
      <c r="O285" s="42">
        <v>0</v>
      </c>
      <c r="P285" s="28">
        <f t="shared" si="78"/>
        <v>0</v>
      </c>
      <c r="Q285" s="43">
        <f t="shared" si="79"/>
        <v>302.39999999999998</v>
      </c>
      <c r="S285" s="206">
        <f t="shared" si="80"/>
        <v>0</v>
      </c>
      <c r="T285" s="206">
        <f t="shared" si="81"/>
        <v>0</v>
      </c>
      <c r="U285" s="206">
        <f t="shared" si="82"/>
        <v>0</v>
      </c>
      <c r="V285"/>
      <c r="W285"/>
      <c r="X285"/>
      <c r="Y285"/>
      <c r="Z285"/>
    </row>
    <row r="286" spans="2:26" hidden="1" outlineLevel="2">
      <c r="B286" s="21" t="s">
        <v>604</v>
      </c>
      <c r="C286" s="22" t="s">
        <v>605</v>
      </c>
      <c r="D286" s="80" t="s">
        <v>778</v>
      </c>
      <c r="E286" s="24"/>
      <c r="F286" s="24"/>
      <c r="G286" s="24"/>
      <c r="H286" s="24"/>
      <c r="I286" s="25" t="s">
        <v>25</v>
      </c>
      <c r="J286" s="81">
        <v>5000</v>
      </c>
      <c r="K286" s="27">
        <v>7.38</v>
      </c>
      <c r="L286" s="43">
        <f t="shared" si="77"/>
        <v>36900</v>
      </c>
      <c r="M286" s="23"/>
      <c r="N286" s="23"/>
      <c r="O286" s="42">
        <v>0</v>
      </c>
      <c r="P286" s="28">
        <f t="shared" si="78"/>
        <v>0</v>
      </c>
      <c r="Q286" s="43">
        <f t="shared" si="79"/>
        <v>36900</v>
      </c>
      <c r="S286" s="206">
        <f t="shared" si="80"/>
        <v>0</v>
      </c>
      <c r="T286" s="206">
        <f t="shared" si="81"/>
        <v>0</v>
      </c>
      <c r="U286" s="206">
        <f t="shared" si="82"/>
        <v>0</v>
      </c>
      <c r="V286"/>
      <c r="W286"/>
      <c r="X286"/>
      <c r="Y286"/>
      <c r="Z286"/>
    </row>
    <row r="287" spans="2:26" hidden="1" outlineLevel="2">
      <c r="B287" s="21" t="s">
        <v>606</v>
      </c>
      <c r="C287" s="22" t="s">
        <v>96</v>
      </c>
      <c r="D287" s="80" t="s">
        <v>778</v>
      </c>
      <c r="E287" s="24"/>
      <c r="F287" s="24"/>
      <c r="G287" s="24"/>
      <c r="H287" s="24"/>
      <c r="I287" s="25" t="s">
        <v>25</v>
      </c>
      <c r="J287" s="81">
        <v>1000</v>
      </c>
      <c r="K287" s="27">
        <v>59.003100000000003</v>
      </c>
      <c r="L287" s="43">
        <f t="shared" si="77"/>
        <v>59003.100000000006</v>
      </c>
      <c r="M287" s="23"/>
      <c r="N287" s="23"/>
      <c r="O287" s="42">
        <v>0</v>
      </c>
      <c r="P287" s="28">
        <f t="shared" si="78"/>
        <v>0</v>
      </c>
      <c r="Q287" s="43">
        <f t="shared" si="79"/>
        <v>59003.100000000006</v>
      </c>
      <c r="S287" s="206">
        <f t="shared" si="80"/>
        <v>0</v>
      </c>
      <c r="T287" s="206">
        <f t="shared" si="81"/>
        <v>0</v>
      </c>
      <c r="U287" s="206">
        <f t="shared" si="82"/>
        <v>0</v>
      </c>
      <c r="V287"/>
      <c r="W287"/>
      <c r="X287"/>
      <c r="Y287"/>
      <c r="Z287"/>
    </row>
    <row r="288" spans="2:26" hidden="1" outlineLevel="2">
      <c r="B288" s="21" t="s">
        <v>779</v>
      </c>
      <c r="C288" s="22" t="s">
        <v>586</v>
      </c>
      <c r="D288" s="61" t="s">
        <v>780</v>
      </c>
      <c r="E288" s="24"/>
      <c r="F288" s="24"/>
      <c r="G288" s="24"/>
      <c r="H288" s="24"/>
      <c r="I288" s="25" t="s">
        <v>25</v>
      </c>
      <c r="J288" s="229">
        <v>50</v>
      </c>
      <c r="K288" s="27">
        <v>100</v>
      </c>
      <c r="L288" s="43">
        <f t="shared" si="77"/>
        <v>5000</v>
      </c>
      <c r="M288" s="23"/>
      <c r="N288" s="23"/>
      <c r="O288" s="42">
        <v>0</v>
      </c>
      <c r="P288" s="28">
        <f t="shared" si="78"/>
        <v>0</v>
      </c>
      <c r="Q288" s="43">
        <f t="shared" si="79"/>
        <v>5000</v>
      </c>
      <c r="S288" s="206">
        <f t="shared" si="80"/>
        <v>0</v>
      </c>
      <c r="T288" s="206">
        <f t="shared" si="81"/>
        <v>0</v>
      </c>
      <c r="U288" s="206">
        <f t="shared" si="82"/>
        <v>0</v>
      </c>
      <c r="V288"/>
      <c r="W288"/>
      <c r="X288"/>
      <c r="Y288"/>
      <c r="Z288"/>
    </row>
    <row r="289" spans="2:26" hidden="1" outlineLevel="2">
      <c r="B289" s="21" t="s">
        <v>781</v>
      </c>
      <c r="C289" s="22" t="s">
        <v>589</v>
      </c>
      <c r="D289" s="61" t="s">
        <v>780</v>
      </c>
      <c r="E289" s="24"/>
      <c r="F289" s="24"/>
      <c r="G289" s="24"/>
      <c r="H289" s="24"/>
      <c r="I289" s="25" t="s">
        <v>25</v>
      </c>
      <c r="J289" s="229">
        <v>1000</v>
      </c>
      <c r="K289" s="27">
        <v>100</v>
      </c>
      <c r="L289" s="43">
        <f t="shared" si="77"/>
        <v>100000</v>
      </c>
      <c r="M289" s="23"/>
      <c r="N289" s="23"/>
      <c r="O289" s="42">
        <v>0</v>
      </c>
      <c r="P289" s="28">
        <f t="shared" si="78"/>
        <v>0</v>
      </c>
      <c r="Q289" s="43">
        <f t="shared" si="79"/>
        <v>100000</v>
      </c>
      <c r="S289" s="206">
        <f t="shared" si="80"/>
        <v>0</v>
      </c>
      <c r="T289" s="206">
        <f t="shared" si="81"/>
        <v>0</v>
      </c>
      <c r="U289" s="206">
        <f t="shared" si="82"/>
        <v>0</v>
      </c>
      <c r="V289"/>
      <c r="W289"/>
      <c r="X289"/>
      <c r="Y289"/>
      <c r="Z289"/>
    </row>
    <row r="290" spans="2:26" hidden="1" outlineLevel="2">
      <c r="B290" s="21" t="s">
        <v>782</v>
      </c>
      <c r="C290" s="22" t="s">
        <v>591</v>
      </c>
      <c r="D290" s="61" t="s">
        <v>780</v>
      </c>
      <c r="E290" s="24"/>
      <c r="F290" s="24"/>
      <c r="G290" s="24"/>
      <c r="H290" s="24"/>
      <c r="I290" s="25" t="s">
        <v>25</v>
      </c>
      <c r="J290" s="229">
        <v>1000</v>
      </c>
      <c r="K290" s="27">
        <v>100</v>
      </c>
      <c r="L290" s="43">
        <f t="shared" si="77"/>
        <v>100000</v>
      </c>
      <c r="M290" s="23"/>
      <c r="N290" s="23"/>
      <c r="O290" s="42">
        <v>0</v>
      </c>
      <c r="P290" s="28">
        <f t="shared" si="78"/>
        <v>0</v>
      </c>
      <c r="Q290" s="43">
        <f t="shared" si="79"/>
        <v>100000</v>
      </c>
      <c r="S290" s="206">
        <f t="shared" si="80"/>
        <v>0</v>
      </c>
      <c r="T290" s="206">
        <f t="shared" si="81"/>
        <v>0</v>
      </c>
      <c r="U290" s="206">
        <f t="shared" si="82"/>
        <v>0</v>
      </c>
      <c r="V290"/>
      <c r="W290"/>
      <c r="X290"/>
      <c r="Y290"/>
      <c r="Z290"/>
    </row>
    <row r="291" spans="2:26" hidden="1" outlineLevel="2">
      <c r="B291" s="21" t="s">
        <v>783</v>
      </c>
      <c r="C291" s="22" t="s">
        <v>729</v>
      </c>
      <c r="D291" s="61" t="s">
        <v>780</v>
      </c>
      <c r="E291" s="24"/>
      <c r="F291" s="24"/>
      <c r="G291" s="24"/>
      <c r="H291" s="24"/>
      <c r="I291" s="25" t="s">
        <v>25</v>
      </c>
      <c r="J291" s="229">
        <v>950</v>
      </c>
      <c r="K291" s="27">
        <v>100</v>
      </c>
      <c r="L291" s="43">
        <f t="shared" si="77"/>
        <v>95000</v>
      </c>
      <c r="M291" s="23"/>
      <c r="N291" s="23"/>
      <c r="O291" s="42">
        <v>0</v>
      </c>
      <c r="P291" s="28">
        <f t="shared" si="78"/>
        <v>0</v>
      </c>
      <c r="Q291" s="43">
        <f t="shared" si="79"/>
        <v>95000</v>
      </c>
      <c r="S291" s="206">
        <f t="shared" si="80"/>
        <v>0</v>
      </c>
      <c r="T291" s="206">
        <f t="shared" si="81"/>
        <v>0</v>
      </c>
      <c r="U291" s="206">
        <f t="shared" si="82"/>
        <v>0</v>
      </c>
      <c r="V291"/>
      <c r="W291"/>
      <c r="X291"/>
      <c r="Y291"/>
      <c r="Z291"/>
    </row>
    <row r="292" spans="2:26" hidden="1" outlineLevel="2">
      <c r="B292" s="21" t="s">
        <v>784</v>
      </c>
      <c r="C292" s="22" t="s">
        <v>594</v>
      </c>
      <c r="D292" s="61" t="s">
        <v>780</v>
      </c>
      <c r="E292" s="24"/>
      <c r="F292" s="24"/>
      <c r="G292" s="24"/>
      <c r="H292" s="24"/>
      <c r="I292" s="25" t="s">
        <v>25</v>
      </c>
      <c r="J292" s="229">
        <v>5000</v>
      </c>
      <c r="K292" s="27">
        <v>40</v>
      </c>
      <c r="L292" s="43">
        <f t="shared" si="77"/>
        <v>200000</v>
      </c>
      <c r="M292" s="23"/>
      <c r="N292" s="23"/>
      <c r="O292" s="42">
        <v>0</v>
      </c>
      <c r="P292" s="28">
        <f t="shared" si="78"/>
        <v>0</v>
      </c>
      <c r="Q292" s="43">
        <f t="shared" si="79"/>
        <v>200000</v>
      </c>
      <c r="S292" s="206">
        <f t="shared" si="80"/>
        <v>0</v>
      </c>
      <c r="T292" s="206">
        <f t="shared" si="81"/>
        <v>0</v>
      </c>
      <c r="U292" s="206">
        <f t="shared" si="82"/>
        <v>0</v>
      </c>
      <c r="V292"/>
      <c r="W292"/>
      <c r="X292"/>
      <c r="Y292"/>
      <c r="Z292"/>
    </row>
    <row r="293" spans="2:26" hidden="1" outlineLevel="2">
      <c r="B293" s="21" t="s">
        <v>785</v>
      </c>
      <c r="C293" s="22" t="s">
        <v>596</v>
      </c>
      <c r="D293" s="61" t="s">
        <v>780</v>
      </c>
      <c r="E293" s="24"/>
      <c r="F293" s="24"/>
      <c r="G293" s="24"/>
      <c r="H293" s="24"/>
      <c r="I293" s="25" t="s">
        <v>25</v>
      </c>
      <c r="J293" s="229">
        <v>5000</v>
      </c>
      <c r="K293" s="27">
        <v>60</v>
      </c>
      <c r="L293" s="43">
        <f t="shared" si="77"/>
        <v>300000</v>
      </c>
      <c r="M293" s="23"/>
      <c r="N293" s="23"/>
      <c r="O293" s="42">
        <v>0</v>
      </c>
      <c r="P293" s="28">
        <f t="shared" si="78"/>
        <v>0</v>
      </c>
      <c r="Q293" s="43">
        <f t="shared" si="79"/>
        <v>300000</v>
      </c>
      <c r="S293" s="206">
        <f t="shared" si="80"/>
        <v>0</v>
      </c>
      <c r="T293" s="206">
        <f t="shared" si="81"/>
        <v>0</v>
      </c>
      <c r="U293" s="206">
        <f t="shared" si="82"/>
        <v>0</v>
      </c>
      <c r="V293"/>
      <c r="W293"/>
      <c r="X293"/>
      <c r="Y293"/>
      <c r="Z293"/>
    </row>
    <row r="294" spans="2:26" hidden="1" outlineLevel="2">
      <c r="B294" s="21" t="s">
        <v>786</v>
      </c>
      <c r="C294" s="22" t="s">
        <v>100</v>
      </c>
      <c r="D294" s="61" t="s">
        <v>780</v>
      </c>
      <c r="E294" s="24"/>
      <c r="F294" s="24"/>
      <c r="G294" s="24"/>
      <c r="H294" s="24"/>
      <c r="I294" s="25" t="s">
        <v>25</v>
      </c>
      <c r="J294" s="229">
        <v>10000</v>
      </c>
      <c r="K294" s="27">
        <v>5</v>
      </c>
      <c r="L294" s="43">
        <f t="shared" si="77"/>
        <v>50000</v>
      </c>
      <c r="M294" s="23"/>
      <c r="N294" s="23"/>
      <c r="O294" s="42">
        <v>0</v>
      </c>
      <c r="P294" s="28">
        <f t="shared" si="78"/>
        <v>0</v>
      </c>
      <c r="Q294" s="43">
        <f t="shared" si="79"/>
        <v>50000</v>
      </c>
      <c r="S294" s="206">
        <f t="shared" si="80"/>
        <v>0</v>
      </c>
      <c r="T294" s="206">
        <f t="shared" si="81"/>
        <v>0</v>
      </c>
      <c r="U294" s="206">
        <f t="shared" si="82"/>
        <v>0</v>
      </c>
      <c r="V294"/>
      <c r="W294"/>
      <c r="X294"/>
      <c r="Y294"/>
      <c r="Z294"/>
    </row>
    <row r="295" spans="2:26" hidden="1" outlineLevel="2">
      <c r="B295" s="21" t="s">
        <v>787</v>
      </c>
      <c r="C295" s="22" t="s">
        <v>601</v>
      </c>
      <c r="D295" s="61" t="s">
        <v>780</v>
      </c>
      <c r="E295" s="24"/>
      <c r="F295" s="24"/>
      <c r="G295" s="24"/>
      <c r="H295" s="24"/>
      <c r="I295" s="25" t="s">
        <v>25</v>
      </c>
      <c r="J295" s="229">
        <v>500</v>
      </c>
      <c r="K295" s="27">
        <v>1</v>
      </c>
      <c r="L295" s="43">
        <f t="shared" si="77"/>
        <v>500</v>
      </c>
      <c r="M295" s="23"/>
      <c r="N295" s="23"/>
      <c r="O295" s="42">
        <v>0</v>
      </c>
      <c r="P295" s="28">
        <f t="shared" si="78"/>
        <v>0</v>
      </c>
      <c r="Q295" s="43">
        <f t="shared" si="79"/>
        <v>500</v>
      </c>
      <c r="S295" s="206">
        <f t="shared" si="80"/>
        <v>0</v>
      </c>
      <c r="T295" s="206">
        <f t="shared" si="81"/>
        <v>0</v>
      </c>
      <c r="U295" s="206">
        <f t="shared" si="82"/>
        <v>0</v>
      </c>
      <c r="V295"/>
      <c r="W295"/>
      <c r="X295"/>
      <c r="Y295"/>
      <c r="Z295"/>
    </row>
    <row r="296" spans="2:26" hidden="1" outlineLevel="2">
      <c r="B296" s="21" t="s">
        <v>788</v>
      </c>
      <c r="C296" s="22" t="s">
        <v>603</v>
      </c>
      <c r="D296" s="61" t="s">
        <v>780</v>
      </c>
      <c r="E296" s="24"/>
      <c r="F296" s="24"/>
      <c r="G296" s="24"/>
      <c r="H296" s="24"/>
      <c r="I296" s="25" t="s">
        <v>25</v>
      </c>
      <c r="J296" s="229">
        <v>1500</v>
      </c>
      <c r="K296" s="27">
        <v>1</v>
      </c>
      <c r="L296" s="43">
        <f t="shared" si="77"/>
        <v>1500</v>
      </c>
      <c r="M296" s="23"/>
      <c r="N296" s="23"/>
      <c r="O296" s="42">
        <v>0</v>
      </c>
      <c r="P296" s="28">
        <f t="shared" si="78"/>
        <v>0</v>
      </c>
      <c r="Q296" s="43">
        <f t="shared" si="79"/>
        <v>1500</v>
      </c>
      <c r="S296" s="206">
        <f t="shared" si="80"/>
        <v>0</v>
      </c>
      <c r="T296" s="206">
        <f t="shared" si="81"/>
        <v>0</v>
      </c>
      <c r="U296" s="206">
        <f t="shared" si="82"/>
        <v>0</v>
      </c>
      <c r="V296"/>
      <c r="W296"/>
      <c r="X296"/>
      <c r="Y296"/>
      <c r="Z296"/>
    </row>
    <row r="297" spans="2:26" hidden="1" outlineLevel="2">
      <c r="B297" s="21" t="s">
        <v>789</v>
      </c>
      <c r="C297" s="22" t="s">
        <v>605</v>
      </c>
      <c r="D297" s="61" t="s">
        <v>780</v>
      </c>
      <c r="E297" s="24"/>
      <c r="F297" s="24"/>
      <c r="G297" s="24"/>
      <c r="H297" s="24"/>
      <c r="I297" s="25" t="s">
        <v>25</v>
      </c>
      <c r="J297" s="229">
        <v>2000</v>
      </c>
      <c r="K297" s="27">
        <v>2</v>
      </c>
      <c r="L297" s="43">
        <f t="shared" si="77"/>
        <v>4000</v>
      </c>
      <c r="M297" s="23"/>
      <c r="N297" s="23"/>
      <c r="O297" s="42">
        <v>0</v>
      </c>
      <c r="P297" s="28">
        <f t="shared" si="78"/>
        <v>0</v>
      </c>
      <c r="Q297" s="43">
        <f t="shared" si="79"/>
        <v>4000</v>
      </c>
      <c r="S297" s="206">
        <f t="shared" si="80"/>
        <v>0</v>
      </c>
      <c r="T297" s="206">
        <f t="shared" si="81"/>
        <v>0</v>
      </c>
      <c r="U297" s="206">
        <f t="shared" si="82"/>
        <v>0</v>
      </c>
      <c r="V297"/>
      <c r="W297"/>
      <c r="X297"/>
      <c r="Y297"/>
      <c r="Z297"/>
    </row>
    <row r="298" spans="2:26" hidden="1" outlineLevel="2">
      <c r="B298" s="21" t="s">
        <v>790</v>
      </c>
      <c r="C298" s="22" t="s">
        <v>96</v>
      </c>
      <c r="D298" s="61" t="s">
        <v>780</v>
      </c>
      <c r="E298" s="24"/>
      <c r="F298" s="24"/>
      <c r="G298" s="24"/>
      <c r="H298" s="24"/>
      <c r="I298" s="25" t="s">
        <v>25</v>
      </c>
      <c r="J298" s="229">
        <v>2000</v>
      </c>
      <c r="K298" s="27">
        <v>60</v>
      </c>
      <c r="L298" s="43">
        <f t="shared" si="77"/>
        <v>120000</v>
      </c>
      <c r="M298" s="23"/>
      <c r="N298" s="23"/>
      <c r="O298" s="42">
        <v>0</v>
      </c>
      <c r="P298" s="28">
        <f t="shared" si="78"/>
        <v>0</v>
      </c>
      <c r="Q298" s="43">
        <f t="shared" si="79"/>
        <v>120000</v>
      </c>
      <c r="S298" s="206">
        <f t="shared" si="80"/>
        <v>0</v>
      </c>
      <c r="T298" s="206">
        <f t="shared" si="81"/>
        <v>0</v>
      </c>
      <c r="U298" s="206">
        <f t="shared" si="82"/>
        <v>0</v>
      </c>
      <c r="V298"/>
      <c r="W298"/>
      <c r="X298"/>
      <c r="Y298"/>
      <c r="Z298"/>
    </row>
    <row r="299" spans="2:26" hidden="1" outlineLevel="2">
      <c r="B299" s="21" t="s">
        <v>791</v>
      </c>
      <c r="C299" s="22" t="s">
        <v>586</v>
      </c>
      <c r="D299" s="230" t="s">
        <v>792</v>
      </c>
      <c r="E299" s="24"/>
      <c r="F299" s="24"/>
      <c r="G299" s="24"/>
      <c r="H299" s="24"/>
      <c r="I299" s="25" t="s">
        <v>25</v>
      </c>
      <c r="J299" s="81">
        <v>500</v>
      </c>
      <c r="K299" s="27">
        <v>160</v>
      </c>
      <c r="L299" s="43">
        <f t="shared" si="77"/>
        <v>80000</v>
      </c>
      <c r="M299" s="23"/>
      <c r="N299" s="23"/>
      <c r="O299" s="42">
        <v>0</v>
      </c>
      <c r="P299" s="28">
        <f t="shared" si="78"/>
        <v>0</v>
      </c>
      <c r="Q299" s="43">
        <f t="shared" si="79"/>
        <v>80000</v>
      </c>
      <c r="S299" s="206">
        <f t="shared" si="80"/>
        <v>0</v>
      </c>
      <c r="T299" s="206">
        <f t="shared" si="81"/>
        <v>0</v>
      </c>
      <c r="U299" s="206">
        <f t="shared" si="82"/>
        <v>0</v>
      </c>
      <c r="V299"/>
      <c r="W299"/>
      <c r="X299"/>
      <c r="Y299"/>
      <c r="Z299"/>
    </row>
    <row r="300" spans="2:26" hidden="1" outlineLevel="2">
      <c r="B300" s="21" t="s">
        <v>793</v>
      </c>
      <c r="C300" s="22" t="s">
        <v>589</v>
      </c>
      <c r="D300" s="230" t="s">
        <v>792</v>
      </c>
      <c r="E300" s="24"/>
      <c r="F300" s="24"/>
      <c r="G300" s="24"/>
      <c r="H300" s="24"/>
      <c r="I300" s="25" t="s">
        <v>25</v>
      </c>
      <c r="J300" s="81">
        <v>500</v>
      </c>
      <c r="K300" s="27">
        <v>160</v>
      </c>
      <c r="L300" s="43">
        <f t="shared" si="77"/>
        <v>80000</v>
      </c>
      <c r="M300" s="23"/>
      <c r="N300" s="23"/>
      <c r="O300" s="42">
        <v>0</v>
      </c>
      <c r="P300" s="28">
        <f t="shared" si="78"/>
        <v>0</v>
      </c>
      <c r="Q300" s="43">
        <f t="shared" si="79"/>
        <v>80000</v>
      </c>
      <c r="S300" s="206">
        <f t="shared" si="80"/>
        <v>0</v>
      </c>
      <c r="T300" s="206">
        <f t="shared" si="81"/>
        <v>0</v>
      </c>
      <c r="U300" s="206">
        <f t="shared" si="82"/>
        <v>0</v>
      </c>
      <c r="V300"/>
      <c r="W300"/>
      <c r="X300"/>
      <c r="Y300"/>
      <c r="Z300"/>
    </row>
    <row r="301" spans="2:26" hidden="1" outlineLevel="2">
      <c r="B301" s="21" t="s">
        <v>794</v>
      </c>
      <c r="C301" s="22" t="s">
        <v>591</v>
      </c>
      <c r="D301" s="230" t="s">
        <v>792</v>
      </c>
      <c r="E301" s="24"/>
      <c r="F301" s="24"/>
      <c r="G301" s="24"/>
      <c r="H301" s="24"/>
      <c r="I301" s="25" t="s">
        <v>25</v>
      </c>
      <c r="J301" s="81">
        <v>500</v>
      </c>
      <c r="K301" s="27">
        <v>160</v>
      </c>
      <c r="L301" s="43">
        <f t="shared" si="77"/>
        <v>80000</v>
      </c>
      <c r="M301" s="23"/>
      <c r="N301" s="23"/>
      <c r="O301" s="42">
        <v>0</v>
      </c>
      <c r="P301" s="28">
        <f t="shared" si="78"/>
        <v>0</v>
      </c>
      <c r="Q301" s="43">
        <f t="shared" si="79"/>
        <v>80000</v>
      </c>
      <c r="S301" s="206">
        <f t="shared" si="80"/>
        <v>0</v>
      </c>
      <c r="T301" s="206">
        <f t="shared" si="81"/>
        <v>0</v>
      </c>
      <c r="U301" s="206">
        <f t="shared" si="82"/>
        <v>0</v>
      </c>
      <c r="V301"/>
      <c r="W301"/>
      <c r="X301"/>
      <c r="Y301"/>
      <c r="Z301"/>
    </row>
    <row r="302" spans="2:26" hidden="1" outlineLevel="2">
      <c r="B302" s="21" t="s">
        <v>795</v>
      </c>
      <c r="C302" s="22" t="s">
        <v>729</v>
      </c>
      <c r="D302" s="230" t="s">
        <v>792</v>
      </c>
      <c r="E302" s="24"/>
      <c r="F302" s="24"/>
      <c r="G302" s="24"/>
      <c r="H302" s="24"/>
      <c r="I302" s="25" t="s">
        <v>25</v>
      </c>
      <c r="J302" s="81">
        <v>1000</v>
      </c>
      <c r="K302" s="27">
        <v>160</v>
      </c>
      <c r="L302" s="43">
        <f t="shared" si="77"/>
        <v>160000</v>
      </c>
      <c r="M302" s="23"/>
      <c r="N302" s="23"/>
      <c r="O302" s="42">
        <v>0</v>
      </c>
      <c r="P302" s="28">
        <f t="shared" si="78"/>
        <v>0</v>
      </c>
      <c r="Q302" s="43">
        <f t="shared" si="79"/>
        <v>160000</v>
      </c>
      <c r="S302" s="206">
        <f t="shared" si="80"/>
        <v>0</v>
      </c>
      <c r="T302" s="206">
        <f t="shared" si="81"/>
        <v>0</v>
      </c>
      <c r="U302" s="206">
        <f t="shared" si="82"/>
        <v>0</v>
      </c>
      <c r="V302"/>
      <c r="W302"/>
      <c r="X302"/>
      <c r="Y302"/>
      <c r="Z302"/>
    </row>
    <row r="303" spans="2:26" hidden="1" outlineLevel="2">
      <c r="B303" s="21" t="s">
        <v>796</v>
      </c>
      <c r="C303" s="22" t="s">
        <v>594</v>
      </c>
      <c r="D303" s="230" t="s">
        <v>792</v>
      </c>
      <c r="E303" s="24"/>
      <c r="F303" s="24"/>
      <c r="G303" s="24"/>
      <c r="H303" s="24"/>
      <c r="I303" s="25" t="s">
        <v>25</v>
      </c>
      <c r="J303" s="81">
        <v>0</v>
      </c>
      <c r="K303" s="27"/>
      <c r="L303" s="43">
        <f t="shared" si="77"/>
        <v>0</v>
      </c>
      <c r="M303" s="23"/>
      <c r="N303" s="23"/>
      <c r="O303" s="42">
        <v>0</v>
      </c>
      <c r="P303" s="28">
        <f t="shared" si="78"/>
        <v>0</v>
      </c>
      <c r="Q303" s="43">
        <f t="shared" si="79"/>
        <v>0</v>
      </c>
      <c r="S303" s="206">
        <f t="shared" si="80"/>
        <v>0</v>
      </c>
      <c r="T303" s="206">
        <f t="shared" si="81"/>
        <v>0</v>
      </c>
      <c r="U303" s="206">
        <f t="shared" si="82"/>
        <v>0</v>
      </c>
      <c r="V303"/>
      <c r="W303"/>
      <c r="X303"/>
      <c r="Y303"/>
      <c r="Z303"/>
    </row>
    <row r="304" spans="2:26" hidden="1" outlineLevel="2">
      <c r="B304" s="21" t="s">
        <v>797</v>
      </c>
      <c r="C304" s="22" t="s">
        <v>596</v>
      </c>
      <c r="D304" s="230" t="s">
        <v>792</v>
      </c>
      <c r="E304" s="24"/>
      <c r="F304" s="24"/>
      <c r="G304" s="24"/>
      <c r="H304" s="24"/>
      <c r="I304" s="25" t="s">
        <v>25</v>
      </c>
      <c r="J304" s="81">
        <v>2500</v>
      </c>
      <c r="K304" s="27">
        <v>40</v>
      </c>
      <c r="L304" s="43">
        <f t="shared" si="77"/>
        <v>100000</v>
      </c>
      <c r="M304" s="23"/>
      <c r="N304" s="23"/>
      <c r="O304" s="42">
        <v>0</v>
      </c>
      <c r="P304" s="28">
        <f t="shared" si="78"/>
        <v>0</v>
      </c>
      <c r="Q304" s="43">
        <f t="shared" si="79"/>
        <v>100000</v>
      </c>
      <c r="S304" s="206">
        <f t="shared" si="80"/>
        <v>0</v>
      </c>
      <c r="T304" s="206">
        <f t="shared" si="81"/>
        <v>0</v>
      </c>
      <c r="U304" s="206">
        <f t="shared" si="82"/>
        <v>0</v>
      </c>
      <c r="V304"/>
      <c r="W304"/>
      <c r="X304"/>
      <c r="Y304"/>
      <c r="Z304"/>
    </row>
    <row r="305" spans="2:26" hidden="1" outlineLevel="2">
      <c r="B305" s="21" t="s">
        <v>798</v>
      </c>
      <c r="C305" s="22" t="s">
        <v>100</v>
      </c>
      <c r="D305" s="230" t="s">
        <v>792</v>
      </c>
      <c r="E305" s="24"/>
      <c r="F305" s="24"/>
      <c r="G305" s="24"/>
      <c r="H305" s="24"/>
      <c r="I305" s="25" t="s">
        <v>25</v>
      </c>
      <c r="J305" s="81">
        <v>500</v>
      </c>
      <c r="K305" s="27">
        <v>0.5</v>
      </c>
      <c r="L305" s="43">
        <f t="shared" si="77"/>
        <v>250</v>
      </c>
      <c r="M305" s="23"/>
      <c r="N305" s="23"/>
      <c r="O305" s="42">
        <v>0</v>
      </c>
      <c r="P305" s="28">
        <f t="shared" si="78"/>
        <v>0</v>
      </c>
      <c r="Q305" s="43">
        <f t="shared" si="79"/>
        <v>250</v>
      </c>
      <c r="S305" s="206">
        <f t="shared" si="80"/>
        <v>0</v>
      </c>
      <c r="T305" s="206">
        <f t="shared" si="81"/>
        <v>0</v>
      </c>
      <c r="U305" s="206">
        <f t="shared" si="82"/>
        <v>0</v>
      </c>
      <c r="V305"/>
      <c r="W305"/>
      <c r="X305"/>
      <c r="Y305"/>
      <c r="Z305"/>
    </row>
    <row r="306" spans="2:26" hidden="1" outlineLevel="2">
      <c r="B306" s="21" t="s">
        <v>799</v>
      </c>
      <c r="C306" s="22" t="s">
        <v>601</v>
      </c>
      <c r="D306" s="230" t="s">
        <v>792</v>
      </c>
      <c r="E306" s="24"/>
      <c r="F306" s="24"/>
      <c r="G306" s="24"/>
      <c r="H306" s="24"/>
      <c r="I306" s="25" t="s">
        <v>25</v>
      </c>
      <c r="J306" s="81">
        <v>0</v>
      </c>
      <c r="K306" s="27"/>
      <c r="L306" s="43">
        <f t="shared" si="77"/>
        <v>0</v>
      </c>
      <c r="M306" s="23"/>
      <c r="N306" s="23"/>
      <c r="O306" s="42">
        <v>0</v>
      </c>
      <c r="P306" s="28">
        <f t="shared" si="78"/>
        <v>0</v>
      </c>
      <c r="Q306" s="43">
        <f t="shared" si="79"/>
        <v>0</v>
      </c>
      <c r="S306" s="206">
        <f t="shared" si="80"/>
        <v>0</v>
      </c>
      <c r="T306" s="206">
        <f t="shared" si="81"/>
        <v>0</v>
      </c>
      <c r="U306" s="206">
        <f t="shared" si="82"/>
        <v>0</v>
      </c>
      <c r="V306"/>
      <c r="W306"/>
      <c r="X306"/>
      <c r="Y306"/>
      <c r="Z306"/>
    </row>
    <row r="307" spans="2:26" hidden="1" outlineLevel="2">
      <c r="B307" s="21" t="s">
        <v>800</v>
      </c>
      <c r="C307" s="22" t="s">
        <v>603</v>
      </c>
      <c r="D307" s="230" t="s">
        <v>792</v>
      </c>
      <c r="E307" s="24"/>
      <c r="F307" s="24"/>
      <c r="G307" s="24"/>
      <c r="H307" s="24"/>
      <c r="I307" s="25" t="s">
        <v>25</v>
      </c>
      <c r="J307" s="81">
        <v>5000</v>
      </c>
      <c r="K307" s="27">
        <v>0.2</v>
      </c>
      <c r="L307" s="43">
        <f t="shared" si="77"/>
        <v>1000</v>
      </c>
      <c r="M307" s="23"/>
      <c r="N307" s="23"/>
      <c r="O307" s="42">
        <v>0</v>
      </c>
      <c r="P307" s="28">
        <f t="shared" si="78"/>
        <v>0</v>
      </c>
      <c r="Q307" s="43">
        <f t="shared" si="79"/>
        <v>1000</v>
      </c>
      <c r="S307" s="206">
        <f t="shared" si="80"/>
        <v>0</v>
      </c>
      <c r="T307" s="206">
        <f t="shared" si="81"/>
        <v>0</v>
      </c>
      <c r="U307" s="206">
        <f t="shared" si="82"/>
        <v>0</v>
      </c>
      <c r="V307"/>
      <c r="W307"/>
      <c r="X307"/>
      <c r="Y307"/>
      <c r="Z307"/>
    </row>
    <row r="308" spans="2:26" hidden="1" outlineLevel="2">
      <c r="B308" s="21" t="s">
        <v>801</v>
      </c>
      <c r="C308" s="22" t="s">
        <v>605</v>
      </c>
      <c r="D308" s="230" t="s">
        <v>792</v>
      </c>
      <c r="E308" s="24"/>
      <c r="F308" s="24"/>
      <c r="G308" s="24"/>
      <c r="H308" s="24"/>
      <c r="I308" s="25" t="s">
        <v>25</v>
      </c>
      <c r="J308" s="81">
        <v>0</v>
      </c>
      <c r="K308" s="27"/>
      <c r="L308" s="43">
        <f t="shared" ref="L308:L339" si="83">K308*J308</f>
        <v>0</v>
      </c>
      <c r="M308" s="23"/>
      <c r="N308" s="23"/>
      <c r="O308" s="42">
        <v>0</v>
      </c>
      <c r="P308" s="28">
        <f t="shared" ref="P308:P339" si="84">O308*N308</f>
        <v>0</v>
      </c>
      <c r="Q308" s="43">
        <f t="shared" ref="Q308:Q339" si="85">L308+O308</f>
        <v>0</v>
      </c>
      <c r="S308" s="206">
        <f t="shared" si="80"/>
        <v>0</v>
      </c>
      <c r="T308" s="206">
        <f t="shared" si="81"/>
        <v>0</v>
      </c>
      <c r="U308" s="206">
        <f t="shared" si="82"/>
        <v>0</v>
      </c>
      <c r="V308"/>
      <c r="W308"/>
      <c r="X308"/>
      <c r="Y308"/>
      <c r="Z308"/>
    </row>
    <row r="309" spans="2:26" hidden="1" outlineLevel="2">
      <c r="B309" s="21" t="s">
        <v>802</v>
      </c>
      <c r="C309" s="22" t="s">
        <v>96</v>
      </c>
      <c r="D309" s="230" t="s">
        <v>792</v>
      </c>
      <c r="E309" s="24"/>
      <c r="F309" s="24"/>
      <c r="G309" s="24"/>
      <c r="H309" s="24"/>
      <c r="I309" s="25" t="s">
        <v>25</v>
      </c>
      <c r="J309" s="81">
        <v>50</v>
      </c>
      <c r="K309" s="27">
        <v>50</v>
      </c>
      <c r="L309" s="43">
        <f t="shared" si="83"/>
        <v>2500</v>
      </c>
      <c r="M309" s="23"/>
      <c r="N309" s="23"/>
      <c r="O309" s="42">
        <v>0</v>
      </c>
      <c r="P309" s="28">
        <f t="shared" si="84"/>
        <v>0</v>
      </c>
      <c r="Q309" s="43">
        <f t="shared" si="85"/>
        <v>2500</v>
      </c>
      <c r="S309" s="206">
        <f t="shared" si="80"/>
        <v>0</v>
      </c>
      <c r="T309" s="206">
        <f t="shared" si="81"/>
        <v>0</v>
      </c>
      <c r="U309" s="206">
        <f t="shared" si="82"/>
        <v>0</v>
      </c>
      <c r="V309"/>
      <c r="W309"/>
      <c r="X309"/>
      <c r="Y309"/>
      <c r="Z309"/>
    </row>
    <row r="310" spans="2:26">
      <c r="B310" s="21" t="s">
        <v>607</v>
      </c>
      <c r="C310" s="22"/>
      <c r="D310" s="23"/>
      <c r="E310" s="24"/>
      <c r="F310" s="24"/>
      <c r="G310" s="24"/>
      <c r="H310" s="24"/>
      <c r="I310" s="23"/>
      <c r="J310" s="73"/>
      <c r="K310" s="29">
        <v>0</v>
      </c>
      <c r="L310" s="43">
        <f t="shared" si="83"/>
        <v>0</v>
      </c>
      <c r="M310" s="23"/>
      <c r="N310" s="23"/>
      <c r="O310" s="42">
        <v>0</v>
      </c>
      <c r="P310" s="28">
        <f t="shared" si="84"/>
        <v>0</v>
      </c>
      <c r="Q310" s="43">
        <f t="shared" si="85"/>
        <v>0</v>
      </c>
      <c r="S310"/>
      <c r="T310"/>
      <c r="U310"/>
      <c r="V310"/>
      <c r="W310"/>
      <c r="X310"/>
      <c r="Y310"/>
      <c r="Z310"/>
    </row>
    <row r="311" spans="2:26" hidden="1">
      <c r="B311" s="21" t="s">
        <v>608</v>
      </c>
      <c r="C311" s="22"/>
      <c r="D311" s="23"/>
      <c r="E311" s="24"/>
      <c r="F311" s="24"/>
      <c r="G311" s="24"/>
      <c r="H311" s="24"/>
      <c r="I311" s="23"/>
      <c r="J311" s="73"/>
      <c r="K311" s="29">
        <v>0</v>
      </c>
      <c r="L311" s="43">
        <f t="shared" si="83"/>
        <v>0</v>
      </c>
      <c r="M311" s="23"/>
      <c r="N311" s="23"/>
      <c r="O311" s="42">
        <v>0</v>
      </c>
      <c r="P311" s="28">
        <f t="shared" si="84"/>
        <v>0</v>
      </c>
      <c r="Q311" s="43">
        <f t="shared" si="85"/>
        <v>0</v>
      </c>
      <c r="S311"/>
      <c r="T311"/>
      <c r="U311"/>
      <c r="V311"/>
      <c r="W311"/>
      <c r="X311"/>
      <c r="Y311"/>
      <c r="Z311"/>
    </row>
    <row r="312" spans="2:26" hidden="1">
      <c r="B312" s="21" t="s">
        <v>609</v>
      </c>
      <c r="C312" s="22"/>
      <c r="D312" s="23"/>
      <c r="E312" s="24"/>
      <c r="F312" s="24"/>
      <c r="G312" s="24"/>
      <c r="H312" s="24"/>
      <c r="I312" s="23"/>
      <c r="J312" s="73"/>
      <c r="K312" s="29">
        <v>0</v>
      </c>
      <c r="L312" s="43">
        <f t="shared" si="83"/>
        <v>0</v>
      </c>
      <c r="M312" s="23"/>
      <c r="N312" s="23"/>
      <c r="O312" s="42">
        <v>0</v>
      </c>
      <c r="P312" s="28">
        <f t="shared" si="84"/>
        <v>0</v>
      </c>
      <c r="Q312" s="43">
        <f t="shared" si="85"/>
        <v>0</v>
      </c>
      <c r="S312"/>
      <c r="T312"/>
      <c r="U312"/>
      <c r="V312"/>
      <c r="W312"/>
      <c r="X312"/>
      <c r="Y312"/>
      <c r="Z312"/>
    </row>
    <row r="313" spans="2:26" hidden="1">
      <c r="B313" s="21" t="s">
        <v>610</v>
      </c>
      <c r="C313" s="22"/>
      <c r="D313" s="23"/>
      <c r="E313" s="24"/>
      <c r="F313" s="24"/>
      <c r="G313" s="24"/>
      <c r="H313" s="24"/>
      <c r="I313" s="23"/>
      <c r="J313" s="73"/>
      <c r="K313" s="29">
        <v>0</v>
      </c>
      <c r="L313" s="43">
        <f t="shared" si="83"/>
        <v>0</v>
      </c>
      <c r="M313" s="23"/>
      <c r="N313" s="23"/>
      <c r="O313" s="42">
        <v>0</v>
      </c>
      <c r="P313" s="28">
        <f t="shared" si="84"/>
        <v>0</v>
      </c>
      <c r="Q313" s="43">
        <f t="shared" si="85"/>
        <v>0</v>
      </c>
      <c r="S313"/>
      <c r="T313"/>
      <c r="U313"/>
      <c r="V313"/>
      <c r="W313"/>
      <c r="X313"/>
      <c r="Y313"/>
      <c r="Z313"/>
    </row>
    <row r="314" spans="2:26" hidden="1">
      <c r="B314" s="21" t="s">
        <v>611</v>
      </c>
      <c r="C314" s="22"/>
      <c r="D314" s="23"/>
      <c r="E314" s="24"/>
      <c r="F314" s="24"/>
      <c r="G314" s="24"/>
      <c r="H314" s="24"/>
      <c r="I314" s="23"/>
      <c r="J314" s="73"/>
      <c r="K314" s="29">
        <v>0</v>
      </c>
      <c r="L314" s="43">
        <f t="shared" si="83"/>
        <v>0</v>
      </c>
      <c r="M314" s="23"/>
      <c r="N314" s="23"/>
      <c r="O314" s="42">
        <v>0</v>
      </c>
      <c r="P314" s="28">
        <f t="shared" si="84"/>
        <v>0</v>
      </c>
      <c r="Q314" s="43">
        <f t="shared" si="85"/>
        <v>0</v>
      </c>
      <c r="S314"/>
      <c r="T314"/>
      <c r="U314"/>
      <c r="V314"/>
      <c r="W314"/>
      <c r="X314"/>
      <c r="Y314"/>
      <c r="Z314"/>
    </row>
    <row r="315" spans="2:26" hidden="1">
      <c r="B315" s="21" t="s">
        <v>612</v>
      </c>
      <c r="C315" s="22"/>
      <c r="D315" s="23"/>
      <c r="E315" s="24"/>
      <c r="F315" s="24"/>
      <c r="G315" s="24"/>
      <c r="H315" s="24"/>
      <c r="I315" s="23"/>
      <c r="J315" s="73"/>
      <c r="K315" s="29">
        <v>0</v>
      </c>
      <c r="L315" s="43">
        <f t="shared" si="83"/>
        <v>0</v>
      </c>
      <c r="M315" s="23"/>
      <c r="N315" s="23"/>
      <c r="O315" s="42">
        <v>0</v>
      </c>
      <c r="P315" s="28">
        <f t="shared" si="84"/>
        <v>0</v>
      </c>
      <c r="Q315" s="43">
        <f t="shared" si="85"/>
        <v>0</v>
      </c>
      <c r="S315"/>
      <c r="T315"/>
      <c r="U315"/>
      <c r="V315"/>
      <c r="W315"/>
      <c r="X315"/>
      <c r="Y315"/>
      <c r="Z315"/>
    </row>
    <row r="316" spans="2:26" hidden="1">
      <c r="B316" s="21" t="s">
        <v>613</v>
      </c>
      <c r="C316" s="22"/>
      <c r="D316" s="23"/>
      <c r="E316" s="24"/>
      <c r="F316" s="24"/>
      <c r="G316" s="24"/>
      <c r="H316" s="24"/>
      <c r="I316" s="23"/>
      <c r="J316" s="73"/>
      <c r="K316" s="29">
        <v>0</v>
      </c>
      <c r="L316" s="43">
        <f t="shared" si="83"/>
        <v>0</v>
      </c>
      <c r="M316" s="23"/>
      <c r="N316" s="23"/>
      <c r="O316" s="42">
        <v>0</v>
      </c>
      <c r="P316" s="28">
        <f t="shared" si="84"/>
        <v>0</v>
      </c>
      <c r="Q316" s="43">
        <f t="shared" si="85"/>
        <v>0</v>
      </c>
      <c r="S316"/>
      <c r="T316"/>
      <c r="U316"/>
      <c r="V316"/>
      <c r="W316"/>
      <c r="X316"/>
      <c r="Y316"/>
      <c r="Z316"/>
    </row>
    <row r="317" spans="2:26" hidden="1">
      <c r="B317" s="21" t="s">
        <v>614</v>
      </c>
      <c r="C317" s="22"/>
      <c r="D317" s="23"/>
      <c r="E317" s="24"/>
      <c r="F317" s="24"/>
      <c r="G317" s="24"/>
      <c r="H317" s="24"/>
      <c r="I317" s="23"/>
      <c r="J317" s="73"/>
      <c r="K317" s="29">
        <v>0</v>
      </c>
      <c r="L317" s="43">
        <f t="shared" si="83"/>
        <v>0</v>
      </c>
      <c r="M317" s="23"/>
      <c r="N317" s="23"/>
      <c r="O317" s="42">
        <v>0</v>
      </c>
      <c r="P317" s="28">
        <f t="shared" si="84"/>
        <v>0</v>
      </c>
      <c r="Q317" s="43">
        <f t="shared" si="85"/>
        <v>0</v>
      </c>
      <c r="S317"/>
      <c r="T317"/>
      <c r="U317"/>
      <c r="V317"/>
      <c r="W317"/>
      <c r="X317"/>
      <c r="Y317"/>
      <c r="Z317"/>
    </row>
    <row r="318" spans="2:26" hidden="1">
      <c r="B318" s="21" t="s">
        <v>615</v>
      </c>
      <c r="C318" s="22"/>
      <c r="D318" s="23"/>
      <c r="E318" s="24"/>
      <c r="F318" s="24"/>
      <c r="G318" s="24"/>
      <c r="H318" s="24"/>
      <c r="I318" s="23"/>
      <c r="J318" s="73"/>
      <c r="K318" s="29">
        <v>0</v>
      </c>
      <c r="L318" s="43">
        <f t="shared" si="83"/>
        <v>0</v>
      </c>
      <c r="M318" s="23"/>
      <c r="N318" s="23"/>
      <c r="O318" s="42">
        <v>0</v>
      </c>
      <c r="P318" s="28">
        <f t="shared" si="84"/>
        <v>0</v>
      </c>
      <c r="Q318" s="43">
        <f t="shared" si="85"/>
        <v>0</v>
      </c>
      <c r="S318"/>
      <c r="T318"/>
      <c r="U318"/>
      <c r="V318"/>
      <c r="W318"/>
      <c r="X318"/>
      <c r="Y318"/>
      <c r="Z318"/>
    </row>
    <row r="319" spans="2:26" hidden="1">
      <c r="B319" s="21" t="s">
        <v>616</v>
      </c>
      <c r="C319" s="22"/>
      <c r="D319" s="23"/>
      <c r="E319" s="24"/>
      <c r="F319" s="24"/>
      <c r="G319" s="24"/>
      <c r="H319" s="24"/>
      <c r="I319" s="23"/>
      <c r="J319" s="73"/>
      <c r="K319" s="29">
        <v>0</v>
      </c>
      <c r="L319" s="43">
        <f t="shared" si="83"/>
        <v>0</v>
      </c>
      <c r="M319" s="23"/>
      <c r="N319" s="23"/>
      <c r="O319" s="42">
        <v>0</v>
      </c>
      <c r="P319" s="28">
        <f t="shared" si="84"/>
        <v>0</v>
      </c>
      <c r="Q319" s="43">
        <f t="shared" si="85"/>
        <v>0</v>
      </c>
      <c r="S319"/>
      <c r="T319"/>
      <c r="U319"/>
      <c r="V319"/>
      <c r="W319"/>
      <c r="X319"/>
      <c r="Y319"/>
      <c r="Z319"/>
    </row>
    <row r="320" spans="2:26" hidden="1">
      <c r="B320" s="21" t="s">
        <v>617</v>
      </c>
      <c r="C320" s="22"/>
      <c r="D320" s="23"/>
      <c r="E320" s="24"/>
      <c r="F320" s="24"/>
      <c r="G320" s="24"/>
      <c r="H320" s="24"/>
      <c r="I320" s="23"/>
      <c r="J320" s="73"/>
      <c r="K320" s="29">
        <v>0</v>
      </c>
      <c r="L320" s="43">
        <f t="shared" si="83"/>
        <v>0</v>
      </c>
      <c r="M320" s="23"/>
      <c r="N320" s="23"/>
      <c r="O320" s="42">
        <v>0</v>
      </c>
      <c r="P320" s="28">
        <f t="shared" si="84"/>
        <v>0</v>
      </c>
      <c r="Q320" s="43">
        <f t="shared" si="85"/>
        <v>0</v>
      </c>
      <c r="S320"/>
      <c r="T320"/>
      <c r="U320"/>
      <c r="V320"/>
      <c r="W320"/>
      <c r="X320"/>
      <c r="Y320"/>
      <c r="Z320"/>
    </row>
    <row r="321" spans="2:26" hidden="1">
      <c r="B321" s="21" t="s">
        <v>618</v>
      </c>
      <c r="C321" s="22"/>
      <c r="D321" s="23"/>
      <c r="E321" s="24"/>
      <c r="F321" s="24"/>
      <c r="G321" s="24"/>
      <c r="H321" s="24"/>
      <c r="I321" s="23"/>
      <c r="J321" s="73"/>
      <c r="K321" s="29">
        <v>0</v>
      </c>
      <c r="L321" s="43">
        <f t="shared" si="83"/>
        <v>0</v>
      </c>
      <c r="M321" s="23"/>
      <c r="N321" s="23"/>
      <c r="O321" s="42">
        <v>0</v>
      </c>
      <c r="P321" s="28">
        <f t="shared" si="84"/>
        <v>0</v>
      </c>
      <c r="Q321" s="43">
        <f t="shared" si="85"/>
        <v>0</v>
      </c>
      <c r="S321"/>
      <c r="T321"/>
      <c r="U321"/>
      <c r="V321"/>
      <c r="W321"/>
      <c r="X321"/>
      <c r="Y321"/>
      <c r="Z321"/>
    </row>
    <row r="322" spans="2:26" hidden="1">
      <c r="B322" s="21" t="s">
        <v>619</v>
      </c>
      <c r="C322" s="22"/>
      <c r="D322" s="23"/>
      <c r="E322" s="24"/>
      <c r="F322" s="24"/>
      <c r="G322" s="24"/>
      <c r="H322" s="24"/>
      <c r="I322" s="23"/>
      <c r="J322" s="73"/>
      <c r="K322" s="29">
        <v>0</v>
      </c>
      <c r="L322" s="43">
        <f t="shared" si="83"/>
        <v>0</v>
      </c>
      <c r="M322" s="23"/>
      <c r="N322" s="23"/>
      <c r="O322" s="42">
        <v>0</v>
      </c>
      <c r="P322" s="28">
        <f t="shared" si="84"/>
        <v>0</v>
      </c>
      <c r="Q322" s="43">
        <f t="shared" si="85"/>
        <v>0</v>
      </c>
      <c r="S322"/>
      <c r="T322"/>
      <c r="U322"/>
      <c r="V322"/>
      <c r="W322"/>
      <c r="X322"/>
      <c r="Y322"/>
      <c r="Z322"/>
    </row>
    <row r="323" spans="2:26" hidden="1">
      <c r="B323" s="21" t="s">
        <v>620</v>
      </c>
      <c r="C323" s="22"/>
      <c r="D323" s="23"/>
      <c r="E323" s="24"/>
      <c r="F323" s="24"/>
      <c r="G323" s="24"/>
      <c r="H323" s="24"/>
      <c r="I323" s="23"/>
      <c r="J323" s="73"/>
      <c r="K323" s="29">
        <v>0</v>
      </c>
      <c r="L323" s="43">
        <f t="shared" si="83"/>
        <v>0</v>
      </c>
      <c r="M323" s="23"/>
      <c r="N323" s="23"/>
      <c r="O323" s="42">
        <v>0</v>
      </c>
      <c r="P323" s="28">
        <f t="shared" si="84"/>
        <v>0</v>
      </c>
      <c r="Q323" s="43">
        <f t="shared" si="85"/>
        <v>0</v>
      </c>
      <c r="S323"/>
      <c r="T323"/>
      <c r="U323"/>
      <c r="V323"/>
      <c r="W323"/>
      <c r="X323"/>
      <c r="Y323"/>
      <c r="Z323"/>
    </row>
    <row r="324" spans="2:26" hidden="1">
      <c r="B324" s="21" t="s">
        <v>621</v>
      </c>
      <c r="C324" s="22"/>
      <c r="D324" s="23"/>
      <c r="E324" s="24"/>
      <c r="F324" s="24"/>
      <c r="G324" s="24"/>
      <c r="H324" s="24"/>
      <c r="I324" s="23"/>
      <c r="J324" s="73"/>
      <c r="K324" s="29">
        <v>0</v>
      </c>
      <c r="L324" s="43">
        <f t="shared" si="83"/>
        <v>0</v>
      </c>
      <c r="M324" s="23"/>
      <c r="N324" s="23"/>
      <c r="O324" s="42">
        <v>0</v>
      </c>
      <c r="P324" s="28">
        <f t="shared" si="84"/>
        <v>0</v>
      </c>
      <c r="Q324" s="43">
        <f t="shared" si="85"/>
        <v>0</v>
      </c>
      <c r="S324"/>
      <c r="T324"/>
      <c r="U324"/>
      <c r="V324"/>
      <c r="W324"/>
      <c r="X324"/>
      <c r="Y324"/>
      <c r="Z324"/>
    </row>
    <row r="325" spans="2:26" hidden="1">
      <c r="B325" s="21" t="s">
        <v>622</v>
      </c>
      <c r="C325" s="22"/>
      <c r="D325" s="23"/>
      <c r="E325" s="24"/>
      <c r="F325" s="24"/>
      <c r="G325" s="24"/>
      <c r="H325" s="24"/>
      <c r="I325" s="23"/>
      <c r="J325" s="73"/>
      <c r="K325" s="29">
        <v>0</v>
      </c>
      <c r="L325" s="43">
        <f t="shared" si="83"/>
        <v>0</v>
      </c>
      <c r="M325" s="23"/>
      <c r="N325" s="23"/>
      <c r="O325" s="42">
        <v>0</v>
      </c>
      <c r="P325" s="28">
        <f t="shared" si="84"/>
        <v>0</v>
      </c>
      <c r="Q325" s="43">
        <f t="shared" si="85"/>
        <v>0</v>
      </c>
      <c r="S325"/>
      <c r="T325"/>
      <c r="U325"/>
      <c r="V325"/>
      <c r="W325"/>
      <c r="X325"/>
      <c r="Y325"/>
      <c r="Z325"/>
    </row>
    <row r="326" spans="2:26" hidden="1">
      <c r="B326" s="21" t="s">
        <v>623</v>
      </c>
      <c r="C326" s="22"/>
      <c r="D326" s="23"/>
      <c r="E326" s="24"/>
      <c r="F326" s="24"/>
      <c r="G326" s="24"/>
      <c r="H326" s="24"/>
      <c r="I326" s="23"/>
      <c r="J326" s="73"/>
      <c r="K326" s="29">
        <v>0</v>
      </c>
      <c r="L326" s="43">
        <f t="shared" si="83"/>
        <v>0</v>
      </c>
      <c r="M326" s="23"/>
      <c r="N326" s="23"/>
      <c r="O326" s="42">
        <v>0</v>
      </c>
      <c r="P326" s="28">
        <f t="shared" si="84"/>
        <v>0</v>
      </c>
      <c r="Q326" s="43">
        <f t="shared" si="85"/>
        <v>0</v>
      </c>
      <c r="S326"/>
      <c r="T326"/>
      <c r="U326"/>
      <c r="V326"/>
      <c r="W326"/>
      <c r="X326"/>
      <c r="Y326"/>
      <c r="Z326"/>
    </row>
    <row r="327" spans="2:26" hidden="1">
      <c r="B327" s="21" t="s">
        <v>624</v>
      </c>
      <c r="C327" s="22"/>
      <c r="D327" s="23"/>
      <c r="E327" s="24"/>
      <c r="F327" s="24"/>
      <c r="G327" s="24"/>
      <c r="H327" s="24"/>
      <c r="I327" s="23"/>
      <c r="J327" s="73"/>
      <c r="K327" s="29">
        <v>0</v>
      </c>
      <c r="L327" s="43">
        <f t="shared" si="83"/>
        <v>0</v>
      </c>
      <c r="M327" s="23"/>
      <c r="N327" s="23"/>
      <c r="O327" s="42">
        <v>0</v>
      </c>
      <c r="P327" s="28">
        <f t="shared" si="84"/>
        <v>0</v>
      </c>
      <c r="Q327" s="43">
        <f t="shared" si="85"/>
        <v>0</v>
      </c>
      <c r="S327"/>
      <c r="T327"/>
      <c r="U327"/>
      <c r="V327"/>
      <c r="W327"/>
      <c r="X327"/>
      <c r="Y327"/>
      <c r="Z327"/>
    </row>
    <row r="328" spans="2:26" hidden="1">
      <c r="B328" s="21" t="s">
        <v>625</v>
      </c>
      <c r="C328" s="22"/>
      <c r="D328" s="23"/>
      <c r="E328" s="24"/>
      <c r="F328" s="24"/>
      <c r="G328" s="24"/>
      <c r="H328" s="24"/>
      <c r="I328" s="23"/>
      <c r="J328" s="73"/>
      <c r="K328" s="29">
        <v>0</v>
      </c>
      <c r="L328" s="43">
        <f t="shared" si="83"/>
        <v>0</v>
      </c>
      <c r="M328" s="23"/>
      <c r="N328" s="23"/>
      <c r="O328" s="42">
        <v>0</v>
      </c>
      <c r="P328" s="28">
        <f t="shared" si="84"/>
        <v>0</v>
      </c>
      <c r="Q328" s="43">
        <f t="shared" si="85"/>
        <v>0</v>
      </c>
      <c r="S328"/>
      <c r="T328"/>
      <c r="U328"/>
      <c r="V328"/>
      <c r="W328"/>
      <c r="X328"/>
      <c r="Y328"/>
      <c r="Z328"/>
    </row>
    <row r="329" spans="2:26" hidden="1">
      <c r="B329" s="21" t="s">
        <v>626</v>
      </c>
      <c r="C329" s="22"/>
      <c r="D329" s="23"/>
      <c r="E329" s="24"/>
      <c r="F329" s="24"/>
      <c r="G329" s="24"/>
      <c r="H329" s="24"/>
      <c r="I329" s="23"/>
      <c r="J329" s="73"/>
      <c r="K329" s="29">
        <v>0</v>
      </c>
      <c r="L329" s="43">
        <f t="shared" si="83"/>
        <v>0</v>
      </c>
      <c r="M329" s="23"/>
      <c r="N329" s="23"/>
      <c r="O329" s="42">
        <v>0</v>
      </c>
      <c r="P329" s="28">
        <f t="shared" si="84"/>
        <v>0</v>
      </c>
      <c r="Q329" s="43">
        <f t="shared" si="85"/>
        <v>0</v>
      </c>
      <c r="S329"/>
      <c r="T329"/>
      <c r="U329"/>
      <c r="V329"/>
      <c r="W329"/>
      <c r="X329"/>
      <c r="Y329"/>
      <c r="Z329"/>
    </row>
    <row r="330" spans="2:26" hidden="1">
      <c r="B330" s="21" t="s">
        <v>627</v>
      </c>
      <c r="C330" s="22"/>
      <c r="D330" s="23"/>
      <c r="E330" s="24"/>
      <c r="F330" s="24"/>
      <c r="G330" s="24"/>
      <c r="H330" s="24"/>
      <c r="I330" s="23"/>
      <c r="J330" s="73"/>
      <c r="K330" s="29">
        <v>0</v>
      </c>
      <c r="L330" s="43">
        <f t="shared" si="83"/>
        <v>0</v>
      </c>
      <c r="M330" s="23"/>
      <c r="N330" s="23"/>
      <c r="O330" s="42">
        <v>0</v>
      </c>
      <c r="P330" s="28">
        <f t="shared" si="84"/>
        <v>0</v>
      </c>
      <c r="Q330" s="43">
        <f t="shared" si="85"/>
        <v>0</v>
      </c>
      <c r="S330"/>
      <c r="T330"/>
      <c r="U330"/>
      <c r="V330"/>
      <c r="W330"/>
      <c r="X330"/>
      <c r="Y330"/>
      <c r="Z330"/>
    </row>
    <row r="331" spans="2:26" hidden="1">
      <c r="B331" s="21" t="s">
        <v>628</v>
      </c>
      <c r="C331" s="22"/>
      <c r="D331" s="23"/>
      <c r="E331" s="24"/>
      <c r="F331" s="24"/>
      <c r="G331" s="24"/>
      <c r="H331" s="24"/>
      <c r="I331" s="23"/>
      <c r="J331" s="73"/>
      <c r="K331" s="29">
        <v>0</v>
      </c>
      <c r="L331" s="43">
        <f t="shared" si="83"/>
        <v>0</v>
      </c>
      <c r="M331" s="23"/>
      <c r="N331" s="23"/>
      <c r="O331" s="42">
        <v>0</v>
      </c>
      <c r="P331" s="28">
        <f t="shared" si="84"/>
        <v>0</v>
      </c>
      <c r="Q331" s="43">
        <f t="shared" si="85"/>
        <v>0</v>
      </c>
      <c r="S331"/>
      <c r="T331"/>
      <c r="U331"/>
      <c r="V331"/>
      <c r="W331"/>
      <c r="X331"/>
      <c r="Y331"/>
      <c r="Z331"/>
    </row>
    <row r="332" spans="2:26" hidden="1">
      <c r="B332" s="21" t="s">
        <v>629</v>
      </c>
      <c r="C332" s="22"/>
      <c r="D332" s="23"/>
      <c r="E332" s="24"/>
      <c r="F332" s="24"/>
      <c r="G332" s="24"/>
      <c r="H332" s="24"/>
      <c r="I332" s="23"/>
      <c r="J332" s="73"/>
      <c r="K332" s="29">
        <v>0</v>
      </c>
      <c r="L332" s="43">
        <f t="shared" si="83"/>
        <v>0</v>
      </c>
      <c r="M332" s="23"/>
      <c r="N332" s="23"/>
      <c r="O332" s="42">
        <v>0</v>
      </c>
      <c r="P332" s="28">
        <f t="shared" si="84"/>
        <v>0</v>
      </c>
      <c r="Q332" s="43">
        <f t="shared" si="85"/>
        <v>0</v>
      </c>
      <c r="S332"/>
      <c r="T332"/>
      <c r="U332"/>
      <c r="V332"/>
      <c r="W332"/>
      <c r="X332"/>
      <c r="Y332"/>
      <c r="Z332"/>
    </row>
    <row r="333" spans="2:26" hidden="1">
      <c r="B333" s="21" t="s">
        <v>630</v>
      </c>
      <c r="C333" s="22"/>
      <c r="D333" s="23"/>
      <c r="E333" s="24"/>
      <c r="F333" s="24"/>
      <c r="G333" s="24"/>
      <c r="H333" s="24"/>
      <c r="I333" s="23"/>
      <c r="J333" s="73"/>
      <c r="K333" s="29">
        <v>0</v>
      </c>
      <c r="L333" s="43">
        <f t="shared" si="83"/>
        <v>0</v>
      </c>
      <c r="M333" s="23"/>
      <c r="N333" s="23"/>
      <c r="O333" s="42">
        <v>0</v>
      </c>
      <c r="P333" s="28">
        <f t="shared" si="84"/>
        <v>0</v>
      </c>
      <c r="Q333" s="43">
        <f t="shared" si="85"/>
        <v>0</v>
      </c>
      <c r="S333"/>
      <c r="T333"/>
      <c r="U333"/>
      <c r="V333"/>
      <c r="W333"/>
      <c r="X333"/>
      <c r="Y333"/>
      <c r="Z333"/>
    </row>
    <row r="334" spans="2:26" hidden="1">
      <c r="B334" s="21" t="s">
        <v>631</v>
      </c>
      <c r="C334" s="22"/>
      <c r="D334" s="23"/>
      <c r="E334" s="24"/>
      <c r="F334" s="24"/>
      <c r="G334" s="24"/>
      <c r="H334" s="24"/>
      <c r="I334" s="23"/>
      <c r="J334" s="73"/>
      <c r="K334" s="29">
        <v>0</v>
      </c>
      <c r="L334" s="43">
        <f t="shared" si="83"/>
        <v>0</v>
      </c>
      <c r="M334" s="23"/>
      <c r="N334" s="23"/>
      <c r="O334" s="42">
        <v>0</v>
      </c>
      <c r="P334" s="28">
        <f t="shared" si="84"/>
        <v>0</v>
      </c>
      <c r="Q334" s="43">
        <f t="shared" si="85"/>
        <v>0</v>
      </c>
      <c r="S334"/>
      <c r="T334"/>
      <c r="U334"/>
      <c r="V334"/>
      <c r="W334"/>
      <c r="X334"/>
      <c r="Y334"/>
      <c r="Z334"/>
    </row>
    <row r="335" spans="2:26" hidden="1">
      <c r="B335" s="21" t="s">
        <v>632</v>
      </c>
      <c r="C335" s="22"/>
      <c r="D335" s="23"/>
      <c r="E335" s="24"/>
      <c r="F335" s="24"/>
      <c r="G335" s="24"/>
      <c r="H335" s="24"/>
      <c r="I335" s="23"/>
      <c r="J335" s="73"/>
      <c r="K335" s="29">
        <v>0</v>
      </c>
      <c r="L335" s="43">
        <f t="shared" si="83"/>
        <v>0</v>
      </c>
      <c r="M335" s="23"/>
      <c r="N335" s="23"/>
      <c r="O335" s="42">
        <v>0</v>
      </c>
      <c r="P335" s="28">
        <f t="shared" si="84"/>
        <v>0</v>
      </c>
      <c r="Q335" s="43">
        <f t="shared" si="85"/>
        <v>0</v>
      </c>
      <c r="S335"/>
      <c r="T335"/>
      <c r="U335"/>
      <c r="V335"/>
      <c r="W335"/>
      <c r="X335"/>
      <c r="Y335"/>
      <c r="Z335"/>
    </row>
    <row r="336" spans="2:26" hidden="1">
      <c r="B336" s="21" t="s">
        <v>633</v>
      </c>
      <c r="C336" s="22"/>
      <c r="D336" s="23"/>
      <c r="E336" s="24"/>
      <c r="F336" s="24"/>
      <c r="G336" s="24"/>
      <c r="H336" s="24"/>
      <c r="I336" s="23"/>
      <c r="J336" s="73"/>
      <c r="K336" s="29">
        <v>0</v>
      </c>
      <c r="L336" s="43">
        <f t="shared" si="83"/>
        <v>0</v>
      </c>
      <c r="M336" s="23"/>
      <c r="N336" s="23"/>
      <c r="O336" s="42">
        <v>0</v>
      </c>
      <c r="P336" s="28">
        <f t="shared" si="84"/>
        <v>0</v>
      </c>
      <c r="Q336" s="43">
        <f t="shared" si="85"/>
        <v>0</v>
      </c>
      <c r="S336"/>
      <c r="T336"/>
      <c r="U336"/>
      <c r="V336"/>
      <c r="W336"/>
      <c r="X336"/>
      <c r="Y336"/>
      <c r="Z336"/>
    </row>
    <row r="337" spans="2:26" hidden="1">
      <c r="B337" s="21" t="s">
        <v>634</v>
      </c>
      <c r="C337" s="22"/>
      <c r="D337" s="23"/>
      <c r="E337" s="24"/>
      <c r="F337" s="24"/>
      <c r="G337" s="24"/>
      <c r="H337" s="24"/>
      <c r="I337" s="23"/>
      <c r="J337" s="73"/>
      <c r="K337" s="29">
        <v>0</v>
      </c>
      <c r="L337" s="43">
        <f t="shared" si="83"/>
        <v>0</v>
      </c>
      <c r="M337" s="23"/>
      <c r="N337" s="23"/>
      <c r="O337" s="42">
        <v>0</v>
      </c>
      <c r="P337" s="28">
        <f t="shared" si="84"/>
        <v>0</v>
      </c>
      <c r="Q337" s="43">
        <f t="shared" si="85"/>
        <v>0</v>
      </c>
      <c r="S337"/>
      <c r="T337"/>
      <c r="U337"/>
      <c r="V337"/>
      <c r="W337"/>
      <c r="X337"/>
      <c r="Y337"/>
      <c r="Z337"/>
    </row>
    <row r="338" spans="2:26" hidden="1">
      <c r="B338" s="21" t="s">
        <v>635</v>
      </c>
      <c r="C338" s="22"/>
      <c r="D338" s="23"/>
      <c r="E338" s="24"/>
      <c r="F338" s="24"/>
      <c r="G338" s="24"/>
      <c r="H338" s="24"/>
      <c r="I338" s="23"/>
      <c r="J338" s="73"/>
      <c r="K338" s="29">
        <v>0</v>
      </c>
      <c r="L338" s="43">
        <f t="shared" si="83"/>
        <v>0</v>
      </c>
      <c r="M338" s="23"/>
      <c r="N338" s="23"/>
      <c r="O338" s="42">
        <v>0</v>
      </c>
      <c r="P338" s="28">
        <f t="shared" si="84"/>
        <v>0</v>
      </c>
      <c r="Q338" s="43">
        <f t="shared" si="85"/>
        <v>0</v>
      </c>
      <c r="S338"/>
      <c r="T338"/>
      <c r="U338"/>
      <c r="V338"/>
      <c r="W338"/>
      <c r="X338"/>
      <c r="Y338"/>
      <c r="Z338"/>
    </row>
    <row r="339" spans="2:26" hidden="1">
      <c r="B339" s="21" t="s">
        <v>636</v>
      </c>
      <c r="C339" s="22"/>
      <c r="D339" s="23"/>
      <c r="E339" s="24"/>
      <c r="F339" s="24"/>
      <c r="G339" s="24"/>
      <c r="H339" s="24"/>
      <c r="I339" s="23"/>
      <c r="J339" s="73"/>
      <c r="K339" s="29">
        <v>0</v>
      </c>
      <c r="L339" s="43">
        <f t="shared" si="83"/>
        <v>0</v>
      </c>
      <c r="M339" s="23"/>
      <c r="N339" s="23"/>
      <c r="O339" s="42">
        <v>0</v>
      </c>
      <c r="P339" s="28">
        <f t="shared" si="84"/>
        <v>0</v>
      </c>
      <c r="Q339" s="43">
        <f t="shared" si="85"/>
        <v>0</v>
      </c>
      <c r="S339"/>
      <c r="T339"/>
      <c r="U339"/>
      <c r="V339"/>
      <c r="W339"/>
      <c r="X339"/>
      <c r="Y339"/>
      <c r="Z339"/>
    </row>
    <row r="340" spans="2:26" hidden="1">
      <c r="B340" s="21" t="s">
        <v>637</v>
      </c>
      <c r="C340" s="22"/>
      <c r="D340" s="23"/>
      <c r="E340" s="24"/>
      <c r="F340" s="24"/>
      <c r="G340" s="24"/>
      <c r="H340" s="24"/>
      <c r="I340" s="23"/>
      <c r="J340" s="73"/>
      <c r="K340" s="29">
        <v>0</v>
      </c>
      <c r="L340" s="43">
        <f t="shared" ref="L340:L355" si="86">K340*J340</f>
        <v>0</v>
      </c>
      <c r="M340" s="23"/>
      <c r="N340" s="23"/>
      <c r="O340" s="42">
        <v>0</v>
      </c>
      <c r="P340" s="28">
        <f t="shared" ref="P340:P355" si="87">O340*N340</f>
        <v>0</v>
      </c>
      <c r="Q340" s="43">
        <f t="shared" ref="Q340:Q355" si="88">L340+O340</f>
        <v>0</v>
      </c>
      <c r="S340"/>
      <c r="T340"/>
      <c r="U340"/>
      <c r="V340"/>
      <c r="W340"/>
      <c r="X340"/>
      <c r="Y340"/>
      <c r="Z340"/>
    </row>
    <row r="341" spans="2:26" hidden="1">
      <c r="B341" s="21" t="s">
        <v>638</v>
      </c>
      <c r="C341" s="22"/>
      <c r="D341" s="23"/>
      <c r="E341" s="24"/>
      <c r="F341" s="24"/>
      <c r="G341" s="24"/>
      <c r="H341" s="24"/>
      <c r="I341" s="23"/>
      <c r="J341" s="73"/>
      <c r="K341" s="29">
        <v>0</v>
      </c>
      <c r="L341" s="43">
        <f t="shared" si="86"/>
        <v>0</v>
      </c>
      <c r="M341" s="23"/>
      <c r="N341" s="23"/>
      <c r="O341" s="42">
        <v>0</v>
      </c>
      <c r="P341" s="28">
        <f t="shared" si="87"/>
        <v>0</v>
      </c>
      <c r="Q341" s="43">
        <f t="shared" si="88"/>
        <v>0</v>
      </c>
      <c r="S341"/>
      <c r="T341"/>
      <c r="U341"/>
      <c r="V341"/>
      <c r="W341"/>
      <c r="X341"/>
      <c r="Y341"/>
      <c r="Z341"/>
    </row>
    <row r="342" spans="2:26" hidden="1">
      <c r="B342" s="21" t="s">
        <v>639</v>
      </c>
      <c r="C342" s="22"/>
      <c r="D342" s="23"/>
      <c r="E342" s="24"/>
      <c r="F342" s="24"/>
      <c r="G342" s="24"/>
      <c r="H342" s="24"/>
      <c r="I342" s="23"/>
      <c r="J342" s="73"/>
      <c r="K342" s="29">
        <v>0</v>
      </c>
      <c r="L342" s="43">
        <f t="shared" si="86"/>
        <v>0</v>
      </c>
      <c r="M342" s="23"/>
      <c r="N342" s="23"/>
      <c r="O342" s="42">
        <v>0</v>
      </c>
      <c r="P342" s="28">
        <f t="shared" si="87"/>
        <v>0</v>
      </c>
      <c r="Q342" s="43">
        <f t="shared" si="88"/>
        <v>0</v>
      </c>
      <c r="S342"/>
      <c r="T342"/>
      <c r="U342"/>
      <c r="V342"/>
      <c r="W342"/>
      <c r="X342"/>
      <c r="Y342"/>
      <c r="Z342"/>
    </row>
    <row r="343" spans="2:26" hidden="1">
      <c r="B343" s="21" t="s">
        <v>640</v>
      </c>
      <c r="C343" s="22"/>
      <c r="D343" s="23"/>
      <c r="E343" s="24"/>
      <c r="F343" s="24"/>
      <c r="G343" s="24"/>
      <c r="H343" s="24"/>
      <c r="I343" s="23"/>
      <c r="J343" s="73"/>
      <c r="K343" s="29">
        <v>0</v>
      </c>
      <c r="L343" s="43">
        <f t="shared" si="86"/>
        <v>0</v>
      </c>
      <c r="M343" s="23"/>
      <c r="N343" s="23"/>
      <c r="O343" s="42">
        <v>0</v>
      </c>
      <c r="P343" s="28">
        <f t="shared" si="87"/>
        <v>0</v>
      </c>
      <c r="Q343" s="43">
        <f t="shared" si="88"/>
        <v>0</v>
      </c>
      <c r="S343"/>
      <c r="T343"/>
      <c r="U343"/>
      <c r="V343"/>
      <c r="W343"/>
      <c r="X343"/>
      <c r="Y343"/>
      <c r="Z343"/>
    </row>
    <row r="344" spans="2:26" hidden="1">
      <c r="B344" s="21" t="s">
        <v>641</v>
      </c>
      <c r="C344" s="22"/>
      <c r="D344" s="23"/>
      <c r="E344" s="24"/>
      <c r="F344" s="24"/>
      <c r="G344" s="24"/>
      <c r="H344" s="24"/>
      <c r="I344" s="23"/>
      <c r="J344" s="73"/>
      <c r="K344" s="29">
        <v>0</v>
      </c>
      <c r="L344" s="43">
        <f t="shared" si="86"/>
        <v>0</v>
      </c>
      <c r="M344" s="23"/>
      <c r="N344" s="23"/>
      <c r="O344" s="42">
        <v>0</v>
      </c>
      <c r="P344" s="28">
        <f t="shared" si="87"/>
        <v>0</v>
      </c>
      <c r="Q344" s="43">
        <f t="shared" si="88"/>
        <v>0</v>
      </c>
      <c r="S344"/>
      <c r="T344"/>
      <c r="U344"/>
      <c r="V344"/>
      <c r="W344"/>
      <c r="X344"/>
      <c r="Y344"/>
      <c r="Z344"/>
    </row>
    <row r="345" spans="2:26" hidden="1">
      <c r="C345" s="22"/>
      <c r="D345" s="23"/>
      <c r="E345" s="24"/>
      <c r="F345" s="24"/>
      <c r="G345" s="24"/>
      <c r="H345" s="24"/>
      <c r="I345" s="23"/>
      <c r="J345" s="73"/>
      <c r="K345" s="29">
        <v>0</v>
      </c>
      <c r="L345" s="43">
        <f t="shared" si="86"/>
        <v>0</v>
      </c>
      <c r="M345" s="23"/>
      <c r="N345" s="23"/>
      <c r="O345" s="42">
        <v>0</v>
      </c>
      <c r="P345" s="28">
        <f t="shared" si="87"/>
        <v>0</v>
      </c>
      <c r="Q345" s="43">
        <f t="shared" si="88"/>
        <v>0</v>
      </c>
      <c r="S345"/>
      <c r="T345"/>
      <c r="U345"/>
      <c r="V345"/>
      <c r="W345"/>
      <c r="X345"/>
      <c r="Y345"/>
      <c r="Z345"/>
    </row>
    <row r="346" spans="2:26" hidden="1">
      <c r="C346" s="22"/>
      <c r="D346" s="23"/>
      <c r="E346" s="24"/>
      <c r="F346" s="24"/>
      <c r="G346" s="24"/>
      <c r="H346" s="24"/>
      <c r="I346" s="23"/>
      <c r="J346" s="73"/>
      <c r="K346" s="29">
        <v>0</v>
      </c>
      <c r="L346" s="43">
        <f t="shared" si="86"/>
        <v>0</v>
      </c>
      <c r="M346" s="23"/>
      <c r="N346" s="23"/>
      <c r="O346" s="42">
        <v>0</v>
      </c>
      <c r="P346" s="28">
        <f t="shared" si="87"/>
        <v>0</v>
      </c>
      <c r="Q346" s="43">
        <f t="shared" si="88"/>
        <v>0</v>
      </c>
      <c r="S346"/>
      <c r="T346"/>
      <c r="U346"/>
      <c r="V346"/>
      <c r="W346"/>
      <c r="X346"/>
      <c r="Y346"/>
      <c r="Z346"/>
    </row>
    <row r="347" spans="2:26" hidden="1">
      <c r="C347" s="22"/>
      <c r="D347" s="23"/>
      <c r="E347" s="24"/>
      <c r="F347" s="24"/>
      <c r="G347" s="24"/>
      <c r="H347" s="24"/>
      <c r="I347" s="23"/>
      <c r="J347" s="73"/>
      <c r="K347" s="29">
        <v>0</v>
      </c>
      <c r="L347" s="43">
        <f t="shared" si="86"/>
        <v>0</v>
      </c>
      <c r="M347" s="23"/>
      <c r="N347" s="23"/>
      <c r="O347" s="42">
        <v>0</v>
      </c>
      <c r="P347" s="28">
        <f t="shared" si="87"/>
        <v>0</v>
      </c>
      <c r="Q347" s="43">
        <f t="shared" si="88"/>
        <v>0</v>
      </c>
      <c r="S347"/>
      <c r="T347"/>
      <c r="U347"/>
      <c r="V347"/>
      <c r="W347"/>
      <c r="X347"/>
      <c r="Y347"/>
      <c r="Z347"/>
    </row>
    <row r="348" spans="2:26" hidden="1">
      <c r="C348" s="22"/>
      <c r="D348" s="23"/>
      <c r="E348" s="24"/>
      <c r="F348" s="24"/>
      <c r="G348" s="24"/>
      <c r="H348" s="24"/>
      <c r="I348" s="23"/>
      <c r="J348" s="73"/>
      <c r="K348" s="29">
        <v>0</v>
      </c>
      <c r="L348" s="43">
        <f t="shared" si="86"/>
        <v>0</v>
      </c>
      <c r="M348" s="23"/>
      <c r="N348" s="23"/>
      <c r="O348" s="42">
        <v>0</v>
      </c>
      <c r="P348" s="28">
        <f t="shared" si="87"/>
        <v>0</v>
      </c>
      <c r="Q348" s="43">
        <f t="shared" si="88"/>
        <v>0</v>
      </c>
      <c r="S348"/>
      <c r="T348"/>
      <c r="U348"/>
      <c r="V348"/>
      <c r="W348"/>
      <c r="X348"/>
      <c r="Y348"/>
      <c r="Z348"/>
    </row>
    <row r="349" spans="2:26" hidden="1">
      <c r="C349" s="22"/>
      <c r="D349" s="23"/>
      <c r="E349" s="24"/>
      <c r="F349" s="24"/>
      <c r="G349" s="24"/>
      <c r="H349" s="24"/>
      <c r="I349" s="23"/>
      <c r="J349" s="73"/>
      <c r="K349" s="29">
        <v>0</v>
      </c>
      <c r="L349" s="43">
        <f t="shared" si="86"/>
        <v>0</v>
      </c>
      <c r="M349" s="23"/>
      <c r="N349" s="23"/>
      <c r="O349" s="42">
        <v>0</v>
      </c>
      <c r="P349" s="28">
        <f t="shared" si="87"/>
        <v>0</v>
      </c>
      <c r="Q349" s="43">
        <f t="shared" si="88"/>
        <v>0</v>
      </c>
      <c r="S349"/>
      <c r="T349"/>
      <c r="U349"/>
      <c r="V349"/>
      <c r="W349"/>
      <c r="X349"/>
      <c r="Y349"/>
      <c r="Z349"/>
    </row>
    <row r="350" spans="2:26" hidden="1">
      <c r="C350" s="22"/>
      <c r="D350" s="23"/>
      <c r="E350" s="24"/>
      <c r="F350" s="24"/>
      <c r="G350" s="24"/>
      <c r="H350" s="24"/>
      <c r="I350" s="23"/>
      <c r="J350" s="73"/>
      <c r="K350" s="29">
        <v>0</v>
      </c>
      <c r="L350" s="43">
        <f t="shared" si="86"/>
        <v>0</v>
      </c>
      <c r="M350" s="23"/>
      <c r="N350" s="23"/>
      <c r="O350" s="42">
        <v>0</v>
      </c>
      <c r="P350" s="28">
        <f t="shared" si="87"/>
        <v>0</v>
      </c>
      <c r="Q350" s="43">
        <f t="shared" si="88"/>
        <v>0</v>
      </c>
      <c r="S350"/>
      <c r="T350"/>
      <c r="U350"/>
      <c r="V350"/>
      <c r="W350"/>
      <c r="X350"/>
      <c r="Y350"/>
      <c r="Z350"/>
    </row>
    <row r="351" spans="2:26" hidden="1">
      <c r="C351" s="22"/>
      <c r="D351" s="23"/>
      <c r="E351" s="24"/>
      <c r="F351" s="24"/>
      <c r="G351" s="24"/>
      <c r="H351" s="24"/>
      <c r="I351" s="23"/>
      <c r="J351" s="73"/>
      <c r="K351" s="29">
        <v>0</v>
      </c>
      <c r="L351" s="43">
        <f t="shared" si="86"/>
        <v>0</v>
      </c>
      <c r="M351" s="23"/>
      <c r="N351" s="23"/>
      <c r="O351" s="42">
        <v>0</v>
      </c>
      <c r="P351" s="28">
        <f t="shared" si="87"/>
        <v>0</v>
      </c>
      <c r="Q351" s="43">
        <f t="shared" si="88"/>
        <v>0</v>
      </c>
      <c r="S351"/>
      <c r="T351"/>
      <c r="U351"/>
      <c r="V351"/>
      <c r="W351"/>
      <c r="X351"/>
      <c r="Y351"/>
      <c r="Z351"/>
    </row>
    <row r="352" spans="2:26" hidden="1">
      <c r="C352" s="22"/>
      <c r="D352" s="23"/>
      <c r="E352" s="24"/>
      <c r="F352" s="24"/>
      <c r="G352" s="24"/>
      <c r="H352" s="24"/>
      <c r="I352" s="23"/>
      <c r="J352" s="73"/>
      <c r="K352" s="29">
        <v>0</v>
      </c>
      <c r="L352" s="43">
        <f t="shared" si="86"/>
        <v>0</v>
      </c>
      <c r="M352" s="23"/>
      <c r="N352" s="23"/>
      <c r="O352" s="42">
        <v>0</v>
      </c>
      <c r="P352" s="28">
        <f t="shared" si="87"/>
        <v>0</v>
      </c>
      <c r="Q352" s="43">
        <f t="shared" si="88"/>
        <v>0</v>
      </c>
      <c r="S352"/>
      <c r="T352"/>
      <c r="U352"/>
      <c r="V352"/>
      <c r="W352"/>
      <c r="X352"/>
      <c r="Y352"/>
      <c r="Z352"/>
    </row>
    <row r="353" spans="3:26" hidden="1">
      <c r="C353" s="22"/>
      <c r="D353" s="23"/>
      <c r="E353" s="24"/>
      <c r="F353" s="24"/>
      <c r="G353" s="24"/>
      <c r="H353" s="24"/>
      <c r="I353" s="23"/>
      <c r="J353" s="73"/>
      <c r="K353" s="29">
        <v>0</v>
      </c>
      <c r="L353" s="43">
        <f t="shared" si="86"/>
        <v>0</v>
      </c>
      <c r="M353" s="23"/>
      <c r="N353" s="23"/>
      <c r="O353" s="42">
        <v>0</v>
      </c>
      <c r="P353" s="28">
        <f t="shared" si="87"/>
        <v>0</v>
      </c>
      <c r="Q353" s="43">
        <f t="shared" si="88"/>
        <v>0</v>
      </c>
      <c r="S353"/>
      <c r="T353"/>
      <c r="U353"/>
      <c r="V353"/>
      <c r="W353"/>
      <c r="X353"/>
      <c r="Y353"/>
      <c r="Z353"/>
    </row>
    <row r="354" spans="3:26" hidden="1">
      <c r="C354" s="22"/>
      <c r="D354" s="23"/>
      <c r="E354" s="24"/>
      <c r="F354" s="24"/>
      <c r="G354" s="24"/>
      <c r="H354" s="24"/>
      <c r="I354" s="23"/>
      <c r="J354" s="73"/>
      <c r="K354" s="29">
        <v>0</v>
      </c>
      <c r="L354" s="43">
        <f t="shared" si="86"/>
        <v>0</v>
      </c>
      <c r="M354" s="23"/>
      <c r="N354" s="23"/>
      <c r="O354" s="42">
        <v>0</v>
      </c>
      <c r="P354" s="28">
        <f t="shared" si="87"/>
        <v>0</v>
      </c>
      <c r="Q354" s="43">
        <f t="shared" si="88"/>
        <v>0</v>
      </c>
      <c r="S354"/>
      <c r="T354"/>
      <c r="U354"/>
      <c r="V354"/>
      <c r="W354"/>
      <c r="X354"/>
      <c r="Y354"/>
      <c r="Z354"/>
    </row>
    <row r="355" spans="3:26" hidden="1">
      <c r="C355" s="22"/>
      <c r="D355" s="23"/>
      <c r="E355" s="24"/>
      <c r="F355" s="24"/>
      <c r="G355" s="24"/>
      <c r="H355" s="24"/>
      <c r="I355" s="23"/>
      <c r="J355" s="73"/>
      <c r="K355" s="29">
        <v>0</v>
      </c>
      <c r="L355" s="43">
        <f t="shared" si="86"/>
        <v>0</v>
      </c>
      <c r="M355" s="23"/>
      <c r="N355" s="23"/>
      <c r="O355" s="42">
        <v>0</v>
      </c>
      <c r="P355" s="28">
        <f t="shared" si="87"/>
        <v>0</v>
      </c>
      <c r="Q355" s="43">
        <f t="shared" si="88"/>
        <v>0</v>
      </c>
      <c r="S355"/>
      <c r="T355"/>
      <c r="U355"/>
      <c r="V355"/>
      <c r="W355"/>
      <c r="X355"/>
      <c r="Y355"/>
      <c r="Z355"/>
    </row>
    <row r="356" spans="3:26" hidden="1">
      <c r="S356"/>
      <c r="T356"/>
      <c r="U356"/>
      <c r="V356"/>
      <c r="W356"/>
      <c r="X356"/>
      <c r="Y356"/>
      <c r="Z356"/>
    </row>
    <row r="357" spans="3:26" hidden="1">
      <c r="S357"/>
      <c r="T357"/>
      <c r="U357"/>
      <c r="V357"/>
      <c r="W357"/>
      <c r="X357"/>
      <c r="Y357"/>
      <c r="Z357"/>
    </row>
    <row r="358" spans="3:26" hidden="1">
      <c r="S358"/>
      <c r="T358"/>
      <c r="U358"/>
      <c r="V358"/>
      <c r="W358"/>
      <c r="X358"/>
      <c r="Y358"/>
      <c r="Z358"/>
    </row>
    <row r="359" spans="3:26" hidden="1">
      <c r="S359"/>
      <c r="T359"/>
      <c r="U359"/>
      <c r="V359"/>
      <c r="W359"/>
      <c r="X359"/>
      <c r="Y359"/>
      <c r="Z359"/>
    </row>
    <row r="360" spans="3:26" hidden="1">
      <c r="S360"/>
      <c r="T360"/>
      <c r="U360"/>
      <c r="V360"/>
      <c r="W360"/>
      <c r="X360"/>
      <c r="Y360"/>
      <c r="Z360"/>
    </row>
    <row r="361" spans="3:26" hidden="1">
      <c r="S361"/>
      <c r="T361"/>
      <c r="U361"/>
      <c r="V361"/>
      <c r="W361"/>
      <c r="X361"/>
      <c r="Y361"/>
      <c r="Z361"/>
    </row>
    <row r="362" spans="3:26" hidden="1">
      <c r="S362"/>
      <c r="T362"/>
      <c r="U362"/>
      <c r="V362"/>
      <c r="W362"/>
      <c r="X362"/>
      <c r="Y362"/>
      <c r="Z362"/>
    </row>
    <row r="363" spans="3:26" hidden="1">
      <c r="C363" s="83"/>
      <c r="D363" s="1"/>
      <c r="E363" s="1"/>
      <c r="F363" s="1"/>
      <c r="G363" s="1"/>
      <c r="H363" s="1"/>
      <c r="K363" s="7"/>
      <c r="L363" s="7"/>
      <c r="P363" s="7"/>
      <c r="Q363" s="7"/>
      <c r="S363"/>
      <c r="T363"/>
      <c r="U363"/>
      <c r="V363"/>
      <c r="W363"/>
      <c r="X363"/>
      <c r="Y363"/>
      <c r="Z363"/>
    </row>
    <row r="364" spans="3:26" hidden="1">
      <c r="C364" s="83"/>
      <c r="D364" s="1"/>
      <c r="E364" s="1"/>
      <c r="F364" s="1"/>
      <c r="G364" s="1"/>
      <c r="H364" s="1"/>
      <c r="K364" s="7"/>
      <c r="L364" s="7"/>
      <c r="P364" s="7"/>
      <c r="Q364" s="7"/>
      <c r="S364"/>
      <c r="T364"/>
      <c r="U364"/>
      <c r="V364"/>
      <c r="W364"/>
      <c r="X364"/>
      <c r="Y364"/>
      <c r="Z364"/>
    </row>
    <row r="365" spans="3:26" hidden="1">
      <c r="C365" s="83"/>
      <c r="D365" s="1"/>
      <c r="E365" s="1"/>
      <c r="F365" s="1"/>
      <c r="G365" s="1"/>
      <c r="H365" s="1"/>
      <c r="K365" s="7"/>
      <c r="L365" s="7"/>
      <c r="P365" s="7"/>
      <c r="Q365" s="7"/>
      <c r="S365"/>
      <c r="T365"/>
      <c r="U365"/>
      <c r="V365"/>
      <c r="W365"/>
      <c r="X365"/>
      <c r="Y365"/>
      <c r="Z365"/>
    </row>
    <row r="366" spans="3:26" hidden="1">
      <c r="C366" s="83"/>
      <c r="D366" s="1"/>
      <c r="E366" s="1"/>
      <c r="F366" s="1"/>
      <c r="G366" s="1"/>
      <c r="H366" s="1"/>
      <c r="K366" s="7"/>
      <c r="L366" s="7"/>
      <c r="P366" s="7"/>
      <c r="Q366" s="7"/>
      <c r="S366"/>
      <c r="T366"/>
      <c r="U366"/>
      <c r="V366"/>
      <c r="W366"/>
      <c r="X366"/>
      <c r="Y366"/>
      <c r="Z366"/>
    </row>
    <row r="367" spans="3:26" hidden="1">
      <c r="C367" s="83"/>
      <c r="D367" s="1"/>
      <c r="E367" s="1"/>
      <c r="F367" s="1"/>
      <c r="G367" s="1"/>
      <c r="H367" s="1"/>
      <c r="K367" s="7"/>
      <c r="L367" s="7"/>
      <c r="P367" s="7"/>
      <c r="Q367" s="7"/>
      <c r="S367"/>
      <c r="T367"/>
      <c r="U367"/>
      <c r="V367"/>
      <c r="W367"/>
      <c r="X367"/>
      <c r="Y367"/>
      <c r="Z367"/>
    </row>
    <row r="368" spans="3:26" hidden="1">
      <c r="C368" s="83"/>
      <c r="D368" s="1"/>
      <c r="E368" s="1"/>
      <c r="F368" s="1"/>
      <c r="G368" s="1"/>
      <c r="H368" s="1"/>
      <c r="K368" s="7"/>
      <c r="L368" s="7"/>
      <c r="P368" s="7"/>
      <c r="Q368" s="7"/>
      <c r="S368"/>
      <c r="T368"/>
      <c r="U368"/>
      <c r="V368"/>
      <c r="W368"/>
      <c r="X368"/>
      <c r="Y368"/>
      <c r="Z368"/>
    </row>
    <row r="369" spans="3:26" hidden="1">
      <c r="C369" s="83"/>
      <c r="D369" s="1"/>
      <c r="E369" s="1"/>
      <c r="F369" s="1"/>
      <c r="G369" s="1"/>
      <c r="H369" s="1"/>
      <c r="K369" s="7"/>
      <c r="L369" s="7"/>
      <c r="P369" s="7"/>
      <c r="Q369" s="7"/>
      <c r="S369"/>
      <c r="T369"/>
      <c r="U369"/>
      <c r="V369"/>
      <c r="W369"/>
      <c r="X369"/>
      <c r="Y369"/>
      <c r="Z369"/>
    </row>
    <row r="370" spans="3:26" hidden="1">
      <c r="C370" s="83"/>
      <c r="D370" s="1"/>
      <c r="E370" s="1"/>
      <c r="F370" s="1"/>
      <c r="G370" s="1"/>
      <c r="H370" s="1"/>
      <c r="K370" s="7"/>
      <c r="L370" s="7"/>
      <c r="P370" s="7"/>
      <c r="Q370" s="7"/>
      <c r="S370"/>
      <c r="T370"/>
      <c r="U370"/>
      <c r="V370"/>
      <c r="W370"/>
      <c r="X370"/>
      <c r="Y370"/>
      <c r="Z370"/>
    </row>
    <row r="371" spans="3:26" hidden="1">
      <c r="C371" s="83"/>
      <c r="D371" s="1"/>
      <c r="E371" s="1"/>
      <c r="F371" s="1"/>
      <c r="G371" s="1"/>
      <c r="H371" s="1"/>
      <c r="K371" s="7"/>
      <c r="L371" s="7"/>
      <c r="P371" s="7"/>
      <c r="Q371" s="7"/>
      <c r="S371"/>
      <c r="T371"/>
      <c r="U371"/>
      <c r="V371"/>
      <c r="W371"/>
      <c r="X371"/>
      <c r="Y371"/>
      <c r="Z371"/>
    </row>
    <row r="372" spans="3:26" hidden="1">
      <c r="C372" s="83"/>
      <c r="D372" s="1"/>
      <c r="E372" s="1"/>
      <c r="F372" s="1"/>
      <c r="G372" s="1"/>
      <c r="H372" s="1"/>
      <c r="K372" s="7"/>
      <c r="L372" s="7"/>
      <c r="P372" s="7"/>
      <c r="Q372" s="7"/>
      <c r="S372"/>
      <c r="T372"/>
      <c r="U372"/>
      <c r="V372"/>
      <c r="W372"/>
      <c r="X372"/>
      <c r="Y372"/>
      <c r="Z372"/>
    </row>
    <row r="373" spans="3:26" hidden="1">
      <c r="C373" s="83"/>
      <c r="D373" s="1"/>
      <c r="E373" s="1"/>
      <c r="F373" s="1"/>
      <c r="G373" s="1"/>
      <c r="H373" s="1"/>
      <c r="K373" s="7"/>
      <c r="L373" s="7"/>
      <c r="P373" s="7"/>
      <c r="Q373" s="7"/>
      <c r="S373"/>
      <c r="T373"/>
      <c r="U373"/>
      <c r="V373"/>
      <c r="W373"/>
      <c r="X373"/>
      <c r="Y373"/>
      <c r="Z373"/>
    </row>
    <row r="374" spans="3:26" hidden="1">
      <c r="C374" s="83"/>
      <c r="D374" s="1"/>
      <c r="E374" s="1"/>
      <c r="F374" s="1"/>
      <c r="G374" s="1"/>
      <c r="H374" s="1"/>
      <c r="K374" s="7"/>
      <c r="L374" s="7"/>
      <c r="P374" s="7"/>
      <c r="Q374" s="7"/>
      <c r="S374"/>
      <c r="T374"/>
      <c r="U374"/>
      <c r="V374"/>
      <c r="W374"/>
      <c r="X374"/>
      <c r="Y374"/>
      <c r="Z374"/>
    </row>
    <row r="375" spans="3:26" hidden="1">
      <c r="C375" s="83"/>
      <c r="D375" s="1"/>
      <c r="E375" s="1"/>
      <c r="F375" s="1"/>
      <c r="G375" s="1"/>
      <c r="H375" s="1"/>
      <c r="K375" s="7"/>
      <c r="L375" s="7"/>
      <c r="P375" s="7"/>
      <c r="Q375" s="7"/>
      <c r="S375"/>
      <c r="T375"/>
      <c r="U375"/>
      <c r="V375"/>
      <c r="W375"/>
      <c r="X375"/>
      <c r="Y375"/>
      <c r="Z375"/>
    </row>
    <row r="376" spans="3:26" hidden="1">
      <c r="C376" s="83"/>
      <c r="D376" s="1"/>
      <c r="E376" s="1"/>
      <c r="F376" s="1"/>
      <c r="G376" s="1"/>
      <c r="H376" s="1"/>
      <c r="K376" s="7"/>
      <c r="L376" s="7"/>
      <c r="P376" s="7"/>
      <c r="Q376" s="7"/>
      <c r="S376"/>
      <c r="T376"/>
      <c r="U376"/>
      <c r="V376"/>
      <c r="W376"/>
      <c r="X376"/>
      <c r="Y376"/>
      <c r="Z376"/>
    </row>
    <row r="377" spans="3:26" hidden="1">
      <c r="C377" s="83"/>
      <c r="D377" s="1"/>
      <c r="E377" s="1"/>
      <c r="F377" s="1"/>
      <c r="G377" s="1"/>
      <c r="H377" s="1"/>
      <c r="K377" s="7"/>
      <c r="L377" s="7"/>
      <c r="P377" s="7"/>
      <c r="Q377" s="7"/>
      <c r="S377"/>
      <c r="T377"/>
      <c r="U377"/>
      <c r="V377"/>
      <c r="W377"/>
      <c r="X377"/>
      <c r="Y377"/>
      <c r="Z377"/>
    </row>
    <row r="378" spans="3:26" hidden="1">
      <c r="C378" s="83"/>
      <c r="D378" s="1"/>
      <c r="E378" s="1"/>
      <c r="F378" s="1"/>
      <c r="G378" s="1"/>
      <c r="H378" s="1"/>
      <c r="K378" s="7"/>
      <c r="L378" s="7"/>
      <c r="P378" s="7"/>
      <c r="Q378" s="7"/>
      <c r="S378"/>
      <c r="T378"/>
      <c r="U378"/>
      <c r="V378"/>
      <c r="W378"/>
      <c r="X378"/>
      <c r="Y378"/>
      <c r="Z378"/>
    </row>
    <row r="379" spans="3:26" hidden="1">
      <c r="C379" s="83"/>
      <c r="D379" s="1"/>
      <c r="E379" s="1"/>
      <c r="F379" s="1"/>
      <c r="G379" s="1"/>
      <c r="H379" s="1"/>
      <c r="K379" s="7"/>
      <c r="L379" s="7"/>
      <c r="P379" s="7"/>
      <c r="Q379" s="7"/>
      <c r="S379"/>
      <c r="T379"/>
      <c r="U379"/>
      <c r="V379"/>
      <c r="W379"/>
      <c r="X379"/>
      <c r="Y379"/>
      <c r="Z379"/>
    </row>
    <row r="380" spans="3:26" hidden="1">
      <c r="C380" s="83"/>
      <c r="D380" s="1"/>
      <c r="E380" s="1"/>
      <c r="F380" s="1"/>
      <c r="G380" s="1"/>
      <c r="H380" s="1"/>
      <c r="K380" s="7"/>
      <c r="L380" s="7"/>
      <c r="P380" s="7"/>
      <c r="Q380" s="7"/>
      <c r="S380"/>
      <c r="T380"/>
      <c r="U380"/>
      <c r="V380"/>
      <c r="W380"/>
      <c r="X380"/>
      <c r="Y380"/>
      <c r="Z380"/>
    </row>
    <row r="381" spans="3:26" hidden="1">
      <c r="C381" s="83"/>
      <c r="D381" s="1"/>
      <c r="E381" s="1"/>
      <c r="F381" s="1"/>
      <c r="G381" s="1"/>
      <c r="H381" s="1"/>
      <c r="K381" s="7"/>
      <c r="L381" s="7"/>
      <c r="P381" s="7"/>
      <c r="Q381" s="7"/>
      <c r="S381"/>
      <c r="T381"/>
      <c r="U381"/>
      <c r="V381"/>
      <c r="W381"/>
      <c r="X381"/>
      <c r="Y381"/>
      <c r="Z381"/>
    </row>
    <row r="382" spans="3:26" hidden="1">
      <c r="C382" s="83"/>
      <c r="D382" s="1"/>
      <c r="E382" s="1"/>
      <c r="F382" s="1"/>
      <c r="G382" s="1"/>
      <c r="H382" s="1"/>
      <c r="K382" s="7"/>
      <c r="L382" s="7"/>
      <c r="P382" s="7"/>
      <c r="Q382" s="7"/>
      <c r="S382"/>
      <c r="T382"/>
      <c r="U382"/>
      <c r="V382"/>
      <c r="W382"/>
      <c r="X382"/>
      <c r="Y382"/>
      <c r="Z382"/>
    </row>
    <row r="383" spans="3:26" hidden="1">
      <c r="C383" s="83"/>
      <c r="D383" s="1"/>
      <c r="E383" s="1"/>
      <c r="F383" s="1"/>
      <c r="G383" s="1"/>
      <c r="H383" s="1"/>
      <c r="K383" s="7"/>
      <c r="L383" s="7"/>
      <c r="P383" s="7"/>
      <c r="Q383" s="7"/>
      <c r="S383"/>
      <c r="T383"/>
      <c r="U383"/>
      <c r="V383"/>
      <c r="W383"/>
      <c r="X383"/>
      <c r="Y383"/>
      <c r="Z383"/>
    </row>
    <row r="384" spans="3:26" hidden="1">
      <c r="C384" s="83"/>
      <c r="D384" s="1"/>
      <c r="E384" s="1"/>
      <c r="F384" s="1"/>
      <c r="G384" s="1"/>
      <c r="H384" s="1"/>
      <c r="K384" s="7"/>
      <c r="L384" s="7"/>
      <c r="P384" s="7"/>
      <c r="Q384" s="7"/>
      <c r="S384"/>
      <c r="T384"/>
      <c r="U384"/>
      <c r="V384"/>
      <c r="W384"/>
      <c r="X384"/>
      <c r="Y384"/>
      <c r="Z384"/>
    </row>
    <row r="385" spans="3:26" hidden="1">
      <c r="C385" s="83"/>
      <c r="D385" s="1"/>
      <c r="E385" s="1"/>
      <c r="F385" s="1"/>
      <c r="G385" s="1"/>
      <c r="H385" s="1"/>
      <c r="K385" s="7"/>
      <c r="L385" s="7"/>
      <c r="P385" s="7"/>
      <c r="Q385" s="7"/>
      <c r="S385"/>
      <c r="T385"/>
      <c r="U385"/>
      <c r="V385"/>
      <c r="W385"/>
      <c r="X385"/>
      <c r="Y385"/>
      <c r="Z385"/>
    </row>
    <row r="386" spans="3:26" hidden="1">
      <c r="C386" s="83"/>
      <c r="D386" s="1"/>
      <c r="E386" s="1"/>
      <c r="F386" s="1"/>
      <c r="G386" s="1"/>
      <c r="H386" s="1"/>
      <c r="K386" s="7"/>
      <c r="L386" s="7"/>
      <c r="P386" s="7"/>
      <c r="Q386" s="7"/>
      <c r="S386"/>
      <c r="T386"/>
      <c r="U386"/>
      <c r="V386"/>
      <c r="W386"/>
      <c r="X386"/>
      <c r="Y386"/>
      <c r="Z386"/>
    </row>
    <row r="387" spans="3:26" hidden="1">
      <c r="C387" s="83"/>
      <c r="D387" s="1"/>
      <c r="E387" s="1"/>
      <c r="F387" s="1"/>
      <c r="G387" s="1"/>
      <c r="H387" s="1"/>
      <c r="K387" s="7"/>
      <c r="L387" s="7"/>
      <c r="P387" s="7"/>
      <c r="Q387" s="7"/>
      <c r="S387"/>
      <c r="T387"/>
      <c r="U387"/>
      <c r="V387"/>
      <c r="W387"/>
      <c r="X387"/>
      <c r="Y387"/>
      <c r="Z387"/>
    </row>
    <row r="388" spans="3:26" hidden="1">
      <c r="C388" s="83"/>
      <c r="D388" s="1"/>
      <c r="E388" s="1"/>
      <c r="F388" s="1"/>
      <c r="G388" s="1"/>
      <c r="H388" s="1"/>
      <c r="K388" s="7"/>
      <c r="L388" s="7"/>
      <c r="P388" s="7"/>
      <c r="Q388" s="7"/>
      <c r="S388"/>
      <c r="T388"/>
      <c r="U388"/>
      <c r="V388"/>
      <c r="W388"/>
      <c r="X388"/>
      <c r="Y388"/>
      <c r="Z388"/>
    </row>
    <row r="389" spans="3:26" hidden="1">
      <c r="C389" s="83"/>
      <c r="D389" s="1"/>
      <c r="E389" s="1"/>
      <c r="F389" s="1"/>
      <c r="G389" s="1"/>
      <c r="H389" s="1"/>
      <c r="K389" s="7"/>
      <c r="L389" s="7"/>
      <c r="P389" s="7"/>
      <c r="Q389" s="7"/>
      <c r="S389"/>
      <c r="T389"/>
      <c r="U389"/>
      <c r="V389"/>
      <c r="W389"/>
      <c r="X389"/>
      <c r="Y389"/>
      <c r="Z389"/>
    </row>
    <row r="390" spans="3:26" hidden="1">
      <c r="C390" s="83"/>
      <c r="D390" s="1"/>
      <c r="E390" s="1"/>
      <c r="F390" s="1"/>
      <c r="G390" s="1"/>
      <c r="H390" s="1"/>
      <c r="K390" s="7"/>
      <c r="L390" s="7"/>
      <c r="P390" s="7"/>
      <c r="Q390" s="7"/>
      <c r="S390"/>
      <c r="T390"/>
      <c r="U390"/>
      <c r="V390"/>
      <c r="W390"/>
      <c r="X390"/>
      <c r="Y390"/>
      <c r="Z390"/>
    </row>
    <row r="391" spans="3:26" hidden="1">
      <c r="C391" s="83"/>
      <c r="D391" s="1"/>
      <c r="E391" s="1"/>
      <c r="F391" s="1"/>
      <c r="G391" s="1"/>
      <c r="H391" s="1"/>
      <c r="K391" s="7"/>
      <c r="L391" s="7"/>
      <c r="P391" s="7"/>
      <c r="Q391" s="7"/>
      <c r="S391"/>
      <c r="T391"/>
      <c r="U391"/>
      <c r="V391"/>
      <c r="W391"/>
      <c r="X391"/>
      <c r="Y391"/>
      <c r="Z391"/>
    </row>
    <row r="392" spans="3:26" hidden="1">
      <c r="C392" s="83"/>
      <c r="D392" s="1"/>
      <c r="E392" s="1"/>
      <c r="F392" s="1"/>
      <c r="G392" s="1"/>
      <c r="H392" s="1"/>
      <c r="K392" s="7"/>
      <c r="L392" s="7"/>
      <c r="P392" s="7"/>
      <c r="Q392" s="7"/>
      <c r="S392"/>
      <c r="T392"/>
      <c r="U392"/>
      <c r="V392"/>
      <c r="W392"/>
      <c r="X392"/>
      <c r="Y392"/>
      <c r="Z392"/>
    </row>
    <row r="393" spans="3:26" hidden="1">
      <c r="C393" s="83"/>
      <c r="D393" s="1"/>
      <c r="E393" s="1"/>
      <c r="F393" s="1"/>
      <c r="G393" s="1"/>
      <c r="H393" s="1"/>
      <c r="K393" s="7"/>
      <c r="L393" s="7"/>
      <c r="P393" s="7"/>
      <c r="Q393" s="7"/>
      <c r="S393"/>
      <c r="T393"/>
      <c r="U393"/>
      <c r="V393"/>
      <c r="W393"/>
      <c r="X393"/>
      <c r="Y393"/>
      <c r="Z393"/>
    </row>
    <row r="394" spans="3:26" hidden="1">
      <c r="C394" s="83"/>
      <c r="D394" s="1"/>
      <c r="E394" s="1"/>
      <c r="F394" s="1"/>
      <c r="G394" s="1"/>
      <c r="H394" s="1"/>
      <c r="K394" s="7"/>
      <c r="L394" s="7"/>
      <c r="P394" s="7"/>
      <c r="Q394" s="7"/>
      <c r="S394"/>
      <c r="T394"/>
      <c r="U394"/>
      <c r="V394"/>
      <c r="W394"/>
      <c r="X394"/>
      <c r="Y394"/>
      <c r="Z394"/>
    </row>
    <row r="395" spans="3:26" hidden="1">
      <c r="C395" s="83"/>
      <c r="D395" s="1"/>
      <c r="E395" s="1"/>
      <c r="F395" s="1"/>
      <c r="G395" s="1"/>
      <c r="H395" s="1"/>
      <c r="K395" s="7"/>
      <c r="L395" s="7"/>
      <c r="P395" s="7"/>
      <c r="Q395" s="7"/>
      <c r="S395"/>
      <c r="T395"/>
      <c r="U395"/>
      <c r="V395"/>
      <c r="W395"/>
      <c r="X395"/>
      <c r="Y395"/>
      <c r="Z395"/>
    </row>
    <row r="396" spans="3:26" hidden="1">
      <c r="C396" s="83"/>
      <c r="D396" s="1"/>
      <c r="E396" s="1"/>
      <c r="F396" s="1"/>
      <c r="G396" s="1"/>
      <c r="H396" s="1"/>
      <c r="K396" s="7"/>
      <c r="L396" s="7"/>
      <c r="P396" s="7"/>
      <c r="Q396" s="7"/>
      <c r="S396"/>
      <c r="T396"/>
      <c r="U396"/>
      <c r="V396"/>
      <c r="W396"/>
      <c r="X396"/>
      <c r="Y396"/>
      <c r="Z396"/>
    </row>
    <row r="397" spans="3:26" hidden="1">
      <c r="C397" s="83"/>
      <c r="D397" s="1"/>
      <c r="E397" s="1"/>
      <c r="F397" s="1"/>
      <c r="G397" s="1"/>
      <c r="H397" s="1"/>
      <c r="K397" s="7"/>
      <c r="L397" s="7"/>
      <c r="P397" s="7"/>
      <c r="Q397" s="7"/>
      <c r="S397"/>
      <c r="T397"/>
      <c r="U397"/>
      <c r="V397"/>
      <c r="W397"/>
      <c r="X397"/>
      <c r="Y397"/>
      <c r="Z397"/>
    </row>
    <row r="398" spans="3:26" hidden="1">
      <c r="C398" s="83"/>
      <c r="D398" s="1"/>
      <c r="E398" s="1"/>
      <c r="F398" s="1"/>
      <c r="G398" s="1"/>
      <c r="H398" s="1"/>
      <c r="K398" s="7"/>
      <c r="L398" s="7"/>
      <c r="P398" s="7"/>
      <c r="Q398" s="7"/>
      <c r="S398"/>
      <c r="T398"/>
      <c r="U398"/>
      <c r="V398"/>
      <c r="W398"/>
      <c r="X398"/>
      <c r="Y398"/>
      <c r="Z398"/>
    </row>
    <row r="399" spans="3:26" hidden="1">
      <c r="C399" s="83"/>
      <c r="D399" s="1"/>
      <c r="E399" s="1"/>
      <c r="F399" s="1"/>
      <c r="G399" s="1"/>
      <c r="H399" s="1"/>
      <c r="K399" s="7"/>
      <c r="L399" s="7"/>
      <c r="P399" s="7"/>
      <c r="Q399" s="7"/>
      <c r="S399"/>
      <c r="T399"/>
      <c r="U399"/>
      <c r="V399"/>
      <c r="W399"/>
      <c r="X399"/>
      <c r="Y399"/>
      <c r="Z399"/>
    </row>
    <row r="400" spans="3:26" hidden="1">
      <c r="C400" s="83"/>
      <c r="D400" s="1"/>
      <c r="E400" s="1"/>
      <c r="F400" s="1"/>
      <c r="G400" s="1"/>
      <c r="H400" s="1"/>
      <c r="K400" s="7"/>
      <c r="L400" s="7"/>
      <c r="P400" s="7"/>
      <c r="Q400" s="7"/>
      <c r="S400"/>
      <c r="T400"/>
      <c r="U400"/>
      <c r="V400"/>
      <c r="W400"/>
      <c r="X400"/>
      <c r="Y400"/>
      <c r="Z400"/>
    </row>
    <row r="401" spans="3:26" hidden="1">
      <c r="C401" s="83"/>
      <c r="D401" s="1"/>
      <c r="E401" s="1"/>
      <c r="F401" s="1"/>
      <c r="G401" s="1"/>
      <c r="H401" s="1"/>
      <c r="K401" s="7"/>
      <c r="L401" s="7"/>
      <c r="P401" s="7"/>
      <c r="Q401" s="7"/>
      <c r="S401"/>
      <c r="T401"/>
      <c r="U401"/>
      <c r="V401"/>
      <c r="W401"/>
      <c r="X401"/>
      <c r="Y401"/>
      <c r="Z401"/>
    </row>
    <row r="402" spans="3:26" hidden="1">
      <c r="C402" s="83"/>
      <c r="D402" s="1"/>
      <c r="E402" s="1"/>
      <c r="F402" s="1"/>
      <c r="G402" s="1"/>
      <c r="H402" s="1"/>
      <c r="K402" s="7"/>
      <c r="L402" s="7"/>
      <c r="P402" s="7"/>
      <c r="Q402" s="7"/>
      <c r="S402"/>
      <c r="T402"/>
      <c r="U402"/>
      <c r="V402"/>
      <c r="W402"/>
      <c r="X402"/>
      <c r="Y402"/>
      <c r="Z402"/>
    </row>
    <row r="403" spans="3:26" hidden="1">
      <c r="C403" s="83"/>
      <c r="D403" s="1"/>
      <c r="E403" s="1"/>
      <c r="F403" s="1"/>
      <c r="G403" s="1"/>
      <c r="H403" s="1"/>
      <c r="K403" s="7"/>
      <c r="L403" s="7"/>
      <c r="P403" s="7"/>
      <c r="Q403" s="7"/>
      <c r="S403"/>
      <c r="T403"/>
      <c r="U403"/>
      <c r="V403"/>
      <c r="W403"/>
      <c r="X403"/>
      <c r="Y403"/>
      <c r="Z403"/>
    </row>
    <row r="404" spans="3:26" hidden="1">
      <c r="C404" s="83"/>
      <c r="D404" s="1"/>
      <c r="E404" s="1"/>
      <c r="F404" s="1"/>
      <c r="G404" s="1"/>
      <c r="H404" s="1"/>
      <c r="K404" s="7"/>
      <c r="L404" s="7"/>
      <c r="P404" s="7"/>
      <c r="Q404" s="7"/>
      <c r="S404"/>
      <c r="T404"/>
      <c r="U404"/>
      <c r="V404"/>
      <c r="W404"/>
      <c r="X404"/>
      <c r="Y404"/>
      <c r="Z404"/>
    </row>
    <row r="405" spans="3:26" hidden="1">
      <c r="C405" s="83"/>
      <c r="D405" s="1"/>
      <c r="E405" s="1"/>
      <c r="F405" s="1"/>
      <c r="G405" s="1"/>
      <c r="H405" s="1"/>
      <c r="K405" s="7"/>
      <c r="L405" s="7"/>
      <c r="P405" s="7"/>
      <c r="Q405" s="7"/>
      <c r="S405"/>
      <c r="T405"/>
      <c r="U405"/>
      <c r="V405"/>
      <c r="W405"/>
      <c r="X405"/>
      <c r="Y405"/>
      <c r="Z405"/>
    </row>
    <row r="406" spans="3:26" hidden="1">
      <c r="C406" s="83"/>
      <c r="D406" s="1"/>
      <c r="E406" s="1"/>
      <c r="F406" s="1"/>
      <c r="G406" s="1"/>
      <c r="H406" s="1"/>
      <c r="K406" s="7"/>
      <c r="L406" s="7"/>
      <c r="P406" s="7"/>
      <c r="Q406" s="7"/>
      <c r="S406"/>
      <c r="T406"/>
      <c r="U406"/>
      <c r="V406"/>
      <c r="W406"/>
      <c r="X406"/>
      <c r="Y406"/>
      <c r="Z406"/>
    </row>
    <row r="407" spans="3:26" hidden="1">
      <c r="C407" s="83"/>
      <c r="D407" s="1"/>
      <c r="E407" s="1"/>
      <c r="F407" s="1"/>
      <c r="G407" s="1"/>
      <c r="H407" s="1"/>
      <c r="K407" s="7"/>
      <c r="L407" s="7"/>
      <c r="P407" s="7"/>
      <c r="Q407" s="7"/>
      <c r="S407"/>
      <c r="T407"/>
      <c r="U407"/>
      <c r="V407"/>
      <c r="W407"/>
      <c r="X407"/>
      <c r="Y407"/>
      <c r="Z407"/>
    </row>
    <row r="408" spans="3:26" hidden="1">
      <c r="C408" s="83"/>
      <c r="D408" s="1"/>
      <c r="E408" s="1"/>
      <c r="F408" s="1"/>
      <c r="G408" s="1"/>
      <c r="H408" s="1"/>
      <c r="K408" s="7"/>
      <c r="L408" s="7"/>
      <c r="P408" s="7"/>
      <c r="Q408" s="7"/>
      <c r="S408"/>
      <c r="T408"/>
      <c r="U408"/>
      <c r="V408"/>
      <c r="W408"/>
      <c r="X408"/>
      <c r="Y408"/>
      <c r="Z408"/>
    </row>
    <row r="409" spans="3:26" hidden="1">
      <c r="C409" s="83"/>
      <c r="D409" s="1"/>
      <c r="E409" s="1"/>
      <c r="F409" s="1"/>
      <c r="G409" s="1"/>
      <c r="H409" s="1"/>
      <c r="K409" s="7"/>
      <c r="L409" s="7"/>
      <c r="P409" s="7"/>
      <c r="Q409" s="7"/>
      <c r="S409"/>
      <c r="T409"/>
      <c r="U409"/>
      <c r="V409"/>
      <c r="W409"/>
      <c r="X409"/>
      <c r="Y409"/>
      <c r="Z409"/>
    </row>
    <row r="410" spans="3:26" hidden="1">
      <c r="C410" s="83"/>
      <c r="D410" s="1"/>
      <c r="E410" s="1"/>
      <c r="F410" s="1"/>
      <c r="G410" s="1"/>
      <c r="H410" s="1"/>
      <c r="K410" s="7"/>
      <c r="L410" s="7"/>
      <c r="P410" s="7"/>
      <c r="Q410" s="7"/>
      <c r="S410"/>
      <c r="T410"/>
      <c r="U410"/>
      <c r="V410"/>
      <c r="W410"/>
      <c r="X410"/>
      <c r="Y410"/>
      <c r="Z410"/>
    </row>
    <row r="411" spans="3:26" hidden="1">
      <c r="S411"/>
      <c r="T411"/>
      <c r="U411"/>
      <c r="V411"/>
      <c r="W411"/>
      <c r="X411"/>
      <c r="Y411"/>
      <c r="Z411"/>
    </row>
    <row r="412" spans="3:26" hidden="1">
      <c r="S412"/>
      <c r="T412"/>
      <c r="U412"/>
      <c r="V412"/>
      <c r="W412"/>
      <c r="X412"/>
      <c r="Y412"/>
      <c r="Z412"/>
    </row>
    <row r="413" spans="3:26" hidden="1">
      <c r="S413"/>
      <c r="T413"/>
      <c r="U413"/>
      <c r="V413"/>
      <c r="W413"/>
      <c r="X413"/>
      <c r="Y413"/>
      <c r="Z413"/>
    </row>
    <row r="414" spans="3:26" hidden="1">
      <c r="S414"/>
      <c r="T414"/>
      <c r="U414"/>
      <c r="V414"/>
      <c r="W414"/>
      <c r="X414"/>
      <c r="Y414"/>
      <c r="Z414"/>
    </row>
    <row r="415" spans="3:26" hidden="1">
      <c r="S415"/>
      <c r="T415"/>
      <c r="U415"/>
      <c r="V415"/>
      <c r="W415"/>
      <c r="X415"/>
      <c r="Y415"/>
      <c r="Z415"/>
    </row>
    <row r="416" spans="3:26" hidden="1">
      <c r="S416"/>
      <c r="T416"/>
      <c r="U416"/>
      <c r="V416"/>
      <c r="W416"/>
      <c r="X416"/>
      <c r="Y416"/>
      <c r="Z416"/>
    </row>
    <row r="417" spans="2:26" hidden="1">
      <c r="S417"/>
      <c r="T417"/>
      <c r="U417"/>
      <c r="V417"/>
      <c r="W417"/>
      <c r="X417"/>
      <c r="Y417"/>
      <c r="Z417"/>
    </row>
    <row r="418" spans="2:26" hidden="1">
      <c r="S418"/>
      <c r="T418"/>
      <c r="U418"/>
      <c r="V418"/>
      <c r="W418"/>
      <c r="X418"/>
      <c r="Y418"/>
      <c r="Z418"/>
    </row>
    <row r="419" spans="2:26" hidden="1">
      <c r="S419"/>
      <c r="T419"/>
      <c r="U419"/>
      <c r="V419"/>
      <c r="W419"/>
      <c r="X419"/>
      <c r="Y419"/>
      <c r="Z419"/>
    </row>
    <row r="420" spans="2:26" ht="27" customHeight="1">
      <c r="B420" s="544" t="s">
        <v>642</v>
      </c>
      <c r="C420" s="544" t="s">
        <v>643</v>
      </c>
      <c r="D420" s="544"/>
      <c r="E420" s="544"/>
      <c r="F420" s="544"/>
      <c r="G420" s="544"/>
      <c r="H420" s="544"/>
      <c r="I420" s="537">
        <f>ROUND(I421*I4,2)</f>
        <v>2914594.18</v>
      </c>
      <c r="J420" s="537"/>
      <c r="K420" s="537"/>
      <c r="L420" s="537"/>
      <c r="M420" s="537">
        <f>ROUND(M421*M4,2)</f>
        <v>0</v>
      </c>
      <c r="N420" s="537"/>
      <c r="O420" s="537"/>
      <c r="P420" s="537"/>
      <c r="Q420" s="85">
        <f>ROUND(Q421*Q4,2)</f>
        <v>2914594.18</v>
      </c>
      <c r="S420"/>
      <c r="T420"/>
      <c r="U420"/>
      <c r="V420"/>
      <c r="W420"/>
      <c r="X420"/>
      <c r="Y420"/>
      <c r="Z420"/>
    </row>
    <row r="421" spans="2:26" ht="25.5" customHeight="1">
      <c r="B421" s="539" t="s">
        <v>644</v>
      </c>
      <c r="C421" s="539" t="s">
        <v>645</v>
      </c>
      <c r="D421" s="539"/>
      <c r="E421" s="539"/>
      <c r="F421" s="539"/>
      <c r="G421" s="539"/>
      <c r="H421" s="539"/>
      <c r="I421" s="540">
        <v>0.1</v>
      </c>
      <c r="J421" s="540"/>
      <c r="K421" s="540"/>
      <c r="L421" s="540"/>
      <c r="M421" s="540">
        <v>0.1</v>
      </c>
      <c r="N421" s="540"/>
      <c r="O421" s="540"/>
      <c r="P421" s="540"/>
      <c r="Q421" s="86">
        <v>0.1</v>
      </c>
      <c r="S421"/>
      <c r="T421"/>
      <c r="U421"/>
      <c r="V421"/>
      <c r="W421"/>
      <c r="X421"/>
      <c r="Y421"/>
      <c r="Z421"/>
    </row>
    <row r="422" spans="2:26" ht="27" customHeight="1">
      <c r="B422" s="541" t="s">
        <v>646</v>
      </c>
      <c r="C422" s="541" t="s">
        <v>646</v>
      </c>
      <c r="D422" s="541"/>
      <c r="E422" s="541"/>
      <c r="F422" s="541"/>
      <c r="G422" s="541"/>
      <c r="H422" s="541"/>
      <c r="I422" s="537">
        <f>D434</f>
        <v>894345.69</v>
      </c>
      <c r="J422" s="537"/>
      <c r="K422" s="537"/>
      <c r="L422" s="537"/>
      <c r="M422" s="537">
        <f>M420*I432</f>
        <v>0</v>
      </c>
      <c r="N422" s="537"/>
      <c r="O422" s="537"/>
      <c r="P422" s="537"/>
      <c r="Q422" s="85">
        <f>M422+I422</f>
        <v>894345.69</v>
      </c>
      <c r="S422"/>
      <c r="T422"/>
      <c r="U422"/>
      <c r="V422"/>
      <c r="W422"/>
      <c r="X422"/>
      <c r="Y422"/>
      <c r="Z422"/>
    </row>
    <row r="423" spans="2:26" ht="25.5" customHeight="1">
      <c r="B423" s="536" t="s">
        <v>647</v>
      </c>
      <c r="C423" s="536" t="s">
        <v>648</v>
      </c>
      <c r="D423" s="536"/>
      <c r="E423" s="536"/>
      <c r="F423" s="536"/>
      <c r="G423" s="536"/>
      <c r="H423" s="536"/>
      <c r="I423" s="537">
        <f>SUM(U267,U232,U154,U142,U56,U44,U5)</f>
        <v>1029286.47</v>
      </c>
      <c r="J423" s="537"/>
      <c r="K423" s="537"/>
      <c r="L423" s="537"/>
      <c r="M423" s="537">
        <v>0</v>
      </c>
      <c r="N423" s="537"/>
      <c r="O423" s="537"/>
      <c r="P423" s="537"/>
      <c r="Q423" s="87">
        <f>SUM(I423)</f>
        <v>1029286.47</v>
      </c>
      <c r="S423"/>
      <c r="T423"/>
      <c r="U423"/>
      <c r="V423"/>
      <c r="W423"/>
      <c r="X423"/>
      <c r="Y423"/>
      <c r="Z423"/>
    </row>
    <row r="424" spans="2:26">
      <c r="B424" s="538" t="s">
        <v>16</v>
      </c>
      <c r="C424" s="538"/>
      <c r="D424" s="538"/>
      <c r="E424" s="538"/>
      <c r="F424" s="538"/>
      <c r="G424" s="538"/>
      <c r="H424" s="538"/>
      <c r="Q424" s="88">
        <f>SUM(X267,X232,X154,X142,X56,X44,X5)</f>
        <v>27308889.300000001</v>
      </c>
      <c r="S424"/>
      <c r="T424"/>
      <c r="U424"/>
      <c r="V424"/>
      <c r="W424"/>
      <c r="X424"/>
      <c r="Y424"/>
      <c r="Z424"/>
    </row>
    <row r="425" spans="2:26">
      <c r="B425" s="89"/>
      <c r="C425" s="533" t="s">
        <v>15</v>
      </c>
      <c r="D425" s="533"/>
      <c r="E425" s="533"/>
      <c r="F425" s="533"/>
      <c r="G425" s="533"/>
      <c r="H425" s="533"/>
      <c r="Q425" s="88">
        <f>SUM(W267,W232,W154,W142,W56,W44,W5)</f>
        <v>25288640.810000002</v>
      </c>
      <c r="S425"/>
      <c r="T425"/>
      <c r="U425"/>
      <c r="V425"/>
      <c r="W425"/>
      <c r="X425"/>
      <c r="Y425"/>
      <c r="Z425"/>
    </row>
    <row r="426" spans="2:26">
      <c r="C426" s="533" t="s">
        <v>649</v>
      </c>
      <c r="D426" s="533"/>
      <c r="E426" s="533"/>
      <c r="F426" s="533"/>
      <c r="G426" s="533"/>
      <c r="H426" s="533"/>
      <c r="Q426" s="90">
        <f>Q420-Q422</f>
        <v>2020248.4900000002</v>
      </c>
      <c r="S426"/>
      <c r="T426"/>
      <c r="U426"/>
      <c r="V426"/>
      <c r="W426"/>
      <c r="X426"/>
      <c r="Y426"/>
      <c r="Z426"/>
    </row>
    <row r="427" spans="2:26">
      <c r="T427"/>
      <c r="U427"/>
      <c r="V427"/>
      <c r="W427"/>
      <c r="X427"/>
      <c r="Y427"/>
      <c r="Z427"/>
    </row>
    <row r="428" spans="2:26">
      <c r="T428"/>
      <c r="U428"/>
      <c r="V428"/>
      <c r="W428"/>
      <c r="X428"/>
      <c r="Y428"/>
      <c r="Z428"/>
    </row>
    <row r="429" spans="2:26" ht="21.75" customHeight="1">
      <c r="I429" s="89" t="s">
        <v>650</v>
      </c>
      <c r="T429"/>
      <c r="U429"/>
      <c r="V429"/>
      <c r="W429"/>
      <c r="X429"/>
      <c r="Y429"/>
      <c r="Z429"/>
    </row>
    <row r="430" spans="2:26" ht="21.75" customHeight="1">
      <c r="C430" s="91" t="s">
        <v>651</v>
      </c>
      <c r="D430" s="527">
        <f>Q420</f>
        <v>2914594.18</v>
      </c>
      <c r="E430" s="527"/>
      <c r="F430" s="527"/>
      <c r="G430" s="527"/>
      <c r="H430" s="527"/>
      <c r="I430" s="92"/>
      <c r="T430"/>
      <c r="U430"/>
      <c r="V430"/>
      <c r="W430"/>
      <c r="X430"/>
      <c r="Y430"/>
      <c r="Z430"/>
    </row>
    <row r="431" spans="2:26" ht="21.75" customHeight="1">
      <c r="C431" s="93" t="s">
        <v>652</v>
      </c>
      <c r="D431" s="534">
        <v>0.06</v>
      </c>
      <c r="E431" s="534"/>
      <c r="F431" s="534"/>
      <c r="G431" s="534"/>
      <c r="H431" s="534"/>
      <c r="I431" s="92"/>
      <c r="T431"/>
      <c r="U431"/>
      <c r="V431"/>
      <c r="W431"/>
      <c r="X431"/>
      <c r="Y431"/>
      <c r="Z431"/>
    </row>
    <row r="432" spans="2:26" ht="21.75" customHeight="1">
      <c r="C432" s="91" t="s">
        <v>653</v>
      </c>
      <c r="D432" s="527">
        <f>ROUND(Q3*D431,2)</f>
        <v>1923632.16</v>
      </c>
      <c r="E432" s="527"/>
      <c r="F432" s="527"/>
      <c r="G432" s="527"/>
      <c r="H432" s="527"/>
      <c r="I432" s="94"/>
      <c r="L432" s="48"/>
      <c r="Q432" s="95"/>
      <c r="S432" s="231"/>
      <c r="T432"/>
      <c r="U432"/>
      <c r="V432"/>
      <c r="W432"/>
      <c r="X432"/>
      <c r="Y432"/>
      <c r="Z432"/>
    </row>
    <row r="433" spans="3:26" ht="21.75" customHeight="1">
      <c r="C433" s="96" t="s">
        <v>647</v>
      </c>
      <c r="D433" s="535">
        <f>U267+U232+U154+U142+U56+U44+U5+U275</f>
        <v>1029286.47</v>
      </c>
      <c r="E433" s="535"/>
      <c r="F433" s="535"/>
      <c r="G433" s="535"/>
      <c r="H433" s="535"/>
      <c r="I433" s="94"/>
      <c r="K433" s="84"/>
      <c r="L433" s="100"/>
      <c r="M433" s="97"/>
      <c r="N433" s="97"/>
      <c r="O433" s="97"/>
      <c r="P433" s="97"/>
      <c r="Q433" s="95"/>
      <c r="S433" s="231"/>
      <c r="T433"/>
      <c r="U433"/>
      <c r="V433"/>
      <c r="W433"/>
      <c r="X433"/>
      <c r="Y433"/>
      <c r="Z433"/>
    </row>
    <row r="434" spans="3:26" ht="21.75" customHeight="1">
      <c r="C434" s="91" t="s">
        <v>654</v>
      </c>
      <c r="D434" s="527">
        <f>D432-D433</f>
        <v>894345.69</v>
      </c>
      <c r="E434" s="527"/>
      <c r="F434" s="527"/>
      <c r="G434" s="527"/>
      <c r="H434" s="527"/>
      <c r="I434" s="94"/>
      <c r="T434"/>
      <c r="U434"/>
      <c r="V434"/>
      <c r="W434"/>
      <c r="X434"/>
      <c r="Y434"/>
      <c r="Z434"/>
    </row>
    <row r="435" spans="3:26" ht="21.75" customHeight="1">
      <c r="C435" s="91" t="s">
        <v>655</v>
      </c>
      <c r="D435" s="531">
        <v>0.1</v>
      </c>
      <c r="E435" s="531"/>
      <c r="F435" s="531"/>
      <c r="G435" s="531"/>
      <c r="H435" s="531"/>
      <c r="I435" s="92"/>
      <c r="T435"/>
      <c r="U435"/>
      <c r="V435"/>
      <c r="W435"/>
      <c r="X435"/>
      <c r="Y435"/>
      <c r="Z435"/>
    </row>
    <row r="436" spans="3:26" ht="21.75" customHeight="1">
      <c r="C436" s="91" t="s">
        <v>656</v>
      </c>
      <c r="D436" s="527">
        <f>D435*Q3</f>
        <v>3206053.5960000004</v>
      </c>
      <c r="E436" s="527"/>
      <c r="F436" s="527"/>
      <c r="G436" s="527"/>
      <c r="H436" s="527"/>
      <c r="I436" s="92"/>
      <c r="Q436" s="98"/>
      <c r="T436"/>
      <c r="U436"/>
      <c r="V436"/>
      <c r="W436"/>
      <c r="X436"/>
      <c r="Y436"/>
      <c r="Z436"/>
    </row>
    <row r="437" spans="3:26" ht="26.4" customHeight="1">
      <c r="C437" s="91" t="s">
        <v>657</v>
      </c>
      <c r="D437" s="532">
        <f>S5+S44+S142+S154+S232+S267+S56</f>
        <v>1448220</v>
      </c>
      <c r="E437" s="532"/>
      <c r="F437" s="532"/>
      <c r="G437" s="532"/>
      <c r="H437" s="532"/>
      <c r="I437" s="99">
        <f>D437/Q3</f>
        <v>4.5171422018860097E-2</v>
      </c>
      <c r="L437" s="100"/>
      <c r="M437" s="101"/>
      <c r="N437" s="101"/>
      <c r="T437"/>
      <c r="U437"/>
      <c r="V437"/>
      <c r="W437"/>
      <c r="X437"/>
      <c r="Y437"/>
      <c r="Z437"/>
    </row>
    <row r="438" spans="3:26">
      <c r="C438" s="102" t="s">
        <v>658</v>
      </c>
      <c r="D438" s="532">
        <f>T5+T44+T142+T154+T232+T267+T275</f>
        <v>67000</v>
      </c>
      <c r="E438" s="532"/>
      <c r="F438" s="532"/>
      <c r="G438" s="532"/>
      <c r="H438" s="532"/>
      <c r="I438" s="99">
        <f>D438/Q3</f>
        <v>2.0897966298377502E-3</v>
      </c>
      <c r="J438" s="103"/>
      <c r="T438"/>
      <c r="U438"/>
      <c r="V438"/>
      <c r="W438"/>
      <c r="X438"/>
      <c r="Y438"/>
      <c r="Z438"/>
    </row>
    <row r="439" spans="3:26">
      <c r="C439" s="102" t="s">
        <v>659</v>
      </c>
      <c r="D439" s="528">
        <f>D437+D438</f>
        <v>1515220</v>
      </c>
      <c r="E439" s="528"/>
      <c r="F439" s="528"/>
      <c r="G439" s="528"/>
      <c r="H439" s="528"/>
      <c r="I439" s="99">
        <f>D439/Q3</f>
        <v>4.7261218648697846E-2</v>
      </c>
      <c r="K439" s="100"/>
      <c r="T439"/>
      <c r="U439"/>
      <c r="V439"/>
      <c r="W439"/>
      <c r="X439"/>
      <c r="Y439"/>
      <c r="Z439"/>
    </row>
    <row r="443" spans="3:26">
      <c r="C443" s="529" t="s">
        <v>660</v>
      </c>
      <c r="D443" s="529"/>
      <c r="E443" s="529"/>
      <c r="F443" s="529"/>
      <c r="G443" s="529"/>
      <c r="H443" s="529"/>
      <c r="I443" s="104" t="s">
        <v>650</v>
      </c>
      <c r="S443"/>
      <c r="T443"/>
      <c r="U443"/>
      <c r="V443"/>
      <c r="W443"/>
      <c r="X443"/>
      <c r="Y443"/>
      <c r="Z443"/>
    </row>
    <row r="444" spans="3:26">
      <c r="C444" s="91" t="s">
        <v>661</v>
      </c>
      <c r="D444" s="527">
        <f>Q3</f>
        <v>32060535.960000001</v>
      </c>
      <c r="E444" s="527"/>
      <c r="F444" s="527"/>
      <c r="G444" s="527"/>
      <c r="H444" s="527"/>
      <c r="I444" s="94">
        <v>1</v>
      </c>
      <c r="S444"/>
      <c r="T444"/>
      <c r="U444"/>
      <c r="V444"/>
      <c r="W444"/>
      <c r="X444"/>
      <c r="Y444"/>
      <c r="Z444"/>
    </row>
    <row r="445" spans="3:26">
      <c r="C445" s="91" t="s">
        <v>662</v>
      </c>
      <c r="D445" s="530">
        <f>D444-D448</f>
        <v>30136903.800000001</v>
      </c>
      <c r="E445" s="530"/>
      <c r="F445" s="530"/>
      <c r="G445" s="530"/>
      <c r="H445" s="530"/>
      <c r="I445" s="94">
        <f>D445/D444</f>
        <v>0.9399999999251416</v>
      </c>
      <c r="S445"/>
      <c r="T445"/>
      <c r="U445"/>
      <c r="V445"/>
      <c r="W445"/>
      <c r="X445"/>
      <c r="Y445"/>
      <c r="Z445"/>
    </row>
    <row r="446" spans="3:26">
      <c r="C446" s="105" t="s">
        <v>663</v>
      </c>
      <c r="D446" s="528"/>
      <c r="E446" s="528"/>
      <c r="F446" s="528"/>
      <c r="G446" s="528"/>
      <c r="H446" s="528"/>
      <c r="I446" s="94">
        <f>D446/D444</f>
        <v>0</v>
      </c>
      <c r="L446" s="6"/>
      <c r="Q446" s="6"/>
      <c r="S446"/>
      <c r="T446"/>
      <c r="U446"/>
      <c r="V446"/>
      <c r="W446"/>
      <c r="X446"/>
      <c r="Y446"/>
      <c r="Z446"/>
    </row>
    <row r="447" spans="3:26">
      <c r="C447" s="91" t="s">
        <v>664</v>
      </c>
      <c r="D447" s="526"/>
      <c r="E447" s="526"/>
      <c r="F447" s="526"/>
      <c r="G447" s="526"/>
      <c r="H447" s="526"/>
      <c r="I447" s="94">
        <f>D447/D444</f>
        <v>0</v>
      </c>
      <c r="S447"/>
      <c r="T447"/>
      <c r="U447"/>
      <c r="V447"/>
      <c r="W447"/>
      <c r="X447"/>
      <c r="Y447"/>
      <c r="Z447"/>
    </row>
    <row r="448" spans="3:26">
      <c r="C448" s="106" t="s">
        <v>665</v>
      </c>
      <c r="D448" s="527">
        <f>D432</f>
        <v>1923632.16</v>
      </c>
      <c r="E448" s="527"/>
      <c r="F448" s="527"/>
      <c r="G448" s="527"/>
      <c r="H448" s="527"/>
      <c r="I448" s="94">
        <f>D448/D444</f>
        <v>6.0000000074858381E-2</v>
      </c>
      <c r="S448"/>
      <c r="T448"/>
      <c r="U448"/>
      <c r="V448"/>
      <c r="W448"/>
      <c r="X448"/>
      <c r="Y448"/>
      <c r="Z448"/>
    </row>
    <row r="449" spans="3:26">
      <c r="C449" s="106" t="s">
        <v>666</v>
      </c>
      <c r="D449" s="527">
        <f>D448</f>
        <v>1923632.16</v>
      </c>
      <c r="E449" s="527"/>
      <c r="F449" s="527"/>
      <c r="G449" s="527"/>
      <c r="H449" s="527"/>
      <c r="I449" s="94">
        <f>D449/D448</f>
        <v>1</v>
      </c>
      <c r="S449"/>
      <c r="T449"/>
      <c r="U449"/>
      <c r="V449"/>
      <c r="W449"/>
      <c r="X449"/>
      <c r="Y449"/>
      <c r="Z449"/>
    </row>
    <row r="450" spans="3:26">
      <c r="C450" s="107"/>
      <c r="E450" s="3"/>
      <c r="F450" s="3"/>
      <c r="G450" s="3"/>
      <c r="H450" s="3"/>
      <c r="S450"/>
      <c r="T450"/>
      <c r="U450"/>
      <c r="V450"/>
      <c r="W450"/>
      <c r="X450"/>
      <c r="Y450"/>
      <c r="Z450"/>
    </row>
    <row r="451" spans="3:26">
      <c r="C451" s="107"/>
      <c r="F451" s="89"/>
      <c r="S451"/>
      <c r="T451"/>
      <c r="U451"/>
      <c r="V451"/>
      <c r="W451"/>
      <c r="X451"/>
      <c r="Y451"/>
      <c r="Z451"/>
    </row>
    <row r="452" spans="3:26">
      <c r="C452" s="107"/>
      <c r="D452" s="232"/>
      <c r="S452"/>
      <c r="T452"/>
      <c r="U452"/>
      <c r="V452"/>
      <c r="W452"/>
      <c r="X452"/>
      <c r="Y452"/>
      <c r="Z452"/>
    </row>
    <row r="453" spans="3:26">
      <c r="C453" s="107"/>
      <c r="D453" s="232"/>
      <c r="S453"/>
      <c r="T453"/>
      <c r="U453"/>
      <c r="V453"/>
      <c r="W453"/>
      <c r="X453"/>
      <c r="Y453"/>
      <c r="Z453"/>
    </row>
  </sheetData>
  <mergeCells count="70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  <mergeCell ref="B4:H4"/>
    <mergeCell ref="I4:L4"/>
    <mergeCell ref="M4:P4"/>
    <mergeCell ref="C5:H5"/>
    <mergeCell ref="I5:L5"/>
    <mergeCell ref="M5:P5"/>
    <mergeCell ref="C44:H44"/>
    <mergeCell ref="I44:L44"/>
    <mergeCell ref="M44:P44"/>
    <mergeCell ref="A45:A55"/>
    <mergeCell ref="C56:I56"/>
    <mergeCell ref="J56:L56"/>
    <mergeCell ref="M56:P56"/>
    <mergeCell ref="C142:H142"/>
    <mergeCell ref="I142:L142"/>
    <mergeCell ref="M142:P142"/>
    <mergeCell ref="C154:H154"/>
    <mergeCell ref="I154:L154"/>
    <mergeCell ref="M154:P154"/>
    <mergeCell ref="C232:H232"/>
    <mergeCell ref="I232:L232"/>
    <mergeCell ref="M232:P232"/>
    <mergeCell ref="C267:H267"/>
    <mergeCell ref="I267:L267"/>
    <mergeCell ref="M267:P267"/>
    <mergeCell ref="C275:H275"/>
    <mergeCell ref="I275:L275"/>
    <mergeCell ref="M275:P275"/>
    <mergeCell ref="B420:H420"/>
    <mergeCell ref="I420:L420"/>
    <mergeCell ref="M420:P420"/>
    <mergeCell ref="B421:H421"/>
    <mergeCell ref="I421:L421"/>
    <mergeCell ref="M421:P421"/>
    <mergeCell ref="B422:H422"/>
    <mergeCell ref="I422:L422"/>
    <mergeCell ref="M422:P422"/>
    <mergeCell ref="B423:H423"/>
    <mergeCell ref="I423:L423"/>
    <mergeCell ref="M423:P423"/>
    <mergeCell ref="B424:H424"/>
    <mergeCell ref="C425:H425"/>
    <mergeCell ref="C426:H426"/>
    <mergeCell ref="D430:H430"/>
    <mergeCell ref="D431:H431"/>
    <mergeCell ref="D432:H432"/>
    <mergeCell ref="D433:H433"/>
    <mergeCell ref="D434:H434"/>
    <mergeCell ref="D435:H435"/>
    <mergeCell ref="D436:H436"/>
    <mergeCell ref="D437:H437"/>
    <mergeCell ref="D438:H438"/>
    <mergeCell ref="D447:H447"/>
    <mergeCell ref="D448:H448"/>
    <mergeCell ref="D449:H449"/>
    <mergeCell ref="D439:H439"/>
    <mergeCell ref="C443:H443"/>
    <mergeCell ref="D444:H444"/>
    <mergeCell ref="D445:H445"/>
    <mergeCell ref="D446:H446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3" max="16383" man="1"/>
    <brk id="55" max="16383" man="1"/>
    <brk id="107" max="16383" man="1"/>
    <brk id="141" max="16383" man="1"/>
    <brk id="195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B1:Z507"/>
  <sheetViews>
    <sheetView zoomScale="60" zoomScaleNormal="60" workbookViewId="0">
      <pane xSplit="1" ySplit="2" topLeftCell="B38" activePane="bottomRight" state="frozen"/>
      <selection pane="topRight" activeCell="B1" sqref="B1"/>
      <selection pane="bottomLeft" activeCell="A38" sqref="A38"/>
      <selection pane="bottomRight" activeCell="I49" sqref="I49"/>
    </sheetView>
  </sheetViews>
  <sheetFormatPr defaultColWidth="8.59765625" defaultRowHeight="13.8"/>
  <cols>
    <col min="1" max="1" width="3.59765625" customWidth="1"/>
    <col min="2" max="2" width="9.59765625" customWidth="1"/>
    <col min="3" max="3" width="67.3984375" style="233" customWidth="1"/>
    <col min="4" max="4" width="9.69921875" style="211" customWidth="1"/>
    <col min="5" max="5" width="5.09765625" style="111" customWidth="1"/>
    <col min="6" max="6" width="5.19921875" style="111" customWidth="1"/>
    <col min="7" max="8" width="5.59765625" style="111" customWidth="1"/>
    <col min="9" max="9" width="11.8984375" customWidth="1"/>
    <col min="10" max="10" width="8.69921875" style="111" customWidth="1"/>
    <col min="11" max="11" width="15.5" style="234" customWidth="1"/>
    <col min="12" max="12" width="22" style="235" customWidth="1"/>
    <col min="13" max="13" width="10.59765625" customWidth="1"/>
    <col min="14" max="14" width="5.19921875" customWidth="1"/>
    <col min="15" max="15" width="10.8984375" customWidth="1"/>
    <col min="16" max="16" width="6.19921875" style="235" customWidth="1"/>
    <col min="17" max="17" width="21.8984375" style="23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51" t="s">
        <v>803</v>
      </c>
      <c r="C1" s="551"/>
      <c r="D1" s="574" t="s">
        <v>1</v>
      </c>
      <c r="E1" s="574" t="s">
        <v>2</v>
      </c>
      <c r="F1" s="574" t="s">
        <v>3</v>
      </c>
      <c r="G1" s="575" t="s">
        <v>4</v>
      </c>
      <c r="H1" s="236" t="s">
        <v>5</v>
      </c>
      <c r="I1" s="551">
        <v>2020</v>
      </c>
      <c r="J1" s="551"/>
      <c r="K1" s="551"/>
      <c r="L1" s="551"/>
      <c r="M1" s="551">
        <v>2021</v>
      </c>
      <c r="N1" s="551"/>
      <c r="O1" s="551"/>
      <c r="P1" s="551"/>
      <c r="Q1" s="11"/>
      <c r="S1" s="193" t="s">
        <v>6</v>
      </c>
    </row>
    <row r="2" spans="2:26" ht="70.5" customHeight="1">
      <c r="B2" s="551"/>
      <c r="C2" s="551"/>
      <c r="D2" s="574"/>
      <c r="E2" s="574"/>
      <c r="F2" s="574"/>
      <c r="G2" s="575"/>
      <c r="H2" s="237" t="s">
        <v>7</v>
      </c>
      <c r="I2" s="238" t="s">
        <v>8</v>
      </c>
      <c r="J2" s="238" t="s">
        <v>9</v>
      </c>
      <c r="K2" s="239" t="s">
        <v>10</v>
      </c>
      <c r="L2" s="238" t="s">
        <v>11</v>
      </c>
      <c r="M2" s="238" t="s">
        <v>8</v>
      </c>
      <c r="N2" s="238" t="s">
        <v>9</v>
      </c>
      <c r="O2" s="240" t="s">
        <v>10</v>
      </c>
      <c r="P2" s="238" t="s">
        <v>11</v>
      </c>
      <c r="Q2" s="240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52" t="s">
        <v>18</v>
      </c>
      <c r="C3" s="552"/>
      <c r="D3" s="552"/>
      <c r="E3" s="552"/>
      <c r="F3" s="552"/>
      <c r="G3" s="552"/>
      <c r="H3" s="552"/>
      <c r="I3" s="547">
        <f>I4+I474</f>
        <v>29205723.130000003</v>
      </c>
      <c r="J3" s="547"/>
      <c r="K3" s="547"/>
      <c r="L3" s="547"/>
      <c r="M3" s="547">
        <f>M4+M474</f>
        <v>0</v>
      </c>
      <c r="N3" s="547"/>
      <c r="O3" s="547"/>
      <c r="P3" s="547"/>
      <c r="Q3" s="17">
        <f>Q4+Q474</f>
        <v>29205723.130000003</v>
      </c>
    </row>
    <row r="4" spans="2:26" ht="25.5" customHeight="1">
      <c r="B4" s="546" t="s">
        <v>19</v>
      </c>
      <c r="C4" s="546"/>
      <c r="D4" s="546"/>
      <c r="E4" s="546"/>
      <c r="F4" s="546"/>
      <c r="G4" s="546"/>
      <c r="H4" s="546"/>
      <c r="I4" s="547">
        <f>I5+I49+J87+I188+I202+I286+I321+I329</f>
        <v>26550657.390000001</v>
      </c>
      <c r="J4" s="547"/>
      <c r="K4" s="547"/>
      <c r="L4" s="547"/>
      <c r="M4" s="547">
        <f>M5+M49+N87+M188+M202+M286+M321+M329</f>
        <v>0</v>
      </c>
      <c r="N4" s="547"/>
      <c r="O4" s="547"/>
      <c r="P4" s="547"/>
      <c r="Q4" s="18">
        <f>Q5+Q49+Q87+Q188+Q202+Q286+Q321+Q329</f>
        <v>26550657.390000001</v>
      </c>
    </row>
    <row r="5" spans="2:26" s="198" customFormat="1" ht="21" customHeight="1">
      <c r="B5" s="19" t="s">
        <v>20</v>
      </c>
      <c r="C5" s="542" t="s">
        <v>21</v>
      </c>
      <c r="D5" s="542"/>
      <c r="E5" s="542"/>
      <c r="F5" s="542"/>
      <c r="G5" s="542"/>
      <c r="H5" s="542"/>
      <c r="I5" s="548">
        <f>SUM(L6:L48)</f>
        <v>3010145.45</v>
      </c>
      <c r="J5" s="548"/>
      <c r="K5" s="548"/>
      <c r="L5" s="548"/>
      <c r="M5" s="549">
        <f>SUM(P6:P41)</f>
        <v>0</v>
      </c>
      <c r="N5" s="549"/>
      <c r="O5" s="549"/>
      <c r="P5" s="549"/>
      <c r="Q5" s="20">
        <f>SUM(Q6:Q48)</f>
        <v>3010145.45</v>
      </c>
      <c r="R5" s="199"/>
      <c r="S5" s="200">
        <f>SUM(S6:S48)</f>
        <v>1020000</v>
      </c>
      <c r="T5" s="200">
        <f>SUM(T6:T48)</f>
        <v>125000</v>
      </c>
      <c r="U5" s="200">
        <f>SUM(U6:U48)</f>
        <v>0</v>
      </c>
      <c r="V5" s="201">
        <f>U5/Q5</f>
        <v>0</v>
      </c>
      <c r="W5" s="202">
        <f>Q5-U5</f>
        <v>3010145.45</v>
      </c>
      <c r="X5" s="202">
        <f>Q5-U5</f>
        <v>3010145.45</v>
      </c>
      <c r="Y5" s="203">
        <f>X5+U5</f>
        <v>3010145.45</v>
      </c>
      <c r="Z5" s="204">
        <f>Y5-Q5</f>
        <v>0</v>
      </c>
    </row>
    <row r="6" spans="2:26" ht="14.4">
      <c r="B6" s="21" t="s">
        <v>22</v>
      </c>
      <c r="C6" s="75" t="s">
        <v>23</v>
      </c>
      <c r="D6" s="23" t="s">
        <v>24</v>
      </c>
      <c r="E6" s="24"/>
      <c r="F6" s="24"/>
      <c r="G6" s="24"/>
      <c r="H6" s="24"/>
      <c r="I6" s="241" t="s">
        <v>711</v>
      </c>
      <c r="J6" s="242">
        <v>1300</v>
      </c>
      <c r="K6" s="243">
        <v>1.8</v>
      </c>
      <c r="L6" s="244">
        <f t="shared" ref="L6:L48" si="0">ROUND(K6*J6,2)</f>
        <v>2340</v>
      </c>
      <c r="M6" s="241" t="str">
        <f t="shared" ref="M6:M44" si="1">I6</f>
        <v>SZT.</v>
      </c>
      <c r="N6" s="3">
        <v>0</v>
      </c>
      <c r="O6" s="245">
        <v>0</v>
      </c>
      <c r="P6" s="246">
        <f t="shared" ref="P6:P41" si="2">O6*N7</f>
        <v>0</v>
      </c>
      <c r="Q6" s="43">
        <f t="shared" ref="Q6:Q44" si="3">P6+L6</f>
        <v>2340</v>
      </c>
      <c r="S6" s="205">
        <f t="shared" ref="S6:S48" si="4">IF(F6="T",Q6,0)</f>
        <v>0</v>
      </c>
      <c r="T6" s="205">
        <f t="shared" ref="T6:T48" si="5">IF(G6="T",Q6,0)</f>
        <v>0</v>
      </c>
      <c r="U6" s="205">
        <f t="shared" ref="U6:U48" si="6">IF(H6="T",Q6,0)</f>
        <v>0</v>
      </c>
    </row>
    <row r="7" spans="2:26" ht="14.4">
      <c r="B7" s="21" t="s">
        <v>26</v>
      </c>
      <c r="C7" s="75" t="s">
        <v>27</v>
      </c>
      <c r="D7" s="23" t="s">
        <v>24</v>
      </c>
      <c r="E7" s="24"/>
      <c r="F7" s="24"/>
      <c r="G7" s="24"/>
      <c r="H7" s="24"/>
      <c r="I7" s="241" t="s">
        <v>711</v>
      </c>
      <c r="J7" s="242">
        <v>150</v>
      </c>
      <c r="K7" s="243">
        <v>82</v>
      </c>
      <c r="L7" s="244">
        <f t="shared" si="0"/>
        <v>12300</v>
      </c>
      <c r="M7" s="241" t="str">
        <f t="shared" si="1"/>
        <v>SZT.</v>
      </c>
      <c r="N7" s="242">
        <v>0</v>
      </c>
      <c r="O7" s="245">
        <v>0</v>
      </c>
      <c r="P7" s="246">
        <f t="shared" si="2"/>
        <v>0</v>
      </c>
      <c r="Q7" s="43">
        <f t="shared" si="3"/>
        <v>12300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t="14.4">
      <c r="B8" s="21" t="s">
        <v>29</v>
      </c>
      <c r="C8" s="75" t="s">
        <v>30</v>
      </c>
      <c r="D8" s="23" t="s">
        <v>24</v>
      </c>
      <c r="E8" s="24"/>
      <c r="F8" s="24"/>
      <c r="G8" s="24"/>
      <c r="H8" s="24"/>
      <c r="I8" s="241" t="s">
        <v>711</v>
      </c>
      <c r="J8" s="242">
        <v>600</v>
      </c>
      <c r="K8" s="243">
        <v>15</v>
      </c>
      <c r="L8" s="244">
        <f t="shared" si="0"/>
        <v>9000</v>
      </c>
      <c r="M8" s="241" t="str">
        <f t="shared" si="1"/>
        <v>SZT.</v>
      </c>
      <c r="N8" s="242">
        <v>0</v>
      </c>
      <c r="O8" s="245">
        <v>0</v>
      </c>
      <c r="P8" s="246">
        <f t="shared" si="2"/>
        <v>0</v>
      </c>
      <c r="Q8" s="43">
        <f t="shared" si="3"/>
        <v>9000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t="14.4">
      <c r="B9" s="21" t="s">
        <v>31</v>
      </c>
      <c r="C9" s="75" t="s">
        <v>804</v>
      </c>
      <c r="D9" s="23" t="s">
        <v>24</v>
      </c>
      <c r="E9" s="24"/>
      <c r="F9" s="24"/>
      <c r="G9" s="24"/>
      <c r="H9" s="24"/>
      <c r="I9" s="241" t="s">
        <v>25</v>
      </c>
      <c r="J9" s="242">
        <v>60</v>
      </c>
      <c r="K9" s="243">
        <v>300</v>
      </c>
      <c r="L9" s="244">
        <f t="shared" si="0"/>
        <v>18000</v>
      </c>
      <c r="M9" s="241" t="str">
        <f t="shared" si="1"/>
        <v>szt.</v>
      </c>
      <c r="N9" s="242">
        <v>0</v>
      </c>
      <c r="O9" s="245">
        <v>0</v>
      </c>
      <c r="P9" s="246">
        <f t="shared" si="2"/>
        <v>0</v>
      </c>
      <c r="Q9" s="43">
        <f t="shared" si="3"/>
        <v>18000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t="14.4">
      <c r="B10" s="21" t="s">
        <v>33</v>
      </c>
      <c r="C10" s="75" t="s">
        <v>34</v>
      </c>
      <c r="D10" s="23" t="s">
        <v>24</v>
      </c>
      <c r="E10" s="24"/>
      <c r="F10" s="24"/>
      <c r="G10" s="24"/>
      <c r="H10" s="24"/>
      <c r="I10" s="241" t="s">
        <v>711</v>
      </c>
      <c r="J10" s="242">
        <v>71000</v>
      </c>
      <c r="K10" s="243">
        <v>0.5</v>
      </c>
      <c r="L10" s="244">
        <f t="shared" si="0"/>
        <v>35500</v>
      </c>
      <c r="M10" s="241" t="str">
        <f t="shared" si="1"/>
        <v>SZT.</v>
      </c>
      <c r="N10" s="242">
        <v>0</v>
      </c>
      <c r="O10" s="245">
        <v>0</v>
      </c>
      <c r="P10" s="246">
        <f t="shared" si="2"/>
        <v>0</v>
      </c>
      <c r="Q10" s="43">
        <f t="shared" si="3"/>
        <v>35500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t="14.4">
      <c r="B11" s="21" t="s">
        <v>35</v>
      </c>
      <c r="C11" s="75" t="s">
        <v>36</v>
      </c>
      <c r="D11" s="23" t="s">
        <v>24</v>
      </c>
      <c r="E11" s="24"/>
      <c r="F11" s="24"/>
      <c r="G11" s="24"/>
      <c r="H11" s="24"/>
      <c r="I11" s="241" t="s">
        <v>711</v>
      </c>
      <c r="J11" s="242">
        <v>76000</v>
      </c>
      <c r="K11" s="243">
        <v>0.5</v>
      </c>
      <c r="L11" s="244">
        <f t="shared" si="0"/>
        <v>38000</v>
      </c>
      <c r="M11" s="241" t="str">
        <f t="shared" si="1"/>
        <v>SZT.</v>
      </c>
      <c r="N11" s="242">
        <v>0</v>
      </c>
      <c r="O11" s="245">
        <v>0</v>
      </c>
      <c r="P11" s="246">
        <f t="shared" si="2"/>
        <v>0</v>
      </c>
      <c r="Q11" s="43">
        <f t="shared" si="3"/>
        <v>38000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t="14.4">
      <c r="B12" s="21" t="s">
        <v>37</v>
      </c>
      <c r="C12" s="75" t="s">
        <v>38</v>
      </c>
      <c r="D12" s="23" t="s">
        <v>24</v>
      </c>
      <c r="E12" s="24"/>
      <c r="F12" s="24"/>
      <c r="G12" s="24"/>
      <c r="H12" s="24"/>
      <c r="I12" s="241" t="s">
        <v>711</v>
      </c>
      <c r="J12" s="242">
        <v>1400</v>
      </c>
      <c r="K12" s="243">
        <v>23</v>
      </c>
      <c r="L12" s="244">
        <f t="shared" si="0"/>
        <v>32200</v>
      </c>
      <c r="M12" s="241" t="str">
        <f t="shared" si="1"/>
        <v>SZT.</v>
      </c>
      <c r="N12" s="242">
        <v>0</v>
      </c>
      <c r="O12" s="245">
        <v>0</v>
      </c>
      <c r="P12" s="246">
        <f t="shared" si="2"/>
        <v>0</v>
      </c>
      <c r="Q12" s="43">
        <f t="shared" si="3"/>
        <v>32200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t="14.4">
      <c r="B13" s="21" t="s">
        <v>39</v>
      </c>
      <c r="C13" s="75" t="s">
        <v>40</v>
      </c>
      <c r="D13" s="23" t="s">
        <v>24</v>
      </c>
      <c r="E13" s="24"/>
      <c r="F13" s="24"/>
      <c r="G13" s="24"/>
      <c r="H13" s="24"/>
      <c r="I13" s="241" t="s">
        <v>711</v>
      </c>
      <c r="J13" s="242">
        <v>1000</v>
      </c>
      <c r="K13" s="243">
        <v>33</v>
      </c>
      <c r="L13" s="244">
        <f t="shared" si="0"/>
        <v>33000</v>
      </c>
      <c r="M13" s="241" t="str">
        <f t="shared" si="1"/>
        <v>SZT.</v>
      </c>
      <c r="N13" s="242">
        <v>0</v>
      </c>
      <c r="O13" s="245">
        <v>0</v>
      </c>
      <c r="P13" s="246">
        <f t="shared" si="2"/>
        <v>0</v>
      </c>
      <c r="Q13" s="43">
        <f t="shared" si="3"/>
        <v>33000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t="14.4">
      <c r="B14" s="21" t="s">
        <v>41</v>
      </c>
      <c r="C14" s="75" t="s">
        <v>42</v>
      </c>
      <c r="D14" s="23" t="s">
        <v>24</v>
      </c>
      <c r="E14" s="24"/>
      <c r="F14" s="24"/>
      <c r="G14" s="24"/>
      <c r="H14" s="24"/>
      <c r="I14" s="241" t="s">
        <v>711</v>
      </c>
      <c r="J14" s="242">
        <v>500</v>
      </c>
      <c r="K14" s="243">
        <v>26</v>
      </c>
      <c r="L14" s="244">
        <f t="shared" si="0"/>
        <v>13000</v>
      </c>
      <c r="M14" s="241" t="str">
        <f t="shared" si="1"/>
        <v>SZT.</v>
      </c>
      <c r="N14" s="242">
        <v>0</v>
      </c>
      <c r="O14" s="245">
        <v>0</v>
      </c>
      <c r="P14" s="246">
        <f t="shared" si="2"/>
        <v>0</v>
      </c>
      <c r="Q14" s="43">
        <f t="shared" si="3"/>
        <v>13000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t="14.4">
      <c r="B15" s="21" t="s">
        <v>43</v>
      </c>
      <c r="C15" s="75" t="s">
        <v>44</v>
      </c>
      <c r="D15" s="23" t="s">
        <v>24</v>
      </c>
      <c r="E15" s="24"/>
      <c r="F15" s="24"/>
      <c r="G15" s="24"/>
      <c r="H15" s="24"/>
      <c r="I15" s="241" t="s">
        <v>45</v>
      </c>
      <c r="J15" s="242">
        <v>600</v>
      </c>
      <c r="K15" s="243">
        <v>32</v>
      </c>
      <c r="L15" s="244">
        <f t="shared" si="0"/>
        <v>19200</v>
      </c>
      <c r="M15" s="241" t="str">
        <f t="shared" si="1"/>
        <v>ZESTAW</v>
      </c>
      <c r="N15" s="242">
        <v>0</v>
      </c>
      <c r="O15" s="245">
        <v>0</v>
      </c>
      <c r="P15" s="246">
        <f t="shared" si="2"/>
        <v>0</v>
      </c>
      <c r="Q15" s="43">
        <f t="shared" si="3"/>
        <v>19200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28.8">
      <c r="B16" s="21" t="s">
        <v>46</v>
      </c>
      <c r="C16" s="75" t="s">
        <v>805</v>
      </c>
      <c r="D16" s="23" t="s">
        <v>24</v>
      </c>
      <c r="E16" s="24"/>
      <c r="F16" s="24"/>
      <c r="G16" s="24"/>
      <c r="H16" s="24"/>
      <c r="I16" s="241" t="s">
        <v>711</v>
      </c>
      <c r="J16" s="242">
        <v>35</v>
      </c>
      <c r="K16" s="243">
        <v>135</v>
      </c>
      <c r="L16" s="244">
        <f t="shared" si="0"/>
        <v>4725</v>
      </c>
      <c r="M16" s="241" t="str">
        <f t="shared" si="1"/>
        <v>SZT.</v>
      </c>
      <c r="N16" s="242">
        <v>0</v>
      </c>
      <c r="O16" s="245">
        <v>0</v>
      </c>
      <c r="P16" s="246">
        <f t="shared" si="2"/>
        <v>0</v>
      </c>
      <c r="Q16" s="43">
        <f t="shared" si="3"/>
        <v>4725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t="14.4">
      <c r="B17" s="21" t="s">
        <v>48</v>
      </c>
      <c r="C17" s="75" t="s">
        <v>49</v>
      </c>
      <c r="D17" s="23" t="s">
        <v>24</v>
      </c>
      <c r="E17" s="24"/>
      <c r="F17" s="24"/>
      <c r="G17" s="24"/>
      <c r="H17" s="24"/>
      <c r="I17" s="241" t="s">
        <v>711</v>
      </c>
      <c r="J17" s="242">
        <v>100</v>
      </c>
      <c r="K17" s="243">
        <v>180</v>
      </c>
      <c r="L17" s="244">
        <f t="shared" si="0"/>
        <v>18000</v>
      </c>
      <c r="M17" s="241" t="str">
        <f t="shared" si="1"/>
        <v>SZT.</v>
      </c>
      <c r="N17" s="242">
        <v>0</v>
      </c>
      <c r="O17" s="245">
        <v>0</v>
      </c>
      <c r="P17" s="246">
        <f t="shared" si="2"/>
        <v>0</v>
      </c>
      <c r="Q17" s="43">
        <f t="shared" si="3"/>
        <v>18000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t="14.4">
      <c r="B18" s="21" t="s">
        <v>50</v>
      </c>
      <c r="C18" s="75" t="s">
        <v>51</v>
      </c>
      <c r="D18" s="23" t="s">
        <v>24</v>
      </c>
      <c r="E18" s="24"/>
      <c r="F18" s="24"/>
      <c r="G18" s="24"/>
      <c r="H18" s="24"/>
      <c r="I18" s="241" t="s">
        <v>711</v>
      </c>
      <c r="J18" s="242">
        <v>500</v>
      </c>
      <c r="K18" s="243">
        <v>27</v>
      </c>
      <c r="L18" s="244">
        <f t="shared" si="0"/>
        <v>13500</v>
      </c>
      <c r="M18" s="241" t="str">
        <f t="shared" si="1"/>
        <v>SZT.</v>
      </c>
      <c r="N18" s="242">
        <v>0</v>
      </c>
      <c r="O18" s="245">
        <v>0</v>
      </c>
      <c r="P18" s="246">
        <f t="shared" si="2"/>
        <v>0</v>
      </c>
      <c r="Q18" s="43">
        <f t="shared" si="3"/>
        <v>13500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t="14.4">
      <c r="B19" s="21" t="s">
        <v>52</v>
      </c>
      <c r="C19" s="75" t="s">
        <v>53</v>
      </c>
      <c r="D19" s="23" t="s">
        <v>24</v>
      </c>
      <c r="E19" s="24"/>
      <c r="F19" s="24"/>
      <c r="G19" s="24"/>
      <c r="H19" s="24"/>
      <c r="I19" s="241" t="s">
        <v>711</v>
      </c>
      <c r="J19" s="242">
        <v>1000</v>
      </c>
      <c r="K19" s="243">
        <v>12</v>
      </c>
      <c r="L19" s="244">
        <f t="shared" si="0"/>
        <v>12000</v>
      </c>
      <c r="M19" s="241" t="str">
        <f t="shared" si="1"/>
        <v>SZT.</v>
      </c>
      <c r="N19" s="242">
        <v>0</v>
      </c>
      <c r="O19" s="245">
        <v>0</v>
      </c>
      <c r="P19" s="246">
        <f t="shared" si="2"/>
        <v>0</v>
      </c>
      <c r="Q19" s="43">
        <f t="shared" si="3"/>
        <v>12000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t="14.4">
      <c r="B20" s="21" t="s">
        <v>54</v>
      </c>
      <c r="C20" s="75" t="s">
        <v>55</v>
      </c>
      <c r="D20" s="23" t="s">
        <v>24</v>
      </c>
      <c r="E20" s="24"/>
      <c r="F20" s="24"/>
      <c r="G20" s="24"/>
      <c r="H20" s="24"/>
      <c r="I20" s="241" t="s">
        <v>711</v>
      </c>
      <c r="J20" s="242">
        <v>1000</v>
      </c>
      <c r="K20" s="243">
        <v>12</v>
      </c>
      <c r="L20" s="244">
        <f t="shared" si="0"/>
        <v>12000</v>
      </c>
      <c r="M20" s="241" t="str">
        <f t="shared" si="1"/>
        <v>SZT.</v>
      </c>
      <c r="N20" s="242">
        <v>0</v>
      </c>
      <c r="O20" s="245">
        <v>0</v>
      </c>
      <c r="P20" s="246">
        <f t="shared" si="2"/>
        <v>0</v>
      </c>
      <c r="Q20" s="43">
        <f t="shared" si="3"/>
        <v>12000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t="14.4">
      <c r="B21" s="21" t="s">
        <v>56</v>
      </c>
      <c r="C21" s="75" t="s">
        <v>57</v>
      </c>
      <c r="D21" s="23" t="s">
        <v>24</v>
      </c>
      <c r="E21" s="24"/>
      <c r="F21" s="24"/>
      <c r="G21" s="24"/>
      <c r="H21" s="24"/>
      <c r="I21" s="241" t="s">
        <v>711</v>
      </c>
      <c r="J21" s="242">
        <v>32.5</v>
      </c>
      <c r="K21" s="243">
        <v>30</v>
      </c>
      <c r="L21" s="244">
        <f t="shared" si="0"/>
        <v>975</v>
      </c>
      <c r="M21" s="241" t="str">
        <f t="shared" si="1"/>
        <v>SZT.</v>
      </c>
      <c r="N21" s="242">
        <v>0</v>
      </c>
      <c r="O21" s="245">
        <v>0</v>
      </c>
      <c r="P21" s="246">
        <f t="shared" si="2"/>
        <v>0</v>
      </c>
      <c r="Q21" s="43">
        <f t="shared" si="3"/>
        <v>975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t="14.4">
      <c r="B22" s="21" t="s">
        <v>58</v>
      </c>
      <c r="C22" s="75" t="s">
        <v>806</v>
      </c>
      <c r="D22" s="23" t="s">
        <v>24</v>
      </c>
      <c r="E22" s="24"/>
      <c r="F22" s="24"/>
      <c r="G22" s="24"/>
      <c r="H22" s="24"/>
      <c r="I22" s="241" t="s">
        <v>711</v>
      </c>
      <c r="J22" s="242">
        <v>75</v>
      </c>
      <c r="K22" s="243">
        <v>100</v>
      </c>
      <c r="L22" s="244">
        <f t="shared" si="0"/>
        <v>7500</v>
      </c>
      <c r="M22" s="241" t="str">
        <f t="shared" si="1"/>
        <v>SZT.</v>
      </c>
      <c r="N22" s="242">
        <v>0</v>
      </c>
      <c r="O22" s="245">
        <v>0</v>
      </c>
      <c r="P22" s="246">
        <f t="shared" si="2"/>
        <v>0</v>
      </c>
      <c r="Q22" s="43">
        <f t="shared" si="3"/>
        <v>7500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t="14.4">
      <c r="B23" s="21" t="s">
        <v>60</v>
      </c>
      <c r="C23" s="75" t="s">
        <v>807</v>
      </c>
      <c r="D23" s="23" t="s">
        <v>24</v>
      </c>
      <c r="E23" s="24"/>
      <c r="F23" s="24"/>
      <c r="G23" s="24"/>
      <c r="H23" s="24"/>
      <c r="I23" s="241" t="s">
        <v>711</v>
      </c>
      <c r="J23" s="242">
        <v>1500</v>
      </c>
      <c r="K23" s="243">
        <v>25</v>
      </c>
      <c r="L23" s="244">
        <f t="shared" si="0"/>
        <v>37500</v>
      </c>
      <c r="M23" s="241" t="str">
        <f t="shared" si="1"/>
        <v>SZT.</v>
      </c>
      <c r="N23" s="242">
        <v>0</v>
      </c>
      <c r="O23" s="245">
        <v>0</v>
      </c>
      <c r="P23" s="246">
        <f t="shared" si="2"/>
        <v>0</v>
      </c>
      <c r="Q23" s="43">
        <f t="shared" si="3"/>
        <v>37500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t="14.4">
      <c r="B24" s="21" t="s">
        <v>62</v>
      </c>
      <c r="C24" s="247" t="s">
        <v>808</v>
      </c>
      <c r="D24" s="23" t="s">
        <v>24</v>
      </c>
      <c r="E24" s="24"/>
      <c r="F24" s="24"/>
      <c r="G24" s="24"/>
      <c r="H24" s="24"/>
      <c r="I24" s="241" t="s">
        <v>711</v>
      </c>
      <c r="J24" s="242">
        <v>1300</v>
      </c>
      <c r="K24" s="243">
        <v>180</v>
      </c>
      <c r="L24" s="244">
        <f t="shared" si="0"/>
        <v>234000</v>
      </c>
      <c r="M24" s="241" t="str">
        <f t="shared" si="1"/>
        <v>SZT.</v>
      </c>
      <c r="N24" s="242">
        <v>0</v>
      </c>
      <c r="O24" s="245">
        <v>0</v>
      </c>
      <c r="P24" s="246">
        <f t="shared" si="2"/>
        <v>0</v>
      </c>
      <c r="Q24" s="43">
        <f t="shared" si="3"/>
        <v>234000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t="14.4">
      <c r="B25" s="21" t="s">
        <v>63</v>
      </c>
      <c r="C25" s="75" t="s">
        <v>809</v>
      </c>
      <c r="D25" s="23" t="s">
        <v>24</v>
      </c>
      <c r="E25" s="24"/>
      <c r="F25" s="24"/>
      <c r="G25" s="24"/>
      <c r="H25" s="24"/>
      <c r="I25" s="241" t="s">
        <v>711</v>
      </c>
      <c r="J25" s="242">
        <v>250</v>
      </c>
      <c r="K25" s="243">
        <v>19</v>
      </c>
      <c r="L25" s="244">
        <f t="shared" si="0"/>
        <v>4750</v>
      </c>
      <c r="M25" s="241" t="str">
        <f t="shared" si="1"/>
        <v>SZT.</v>
      </c>
      <c r="N25" s="242">
        <v>0</v>
      </c>
      <c r="O25" s="245">
        <v>0</v>
      </c>
      <c r="P25" s="246">
        <f t="shared" si="2"/>
        <v>0</v>
      </c>
      <c r="Q25" s="43">
        <f t="shared" si="3"/>
        <v>4750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t="14.4">
      <c r="B26" s="21" t="s">
        <v>65</v>
      </c>
      <c r="C26" s="75" t="s">
        <v>59</v>
      </c>
      <c r="D26" s="23" t="s">
        <v>24</v>
      </c>
      <c r="E26" s="24"/>
      <c r="F26" s="24"/>
      <c r="G26" s="24"/>
      <c r="H26" s="24"/>
      <c r="I26" s="241" t="s">
        <v>711</v>
      </c>
      <c r="J26" s="242">
        <v>300</v>
      </c>
      <c r="K26" s="243">
        <v>26</v>
      </c>
      <c r="L26" s="244">
        <f t="shared" si="0"/>
        <v>7800</v>
      </c>
      <c r="M26" s="241" t="str">
        <f t="shared" si="1"/>
        <v>SZT.</v>
      </c>
      <c r="N26" s="242">
        <v>0</v>
      </c>
      <c r="O26" s="245">
        <v>0</v>
      </c>
      <c r="P26" s="246">
        <f t="shared" si="2"/>
        <v>0</v>
      </c>
      <c r="Q26" s="43">
        <f t="shared" si="3"/>
        <v>7800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t="14.4">
      <c r="B27" s="21" t="s">
        <v>67</v>
      </c>
      <c r="C27" s="75" t="s">
        <v>61</v>
      </c>
      <c r="D27" s="23" t="s">
        <v>24</v>
      </c>
      <c r="E27" s="24"/>
      <c r="F27" s="24"/>
      <c r="G27" s="24"/>
      <c r="H27" s="24"/>
      <c r="I27" s="241" t="s">
        <v>711</v>
      </c>
      <c r="J27" s="242">
        <v>300</v>
      </c>
      <c r="K27" s="243">
        <v>20</v>
      </c>
      <c r="L27" s="244">
        <f t="shared" si="0"/>
        <v>6000</v>
      </c>
      <c r="M27" s="241" t="str">
        <f t="shared" si="1"/>
        <v>SZT.</v>
      </c>
      <c r="N27" s="242">
        <v>0</v>
      </c>
      <c r="O27" s="245">
        <v>0</v>
      </c>
      <c r="P27" s="246">
        <f t="shared" si="2"/>
        <v>0</v>
      </c>
      <c r="Q27" s="43">
        <f t="shared" si="3"/>
        <v>6000</v>
      </c>
      <c r="S27" s="205">
        <f t="shared" si="4"/>
        <v>0</v>
      </c>
      <c r="T27" s="205">
        <f t="shared" si="5"/>
        <v>0</v>
      </c>
      <c r="U27" s="205">
        <f t="shared" si="6"/>
        <v>0</v>
      </c>
    </row>
    <row r="28" spans="2:21" ht="14.4">
      <c r="B28" s="21" t="s">
        <v>69</v>
      </c>
      <c r="C28" s="75" t="s">
        <v>64</v>
      </c>
      <c r="D28" s="23" t="s">
        <v>24</v>
      </c>
      <c r="E28" s="24"/>
      <c r="F28" s="24"/>
      <c r="G28" s="24"/>
      <c r="H28" s="24"/>
      <c r="I28" s="241" t="s">
        <v>711</v>
      </c>
      <c r="J28" s="242">
        <v>15000</v>
      </c>
      <c r="K28" s="243">
        <v>22</v>
      </c>
      <c r="L28" s="244">
        <f t="shared" si="0"/>
        <v>330000</v>
      </c>
      <c r="M28" s="241" t="str">
        <f t="shared" si="1"/>
        <v>SZT.</v>
      </c>
      <c r="N28" s="242">
        <v>0</v>
      </c>
      <c r="O28" s="245">
        <v>0</v>
      </c>
      <c r="P28" s="246">
        <f t="shared" si="2"/>
        <v>0</v>
      </c>
      <c r="Q28" s="43">
        <f t="shared" si="3"/>
        <v>330000</v>
      </c>
      <c r="S28" s="205">
        <f t="shared" si="4"/>
        <v>0</v>
      </c>
      <c r="T28" s="205">
        <f t="shared" si="5"/>
        <v>0</v>
      </c>
      <c r="U28" s="205">
        <f t="shared" si="6"/>
        <v>0</v>
      </c>
    </row>
    <row r="29" spans="2:21" ht="14.4">
      <c r="B29" s="21" t="s">
        <v>71</v>
      </c>
      <c r="C29" s="75" t="s">
        <v>66</v>
      </c>
      <c r="D29" s="23" t="s">
        <v>24</v>
      </c>
      <c r="E29" s="24"/>
      <c r="F29" s="24"/>
      <c r="G29" s="24"/>
      <c r="H29" s="24"/>
      <c r="I29" s="241" t="s">
        <v>711</v>
      </c>
      <c r="J29" s="242">
        <v>100</v>
      </c>
      <c r="K29" s="243">
        <v>389</v>
      </c>
      <c r="L29" s="244">
        <f t="shared" si="0"/>
        <v>38900</v>
      </c>
      <c r="M29" s="241" t="str">
        <f t="shared" si="1"/>
        <v>SZT.</v>
      </c>
      <c r="N29" s="242">
        <v>0</v>
      </c>
      <c r="O29" s="245">
        <v>0</v>
      </c>
      <c r="P29" s="246">
        <f t="shared" si="2"/>
        <v>0</v>
      </c>
      <c r="Q29" s="43">
        <f t="shared" si="3"/>
        <v>38900</v>
      </c>
      <c r="S29" s="205">
        <f t="shared" si="4"/>
        <v>0</v>
      </c>
      <c r="T29" s="205">
        <f t="shared" si="5"/>
        <v>0</v>
      </c>
      <c r="U29" s="205">
        <f t="shared" si="6"/>
        <v>0</v>
      </c>
    </row>
    <row r="30" spans="2:21" ht="14.4">
      <c r="B30" s="21" t="s">
        <v>73</v>
      </c>
      <c r="C30" s="248" t="s">
        <v>68</v>
      </c>
      <c r="D30" s="23" t="s">
        <v>24</v>
      </c>
      <c r="E30" s="24"/>
      <c r="F30" s="24"/>
      <c r="G30" s="24"/>
      <c r="H30" s="24"/>
      <c r="I30" s="241" t="s">
        <v>711</v>
      </c>
      <c r="J30" s="242">
        <v>80</v>
      </c>
      <c r="K30" s="243">
        <v>100</v>
      </c>
      <c r="L30" s="244">
        <f t="shared" si="0"/>
        <v>8000</v>
      </c>
      <c r="M30" s="241" t="str">
        <f t="shared" si="1"/>
        <v>SZT.</v>
      </c>
      <c r="N30" s="242">
        <v>0</v>
      </c>
      <c r="O30" s="245">
        <v>0</v>
      </c>
      <c r="P30" s="246">
        <f t="shared" si="2"/>
        <v>0</v>
      </c>
      <c r="Q30" s="43">
        <f t="shared" si="3"/>
        <v>8000</v>
      </c>
      <c r="S30" s="205">
        <f t="shared" si="4"/>
        <v>0</v>
      </c>
      <c r="T30" s="205">
        <f t="shared" si="5"/>
        <v>0</v>
      </c>
      <c r="U30" s="205">
        <f t="shared" si="6"/>
        <v>0</v>
      </c>
    </row>
    <row r="31" spans="2:21" ht="14.4">
      <c r="B31" s="21" t="s">
        <v>76</v>
      </c>
      <c r="C31" s="77" t="s">
        <v>70</v>
      </c>
      <c r="D31" s="23" t="s">
        <v>24</v>
      </c>
      <c r="E31" s="24"/>
      <c r="F31" s="207" t="s">
        <v>28</v>
      </c>
      <c r="G31" s="23"/>
      <c r="H31" s="24"/>
      <c r="I31" s="241" t="s">
        <v>711</v>
      </c>
      <c r="J31" s="242">
        <v>2</v>
      </c>
      <c r="K31" s="243">
        <v>20000</v>
      </c>
      <c r="L31" s="244">
        <f t="shared" si="0"/>
        <v>40000</v>
      </c>
      <c r="M31" s="241" t="str">
        <f t="shared" si="1"/>
        <v>SZT.</v>
      </c>
      <c r="N31" s="242">
        <v>0</v>
      </c>
      <c r="O31" s="245">
        <v>0</v>
      </c>
      <c r="P31" s="246">
        <f t="shared" si="2"/>
        <v>0</v>
      </c>
      <c r="Q31" s="43">
        <f t="shared" si="3"/>
        <v>40000</v>
      </c>
      <c r="S31" s="205">
        <f t="shared" si="4"/>
        <v>40000</v>
      </c>
      <c r="T31" s="205">
        <f t="shared" si="5"/>
        <v>0</v>
      </c>
      <c r="U31" s="205">
        <f t="shared" si="6"/>
        <v>0</v>
      </c>
    </row>
    <row r="32" spans="2:21" ht="14.4">
      <c r="B32" s="21" t="s">
        <v>79</v>
      </c>
      <c r="C32" s="77" t="s">
        <v>712</v>
      </c>
      <c r="D32" s="23" t="s">
        <v>24</v>
      </c>
      <c r="E32" s="24"/>
      <c r="F32" s="207" t="s">
        <v>28</v>
      </c>
      <c r="G32" s="23"/>
      <c r="H32" s="24"/>
      <c r="I32" s="241" t="s">
        <v>711</v>
      </c>
      <c r="J32" s="242">
        <v>1</v>
      </c>
      <c r="K32" s="243">
        <v>150000</v>
      </c>
      <c r="L32" s="244">
        <f t="shared" si="0"/>
        <v>150000</v>
      </c>
      <c r="M32" s="241" t="str">
        <f t="shared" si="1"/>
        <v>SZT.</v>
      </c>
      <c r="N32" s="242">
        <v>0</v>
      </c>
      <c r="O32" s="245">
        <v>0</v>
      </c>
      <c r="P32" s="246">
        <f t="shared" si="2"/>
        <v>0</v>
      </c>
      <c r="Q32" s="43">
        <f t="shared" si="3"/>
        <v>150000</v>
      </c>
      <c r="S32" s="205">
        <f t="shared" si="4"/>
        <v>150000</v>
      </c>
      <c r="T32" s="205">
        <f t="shared" si="5"/>
        <v>0</v>
      </c>
      <c r="U32" s="205">
        <f t="shared" si="6"/>
        <v>0</v>
      </c>
    </row>
    <row r="33" spans="2:26" ht="14.4">
      <c r="B33" s="21" t="s">
        <v>81</v>
      </c>
      <c r="C33" s="77" t="s">
        <v>713</v>
      </c>
      <c r="D33" s="23" t="s">
        <v>24</v>
      </c>
      <c r="E33" s="24"/>
      <c r="F33" s="207" t="s">
        <v>28</v>
      </c>
      <c r="G33" s="23"/>
      <c r="H33" s="24"/>
      <c r="I33" s="241" t="s">
        <v>711</v>
      </c>
      <c r="J33" s="242">
        <v>2</v>
      </c>
      <c r="K33" s="243">
        <v>70000</v>
      </c>
      <c r="L33" s="244">
        <f t="shared" si="0"/>
        <v>140000</v>
      </c>
      <c r="M33" s="241" t="str">
        <f t="shared" si="1"/>
        <v>SZT.</v>
      </c>
      <c r="N33" s="242">
        <v>0</v>
      </c>
      <c r="O33" s="245">
        <v>0</v>
      </c>
      <c r="P33" s="246">
        <f t="shared" si="2"/>
        <v>0</v>
      </c>
      <c r="Q33" s="43">
        <f t="shared" si="3"/>
        <v>140000</v>
      </c>
      <c r="S33" s="205">
        <f t="shared" si="4"/>
        <v>140000</v>
      </c>
      <c r="T33" s="205">
        <f t="shared" si="5"/>
        <v>0</v>
      </c>
      <c r="U33" s="205">
        <f t="shared" si="6"/>
        <v>0</v>
      </c>
    </row>
    <row r="34" spans="2:26" ht="14.4">
      <c r="B34" s="21" t="s">
        <v>717</v>
      </c>
      <c r="C34" s="77" t="s">
        <v>714</v>
      </c>
      <c r="D34" s="23" t="s">
        <v>24</v>
      </c>
      <c r="E34" s="24"/>
      <c r="F34" s="207" t="s">
        <v>28</v>
      </c>
      <c r="G34" s="23"/>
      <c r="H34" s="24"/>
      <c r="I34" s="241" t="s">
        <v>711</v>
      </c>
      <c r="J34" s="242">
        <v>3</v>
      </c>
      <c r="K34" s="243">
        <v>20000</v>
      </c>
      <c r="L34" s="244">
        <f t="shared" si="0"/>
        <v>60000</v>
      </c>
      <c r="M34" s="241" t="str">
        <f t="shared" si="1"/>
        <v>SZT.</v>
      </c>
      <c r="N34" s="242">
        <v>0</v>
      </c>
      <c r="O34" s="245">
        <v>0</v>
      </c>
      <c r="P34" s="246">
        <f t="shared" si="2"/>
        <v>0</v>
      </c>
      <c r="Q34" s="43">
        <f t="shared" si="3"/>
        <v>60000</v>
      </c>
      <c r="S34" s="205">
        <f t="shared" si="4"/>
        <v>60000</v>
      </c>
      <c r="T34" s="205">
        <f t="shared" si="5"/>
        <v>0</v>
      </c>
      <c r="U34" s="205">
        <f t="shared" si="6"/>
        <v>0</v>
      </c>
    </row>
    <row r="35" spans="2:26" ht="14.4">
      <c r="B35" s="21" t="s">
        <v>719</v>
      </c>
      <c r="C35" s="77" t="s">
        <v>72</v>
      </c>
      <c r="D35" s="23" t="s">
        <v>24</v>
      </c>
      <c r="E35" s="24"/>
      <c r="F35" s="23"/>
      <c r="G35" s="249" t="s">
        <v>28</v>
      </c>
      <c r="H35" s="24"/>
      <c r="I35" s="241" t="s">
        <v>711</v>
      </c>
      <c r="J35" s="242">
        <v>5</v>
      </c>
      <c r="K35" s="243">
        <v>5000</v>
      </c>
      <c r="L35" s="244">
        <f t="shared" si="0"/>
        <v>25000</v>
      </c>
      <c r="M35" s="241" t="str">
        <f t="shared" si="1"/>
        <v>SZT.</v>
      </c>
      <c r="N35" s="242">
        <v>0</v>
      </c>
      <c r="O35" s="245">
        <v>0</v>
      </c>
      <c r="P35" s="246">
        <f t="shared" si="2"/>
        <v>0</v>
      </c>
      <c r="Q35" s="43">
        <f t="shared" si="3"/>
        <v>25000</v>
      </c>
      <c r="S35" s="205">
        <f t="shared" si="4"/>
        <v>0</v>
      </c>
      <c r="T35" s="205">
        <f t="shared" si="5"/>
        <v>25000</v>
      </c>
      <c r="U35" s="205">
        <f t="shared" si="6"/>
        <v>0</v>
      </c>
    </row>
    <row r="36" spans="2:26" ht="14.4">
      <c r="B36" s="21" t="s">
        <v>720</v>
      </c>
      <c r="C36" s="212" t="s">
        <v>715</v>
      </c>
      <c r="D36" s="23" t="s">
        <v>24</v>
      </c>
      <c r="E36" s="24"/>
      <c r="F36" s="207" t="s">
        <v>28</v>
      </c>
      <c r="G36" s="23"/>
      <c r="H36" s="24"/>
      <c r="I36" s="241" t="s">
        <v>711</v>
      </c>
      <c r="J36" s="242">
        <v>1</v>
      </c>
      <c r="K36" s="243">
        <v>80000</v>
      </c>
      <c r="L36" s="244">
        <f t="shared" si="0"/>
        <v>80000</v>
      </c>
      <c r="M36" s="241" t="str">
        <f t="shared" si="1"/>
        <v>SZT.</v>
      </c>
      <c r="N36" s="242">
        <v>0</v>
      </c>
      <c r="O36" s="245">
        <v>0</v>
      </c>
      <c r="P36" s="246">
        <f t="shared" si="2"/>
        <v>0</v>
      </c>
      <c r="Q36" s="43">
        <f t="shared" si="3"/>
        <v>80000</v>
      </c>
      <c r="S36" s="205">
        <f t="shared" si="4"/>
        <v>80000</v>
      </c>
      <c r="T36" s="205">
        <f t="shared" si="5"/>
        <v>0</v>
      </c>
      <c r="U36" s="205">
        <f t="shared" si="6"/>
        <v>0</v>
      </c>
    </row>
    <row r="37" spans="2:26" ht="28.8">
      <c r="B37" s="21" t="s">
        <v>722</v>
      </c>
      <c r="C37" s="212" t="s">
        <v>810</v>
      </c>
      <c r="D37" s="23" t="s">
        <v>24</v>
      </c>
      <c r="E37" s="24"/>
      <c r="F37" s="207" t="s">
        <v>28</v>
      </c>
      <c r="G37" s="23"/>
      <c r="H37" s="24"/>
      <c r="I37" s="241" t="s">
        <v>711</v>
      </c>
      <c r="J37" s="242">
        <v>1</v>
      </c>
      <c r="K37" s="243">
        <v>550000</v>
      </c>
      <c r="L37" s="244">
        <f t="shared" si="0"/>
        <v>550000</v>
      </c>
      <c r="M37" s="241" t="str">
        <f t="shared" si="1"/>
        <v>SZT.</v>
      </c>
      <c r="N37" s="242">
        <v>0</v>
      </c>
      <c r="O37" s="245">
        <v>0</v>
      </c>
      <c r="P37" s="246">
        <f t="shared" si="2"/>
        <v>0</v>
      </c>
      <c r="Q37" s="43">
        <f t="shared" si="3"/>
        <v>550000</v>
      </c>
      <c r="R37" s="211"/>
      <c r="S37" s="206">
        <f t="shared" si="4"/>
        <v>550000</v>
      </c>
      <c r="T37" s="206">
        <f t="shared" si="5"/>
        <v>0</v>
      </c>
      <c r="U37" s="206">
        <f t="shared" si="6"/>
        <v>0</v>
      </c>
    </row>
    <row r="38" spans="2:26" ht="14.4">
      <c r="B38" s="21" t="s">
        <v>723</v>
      </c>
      <c r="C38" s="77" t="s">
        <v>716</v>
      </c>
      <c r="D38" s="23" t="s">
        <v>24</v>
      </c>
      <c r="E38" s="24"/>
      <c r="F38" s="23"/>
      <c r="G38" s="23"/>
      <c r="H38" s="24"/>
      <c r="I38" s="241" t="s">
        <v>711</v>
      </c>
      <c r="J38" s="242">
        <v>1</v>
      </c>
      <c r="K38" s="243">
        <v>10955.45</v>
      </c>
      <c r="L38" s="244">
        <f t="shared" si="0"/>
        <v>10955.45</v>
      </c>
      <c r="M38" s="241" t="str">
        <f t="shared" si="1"/>
        <v>SZT.</v>
      </c>
      <c r="N38" s="242">
        <v>0</v>
      </c>
      <c r="O38" s="245">
        <v>0</v>
      </c>
      <c r="P38" s="246">
        <f t="shared" si="2"/>
        <v>0</v>
      </c>
      <c r="Q38" s="43">
        <f t="shared" si="3"/>
        <v>10955.45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2:26" ht="14.4">
      <c r="B39" s="21" t="s">
        <v>724</v>
      </c>
      <c r="C39" s="247" t="s">
        <v>811</v>
      </c>
      <c r="D39" s="23" t="s">
        <v>24</v>
      </c>
      <c r="E39" s="24"/>
      <c r="F39" s="23"/>
      <c r="G39" s="23"/>
      <c r="H39" s="24"/>
      <c r="I39" s="241" t="s">
        <v>45</v>
      </c>
      <c r="J39" s="242">
        <v>6</v>
      </c>
      <c r="K39" s="243">
        <v>4000</v>
      </c>
      <c r="L39" s="244">
        <f t="shared" si="0"/>
        <v>24000</v>
      </c>
      <c r="M39" s="241" t="str">
        <f t="shared" si="1"/>
        <v>ZESTAW</v>
      </c>
      <c r="N39" s="242">
        <v>0</v>
      </c>
      <c r="O39" s="245">
        <v>0</v>
      </c>
      <c r="P39" s="246">
        <f t="shared" si="2"/>
        <v>0</v>
      </c>
      <c r="Q39" s="43">
        <f t="shared" si="3"/>
        <v>24000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2:26" ht="14.4">
      <c r="B40" s="21" t="s">
        <v>812</v>
      </c>
      <c r="C40" s="250" t="s">
        <v>74</v>
      </c>
      <c r="D40" s="23" t="s">
        <v>24</v>
      </c>
      <c r="E40" s="24"/>
      <c r="F40" s="23"/>
      <c r="G40" s="23"/>
      <c r="H40" s="24"/>
      <c r="I40" s="241" t="s">
        <v>75</v>
      </c>
      <c r="J40" s="242">
        <v>4</v>
      </c>
      <c r="K40" s="243">
        <v>10000</v>
      </c>
      <c r="L40" s="244">
        <f t="shared" si="0"/>
        <v>40000</v>
      </c>
      <c r="M40" s="241" t="str">
        <f t="shared" si="1"/>
        <v>USŁUGA</v>
      </c>
      <c r="N40" s="242">
        <v>0</v>
      </c>
      <c r="O40" s="245">
        <v>0</v>
      </c>
      <c r="P40" s="246">
        <f t="shared" si="2"/>
        <v>0</v>
      </c>
      <c r="Q40" s="43">
        <f t="shared" si="3"/>
        <v>40000</v>
      </c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2:26" ht="14.4">
      <c r="B41" s="21" t="s">
        <v>813</v>
      </c>
      <c r="C41" s="251" t="s">
        <v>721</v>
      </c>
      <c r="D41" s="23" t="s">
        <v>24</v>
      </c>
      <c r="E41" s="24"/>
      <c r="F41" s="23"/>
      <c r="G41" s="61" t="s">
        <v>28</v>
      </c>
      <c r="H41" s="24"/>
      <c r="I41" s="241" t="s">
        <v>75</v>
      </c>
      <c r="J41" s="242">
        <v>1</v>
      </c>
      <c r="K41" s="243">
        <v>100000</v>
      </c>
      <c r="L41" s="244">
        <f t="shared" si="0"/>
        <v>100000</v>
      </c>
      <c r="M41" s="241" t="str">
        <f t="shared" si="1"/>
        <v>USŁUGA</v>
      </c>
      <c r="N41" s="242">
        <v>0</v>
      </c>
      <c r="O41" s="245">
        <v>0</v>
      </c>
      <c r="P41" s="246">
        <f t="shared" si="2"/>
        <v>0</v>
      </c>
      <c r="Q41" s="43">
        <f t="shared" si="3"/>
        <v>100000</v>
      </c>
      <c r="S41" s="205">
        <f t="shared" si="4"/>
        <v>0</v>
      </c>
      <c r="T41" s="205">
        <f t="shared" si="5"/>
        <v>100000</v>
      </c>
      <c r="U41" s="205">
        <f t="shared" si="6"/>
        <v>0</v>
      </c>
    </row>
    <row r="42" spans="2:26" s="252" customFormat="1" ht="14.4">
      <c r="B42" s="21" t="s">
        <v>814</v>
      </c>
      <c r="C42" s="253" t="s">
        <v>77</v>
      </c>
      <c r="D42" s="23" t="s">
        <v>24</v>
      </c>
      <c r="E42" s="207" t="s">
        <v>28</v>
      </c>
      <c r="F42" s="254"/>
      <c r="G42" s="254"/>
      <c r="H42" s="254"/>
      <c r="I42" s="241" t="s">
        <v>78</v>
      </c>
      <c r="J42" s="242">
        <v>52</v>
      </c>
      <c r="K42" s="255">
        <v>6500</v>
      </c>
      <c r="L42" s="256">
        <f t="shared" si="0"/>
        <v>338000</v>
      </c>
      <c r="M42" s="241" t="str">
        <f t="shared" si="1"/>
        <v>osobomiesiąc</v>
      </c>
      <c r="N42" s="257"/>
      <c r="O42" s="258">
        <v>0</v>
      </c>
      <c r="P42" s="259">
        <v>0</v>
      </c>
      <c r="Q42" s="260">
        <f t="shared" si="3"/>
        <v>338000</v>
      </c>
      <c r="S42" s="261">
        <f t="shared" si="4"/>
        <v>0</v>
      </c>
      <c r="T42" s="261">
        <f t="shared" si="5"/>
        <v>0</v>
      </c>
      <c r="U42" s="261">
        <f t="shared" si="6"/>
        <v>0</v>
      </c>
      <c r="V42" s="262"/>
      <c r="W42" s="262"/>
      <c r="X42" s="262"/>
      <c r="Y42" s="262"/>
      <c r="Z42" s="262"/>
    </row>
    <row r="43" spans="2:26" s="252" customFormat="1" ht="28.8">
      <c r="B43" s="21" t="s">
        <v>815</v>
      </c>
      <c r="C43" s="253" t="s">
        <v>816</v>
      </c>
      <c r="D43" s="23" t="s">
        <v>24</v>
      </c>
      <c r="E43" s="207" t="s">
        <v>28</v>
      </c>
      <c r="F43" s="254"/>
      <c r="G43" s="254"/>
      <c r="H43" s="254"/>
      <c r="I43" s="241" t="s">
        <v>78</v>
      </c>
      <c r="J43" s="242">
        <v>8</v>
      </c>
      <c r="K43" s="255">
        <v>18000</v>
      </c>
      <c r="L43" s="256">
        <f t="shared" si="0"/>
        <v>144000</v>
      </c>
      <c r="M43" s="241" t="str">
        <f t="shared" si="1"/>
        <v>osobomiesiąc</v>
      </c>
      <c r="N43" s="257"/>
      <c r="O43" s="258">
        <v>0</v>
      </c>
      <c r="P43" s="259">
        <v>0</v>
      </c>
      <c r="Q43" s="260">
        <f t="shared" si="3"/>
        <v>144000</v>
      </c>
      <c r="S43" s="261">
        <f t="shared" si="4"/>
        <v>0</v>
      </c>
      <c r="T43" s="261">
        <f t="shared" si="5"/>
        <v>0</v>
      </c>
      <c r="U43" s="261">
        <f t="shared" si="6"/>
        <v>0</v>
      </c>
      <c r="V43" s="262"/>
      <c r="W43" s="262"/>
      <c r="X43" s="262"/>
      <c r="Y43" s="262"/>
      <c r="Z43" s="262"/>
    </row>
    <row r="44" spans="2:26" s="252" customFormat="1" ht="28.8">
      <c r="B44" s="21" t="s">
        <v>817</v>
      </c>
      <c r="C44" s="253" t="s">
        <v>82</v>
      </c>
      <c r="D44" s="23" t="s">
        <v>24</v>
      </c>
      <c r="E44" s="207" t="s">
        <v>28</v>
      </c>
      <c r="F44" s="254"/>
      <c r="G44" s="254"/>
      <c r="H44" s="254"/>
      <c r="I44" s="241" t="s">
        <v>501</v>
      </c>
      <c r="J44" s="242">
        <v>6000</v>
      </c>
      <c r="K44" s="255">
        <v>60</v>
      </c>
      <c r="L44" s="256">
        <f t="shared" si="0"/>
        <v>360000</v>
      </c>
      <c r="M44" s="241" t="str">
        <f t="shared" si="1"/>
        <v>godzina</v>
      </c>
      <c r="N44" s="257"/>
      <c r="O44" s="258">
        <v>0</v>
      </c>
      <c r="P44" s="259">
        <v>0</v>
      </c>
      <c r="Q44" s="260">
        <f t="shared" si="3"/>
        <v>360000</v>
      </c>
      <c r="S44" s="261">
        <f t="shared" si="4"/>
        <v>0</v>
      </c>
      <c r="T44" s="261">
        <f t="shared" si="5"/>
        <v>0</v>
      </c>
      <c r="U44" s="261">
        <f t="shared" si="6"/>
        <v>0</v>
      </c>
      <c r="V44" s="262"/>
      <c r="W44" s="262"/>
      <c r="X44" s="262"/>
      <c r="Y44" s="262"/>
      <c r="Z44" s="262"/>
    </row>
    <row r="45" spans="2:26" ht="14.4" hidden="1">
      <c r="B45" s="21" t="s">
        <v>725</v>
      </c>
      <c r="C45" s="212"/>
      <c r="D45" s="23"/>
      <c r="E45" s="24"/>
      <c r="F45" s="24"/>
      <c r="G45" s="24"/>
      <c r="H45" s="24"/>
      <c r="I45" s="241"/>
      <c r="J45" s="242"/>
      <c r="K45" s="243"/>
      <c r="L45" s="244">
        <f t="shared" si="0"/>
        <v>0</v>
      </c>
      <c r="M45" s="241"/>
      <c r="N45" s="242"/>
      <c r="O45" s="245"/>
      <c r="P45" s="246"/>
      <c r="Q45" s="43"/>
      <c r="S45" s="205">
        <f t="shared" si="4"/>
        <v>0</v>
      </c>
      <c r="T45" s="205">
        <f t="shared" si="5"/>
        <v>0</v>
      </c>
      <c r="U45" s="205">
        <f t="shared" si="6"/>
        <v>0</v>
      </c>
    </row>
    <row r="46" spans="2:26" ht="14.4" hidden="1">
      <c r="B46" s="21" t="s">
        <v>726</v>
      </c>
      <c r="C46" s="212"/>
      <c r="D46" s="23"/>
      <c r="E46" s="24"/>
      <c r="F46" s="24"/>
      <c r="G46" s="24"/>
      <c r="H46" s="24"/>
      <c r="I46" s="241"/>
      <c r="J46" s="242"/>
      <c r="K46" s="243"/>
      <c r="L46" s="244">
        <f t="shared" si="0"/>
        <v>0</v>
      </c>
      <c r="M46" s="241"/>
      <c r="N46" s="242"/>
      <c r="O46" s="245"/>
      <c r="P46" s="246"/>
      <c r="Q46" s="43"/>
      <c r="S46" s="205">
        <f t="shared" si="4"/>
        <v>0</v>
      </c>
      <c r="T46" s="205">
        <f t="shared" si="5"/>
        <v>0</v>
      </c>
      <c r="U46" s="205">
        <f t="shared" si="6"/>
        <v>0</v>
      </c>
    </row>
    <row r="47" spans="2:26" ht="14.4" hidden="1">
      <c r="B47" s="21" t="s">
        <v>727</v>
      </c>
      <c r="C47" s="212"/>
      <c r="D47" s="23"/>
      <c r="E47" s="24"/>
      <c r="F47" s="24"/>
      <c r="G47" s="24"/>
      <c r="H47" s="24"/>
      <c r="I47" s="241"/>
      <c r="J47" s="242"/>
      <c r="K47" s="243"/>
      <c r="L47" s="244">
        <f t="shared" si="0"/>
        <v>0</v>
      </c>
      <c r="M47" s="241"/>
      <c r="N47" s="242"/>
      <c r="O47" s="245"/>
      <c r="P47" s="246"/>
      <c r="Q47" s="43"/>
      <c r="S47" s="205">
        <f t="shared" si="4"/>
        <v>0</v>
      </c>
      <c r="T47" s="205">
        <f t="shared" si="5"/>
        <v>0</v>
      </c>
      <c r="U47" s="205">
        <f t="shared" si="6"/>
        <v>0</v>
      </c>
    </row>
    <row r="48" spans="2:26" ht="14.4" hidden="1">
      <c r="B48" s="21" t="s">
        <v>728</v>
      </c>
      <c r="C48" s="212"/>
      <c r="D48" s="23"/>
      <c r="E48" s="24"/>
      <c r="F48" s="24"/>
      <c r="G48" s="24"/>
      <c r="H48" s="24"/>
      <c r="I48" s="241"/>
      <c r="J48" s="242"/>
      <c r="K48" s="243"/>
      <c r="L48" s="244">
        <f t="shared" si="0"/>
        <v>0</v>
      </c>
      <c r="M48" s="241"/>
      <c r="N48" s="242"/>
      <c r="O48" s="245"/>
      <c r="P48" s="246"/>
      <c r="Q48" s="43"/>
      <c r="S48" s="205">
        <f t="shared" si="4"/>
        <v>0</v>
      </c>
      <c r="T48" s="205">
        <f t="shared" si="5"/>
        <v>0</v>
      </c>
      <c r="U48" s="205">
        <f t="shared" si="6"/>
        <v>0</v>
      </c>
    </row>
    <row r="49" spans="2:26" ht="23.85" customHeight="1">
      <c r="B49" s="45" t="s">
        <v>84</v>
      </c>
      <c r="C49" s="542" t="s">
        <v>85</v>
      </c>
      <c r="D49" s="542"/>
      <c r="E49" s="542"/>
      <c r="F49" s="542"/>
      <c r="G49" s="542"/>
      <c r="H49" s="542"/>
      <c r="I49" s="543">
        <f>SUM(L50:L86)</f>
        <v>7256184.96</v>
      </c>
      <c r="J49" s="543"/>
      <c r="K49" s="543"/>
      <c r="L49" s="543"/>
      <c r="M49" s="543">
        <f>SUM(P50:P73)</f>
        <v>0</v>
      </c>
      <c r="N49" s="543">
        <v>0</v>
      </c>
      <c r="O49" s="543"/>
      <c r="P49" s="543"/>
      <c r="Q49" s="20">
        <f>SUM(Q50:Q86)</f>
        <v>7256184.96</v>
      </c>
      <c r="R49" s="214"/>
      <c r="S49" s="215">
        <f>SUM(S50:S86)</f>
        <v>200000</v>
      </c>
      <c r="T49" s="215">
        <f>SUM(T50:T86)</f>
        <v>0</v>
      </c>
      <c r="U49" s="215">
        <f>SUM(U50:U86)</f>
        <v>446772</v>
      </c>
      <c r="V49" s="216">
        <f>U49/Q49</f>
        <v>6.1571197876411354E-2</v>
      </c>
      <c r="W49" s="202">
        <f>Q49-U49</f>
        <v>6809412.96</v>
      </c>
      <c r="X49" s="202">
        <f>Q49-U49</f>
        <v>6809412.96</v>
      </c>
    </row>
    <row r="50" spans="2:26" s="1" customFormat="1" ht="14.4">
      <c r="B50" s="21" t="s">
        <v>86</v>
      </c>
      <c r="C50" s="263" t="s">
        <v>87</v>
      </c>
      <c r="D50" s="25" t="s">
        <v>88</v>
      </c>
      <c r="E50" s="49"/>
      <c r="F50" s="49"/>
      <c r="G50" s="49"/>
      <c r="H50" s="49"/>
      <c r="I50" s="50" t="s">
        <v>25</v>
      </c>
      <c r="J50" s="264">
        <v>12000</v>
      </c>
      <c r="K50" s="265">
        <v>100</v>
      </c>
      <c r="L50" s="266">
        <f t="shared" ref="L50:L59" si="7">ROUND(K50*J50,2)</f>
        <v>1200000</v>
      </c>
      <c r="M50" s="241" t="str">
        <f t="shared" ref="M50:M86" si="8">I50</f>
        <v>szt.</v>
      </c>
      <c r="N50" s="242"/>
      <c r="O50" s="245">
        <v>0</v>
      </c>
      <c r="P50" s="246">
        <f t="shared" ref="P50:P86" si="9">O50*N50</f>
        <v>0</v>
      </c>
      <c r="Q50" s="43">
        <f t="shared" ref="Q50:Q86" si="10">L50+P50</f>
        <v>1200000</v>
      </c>
      <c r="S50" s="30">
        <f t="shared" ref="S50:S86" si="11">IF(F50="T",Q50,0)</f>
        <v>0</v>
      </c>
      <c r="T50" s="205">
        <f t="shared" ref="T50:T86" si="12">IF(G50="T",Q50,0)</f>
        <v>0</v>
      </c>
      <c r="U50" s="205">
        <f t="shared" ref="U50:U86" si="13">IF(H50="T",Q50,0)</f>
        <v>0</v>
      </c>
      <c r="V50" s="8"/>
      <c r="W50" s="8"/>
      <c r="X50" s="8"/>
      <c r="Y50" s="9"/>
      <c r="Z50" s="9"/>
    </row>
    <row r="51" spans="2:26" s="1" customFormat="1" ht="14.4">
      <c r="B51" s="21" t="s">
        <v>89</v>
      </c>
      <c r="C51" s="263" t="s">
        <v>90</v>
      </c>
      <c r="D51" s="25" t="s">
        <v>88</v>
      </c>
      <c r="E51" s="49"/>
      <c r="F51" s="49"/>
      <c r="G51" s="49"/>
      <c r="H51" s="49"/>
      <c r="I51" s="50" t="s">
        <v>25</v>
      </c>
      <c r="J51" s="264">
        <v>8000</v>
      </c>
      <c r="K51" s="265">
        <v>50</v>
      </c>
      <c r="L51" s="266">
        <f t="shared" si="7"/>
        <v>400000</v>
      </c>
      <c r="M51" s="241" t="str">
        <f t="shared" si="8"/>
        <v>szt.</v>
      </c>
      <c r="N51" s="241"/>
      <c r="O51" s="245">
        <v>0</v>
      </c>
      <c r="P51" s="246">
        <f t="shared" si="9"/>
        <v>0</v>
      </c>
      <c r="Q51" s="43">
        <f t="shared" si="10"/>
        <v>400000</v>
      </c>
      <c r="S51" s="30">
        <f t="shared" si="11"/>
        <v>0</v>
      </c>
      <c r="T51" s="205">
        <f t="shared" si="12"/>
        <v>0</v>
      </c>
      <c r="U51" s="205">
        <f t="shared" si="13"/>
        <v>0</v>
      </c>
      <c r="V51" s="8"/>
      <c r="W51" s="8"/>
      <c r="X51" s="8"/>
      <c r="Y51" s="9"/>
      <c r="Z51" s="9"/>
    </row>
    <row r="52" spans="2:26" s="1" customFormat="1" ht="14.4">
      <c r="B52" s="21" t="s">
        <v>91</v>
      </c>
      <c r="C52" s="263" t="s">
        <v>92</v>
      </c>
      <c r="D52" s="25" t="s">
        <v>88</v>
      </c>
      <c r="E52" s="49"/>
      <c r="F52" s="49"/>
      <c r="G52" s="49"/>
      <c r="H52" s="49"/>
      <c r="I52" s="50" t="s">
        <v>25</v>
      </c>
      <c r="J52" s="264">
        <v>4000</v>
      </c>
      <c r="K52" s="265">
        <v>30</v>
      </c>
      <c r="L52" s="266">
        <f t="shared" si="7"/>
        <v>120000</v>
      </c>
      <c r="M52" s="241" t="str">
        <f t="shared" si="8"/>
        <v>szt.</v>
      </c>
      <c r="N52" s="241"/>
      <c r="O52" s="245">
        <v>0</v>
      </c>
      <c r="P52" s="246">
        <f t="shared" si="9"/>
        <v>0</v>
      </c>
      <c r="Q52" s="43">
        <f t="shared" si="10"/>
        <v>120000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2:26" s="1" customFormat="1" ht="14.4">
      <c r="B53" s="21" t="s">
        <v>93</v>
      </c>
      <c r="C53" s="263" t="s">
        <v>94</v>
      </c>
      <c r="D53" s="25" t="s">
        <v>88</v>
      </c>
      <c r="E53" s="49"/>
      <c r="F53" s="49"/>
      <c r="G53" s="49"/>
      <c r="H53" s="49"/>
      <c r="I53" s="50" t="s">
        <v>25</v>
      </c>
      <c r="J53" s="264">
        <v>1000</v>
      </c>
      <c r="K53" s="265">
        <v>60</v>
      </c>
      <c r="L53" s="266">
        <f t="shared" si="7"/>
        <v>60000</v>
      </c>
      <c r="M53" s="241" t="str">
        <f t="shared" si="8"/>
        <v>szt.</v>
      </c>
      <c r="N53" s="241"/>
      <c r="O53" s="245">
        <v>0</v>
      </c>
      <c r="P53" s="246">
        <f t="shared" si="9"/>
        <v>0</v>
      </c>
      <c r="Q53" s="43">
        <f t="shared" si="10"/>
        <v>60000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2:26" s="1" customFormat="1" ht="14.4">
      <c r="B54" s="21" t="s">
        <v>95</v>
      </c>
      <c r="C54" s="263" t="s">
        <v>96</v>
      </c>
      <c r="D54" s="25" t="s">
        <v>88</v>
      </c>
      <c r="E54" s="49"/>
      <c r="F54" s="49"/>
      <c r="G54" s="49"/>
      <c r="H54" s="49"/>
      <c r="I54" s="50" t="s">
        <v>25</v>
      </c>
      <c r="J54" s="264">
        <v>1000</v>
      </c>
      <c r="K54" s="265">
        <v>50</v>
      </c>
      <c r="L54" s="266">
        <f t="shared" si="7"/>
        <v>50000</v>
      </c>
      <c r="M54" s="241" t="str">
        <f t="shared" si="8"/>
        <v>szt.</v>
      </c>
      <c r="N54" s="241"/>
      <c r="O54" s="245">
        <v>0</v>
      </c>
      <c r="P54" s="246">
        <f t="shared" si="9"/>
        <v>0</v>
      </c>
      <c r="Q54" s="43">
        <f t="shared" si="10"/>
        <v>50000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2:26" s="1" customFormat="1" ht="14.4">
      <c r="B55" s="21" t="s">
        <v>97</v>
      </c>
      <c r="C55" s="263" t="s">
        <v>98</v>
      </c>
      <c r="D55" s="25" t="s">
        <v>88</v>
      </c>
      <c r="E55" s="49"/>
      <c r="F55" s="49"/>
      <c r="G55" s="49"/>
      <c r="H55" s="49"/>
      <c r="I55" s="50" t="s">
        <v>25</v>
      </c>
      <c r="J55" s="264">
        <v>20000</v>
      </c>
      <c r="K55" s="265">
        <v>16</v>
      </c>
      <c r="L55" s="266">
        <f t="shared" si="7"/>
        <v>320000</v>
      </c>
      <c r="M55" s="241" t="str">
        <f t="shared" si="8"/>
        <v>szt.</v>
      </c>
      <c r="N55" s="241"/>
      <c r="O55" s="245">
        <v>0</v>
      </c>
      <c r="P55" s="246">
        <f t="shared" si="9"/>
        <v>0</v>
      </c>
      <c r="Q55" s="43">
        <f t="shared" si="10"/>
        <v>320000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2:26" s="1" customFormat="1" ht="14.4">
      <c r="B56" s="21" t="s">
        <v>99</v>
      </c>
      <c r="C56" s="263" t="s">
        <v>100</v>
      </c>
      <c r="D56" s="25" t="s">
        <v>88</v>
      </c>
      <c r="E56" s="49"/>
      <c r="F56" s="49"/>
      <c r="G56" s="49"/>
      <c r="H56" s="49"/>
      <c r="I56" s="50" t="s">
        <v>25</v>
      </c>
      <c r="J56" s="264">
        <v>66614</v>
      </c>
      <c r="K56" s="265">
        <v>2</v>
      </c>
      <c r="L56" s="266">
        <f t="shared" si="7"/>
        <v>133228</v>
      </c>
      <c r="M56" s="241" t="str">
        <f t="shared" si="8"/>
        <v>szt.</v>
      </c>
      <c r="N56" s="241"/>
      <c r="O56" s="245">
        <v>0</v>
      </c>
      <c r="P56" s="246">
        <f t="shared" si="9"/>
        <v>0</v>
      </c>
      <c r="Q56" s="43">
        <f t="shared" si="10"/>
        <v>133228</v>
      </c>
      <c r="S56" s="30">
        <f t="shared" si="11"/>
        <v>0</v>
      </c>
      <c r="T56" s="205">
        <f t="shared" si="12"/>
        <v>0</v>
      </c>
      <c r="U56" s="205">
        <f t="shared" si="13"/>
        <v>0</v>
      </c>
      <c r="V56" s="8"/>
      <c r="W56" s="8"/>
      <c r="X56" s="8"/>
      <c r="Y56" s="9"/>
      <c r="Z56" s="9"/>
    </row>
    <row r="57" spans="2:26" s="1" customFormat="1" ht="14.4">
      <c r="B57" s="21" t="s">
        <v>101</v>
      </c>
      <c r="C57" s="56" t="s">
        <v>102</v>
      </c>
      <c r="D57" s="25" t="s">
        <v>88</v>
      </c>
      <c r="E57" s="49"/>
      <c r="F57" s="49"/>
      <c r="G57" s="49"/>
      <c r="H57" s="57" t="s">
        <v>28</v>
      </c>
      <c r="I57" s="50" t="s">
        <v>25</v>
      </c>
      <c r="J57" s="264">
        <v>223386</v>
      </c>
      <c r="K57" s="265">
        <v>2</v>
      </c>
      <c r="L57" s="267">
        <f t="shared" si="7"/>
        <v>446772</v>
      </c>
      <c r="M57" s="241" t="str">
        <f t="shared" si="8"/>
        <v>szt.</v>
      </c>
      <c r="N57" s="241"/>
      <c r="O57" s="245">
        <v>0</v>
      </c>
      <c r="P57" s="246">
        <f t="shared" si="9"/>
        <v>0</v>
      </c>
      <c r="Q57" s="40">
        <f t="shared" si="10"/>
        <v>446772</v>
      </c>
      <c r="S57" s="30">
        <f t="shared" si="11"/>
        <v>0</v>
      </c>
      <c r="T57" s="205">
        <f t="shared" si="12"/>
        <v>0</v>
      </c>
      <c r="U57" s="205">
        <f t="shared" si="13"/>
        <v>446772</v>
      </c>
      <c r="V57" s="8"/>
      <c r="W57" s="8"/>
      <c r="X57" s="8"/>
      <c r="Y57" s="9"/>
      <c r="Z57" s="9"/>
    </row>
    <row r="58" spans="2:26" s="1" customFormat="1" ht="14.4">
      <c r="B58" s="21" t="s">
        <v>103</v>
      </c>
      <c r="C58" s="263" t="s">
        <v>104</v>
      </c>
      <c r="D58" s="25" t="s">
        <v>88</v>
      </c>
      <c r="E58" s="49"/>
      <c r="F58" s="49"/>
      <c r="G58" s="49"/>
      <c r="H58" s="49"/>
      <c r="I58" s="50" t="s">
        <v>105</v>
      </c>
      <c r="J58" s="264">
        <v>1000</v>
      </c>
      <c r="K58" s="265">
        <v>60</v>
      </c>
      <c r="L58" s="266">
        <f t="shared" si="7"/>
        <v>60000</v>
      </c>
      <c r="M58" s="241" t="str">
        <f t="shared" si="8"/>
        <v>komplet</v>
      </c>
      <c r="N58" s="241"/>
      <c r="O58" s="245">
        <v>0</v>
      </c>
      <c r="P58" s="246">
        <f t="shared" si="9"/>
        <v>0</v>
      </c>
      <c r="Q58" s="43">
        <f t="shared" si="10"/>
        <v>60000</v>
      </c>
      <c r="S58" s="30">
        <f t="shared" si="11"/>
        <v>0</v>
      </c>
      <c r="T58" s="205">
        <f t="shared" si="12"/>
        <v>0</v>
      </c>
      <c r="U58" s="205">
        <f t="shared" si="13"/>
        <v>0</v>
      </c>
      <c r="V58" s="8"/>
      <c r="W58" s="8"/>
      <c r="X58" s="8"/>
      <c r="Y58" s="9"/>
      <c r="Z58" s="9"/>
    </row>
    <row r="59" spans="2:26" s="1" customFormat="1" ht="14.4">
      <c r="B59" s="21" t="s">
        <v>106</v>
      </c>
      <c r="C59" s="263" t="s">
        <v>107</v>
      </c>
      <c r="D59" s="25" t="s">
        <v>88</v>
      </c>
      <c r="E59" s="49"/>
      <c r="F59" s="49"/>
      <c r="G59" s="49"/>
      <c r="H59" s="49"/>
      <c r="I59" s="50" t="s">
        <v>25</v>
      </c>
      <c r="J59" s="264">
        <v>20000</v>
      </c>
      <c r="K59" s="265">
        <v>5</v>
      </c>
      <c r="L59" s="266">
        <f t="shared" si="7"/>
        <v>100000</v>
      </c>
      <c r="M59" s="241" t="str">
        <f t="shared" si="8"/>
        <v>szt.</v>
      </c>
      <c r="N59" s="241"/>
      <c r="O59" s="245">
        <v>0</v>
      </c>
      <c r="P59" s="246">
        <f t="shared" si="9"/>
        <v>0</v>
      </c>
      <c r="Q59" s="43">
        <f t="shared" si="10"/>
        <v>100000</v>
      </c>
      <c r="S59" s="30">
        <f t="shared" si="11"/>
        <v>0</v>
      </c>
      <c r="T59" s="205">
        <f t="shared" si="12"/>
        <v>0</v>
      </c>
      <c r="U59" s="205">
        <f t="shared" si="13"/>
        <v>0</v>
      </c>
      <c r="V59" s="8"/>
      <c r="W59" s="8"/>
      <c r="X59" s="8"/>
      <c r="Y59" s="9"/>
      <c r="Z59" s="9"/>
    </row>
    <row r="60" spans="2:26" s="1" customFormat="1" ht="14.4">
      <c r="B60" s="21" t="s">
        <v>108</v>
      </c>
      <c r="C60" s="263" t="s">
        <v>109</v>
      </c>
      <c r="D60" s="25" t="s">
        <v>88</v>
      </c>
      <c r="E60" s="49"/>
      <c r="F60" s="49"/>
      <c r="G60" s="49"/>
      <c r="H60" s="49"/>
      <c r="I60" s="50" t="s">
        <v>25</v>
      </c>
      <c r="J60" s="264">
        <v>2000</v>
      </c>
      <c r="K60" s="265">
        <v>95</v>
      </c>
      <c r="L60" s="266"/>
      <c r="M60" s="241" t="str">
        <f t="shared" si="8"/>
        <v>szt.</v>
      </c>
      <c r="N60" s="241"/>
      <c r="O60" s="245">
        <v>0</v>
      </c>
      <c r="P60" s="246">
        <f t="shared" si="9"/>
        <v>0</v>
      </c>
      <c r="Q60" s="43">
        <f t="shared" si="10"/>
        <v>0</v>
      </c>
      <c r="S60" s="30">
        <f t="shared" si="11"/>
        <v>0</v>
      </c>
      <c r="T60" s="205">
        <f t="shared" si="12"/>
        <v>0</v>
      </c>
      <c r="U60" s="205">
        <f t="shared" si="13"/>
        <v>0</v>
      </c>
      <c r="V60" s="8"/>
      <c r="W60" s="8"/>
      <c r="X60" s="8"/>
      <c r="Y60" s="9"/>
      <c r="Z60" s="9"/>
    </row>
    <row r="61" spans="2:26" s="1" customFormat="1" ht="28.8">
      <c r="B61" s="21" t="s">
        <v>110</v>
      </c>
      <c r="C61" s="263" t="s">
        <v>111</v>
      </c>
      <c r="D61" s="25" t="s">
        <v>88</v>
      </c>
      <c r="E61" s="49"/>
      <c r="F61" s="49"/>
      <c r="G61" s="49"/>
      <c r="H61" s="49"/>
      <c r="I61" s="50" t="s">
        <v>25</v>
      </c>
      <c r="J61" s="264">
        <v>300</v>
      </c>
      <c r="K61" s="265">
        <v>125</v>
      </c>
      <c r="L61" s="266">
        <f t="shared" ref="L61:L74" si="14">ROUND(K61*J61,2)</f>
        <v>37500</v>
      </c>
      <c r="M61" s="241" t="str">
        <f t="shared" si="8"/>
        <v>szt.</v>
      </c>
      <c r="N61" s="241"/>
      <c r="O61" s="245">
        <v>0</v>
      </c>
      <c r="P61" s="246">
        <f t="shared" si="9"/>
        <v>0</v>
      </c>
      <c r="Q61" s="43">
        <f t="shared" si="10"/>
        <v>37500</v>
      </c>
      <c r="S61" s="30">
        <f t="shared" si="11"/>
        <v>0</v>
      </c>
      <c r="T61" s="205">
        <f t="shared" si="12"/>
        <v>0</v>
      </c>
      <c r="U61" s="205">
        <f t="shared" si="13"/>
        <v>0</v>
      </c>
      <c r="V61" s="8"/>
      <c r="W61" s="8"/>
      <c r="X61" s="8"/>
      <c r="Y61" s="9"/>
      <c r="Z61" s="9"/>
    </row>
    <row r="62" spans="2:26" s="1" customFormat="1" ht="28.8">
      <c r="B62" s="21" t="s">
        <v>112</v>
      </c>
      <c r="C62" s="263" t="s">
        <v>113</v>
      </c>
      <c r="D62" s="25" t="s">
        <v>88</v>
      </c>
      <c r="E62" s="49"/>
      <c r="F62" s="49"/>
      <c r="G62" s="49"/>
      <c r="H62" s="49"/>
      <c r="I62" s="50" t="s">
        <v>25</v>
      </c>
      <c r="J62" s="264">
        <v>200</v>
      </c>
      <c r="K62" s="265">
        <v>70</v>
      </c>
      <c r="L62" s="266">
        <f t="shared" si="14"/>
        <v>14000</v>
      </c>
      <c r="M62" s="241" t="str">
        <f t="shared" si="8"/>
        <v>szt.</v>
      </c>
      <c r="N62" s="241"/>
      <c r="O62" s="245">
        <v>0</v>
      </c>
      <c r="P62" s="246">
        <f t="shared" si="9"/>
        <v>0</v>
      </c>
      <c r="Q62" s="43">
        <f t="shared" si="10"/>
        <v>14000</v>
      </c>
      <c r="S62" s="30">
        <f t="shared" si="11"/>
        <v>0</v>
      </c>
      <c r="T62" s="205">
        <f t="shared" si="12"/>
        <v>0</v>
      </c>
      <c r="U62" s="205">
        <f t="shared" si="13"/>
        <v>0</v>
      </c>
      <c r="V62" s="8"/>
      <c r="W62" s="8"/>
      <c r="X62" s="8"/>
      <c r="Y62" s="9"/>
      <c r="Z62" s="9"/>
    </row>
    <row r="63" spans="2:26" s="1" customFormat="1" ht="28.8">
      <c r="B63" s="21" t="s">
        <v>114</v>
      </c>
      <c r="C63" s="263" t="s">
        <v>115</v>
      </c>
      <c r="D63" s="25" t="s">
        <v>88</v>
      </c>
      <c r="E63" s="49"/>
      <c r="F63" s="49"/>
      <c r="G63" s="49"/>
      <c r="H63" s="49"/>
      <c r="I63" s="50" t="s">
        <v>25</v>
      </c>
      <c r="J63" s="264">
        <v>1500</v>
      </c>
      <c r="K63" s="265">
        <v>3.2</v>
      </c>
      <c r="L63" s="266">
        <f t="shared" si="14"/>
        <v>4800</v>
      </c>
      <c r="M63" s="241" t="str">
        <f t="shared" si="8"/>
        <v>szt.</v>
      </c>
      <c r="N63" s="241"/>
      <c r="O63" s="245">
        <v>0</v>
      </c>
      <c r="P63" s="246">
        <f t="shared" si="9"/>
        <v>0</v>
      </c>
      <c r="Q63" s="43">
        <f t="shared" si="10"/>
        <v>4800</v>
      </c>
      <c r="S63" s="30">
        <f t="shared" si="11"/>
        <v>0</v>
      </c>
      <c r="T63" s="205">
        <f t="shared" si="12"/>
        <v>0</v>
      </c>
      <c r="U63" s="205">
        <f t="shared" si="13"/>
        <v>0</v>
      </c>
      <c r="V63" s="8"/>
      <c r="W63" s="8"/>
      <c r="X63" s="8"/>
      <c r="Y63" s="9"/>
      <c r="Z63" s="9"/>
    </row>
    <row r="64" spans="2:26" s="1" customFormat="1" ht="28.8">
      <c r="B64" s="21" t="s">
        <v>116</v>
      </c>
      <c r="C64" s="263" t="s">
        <v>117</v>
      </c>
      <c r="D64" s="25" t="s">
        <v>88</v>
      </c>
      <c r="E64" s="49"/>
      <c r="F64" s="49"/>
      <c r="G64" s="49"/>
      <c r="H64" s="49"/>
      <c r="I64" s="50" t="s">
        <v>25</v>
      </c>
      <c r="J64" s="264">
        <v>30</v>
      </c>
      <c r="K64" s="265">
        <v>130</v>
      </c>
      <c r="L64" s="266">
        <f t="shared" si="14"/>
        <v>3900</v>
      </c>
      <c r="M64" s="241" t="str">
        <f t="shared" si="8"/>
        <v>szt.</v>
      </c>
      <c r="N64" s="241"/>
      <c r="O64" s="245">
        <v>0</v>
      </c>
      <c r="P64" s="246">
        <f t="shared" si="9"/>
        <v>0</v>
      </c>
      <c r="Q64" s="43">
        <f t="shared" si="10"/>
        <v>3900</v>
      </c>
      <c r="S64" s="30">
        <f t="shared" si="11"/>
        <v>0</v>
      </c>
      <c r="T64" s="205">
        <f t="shared" si="12"/>
        <v>0</v>
      </c>
      <c r="U64" s="205">
        <f t="shared" si="13"/>
        <v>0</v>
      </c>
      <c r="V64" s="8"/>
      <c r="W64" s="8"/>
      <c r="X64" s="8"/>
      <c r="Y64" s="9"/>
      <c r="Z64" s="9"/>
    </row>
    <row r="65" spans="2:26" s="1" customFormat="1" ht="14.4">
      <c r="B65" s="21" t="s">
        <v>118</v>
      </c>
      <c r="C65" s="263" t="s">
        <v>119</v>
      </c>
      <c r="D65" s="25" t="s">
        <v>88</v>
      </c>
      <c r="E65" s="49"/>
      <c r="F65" s="49"/>
      <c r="G65" s="49"/>
      <c r="H65" s="49"/>
      <c r="I65" s="50" t="s">
        <v>25</v>
      </c>
      <c r="J65" s="264">
        <v>1000</v>
      </c>
      <c r="K65" s="265">
        <v>14</v>
      </c>
      <c r="L65" s="266">
        <f t="shared" si="14"/>
        <v>14000</v>
      </c>
      <c r="M65" s="241" t="str">
        <f t="shared" si="8"/>
        <v>szt.</v>
      </c>
      <c r="N65" s="241"/>
      <c r="O65" s="245">
        <v>0</v>
      </c>
      <c r="P65" s="246">
        <f t="shared" si="9"/>
        <v>0</v>
      </c>
      <c r="Q65" s="43">
        <f t="shared" si="10"/>
        <v>14000</v>
      </c>
      <c r="S65" s="30">
        <f t="shared" si="11"/>
        <v>0</v>
      </c>
      <c r="T65" s="205">
        <f t="shared" si="12"/>
        <v>0</v>
      </c>
      <c r="U65" s="205">
        <f t="shared" si="13"/>
        <v>0</v>
      </c>
      <c r="V65" s="8"/>
      <c r="W65" s="8"/>
      <c r="X65" s="8"/>
      <c r="Y65" s="9"/>
      <c r="Z65" s="9"/>
    </row>
    <row r="66" spans="2:26" s="1" customFormat="1" ht="14.4">
      <c r="B66" s="21" t="s">
        <v>120</v>
      </c>
      <c r="C66" s="263" t="s">
        <v>121</v>
      </c>
      <c r="D66" s="25" t="s">
        <v>88</v>
      </c>
      <c r="E66" s="49"/>
      <c r="F66" s="49"/>
      <c r="G66" s="49"/>
      <c r="H66" s="49"/>
      <c r="I66" s="50" t="s">
        <v>25</v>
      </c>
      <c r="J66" s="264">
        <v>800</v>
      </c>
      <c r="K66" s="265">
        <v>20</v>
      </c>
      <c r="L66" s="266">
        <f t="shared" si="14"/>
        <v>16000</v>
      </c>
      <c r="M66" s="241" t="str">
        <f t="shared" si="8"/>
        <v>szt.</v>
      </c>
      <c r="N66" s="241"/>
      <c r="O66" s="245">
        <v>0</v>
      </c>
      <c r="P66" s="246">
        <f t="shared" si="9"/>
        <v>0</v>
      </c>
      <c r="Q66" s="43">
        <f t="shared" si="10"/>
        <v>16000</v>
      </c>
      <c r="S66" s="30">
        <f t="shared" si="11"/>
        <v>0</v>
      </c>
      <c r="T66" s="205">
        <f t="shared" si="12"/>
        <v>0</v>
      </c>
      <c r="U66" s="205">
        <f t="shared" si="13"/>
        <v>0</v>
      </c>
      <c r="V66" s="8"/>
      <c r="W66" s="8"/>
      <c r="X66" s="8"/>
      <c r="Y66" s="9"/>
      <c r="Z66" s="9"/>
    </row>
    <row r="67" spans="2:26" s="1" customFormat="1" ht="14.4">
      <c r="B67" s="21" t="s">
        <v>122</v>
      </c>
      <c r="C67" s="263" t="s">
        <v>123</v>
      </c>
      <c r="D67" s="25" t="s">
        <v>88</v>
      </c>
      <c r="E67" s="49"/>
      <c r="F67" s="49"/>
      <c r="G67" s="49"/>
      <c r="H67" s="49"/>
      <c r="I67" s="50" t="s">
        <v>25</v>
      </c>
      <c r="J67" s="264">
        <v>400</v>
      </c>
      <c r="K67" s="265">
        <v>20</v>
      </c>
      <c r="L67" s="266">
        <f t="shared" si="14"/>
        <v>8000</v>
      </c>
      <c r="M67" s="241" t="str">
        <f t="shared" si="8"/>
        <v>szt.</v>
      </c>
      <c r="N67" s="241"/>
      <c r="O67" s="245">
        <v>0</v>
      </c>
      <c r="P67" s="246">
        <f t="shared" si="9"/>
        <v>0</v>
      </c>
      <c r="Q67" s="43">
        <f t="shared" si="10"/>
        <v>8000</v>
      </c>
      <c r="S67" s="30">
        <f t="shared" si="11"/>
        <v>0</v>
      </c>
      <c r="T67" s="205">
        <f t="shared" si="12"/>
        <v>0</v>
      </c>
      <c r="U67" s="205">
        <f t="shared" si="13"/>
        <v>0</v>
      </c>
      <c r="V67" s="8"/>
      <c r="W67" s="8"/>
      <c r="X67" s="8"/>
      <c r="Y67" s="9"/>
      <c r="Z67" s="9"/>
    </row>
    <row r="68" spans="2:26" s="1" customFormat="1" ht="28.8">
      <c r="B68" s="21" t="s">
        <v>124</v>
      </c>
      <c r="C68" s="263" t="s">
        <v>125</v>
      </c>
      <c r="D68" s="25" t="s">
        <v>88</v>
      </c>
      <c r="E68" s="49"/>
      <c r="F68" s="49"/>
      <c r="G68" s="49"/>
      <c r="H68" s="49"/>
      <c r="I68" s="50" t="s">
        <v>25</v>
      </c>
      <c r="J68" s="264">
        <v>16800</v>
      </c>
      <c r="K68" s="265">
        <v>15</v>
      </c>
      <c r="L68" s="266">
        <f t="shared" si="14"/>
        <v>252000</v>
      </c>
      <c r="M68" s="241" t="str">
        <f t="shared" si="8"/>
        <v>szt.</v>
      </c>
      <c r="N68" s="241"/>
      <c r="O68" s="245">
        <v>0</v>
      </c>
      <c r="P68" s="246">
        <f t="shared" si="9"/>
        <v>0</v>
      </c>
      <c r="Q68" s="43">
        <f t="shared" si="10"/>
        <v>252000</v>
      </c>
      <c r="S68" s="44">
        <f t="shared" si="11"/>
        <v>0</v>
      </c>
      <c r="T68" s="206">
        <f t="shared" si="12"/>
        <v>0</v>
      </c>
      <c r="U68" s="205">
        <f t="shared" si="13"/>
        <v>0</v>
      </c>
      <c r="V68" s="8"/>
      <c r="W68" s="8"/>
      <c r="X68" s="8"/>
      <c r="Y68" s="9"/>
      <c r="Z68" s="9"/>
    </row>
    <row r="69" spans="2:26" s="1" customFormat="1" ht="14.4">
      <c r="B69" s="21" t="s">
        <v>126</v>
      </c>
      <c r="C69" s="263" t="s">
        <v>127</v>
      </c>
      <c r="D69" s="25" t="s">
        <v>88</v>
      </c>
      <c r="E69" s="49"/>
      <c r="F69" s="49"/>
      <c r="G69" s="49"/>
      <c r="H69" s="49"/>
      <c r="I69" s="50" t="s">
        <v>25</v>
      </c>
      <c r="J69" s="264">
        <v>800</v>
      </c>
      <c r="K69" s="265">
        <v>100</v>
      </c>
      <c r="L69" s="266">
        <f t="shared" si="14"/>
        <v>80000</v>
      </c>
      <c r="M69" s="241" t="str">
        <f t="shared" si="8"/>
        <v>szt.</v>
      </c>
      <c r="N69" s="241"/>
      <c r="O69" s="245">
        <v>0</v>
      </c>
      <c r="P69" s="246">
        <f t="shared" si="9"/>
        <v>0</v>
      </c>
      <c r="Q69" s="43">
        <f t="shared" si="10"/>
        <v>80000</v>
      </c>
      <c r="S69" s="44">
        <f t="shared" si="11"/>
        <v>0</v>
      </c>
      <c r="T69" s="206">
        <f t="shared" si="12"/>
        <v>0</v>
      </c>
      <c r="U69" s="205">
        <f t="shared" si="13"/>
        <v>0</v>
      </c>
      <c r="V69" s="8"/>
      <c r="W69" s="8"/>
      <c r="X69" s="8"/>
      <c r="Y69" s="9"/>
      <c r="Z69" s="9"/>
    </row>
    <row r="70" spans="2:26" s="1" customFormat="1" ht="14.4">
      <c r="B70" s="21" t="s">
        <v>128</v>
      </c>
      <c r="C70" s="263" t="s">
        <v>129</v>
      </c>
      <c r="D70" s="25" t="s">
        <v>88</v>
      </c>
      <c r="E70" s="49"/>
      <c r="F70" s="49"/>
      <c r="G70" s="49"/>
      <c r="H70" s="49"/>
      <c r="I70" s="50" t="s">
        <v>25</v>
      </c>
      <c r="J70" s="264">
        <v>2500</v>
      </c>
      <c r="K70" s="265">
        <v>120</v>
      </c>
      <c r="L70" s="266">
        <f t="shared" si="14"/>
        <v>300000</v>
      </c>
      <c r="M70" s="241" t="str">
        <f t="shared" si="8"/>
        <v>szt.</v>
      </c>
      <c r="N70" s="241"/>
      <c r="O70" s="245">
        <v>0</v>
      </c>
      <c r="P70" s="246">
        <f t="shared" si="9"/>
        <v>0</v>
      </c>
      <c r="Q70" s="43">
        <f t="shared" si="10"/>
        <v>300000</v>
      </c>
      <c r="S70" s="44">
        <f t="shared" si="11"/>
        <v>0</v>
      </c>
      <c r="T70" s="206">
        <f t="shared" si="12"/>
        <v>0</v>
      </c>
      <c r="U70" s="205">
        <f t="shared" si="13"/>
        <v>0</v>
      </c>
      <c r="V70" s="8"/>
      <c r="W70" s="8"/>
      <c r="X70" s="8"/>
      <c r="Y70" s="9"/>
      <c r="Z70" s="9"/>
    </row>
    <row r="71" spans="2:26" s="1" customFormat="1" ht="14.4">
      <c r="B71" s="21" t="s">
        <v>130</v>
      </c>
      <c r="C71" s="263" t="s">
        <v>131</v>
      </c>
      <c r="D71" s="25" t="s">
        <v>88</v>
      </c>
      <c r="E71" s="49"/>
      <c r="F71" s="49"/>
      <c r="G71" s="49"/>
      <c r="H71" s="49"/>
      <c r="I71" s="50" t="s">
        <v>25</v>
      </c>
      <c r="J71" s="264">
        <v>3000</v>
      </c>
      <c r="K71" s="265">
        <v>40</v>
      </c>
      <c r="L71" s="266">
        <f t="shared" si="14"/>
        <v>120000</v>
      </c>
      <c r="M71" s="241" t="str">
        <f t="shared" si="8"/>
        <v>szt.</v>
      </c>
      <c r="N71" s="241"/>
      <c r="O71" s="245">
        <v>0</v>
      </c>
      <c r="P71" s="246">
        <f t="shared" si="9"/>
        <v>0</v>
      </c>
      <c r="Q71" s="43">
        <f t="shared" si="10"/>
        <v>120000</v>
      </c>
      <c r="S71" s="44">
        <f t="shared" si="11"/>
        <v>0</v>
      </c>
      <c r="T71" s="206">
        <f t="shared" si="12"/>
        <v>0</v>
      </c>
      <c r="U71" s="205">
        <f t="shared" si="13"/>
        <v>0</v>
      </c>
      <c r="V71" s="8"/>
      <c r="W71" s="8"/>
      <c r="X71" s="8"/>
      <c r="Y71" s="9"/>
      <c r="Z71" s="9"/>
    </row>
    <row r="72" spans="2:26" s="1" customFormat="1" ht="28.8">
      <c r="B72" s="21" t="s">
        <v>132</v>
      </c>
      <c r="C72" s="263" t="s">
        <v>133</v>
      </c>
      <c r="D72" s="25" t="s">
        <v>88</v>
      </c>
      <c r="E72" s="25"/>
      <c r="F72" s="25"/>
      <c r="G72" s="25"/>
      <c r="H72" s="25"/>
      <c r="I72" s="50" t="s">
        <v>25</v>
      </c>
      <c r="J72" s="264">
        <v>1</v>
      </c>
      <c r="K72" s="265">
        <v>600000</v>
      </c>
      <c r="L72" s="266">
        <f t="shared" si="14"/>
        <v>600000</v>
      </c>
      <c r="M72" s="241" t="str">
        <f t="shared" si="8"/>
        <v>szt.</v>
      </c>
      <c r="N72" s="241"/>
      <c r="O72" s="245">
        <v>0</v>
      </c>
      <c r="P72" s="246">
        <f t="shared" si="9"/>
        <v>0</v>
      </c>
      <c r="Q72" s="43">
        <f t="shared" si="10"/>
        <v>600000</v>
      </c>
      <c r="S72" s="44">
        <f t="shared" si="11"/>
        <v>0</v>
      </c>
      <c r="T72" s="206">
        <f t="shared" si="12"/>
        <v>0</v>
      </c>
      <c r="U72" s="205">
        <f t="shared" si="13"/>
        <v>0</v>
      </c>
      <c r="V72" s="8"/>
      <c r="W72" s="8"/>
      <c r="X72" s="8"/>
      <c r="Y72" s="9"/>
      <c r="Z72" s="9"/>
    </row>
    <row r="73" spans="2:26" s="1" customFormat="1" ht="14.4">
      <c r="B73" s="21" t="s">
        <v>134</v>
      </c>
      <c r="C73" s="263" t="s">
        <v>135</v>
      </c>
      <c r="D73" s="52" t="s">
        <v>88</v>
      </c>
      <c r="E73" s="52"/>
      <c r="F73" s="53"/>
      <c r="G73" s="53"/>
      <c r="H73" s="53"/>
      <c r="I73" s="50" t="s">
        <v>501</v>
      </c>
      <c r="J73" s="264">
        <v>800</v>
      </c>
      <c r="K73" s="265">
        <v>120</v>
      </c>
      <c r="L73" s="266">
        <f t="shared" si="14"/>
        <v>96000</v>
      </c>
      <c r="M73" s="241" t="str">
        <f t="shared" si="8"/>
        <v>godzina</v>
      </c>
      <c r="N73" s="241"/>
      <c r="O73" s="245">
        <v>0</v>
      </c>
      <c r="P73" s="246">
        <f t="shared" si="9"/>
        <v>0</v>
      </c>
      <c r="Q73" s="43">
        <f t="shared" si="10"/>
        <v>96000</v>
      </c>
      <c r="S73" s="44">
        <f t="shared" si="11"/>
        <v>0</v>
      </c>
      <c r="T73" s="206">
        <f t="shared" si="12"/>
        <v>0</v>
      </c>
      <c r="U73" s="205">
        <f t="shared" si="13"/>
        <v>0</v>
      </c>
      <c r="V73" s="8"/>
      <c r="W73" s="8"/>
      <c r="X73" s="8"/>
      <c r="Y73" s="9"/>
      <c r="Z73" s="9"/>
    </row>
    <row r="74" spans="2:26" s="1" customFormat="1" ht="14.4">
      <c r="B74" s="21" t="s">
        <v>136</v>
      </c>
      <c r="C74" s="263" t="s">
        <v>137</v>
      </c>
      <c r="D74" s="52" t="s">
        <v>88</v>
      </c>
      <c r="E74" s="52"/>
      <c r="F74" s="53"/>
      <c r="G74" s="53"/>
      <c r="H74" s="53"/>
      <c r="I74" s="50" t="s">
        <v>25</v>
      </c>
      <c r="J74" s="264">
        <v>1000</v>
      </c>
      <c r="K74" s="265">
        <v>20</v>
      </c>
      <c r="L74" s="266">
        <f t="shared" si="14"/>
        <v>20000</v>
      </c>
      <c r="M74" s="241" t="str">
        <f t="shared" si="8"/>
        <v>szt.</v>
      </c>
      <c r="N74" s="241"/>
      <c r="O74" s="245">
        <v>0</v>
      </c>
      <c r="P74" s="246">
        <f t="shared" si="9"/>
        <v>0</v>
      </c>
      <c r="Q74" s="43">
        <f t="shared" si="10"/>
        <v>20000</v>
      </c>
      <c r="S74" s="44">
        <f t="shared" si="11"/>
        <v>0</v>
      </c>
      <c r="T74" s="206">
        <f t="shared" si="12"/>
        <v>0</v>
      </c>
      <c r="U74" s="205">
        <f t="shared" si="13"/>
        <v>0</v>
      </c>
      <c r="V74" s="8"/>
      <c r="W74" s="8"/>
      <c r="X74" s="8"/>
      <c r="Y74" s="9"/>
      <c r="Z74" s="9"/>
    </row>
    <row r="75" spans="2:26" s="1" customFormat="1" ht="14.4">
      <c r="B75" s="21" t="s">
        <v>138</v>
      </c>
      <c r="C75" s="263" t="s">
        <v>139</v>
      </c>
      <c r="D75" s="52" t="s">
        <v>88</v>
      </c>
      <c r="E75" s="52"/>
      <c r="F75" s="53"/>
      <c r="G75" s="53"/>
      <c r="H75" s="53"/>
      <c r="I75" s="50" t="s">
        <v>25</v>
      </c>
      <c r="J75" s="268">
        <v>180180</v>
      </c>
      <c r="K75" s="265">
        <v>1.1100000000000001</v>
      </c>
      <c r="L75" s="269">
        <f>ROUND(K75*J75,1)</f>
        <v>199999.8</v>
      </c>
      <c r="M75" s="241" t="str">
        <f t="shared" si="8"/>
        <v>szt.</v>
      </c>
      <c r="N75" s="241"/>
      <c r="O75" s="245">
        <v>0</v>
      </c>
      <c r="P75" s="246">
        <f t="shared" si="9"/>
        <v>0</v>
      </c>
      <c r="Q75" s="43">
        <f t="shared" si="10"/>
        <v>199999.8</v>
      </c>
      <c r="S75" s="44">
        <f t="shared" si="11"/>
        <v>0</v>
      </c>
      <c r="T75" s="206">
        <f t="shared" si="12"/>
        <v>0</v>
      </c>
      <c r="U75" s="205">
        <f t="shared" si="13"/>
        <v>0</v>
      </c>
      <c r="V75" s="8"/>
      <c r="W75" s="8"/>
      <c r="X75" s="8"/>
      <c r="Y75" s="9"/>
      <c r="Z75" s="9"/>
    </row>
    <row r="76" spans="2:26" s="1" customFormat="1" ht="14.4">
      <c r="B76" s="21" t="s">
        <v>140</v>
      </c>
      <c r="C76" s="263" t="s">
        <v>141</v>
      </c>
      <c r="D76" s="52" t="s">
        <v>88</v>
      </c>
      <c r="E76" s="52"/>
      <c r="F76" s="53"/>
      <c r="G76" s="53"/>
      <c r="H76" s="53"/>
      <c r="I76" s="50" t="s">
        <v>25</v>
      </c>
      <c r="J76" s="270">
        <v>64935</v>
      </c>
      <c r="K76" s="265">
        <v>0.77</v>
      </c>
      <c r="L76" s="269">
        <f t="shared" ref="L76:L86" si="15">ROUND(K76*J76,2)</f>
        <v>49999.95</v>
      </c>
      <c r="M76" s="241" t="str">
        <f t="shared" si="8"/>
        <v>szt.</v>
      </c>
      <c r="N76" s="241"/>
      <c r="O76" s="245">
        <v>0</v>
      </c>
      <c r="P76" s="246">
        <f t="shared" si="9"/>
        <v>0</v>
      </c>
      <c r="Q76" s="43">
        <f t="shared" si="10"/>
        <v>49999.95</v>
      </c>
      <c r="S76" s="44">
        <f t="shared" si="11"/>
        <v>0</v>
      </c>
      <c r="T76" s="206">
        <f t="shared" si="12"/>
        <v>0</v>
      </c>
      <c r="U76" s="205">
        <f t="shared" si="13"/>
        <v>0</v>
      </c>
      <c r="V76" s="8"/>
      <c r="W76" s="8"/>
      <c r="X76" s="8"/>
      <c r="Y76" s="9"/>
      <c r="Z76" s="9"/>
    </row>
    <row r="77" spans="2:26" s="1" customFormat="1" ht="28.8">
      <c r="B77" s="21" t="s">
        <v>142</v>
      </c>
      <c r="C77" s="263" t="s">
        <v>143</v>
      </c>
      <c r="D77" s="52" t="s">
        <v>88</v>
      </c>
      <c r="E77" s="52"/>
      <c r="F77" s="53"/>
      <c r="G77" s="53"/>
      <c r="H77" s="53"/>
      <c r="I77" s="50" t="s">
        <v>144</v>
      </c>
      <c r="J77" s="270">
        <v>10000</v>
      </c>
      <c r="K77" s="265">
        <v>25</v>
      </c>
      <c r="L77" s="266">
        <f t="shared" si="15"/>
        <v>250000</v>
      </c>
      <c r="M77" s="241" t="str">
        <f t="shared" si="8"/>
        <v>kpl.</v>
      </c>
      <c r="N77" s="241"/>
      <c r="O77" s="245">
        <v>0</v>
      </c>
      <c r="P77" s="246">
        <f t="shared" si="9"/>
        <v>0</v>
      </c>
      <c r="Q77" s="43">
        <f t="shared" si="10"/>
        <v>250000</v>
      </c>
      <c r="S77" s="44">
        <f t="shared" si="11"/>
        <v>0</v>
      </c>
      <c r="T77" s="206">
        <f t="shared" si="12"/>
        <v>0</v>
      </c>
      <c r="U77" s="205">
        <f t="shared" si="13"/>
        <v>0</v>
      </c>
      <c r="V77" s="8"/>
      <c r="W77" s="8"/>
      <c r="X77" s="8"/>
      <c r="Y77" s="9"/>
      <c r="Z77" s="9"/>
    </row>
    <row r="78" spans="2:26" s="1" customFormat="1" ht="14.4">
      <c r="B78" s="21" t="s">
        <v>145</v>
      </c>
      <c r="C78" s="263" t="s">
        <v>146</v>
      </c>
      <c r="D78" s="52" t="s">
        <v>88</v>
      </c>
      <c r="E78" s="52"/>
      <c r="F78" s="53"/>
      <c r="G78" s="53"/>
      <c r="H78" s="53"/>
      <c r="I78" s="50" t="s">
        <v>144</v>
      </c>
      <c r="J78" s="268">
        <v>16849</v>
      </c>
      <c r="K78" s="265">
        <v>11.87</v>
      </c>
      <c r="L78" s="266">
        <f t="shared" si="15"/>
        <v>199997.63</v>
      </c>
      <c r="M78" s="241" t="str">
        <f t="shared" si="8"/>
        <v>kpl.</v>
      </c>
      <c r="N78" s="241"/>
      <c r="O78" s="245">
        <v>0</v>
      </c>
      <c r="P78" s="246">
        <f t="shared" si="9"/>
        <v>0</v>
      </c>
      <c r="Q78" s="43">
        <f t="shared" si="10"/>
        <v>199997.63</v>
      </c>
      <c r="S78" s="44">
        <f t="shared" si="11"/>
        <v>0</v>
      </c>
      <c r="T78" s="206">
        <f t="shared" si="12"/>
        <v>0</v>
      </c>
      <c r="U78" s="205">
        <f t="shared" si="13"/>
        <v>0</v>
      </c>
      <c r="V78" s="8"/>
      <c r="W78" s="8"/>
      <c r="X78" s="8"/>
      <c r="Y78" s="9"/>
      <c r="Z78" s="9"/>
    </row>
    <row r="79" spans="2:26" s="1" customFormat="1" ht="14.4">
      <c r="B79" s="21" t="s">
        <v>147</v>
      </c>
      <c r="C79" s="263" t="s">
        <v>148</v>
      </c>
      <c r="D79" s="52" t="s">
        <v>88</v>
      </c>
      <c r="E79" s="52"/>
      <c r="F79" s="53"/>
      <c r="G79" s="53"/>
      <c r="H79" s="53"/>
      <c r="I79" s="50" t="s">
        <v>144</v>
      </c>
      <c r="J79" s="268">
        <v>65445</v>
      </c>
      <c r="K79" s="265">
        <v>3.82</v>
      </c>
      <c r="L79" s="266">
        <f t="shared" si="15"/>
        <v>249999.9</v>
      </c>
      <c r="M79" s="241" t="str">
        <f t="shared" si="8"/>
        <v>kpl.</v>
      </c>
      <c r="N79" s="241"/>
      <c r="O79" s="245">
        <v>0</v>
      </c>
      <c r="P79" s="246">
        <f t="shared" si="9"/>
        <v>0</v>
      </c>
      <c r="Q79" s="43">
        <f t="shared" si="10"/>
        <v>249999.9</v>
      </c>
      <c r="S79" s="44">
        <f t="shared" si="11"/>
        <v>0</v>
      </c>
      <c r="T79" s="206">
        <f t="shared" si="12"/>
        <v>0</v>
      </c>
      <c r="U79" s="205">
        <f t="shared" si="13"/>
        <v>0</v>
      </c>
      <c r="V79" s="8"/>
      <c r="W79" s="8"/>
      <c r="X79" s="8"/>
      <c r="Y79" s="9"/>
      <c r="Z79" s="9"/>
    </row>
    <row r="80" spans="2:26" s="1" customFormat="1" ht="14.4">
      <c r="B80" s="21" t="s">
        <v>149</v>
      </c>
      <c r="C80" s="263" t="s">
        <v>150</v>
      </c>
      <c r="D80" s="52" t="s">
        <v>88</v>
      </c>
      <c r="E80" s="52"/>
      <c r="F80" s="53"/>
      <c r="G80" s="53"/>
      <c r="H80" s="53"/>
      <c r="I80" s="50" t="s">
        <v>144</v>
      </c>
      <c r="J80" s="268">
        <v>2702</v>
      </c>
      <c r="K80" s="265">
        <v>14.8</v>
      </c>
      <c r="L80" s="266">
        <f t="shared" si="15"/>
        <v>39989.599999999999</v>
      </c>
      <c r="M80" s="241" t="str">
        <f t="shared" si="8"/>
        <v>kpl.</v>
      </c>
      <c r="N80" s="241"/>
      <c r="O80" s="245">
        <v>0</v>
      </c>
      <c r="P80" s="246">
        <f t="shared" si="9"/>
        <v>0</v>
      </c>
      <c r="Q80" s="43">
        <f t="shared" si="10"/>
        <v>39989.599999999999</v>
      </c>
      <c r="S80" s="44">
        <f t="shared" si="11"/>
        <v>0</v>
      </c>
      <c r="T80" s="206">
        <f t="shared" si="12"/>
        <v>0</v>
      </c>
      <c r="U80" s="205">
        <f t="shared" si="13"/>
        <v>0</v>
      </c>
      <c r="V80" s="8"/>
      <c r="W80" s="8"/>
      <c r="X80" s="8"/>
      <c r="Y80" s="9"/>
      <c r="Z80" s="9"/>
    </row>
    <row r="81" spans="2:26" s="1" customFormat="1" ht="14.4">
      <c r="B81" s="21" t="s">
        <v>151</v>
      </c>
      <c r="C81" s="263" t="s">
        <v>152</v>
      </c>
      <c r="D81" s="52" t="s">
        <v>88</v>
      </c>
      <c r="E81" s="52"/>
      <c r="F81" s="53"/>
      <c r="G81" s="53"/>
      <c r="H81" s="53"/>
      <c r="I81" s="50" t="s">
        <v>144</v>
      </c>
      <c r="J81" s="270">
        <v>177305</v>
      </c>
      <c r="K81" s="265">
        <v>1.41</v>
      </c>
      <c r="L81" s="266">
        <f t="shared" si="15"/>
        <v>250000.05</v>
      </c>
      <c r="M81" s="241" t="str">
        <f t="shared" si="8"/>
        <v>kpl.</v>
      </c>
      <c r="N81" s="241"/>
      <c r="O81" s="245">
        <v>0</v>
      </c>
      <c r="P81" s="246">
        <f t="shared" si="9"/>
        <v>0</v>
      </c>
      <c r="Q81" s="43">
        <f t="shared" si="10"/>
        <v>250000.05</v>
      </c>
      <c r="S81" s="44">
        <f t="shared" si="11"/>
        <v>0</v>
      </c>
      <c r="T81" s="206">
        <f t="shared" si="12"/>
        <v>0</v>
      </c>
      <c r="U81" s="205">
        <f t="shared" si="13"/>
        <v>0</v>
      </c>
      <c r="V81" s="8"/>
      <c r="W81" s="8"/>
      <c r="X81" s="8"/>
      <c r="Y81" s="9"/>
      <c r="Z81" s="9"/>
    </row>
    <row r="82" spans="2:26" s="1" customFormat="1" ht="27.75" customHeight="1">
      <c r="B82" s="21" t="s">
        <v>153</v>
      </c>
      <c r="C82" s="263" t="s">
        <v>154</v>
      </c>
      <c r="D82" s="52" t="s">
        <v>88</v>
      </c>
      <c r="E82" s="52"/>
      <c r="F82" s="53"/>
      <c r="G82" s="53"/>
      <c r="H82" s="53"/>
      <c r="I82" s="50" t="s">
        <v>144</v>
      </c>
      <c r="J82" s="268">
        <v>11013</v>
      </c>
      <c r="K82" s="265">
        <v>9.08</v>
      </c>
      <c r="L82" s="266">
        <f t="shared" si="15"/>
        <v>99998.04</v>
      </c>
      <c r="M82" s="241" t="str">
        <f t="shared" si="8"/>
        <v>kpl.</v>
      </c>
      <c r="N82" s="241"/>
      <c r="O82" s="245">
        <v>0</v>
      </c>
      <c r="P82" s="246">
        <f t="shared" si="9"/>
        <v>0</v>
      </c>
      <c r="Q82" s="43">
        <f t="shared" si="10"/>
        <v>99998.04</v>
      </c>
      <c r="S82" s="44">
        <f t="shared" si="11"/>
        <v>0</v>
      </c>
      <c r="T82" s="206">
        <f t="shared" si="12"/>
        <v>0</v>
      </c>
      <c r="U82" s="205">
        <f t="shared" si="13"/>
        <v>0</v>
      </c>
      <c r="V82" s="8"/>
      <c r="W82" s="8"/>
      <c r="X82" s="8"/>
      <c r="Y82" s="9"/>
      <c r="Z82" s="9"/>
    </row>
    <row r="83" spans="2:26" s="1" customFormat="1" ht="14.4">
      <c r="B83" s="21" t="s">
        <v>155</v>
      </c>
      <c r="C83" s="263" t="s">
        <v>156</v>
      </c>
      <c r="D83" s="52" t="s">
        <v>88</v>
      </c>
      <c r="E83" s="52"/>
      <c r="F83" s="53"/>
      <c r="G83" s="53"/>
      <c r="H83" s="53"/>
      <c r="I83" s="50" t="s">
        <v>25</v>
      </c>
      <c r="J83" s="268">
        <v>650000</v>
      </c>
      <c r="K83" s="265">
        <v>0.4</v>
      </c>
      <c r="L83" s="266">
        <f t="shared" si="15"/>
        <v>260000</v>
      </c>
      <c r="M83" s="241" t="str">
        <f t="shared" si="8"/>
        <v>szt.</v>
      </c>
      <c r="N83" s="241"/>
      <c r="O83" s="245">
        <v>0</v>
      </c>
      <c r="P83" s="246">
        <f t="shared" si="9"/>
        <v>0</v>
      </c>
      <c r="Q83" s="43">
        <f t="shared" si="10"/>
        <v>260000</v>
      </c>
      <c r="S83" s="44">
        <f t="shared" si="11"/>
        <v>0</v>
      </c>
      <c r="T83" s="206">
        <f t="shared" si="12"/>
        <v>0</v>
      </c>
      <c r="U83" s="205">
        <f t="shared" si="13"/>
        <v>0</v>
      </c>
      <c r="V83" s="8"/>
      <c r="W83" s="8"/>
      <c r="X83" s="8"/>
      <c r="Y83" s="9"/>
      <c r="Z83" s="9"/>
    </row>
    <row r="84" spans="2:26" s="1" customFormat="1" ht="14.4">
      <c r="B84" s="21" t="s">
        <v>157</v>
      </c>
      <c r="C84" s="263" t="s">
        <v>818</v>
      </c>
      <c r="D84" s="52" t="s">
        <v>88</v>
      </c>
      <c r="E84" s="52"/>
      <c r="F84" s="271" t="s">
        <v>28</v>
      </c>
      <c r="G84" s="53"/>
      <c r="H84" s="53"/>
      <c r="I84" s="50" t="s">
        <v>25</v>
      </c>
      <c r="J84" s="264">
        <v>2</v>
      </c>
      <c r="K84" s="265">
        <v>100000</v>
      </c>
      <c r="L84" s="266">
        <f t="shared" si="15"/>
        <v>200000</v>
      </c>
      <c r="M84" s="241" t="str">
        <f t="shared" si="8"/>
        <v>szt.</v>
      </c>
      <c r="N84" s="241"/>
      <c r="O84" s="245">
        <v>0</v>
      </c>
      <c r="P84" s="246">
        <f t="shared" si="9"/>
        <v>0</v>
      </c>
      <c r="Q84" s="43">
        <f t="shared" si="10"/>
        <v>200000</v>
      </c>
      <c r="S84" s="44">
        <f t="shared" si="11"/>
        <v>200000</v>
      </c>
      <c r="T84" s="206">
        <f t="shared" si="12"/>
        <v>0</v>
      </c>
      <c r="U84" s="205">
        <f t="shared" si="13"/>
        <v>0</v>
      </c>
      <c r="V84" s="8"/>
      <c r="W84" s="8"/>
      <c r="X84" s="8"/>
      <c r="Y84" s="9"/>
      <c r="Z84" s="9"/>
    </row>
    <row r="85" spans="2:26" s="1" customFormat="1" ht="14.4">
      <c r="B85" s="21" t="s">
        <v>160</v>
      </c>
      <c r="C85" s="263" t="s">
        <v>158</v>
      </c>
      <c r="D85" s="52" t="s">
        <v>88</v>
      </c>
      <c r="E85" s="52"/>
      <c r="F85" s="53"/>
      <c r="G85" s="53"/>
      <c r="H85" s="53"/>
      <c r="I85" s="50" t="s">
        <v>159</v>
      </c>
      <c r="J85" s="268">
        <v>81081.08</v>
      </c>
      <c r="K85" s="265">
        <v>7.4</v>
      </c>
      <c r="L85" s="266">
        <f t="shared" si="15"/>
        <v>599999.99</v>
      </c>
      <c r="M85" s="241" t="str">
        <f t="shared" si="8"/>
        <v>kg</v>
      </c>
      <c r="N85" s="241"/>
      <c r="O85" s="245">
        <v>0</v>
      </c>
      <c r="P85" s="246">
        <f t="shared" si="9"/>
        <v>0</v>
      </c>
      <c r="Q85" s="43">
        <f t="shared" si="10"/>
        <v>599999.99</v>
      </c>
      <c r="S85" s="44">
        <f t="shared" si="11"/>
        <v>0</v>
      </c>
      <c r="T85" s="206">
        <f t="shared" si="12"/>
        <v>0</v>
      </c>
      <c r="U85" s="205">
        <f t="shared" si="13"/>
        <v>0</v>
      </c>
      <c r="V85" s="8"/>
      <c r="W85" s="8"/>
      <c r="X85" s="8"/>
      <c r="Y85" s="9"/>
      <c r="Z85" s="9"/>
    </row>
    <row r="86" spans="2:26" s="1" customFormat="1" ht="14.4">
      <c r="B86" s="21" t="s">
        <v>819</v>
      </c>
      <c r="C86" s="263" t="s">
        <v>161</v>
      </c>
      <c r="D86" s="52" t="s">
        <v>88</v>
      </c>
      <c r="E86" s="52"/>
      <c r="F86" s="53"/>
      <c r="G86" s="53"/>
      <c r="H86" s="53"/>
      <c r="I86" s="50" t="s">
        <v>25</v>
      </c>
      <c r="J86" s="268">
        <v>125000</v>
      </c>
      <c r="K86" s="265">
        <v>3.2</v>
      </c>
      <c r="L86" s="266">
        <f t="shared" si="15"/>
        <v>400000</v>
      </c>
      <c r="M86" s="241" t="str">
        <f t="shared" si="8"/>
        <v>szt.</v>
      </c>
      <c r="N86" s="241"/>
      <c r="O86" s="245">
        <v>0</v>
      </c>
      <c r="P86" s="246">
        <f t="shared" si="9"/>
        <v>0</v>
      </c>
      <c r="Q86" s="43">
        <f t="shared" si="10"/>
        <v>400000</v>
      </c>
      <c r="S86" s="44">
        <f t="shared" si="11"/>
        <v>0</v>
      </c>
      <c r="T86" s="206">
        <f t="shared" si="12"/>
        <v>0</v>
      </c>
      <c r="U86" s="205">
        <f t="shared" si="13"/>
        <v>0</v>
      </c>
      <c r="V86" s="8"/>
      <c r="W86" s="8"/>
      <c r="X86" s="8"/>
      <c r="Y86" s="9"/>
      <c r="Z86" s="9"/>
    </row>
    <row r="87" spans="2:26" s="1" customFormat="1" ht="25.35" customHeight="1">
      <c r="B87" s="45" t="s">
        <v>162</v>
      </c>
      <c r="C87" s="542" t="s">
        <v>163</v>
      </c>
      <c r="D87" s="542"/>
      <c r="E87" s="542"/>
      <c r="F87" s="542"/>
      <c r="G87" s="542"/>
      <c r="H87" s="542"/>
      <c r="I87" s="542"/>
      <c r="J87" s="543">
        <f>SUM(L88:L187)</f>
        <v>3282814.2499999995</v>
      </c>
      <c r="K87" s="543"/>
      <c r="L87" s="543"/>
      <c r="M87" s="543">
        <f>SUM(P88:P142)</f>
        <v>0</v>
      </c>
      <c r="N87" s="543"/>
      <c r="O87" s="543"/>
      <c r="P87" s="543"/>
      <c r="Q87" s="20">
        <f>SUM(Q88:Q187)</f>
        <v>3282814.2499999995</v>
      </c>
      <c r="R87" s="46"/>
      <c r="S87" s="47">
        <f>SUM(S88:S187)</f>
        <v>0</v>
      </c>
      <c r="T87" s="47">
        <f>SUM(T88:T187)</f>
        <v>0</v>
      </c>
      <c r="U87" s="47">
        <f>SUM(U88:U187)</f>
        <v>240039</v>
      </c>
      <c r="V87" s="216">
        <f>U87/Q87</f>
        <v>7.3119884867077087E-2</v>
      </c>
      <c r="W87" s="202">
        <f>Q87-U87</f>
        <v>3042775.2499999995</v>
      </c>
      <c r="X87" s="202">
        <f>Q87-U87</f>
        <v>3042775.2499999995</v>
      </c>
      <c r="Y87" s="9"/>
      <c r="Z87" s="9"/>
    </row>
    <row r="88" spans="2:26" s="1" customFormat="1" ht="14.4">
      <c r="B88" s="21" t="s">
        <v>164</v>
      </c>
      <c r="C88" s="272" t="s">
        <v>165</v>
      </c>
      <c r="D88" s="23" t="s">
        <v>166</v>
      </c>
      <c r="E88" s="24"/>
      <c r="F88" s="24"/>
      <c r="G88" s="24"/>
      <c r="H88" s="24"/>
      <c r="I88" s="241" t="s">
        <v>25</v>
      </c>
      <c r="J88" s="241">
        <v>6400</v>
      </c>
      <c r="K88" s="273">
        <v>0.1188</v>
      </c>
      <c r="L88" s="266">
        <f t="shared" ref="L88:L119" si="16">ROUND(K88*J88,2)</f>
        <v>760.32</v>
      </c>
      <c r="M88" s="241" t="str">
        <f t="shared" ref="M88:M119" si="17">I88</f>
        <v>szt.</v>
      </c>
      <c r="N88" s="241"/>
      <c r="O88" s="245">
        <v>0</v>
      </c>
      <c r="P88" s="246">
        <f t="shared" ref="P88:P119" si="18">O88*N88</f>
        <v>0</v>
      </c>
      <c r="Q88" s="43">
        <f t="shared" ref="Q88:Q119" si="19">P88+L88</f>
        <v>760.32</v>
      </c>
      <c r="S88" s="30">
        <f t="shared" ref="S88:S119" si="20">IF(F88="T",Q88,0)</f>
        <v>0</v>
      </c>
      <c r="T88" s="205">
        <f t="shared" ref="T88:T119" si="21">IF(G88="T",Q88,0)</f>
        <v>0</v>
      </c>
      <c r="U88" s="205">
        <f t="shared" ref="U88:U119" si="22">IF(H88="T",Q88,0)</f>
        <v>0</v>
      </c>
      <c r="V88" s="8"/>
      <c r="W88" s="8"/>
      <c r="X88" s="8"/>
      <c r="Y88" s="9"/>
      <c r="Z88" s="9"/>
    </row>
    <row r="89" spans="2:26" s="1" customFormat="1" ht="14.4">
      <c r="B89" s="21" t="s">
        <v>167</v>
      </c>
      <c r="C89" s="272" t="s">
        <v>168</v>
      </c>
      <c r="D89" s="23" t="s">
        <v>166</v>
      </c>
      <c r="E89" s="24"/>
      <c r="F89" s="24"/>
      <c r="G89" s="24"/>
      <c r="H89" s="24"/>
      <c r="I89" s="241" t="s">
        <v>25</v>
      </c>
      <c r="J89" s="241">
        <v>23000</v>
      </c>
      <c r="K89" s="273">
        <v>9.7199999999999995E-2</v>
      </c>
      <c r="L89" s="266">
        <f t="shared" si="16"/>
        <v>2235.6</v>
      </c>
      <c r="M89" s="241" t="str">
        <f t="shared" si="17"/>
        <v>szt.</v>
      </c>
      <c r="N89" s="241"/>
      <c r="O89" s="245">
        <v>0</v>
      </c>
      <c r="P89" s="246">
        <f t="shared" si="18"/>
        <v>0</v>
      </c>
      <c r="Q89" s="43">
        <f t="shared" si="19"/>
        <v>2235.6</v>
      </c>
      <c r="S89" s="30">
        <f t="shared" si="20"/>
        <v>0</v>
      </c>
      <c r="T89" s="205">
        <f t="shared" si="21"/>
        <v>0</v>
      </c>
      <c r="U89" s="205">
        <f t="shared" si="22"/>
        <v>0</v>
      </c>
      <c r="V89" s="8"/>
      <c r="W89" s="8"/>
      <c r="X89" s="8"/>
      <c r="Y89" s="9"/>
      <c r="Z89" s="9"/>
    </row>
    <row r="90" spans="2:26" s="1" customFormat="1" ht="14.4">
      <c r="B90" s="21" t="s">
        <v>169</v>
      </c>
      <c r="C90" s="272" t="s">
        <v>170</v>
      </c>
      <c r="D90" s="23" t="s">
        <v>166</v>
      </c>
      <c r="E90" s="24"/>
      <c r="F90" s="24"/>
      <c r="G90" s="24"/>
      <c r="H90" s="24"/>
      <c r="I90" s="241" t="s">
        <v>25</v>
      </c>
      <c r="J90" s="241">
        <v>6000</v>
      </c>
      <c r="K90" s="273">
        <v>0.83160000000000001</v>
      </c>
      <c r="L90" s="266">
        <f t="shared" si="16"/>
        <v>4989.6000000000004</v>
      </c>
      <c r="M90" s="241" t="str">
        <f t="shared" si="17"/>
        <v>szt.</v>
      </c>
      <c r="N90" s="241"/>
      <c r="O90" s="245">
        <v>0</v>
      </c>
      <c r="P90" s="246">
        <f t="shared" si="18"/>
        <v>0</v>
      </c>
      <c r="Q90" s="43">
        <f t="shared" si="19"/>
        <v>4989.6000000000004</v>
      </c>
      <c r="S90" s="30">
        <f t="shared" si="20"/>
        <v>0</v>
      </c>
      <c r="T90" s="205">
        <f t="shared" si="21"/>
        <v>0</v>
      </c>
      <c r="U90" s="205">
        <f t="shared" si="22"/>
        <v>0</v>
      </c>
      <c r="V90" s="8"/>
      <c r="W90" s="8"/>
      <c r="X90" s="8"/>
      <c r="Y90" s="9"/>
      <c r="Z90" s="9"/>
    </row>
    <row r="91" spans="2:26" s="1" customFormat="1" ht="14.4">
      <c r="B91" s="21" t="s">
        <v>171</v>
      </c>
      <c r="C91" s="272" t="s">
        <v>172</v>
      </c>
      <c r="D91" s="23" t="s">
        <v>166</v>
      </c>
      <c r="E91" s="24"/>
      <c r="F91" s="24"/>
      <c r="G91" s="24"/>
      <c r="H91" s="24"/>
      <c r="I91" s="241" t="s">
        <v>25</v>
      </c>
      <c r="J91" s="241">
        <v>3200</v>
      </c>
      <c r="K91" s="273">
        <v>14.472</v>
      </c>
      <c r="L91" s="266">
        <f t="shared" si="16"/>
        <v>46310.400000000001</v>
      </c>
      <c r="M91" s="241" t="str">
        <f t="shared" si="17"/>
        <v>szt.</v>
      </c>
      <c r="N91" s="241"/>
      <c r="O91" s="245">
        <v>0</v>
      </c>
      <c r="P91" s="246">
        <f t="shared" si="18"/>
        <v>0</v>
      </c>
      <c r="Q91" s="43">
        <f t="shared" si="19"/>
        <v>46310.400000000001</v>
      </c>
      <c r="S91" s="30">
        <f t="shared" si="20"/>
        <v>0</v>
      </c>
      <c r="T91" s="205">
        <f t="shared" si="21"/>
        <v>0</v>
      </c>
      <c r="U91" s="205">
        <f t="shared" si="22"/>
        <v>0</v>
      </c>
      <c r="V91" s="8"/>
      <c r="W91" s="8"/>
      <c r="X91" s="8"/>
      <c r="Y91" s="9"/>
      <c r="Z91" s="9"/>
    </row>
    <row r="92" spans="2:26" s="1" customFormat="1" ht="14.4">
      <c r="B92" s="21" t="s">
        <v>173</v>
      </c>
      <c r="C92" s="272" t="s">
        <v>174</v>
      </c>
      <c r="D92" s="23" t="s">
        <v>166</v>
      </c>
      <c r="E92" s="24"/>
      <c r="F92" s="24"/>
      <c r="G92" s="24"/>
      <c r="H92" s="24"/>
      <c r="I92" s="241" t="s">
        <v>25</v>
      </c>
      <c r="J92" s="241">
        <v>2600</v>
      </c>
      <c r="K92" s="273">
        <v>14.472</v>
      </c>
      <c r="L92" s="266">
        <f t="shared" si="16"/>
        <v>37627.199999999997</v>
      </c>
      <c r="M92" s="241" t="str">
        <f t="shared" si="17"/>
        <v>szt.</v>
      </c>
      <c r="N92" s="241"/>
      <c r="O92" s="245">
        <v>0</v>
      </c>
      <c r="P92" s="246">
        <f t="shared" si="18"/>
        <v>0</v>
      </c>
      <c r="Q92" s="43">
        <f t="shared" si="19"/>
        <v>37627.199999999997</v>
      </c>
      <c r="S92" s="30">
        <f t="shared" si="20"/>
        <v>0</v>
      </c>
      <c r="T92" s="205">
        <f t="shared" si="21"/>
        <v>0</v>
      </c>
      <c r="U92" s="205">
        <f t="shared" si="22"/>
        <v>0</v>
      </c>
      <c r="V92" s="8"/>
      <c r="W92" s="8"/>
      <c r="X92" s="8"/>
      <c r="Y92" s="9"/>
      <c r="Z92" s="9"/>
    </row>
    <row r="93" spans="2:26" s="1" customFormat="1" ht="14.4">
      <c r="B93" s="21" t="s">
        <v>175</v>
      </c>
      <c r="C93" s="272" t="s">
        <v>176</v>
      </c>
      <c r="D93" s="23" t="s">
        <v>166</v>
      </c>
      <c r="E93" s="24"/>
      <c r="F93" s="24"/>
      <c r="G93" s="24"/>
      <c r="H93" s="24"/>
      <c r="I93" s="241" t="s">
        <v>25</v>
      </c>
      <c r="J93" s="241">
        <v>2000</v>
      </c>
      <c r="K93" s="273">
        <v>14.472</v>
      </c>
      <c r="L93" s="266">
        <f t="shared" si="16"/>
        <v>28944</v>
      </c>
      <c r="M93" s="241" t="str">
        <f t="shared" si="17"/>
        <v>szt.</v>
      </c>
      <c r="N93" s="241"/>
      <c r="O93" s="245">
        <v>0</v>
      </c>
      <c r="P93" s="246">
        <f t="shared" si="18"/>
        <v>0</v>
      </c>
      <c r="Q93" s="43">
        <f t="shared" si="19"/>
        <v>28944</v>
      </c>
      <c r="S93" s="30">
        <f t="shared" si="20"/>
        <v>0</v>
      </c>
      <c r="T93" s="205">
        <f t="shared" si="21"/>
        <v>0</v>
      </c>
      <c r="U93" s="205">
        <f t="shared" si="22"/>
        <v>0</v>
      </c>
      <c r="V93" s="8"/>
      <c r="W93" s="8"/>
      <c r="X93" s="8"/>
      <c r="Y93" s="9"/>
      <c r="Z93" s="9"/>
    </row>
    <row r="94" spans="2:26" s="1" customFormat="1" ht="14.4">
      <c r="B94" s="21" t="s">
        <v>177</v>
      </c>
      <c r="C94" s="272" t="s">
        <v>178</v>
      </c>
      <c r="D94" s="23" t="s">
        <v>166</v>
      </c>
      <c r="E94" s="24"/>
      <c r="F94" s="24"/>
      <c r="G94" s="24"/>
      <c r="H94" s="24"/>
      <c r="I94" s="241" t="s">
        <v>25</v>
      </c>
      <c r="J94" s="241">
        <v>3000</v>
      </c>
      <c r="K94" s="273">
        <v>32.4</v>
      </c>
      <c r="L94" s="266">
        <f t="shared" si="16"/>
        <v>97200</v>
      </c>
      <c r="M94" s="241" t="str">
        <f t="shared" si="17"/>
        <v>szt.</v>
      </c>
      <c r="N94" s="241"/>
      <c r="O94" s="245">
        <v>0</v>
      </c>
      <c r="P94" s="246">
        <f t="shared" si="18"/>
        <v>0</v>
      </c>
      <c r="Q94" s="43">
        <f t="shared" si="19"/>
        <v>97200</v>
      </c>
      <c r="S94" s="30">
        <f t="shared" si="20"/>
        <v>0</v>
      </c>
      <c r="T94" s="205">
        <f t="shared" si="21"/>
        <v>0</v>
      </c>
      <c r="U94" s="205">
        <f t="shared" si="22"/>
        <v>0</v>
      </c>
      <c r="V94" s="8"/>
      <c r="W94" s="8"/>
      <c r="X94" s="8"/>
      <c r="Y94" s="9"/>
      <c r="Z94" s="9"/>
    </row>
    <row r="95" spans="2:26" s="1" customFormat="1" ht="14.4">
      <c r="B95" s="21" t="s">
        <v>179</v>
      </c>
      <c r="C95" s="272" t="s">
        <v>180</v>
      </c>
      <c r="D95" s="23" t="s">
        <v>166</v>
      </c>
      <c r="E95" s="24"/>
      <c r="F95" s="24"/>
      <c r="G95" s="24"/>
      <c r="H95" s="24"/>
      <c r="I95" s="241" t="s">
        <v>25</v>
      </c>
      <c r="J95" s="241">
        <v>3000</v>
      </c>
      <c r="K95" s="273">
        <v>32.4</v>
      </c>
      <c r="L95" s="266">
        <f t="shared" si="16"/>
        <v>97200</v>
      </c>
      <c r="M95" s="241" t="str">
        <f t="shared" si="17"/>
        <v>szt.</v>
      </c>
      <c r="N95" s="241"/>
      <c r="O95" s="245">
        <v>0</v>
      </c>
      <c r="P95" s="246">
        <f t="shared" si="18"/>
        <v>0</v>
      </c>
      <c r="Q95" s="43">
        <f t="shared" si="19"/>
        <v>97200</v>
      </c>
      <c r="S95" s="30">
        <f t="shared" si="20"/>
        <v>0</v>
      </c>
      <c r="T95" s="205">
        <f t="shared" si="21"/>
        <v>0</v>
      </c>
      <c r="U95" s="205">
        <f t="shared" si="22"/>
        <v>0</v>
      </c>
      <c r="V95" s="8"/>
      <c r="W95" s="8"/>
      <c r="X95" s="8"/>
      <c r="Y95" s="9"/>
      <c r="Z95" s="9"/>
    </row>
    <row r="96" spans="2:26" s="1" customFormat="1" ht="14.4">
      <c r="B96" s="21" t="s">
        <v>181</v>
      </c>
      <c r="C96" s="272" t="s">
        <v>182</v>
      </c>
      <c r="D96" s="23" t="s">
        <v>166</v>
      </c>
      <c r="E96" s="24"/>
      <c r="F96" s="24"/>
      <c r="G96" s="24"/>
      <c r="H96" s="24"/>
      <c r="I96" s="241" t="s">
        <v>25</v>
      </c>
      <c r="J96" s="241">
        <v>33000</v>
      </c>
      <c r="K96" s="273">
        <v>2.1600000000000001E-2</v>
      </c>
      <c r="L96" s="266">
        <f t="shared" si="16"/>
        <v>712.8</v>
      </c>
      <c r="M96" s="241" t="str">
        <f t="shared" si="17"/>
        <v>szt.</v>
      </c>
      <c r="N96" s="241"/>
      <c r="O96" s="245">
        <v>0</v>
      </c>
      <c r="P96" s="246">
        <f t="shared" si="18"/>
        <v>0</v>
      </c>
      <c r="Q96" s="43">
        <f t="shared" si="19"/>
        <v>712.8</v>
      </c>
      <c r="S96" s="30">
        <f t="shared" si="20"/>
        <v>0</v>
      </c>
      <c r="T96" s="205">
        <f t="shared" si="21"/>
        <v>0</v>
      </c>
      <c r="U96" s="205">
        <f t="shared" si="22"/>
        <v>0</v>
      </c>
      <c r="V96" s="8"/>
      <c r="W96" s="8"/>
      <c r="X96" s="8"/>
      <c r="Y96" s="9"/>
      <c r="Z96" s="9"/>
    </row>
    <row r="97" spans="2:26" s="1" customFormat="1" ht="14.4">
      <c r="B97" s="21" t="s">
        <v>183</v>
      </c>
      <c r="C97" s="272" t="s">
        <v>184</v>
      </c>
      <c r="D97" s="23" t="s">
        <v>166</v>
      </c>
      <c r="E97" s="24"/>
      <c r="F97" s="24"/>
      <c r="G97" s="24"/>
      <c r="H97" s="24"/>
      <c r="I97" s="241" t="s">
        <v>25</v>
      </c>
      <c r="J97" s="241">
        <v>30000</v>
      </c>
      <c r="K97" s="273">
        <v>0.1404</v>
      </c>
      <c r="L97" s="266">
        <f t="shared" si="16"/>
        <v>4212</v>
      </c>
      <c r="M97" s="241" t="str">
        <f t="shared" si="17"/>
        <v>szt.</v>
      </c>
      <c r="N97" s="241"/>
      <c r="O97" s="245">
        <v>0</v>
      </c>
      <c r="P97" s="246">
        <f t="shared" si="18"/>
        <v>0</v>
      </c>
      <c r="Q97" s="43">
        <f t="shared" si="19"/>
        <v>4212</v>
      </c>
      <c r="S97" s="30">
        <f t="shared" si="20"/>
        <v>0</v>
      </c>
      <c r="T97" s="205">
        <f t="shared" si="21"/>
        <v>0</v>
      </c>
      <c r="U97" s="205">
        <f t="shared" si="22"/>
        <v>0</v>
      </c>
      <c r="V97" s="8"/>
      <c r="W97" s="8"/>
      <c r="X97" s="8"/>
      <c r="Y97" s="9"/>
      <c r="Z97" s="9"/>
    </row>
    <row r="98" spans="2:26" s="1" customFormat="1" ht="14.4">
      <c r="B98" s="21" t="s">
        <v>185</v>
      </c>
      <c r="C98" s="272" t="s">
        <v>186</v>
      </c>
      <c r="D98" s="23" t="s">
        <v>166</v>
      </c>
      <c r="E98" s="24"/>
      <c r="F98" s="24"/>
      <c r="G98" s="24"/>
      <c r="H98" s="24"/>
      <c r="I98" s="241" t="s">
        <v>25</v>
      </c>
      <c r="J98" s="241">
        <v>1100</v>
      </c>
      <c r="K98" s="273">
        <v>19.065000000000001</v>
      </c>
      <c r="L98" s="266">
        <f t="shared" si="16"/>
        <v>20971.5</v>
      </c>
      <c r="M98" s="241" t="str">
        <f t="shared" si="17"/>
        <v>szt.</v>
      </c>
      <c r="N98" s="241"/>
      <c r="O98" s="245">
        <v>0</v>
      </c>
      <c r="P98" s="246">
        <f t="shared" si="18"/>
        <v>0</v>
      </c>
      <c r="Q98" s="43">
        <f t="shared" si="19"/>
        <v>20971.5</v>
      </c>
      <c r="S98" s="30">
        <f t="shared" si="20"/>
        <v>0</v>
      </c>
      <c r="T98" s="205">
        <f t="shared" si="21"/>
        <v>0</v>
      </c>
      <c r="U98" s="205">
        <f t="shared" si="22"/>
        <v>0</v>
      </c>
      <c r="V98" s="8"/>
      <c r="W98" s="8"/>
      <c r="X98" s="8"/>
      <c r="Y98" s="9"/>
      <c r="Z98" s="9"/>
    </row>
    <row r="99" spans="2:26" s="1" customFormat="1" ht="14.4">
      <c r="B99" s="21" t="s">
        <v>187</v>
      </c>
      <c r="C99" s="272" t="s">
        <v>820</v>
      </c>
      <c r="D99" s="23" t="s">
        <v>166</v>
      </c>
      <c r="E99" s="24"/>
      <c r="F99" s="24"/>
      <c r="G99" s="24"/>
      <c r="H99" s="24"/>
      <c r="I99" s="241" t="s">
        <v>25</v>
      </c>
      <c r="J99" s="241">
        <v>100</v>
      </c>
      <c r="K99" s="273">
        <v>52.89</v>
      </c>
      <c r="L99" s="266">
        <f t="shared" si="16"/>
        <v>5289</v>
      </c>
      <c r="M99" s="241" t="str">
        <f t="shared" si="17"/>
        <v>szt.</v>
      </c>
      <c r="N99" s="241"/>
      <c r="O99" s="245">
        <v>0</v>
      </c>
      <c r="P99" s="246">
        <f t="shared" si="18"/>
        <v>0</v>
      </c>
      <c r="Q99" s="43">
        <f t="shared" si="19"/>
        <v>5289</v>
      </c>
      <c r="S99" s="30">
        <f t="shared" si="20"/>
        <v>0</v>
      </c>
      <c r="T99" s="205">
        <f t="shared" si="21"/>
        <v>0</v>
      </c>
      <c r="U99" s="205">
        <f t="shared" si="22"/>
        <v>0</v>
      </c>
      <c r="V99" s="8"/>
      <c r="W99" s="8"/>
      <c r="X99" s="8"/>
      <c r="Y99" s="9"/>
      <c r="Z99" s="9"/>
    </row>
    <row r="100" spans="2:26" s="1" customFormat="1" ht="14.4">
      <c r="B100" s="21" t="s">
        <v>189</v>
      </c>
      <c r="C100" s="272" t="s">
        <v>821</v>
      </c>
      <c r="D100" s="23" t="s">
        <v>166</v>
      </c>
      <c r="E100" s="24"/>
      <c r="F100" s="24"/>
      <c r="G100" s="24"/>
      <c r="H100" s="24"/>
      <c r="I100" s="241" t="s">
        <v>25</v>
      </c>
      <c r="J100" s="241">
        <v>1000</v>
      </c>
      <c r="K100" s="273">
        <v>52.89</v>
      </c>
      <c r="L100" s="266">
        <f t="shared" si="16"/>
        <v>52890</v>
      </c>
      <c r="M100" s="241" t="str">
        <f t="shared" si="17"/>
        <v>szt.</v>
      </c>
      <c r="N100" s="241"/>
      <c r="O100" s="245">
        <v>0</v>
      </c>
      <c r="P100" s="246">
        <f t="shared" si="18"/>
        <v>0</v>
      </c>
      <c r="Q100" s="43">
        <f t="shared" si="19"/>
        <v>52890</v>
      </c>
      <c r="S100" s="30">
        <f t="shared" si="20"/>
        <v>0</v>
      </c>
      <c r="T100" s="205">
        <f t="shared" si="21"/>
        <v>0</v>
      </c>
      <c r="U100" s="205">
        <f t="shared" si="22"/>
        <v>0</v>
      </c>
      <c r="V100" s="8"/>
      <c r="W100" s="8"/>
      <c r="X100" s="8"/>
      <c r="Y100" s="9"/>
      <c r="Z100" s="9"/>
    </row>
    <row r="101" spans="2:26" s="1" customFormat="1" ht="14.4">
      <c r="B101" s="21" t="s">
        <v>191</v>
      </c>
      <c r="C101" s="272" t="s">
        <v>822</v>
      </c>
      <c r="D101" s="23" t="s">
        <v>166</v>
      </c>
      <c r="E101" s="24"/>
      <c r="F101" s="24"/>
      <c r="G101" s="24"/>
      <c r="H101" s="24"/>
      <c r="I101" s="241" t="s">
        <v>25</v>
      </c>
      <c r="J101" s="241">
        <v>1500</v>
      </c>
      <c r="K101" s="273">
        <v>52.89</v>
      </c>
      <c r="L101" s="266">
        <f t="shared" si="16"/>
        <v>79335</v>
      </c>
      <c r="M101" s="241" t="str">
        <f t="shared" si="17"/>
        <v>szt.</v>
      </c>
      <c r="N101" s="241"/>
      <c r="O101" s="245">
        <v>0</v>
      </c>
      <c r="P101" s="246">
        <f t="shared" si="18"/>
        <v>0</v>
      </c>
      <c r="Q101" s="43">
        <f t="shared" si="19"/>
        <v>79335</v>
      </c>
      <c r="S101" s="30">
        <f t="shared" si="20"/>
        <v>0</v>
      </c>
      <c r="T101" s="205">
        <f t="shared" si="21"/>
        <v>0</v>
      </c>
      <c r="U101" s="205">
        <f t="shared" si="22"/>
        <v>0</v>
      </c>
      <c r="V101" s="8"/>
      <c r="W101" s="8"/>
      <c r="X101" s="8"/>
      <c r="Y101" s="9"/>
      <c r="Z101" s="9"/>
    </row>
    <row r="102" spans="2:26" s="1" customFormat="1" ht="14.4">
      <c r="B102" s="21" t="s">
        <v>193</v>
      </c>
      <c r="C102" s="272" t="s">
        <v>823</v>
      </c>
      <c r="D102" s="23" t="s">
        <v>166</v>
      </c>
      <c r="E102" s="24"/>
      <c r="F102" s="24"/>
      <c r="G102" s="24"/>
      <c r="H102" s="24"/>
      <c r="I102" s="241" t="s">
        <v>25</v>
      </c>
      <c r="J102" s="241">
        <v>20000</v>
      </c>
      <c r="K102" s="273">
        <v>4.1040000000000001</v>
      </c>
      <c r="L102" s="266">
        <f t="shared" si="16"/>
        <v>82080</v>
      </c>
      <c r="M102" s="241" t="str">
        <f t="shared" si="17"/>
        <v>szt.</v>
      </c>
      <c r="N102" s="241"/>
      <c r="O102" s="245">
        <v>0</v>
      </c>
      <c r="P102" s="246">
        <f t="shared" si="18"/>
        <v>0</v>
      </c>
      <c r="Q102" s="43">
        <f t="shared" si="19"/>
        <v>82080</v>
      </c>
      <c r="S102" s="30">
        <f t="shared" si="20"/>
        <v>0</v>
      </c>
      <c r="T102" s="205">
        <f t="shared" si="21"/>
        <v>0</v>
      </c>
      <c r="U102" s="205">
        <f t="shared" si="22"/>
        <v>0</v>
      </c>
      <c r="V102" s="8"/>
      <c r="W102" s="8"/>
      <c r="X102" s="8"/>
      <c r="Y102" s="9"/>
      <c r="Z102" s="9"/>
    </row>
    <row r="103" spans="2:26" s="1" customFormat="1" ht="14.4">
      <c r="B103" s="21" t="s">
        <v>195</v>
      </c>
      <c r="C103" s="272" t="s">
        <v>824</v>
      </c>
      <c r="D103" s="23" t="s">
        <v>166</v>
      </c>
      <c r="E103" s="24"/>
      <c r="F103" s="24"/>
      <c r="G103" s="24"/>
      <c r="H103" s="24"/>
      <c r="I103" s="241" t="s">
        <v>25</v>
      </c>
      <c r="J103" s="241">
        <v>80000</v>
      </c>
      <c r="K103" s="273">
        <v>4.1040000000000001</v>
      </c>
      <c r="L103" s="266">
        <f t="shared" si="16"/>
        <v>328320</v>
      </c>
      <c r="M103" s="241" t="str">
        <f t="shared" si="17"/>
        <v>szt.</v>
      </c>
      <c r="N103" s="241"/>
      <c r="O103" s="245">
        <v>0</v>
      </c>
      <c r="P103" s="246">
        <f t="shared" si="18"/>
        <v>0</v>
      </c>
      <c r="Q103" s="43">
        <f t="shared" si="19"/>
        <v>328320</v>
      </c>
      <c r="S103" s="30">
        <f t="shared" si="20"/>
        <v>0</v>
      </c>
      <c r="T103" s="205">
        <f t="shared" si="21"/>
        <v>0</v>
      </c>
      <c r="U103" s="205">
        <f t="shared" si="22"/>
        <v>0</v>
      </c>
      <c r="V103" s="8"/>
      <c r="W103" s="8"/>
      <c r="X103" s="8"/>
      <c r="Y103" s="9"/>
      <c r="Z103" s="9"/>
    </row>
    <row r="104" spans="2:26" s="1" customFormat="1" ht="14.4">
      <c r="B104" s="21" t="s">
        <v>197</v>
      </c>
      <c r="C104" s="225" t="s">
        <v>599</v>
      </c>
      <c r="D104" s="23" t="s">
        <v>166</v>
      </c>
      <c r="E104" s="24"/>
      <c r="F104" s="24"/>
      <c r="G104" s="24"/>
      <c r="H104" s="24"/>
      <c r="I104" s="241" t="s">
        <v>25</v>
      </c>
      <c r="J104" s="241">
        <v>2500</v>
      </c>
      <c r="K104" s="273">
        <v>13.932</v>
      </c>
      <c r="L104" s="266">
        <f t="shared" si="16"/>
        <v>34830</v>
      </c>
      <c r="M104" s="241" t="str">
        <f t="shared" si="17"/>
        <v>szt.</v>
      </c>
      <c r="N104" s="241"/>
      <c r="O104" s="245">
        <v>0</v>
      </c>
      <c r="P104" s="246">
        <f t="shared" si="18"/>
        <v>0</v>
      </c>
      <c r="Q104" s="43">
        <f t="shared" si="19"/>
        <v>34830</v>
      </c>
      <c r="S104" s="30">
        <f t="shared" si="20"/>
        <v>0</v>
      </c>
      <c r="T104" s="205">
        <f t="shared" si="21"/>
        <v>0</v>
      </c>
      <c r="U104" s="205">
        <f t="shared" si="22"/>
        <v>0</v>
      </c>
      <c r="V104" s="8"/>
      <c r="W104" s="8"/>
      <c r="X104" s="8"/>
      <c r="Y104" s="9"/>
      <c r="Z104" s="9"/>
    </row>
    <row r="105" spans="2:26" s="1" customFormat="1" ht="14.4">
      <c r="B105" s="21" t="s">
        <v>199</v>
      </c>
      <c r="C105" s="225" t="s">
        <v>825</v>
      </c>
      <c r="D105" s="23" t="s">
        <v>166</v>
      </c>
      <c r="E105" s="24"/>
      <c r="F105" s="24"/>
      <c r="G105" s="24"/>
      <c r="H105" s="24"/>
      <c r="I105" s="241" t="s">
        <v>25</v>
      </c>
      <c r="J105" s="241">
        <v>1000</v>
      </c>
      <c r="K105" s="273">
        <v>24.408000000000001</v>
      </c>
      <c r="L105" s="266">
        <f t="shared" si="16"/>
        <v>24408</v>
      </c>
      <c r="M105" s="241" t="str">
        <f t="shared" si="17"/>
        <v>szt.</v>
      </c>
      <c r="N105" s="241"/>
      <c r="O105" s="245">
        <v>0</v>
      </c>
      <c r="P105" s="246">
        <f t="shared" si="18"/>
        <v>0</v>
      </c>
      <c r="Q105" s="43">
        <f t="shared" si="19"/>
        <v>24408</v>
      </c>
      <c r="S105" s="30">
        <f t="shared" si="20"/>
        <v>0</v>
      </c>
      <c r="T105" s="205">
        <f t="shared" si="21"/>
        <v>0</v>
      </c>
      <c r="U105" s="205">
        <f t="shared" si="22"/>
        <v>0</v>
      </c>
      <c r="V105" s="8"/>
      <c r="W105" s="8"/>
      <c r="X105" s="8"/>
      <c r="Y105" s="9"/>
      <c r="Z105" s="9"/>
    </row>
    <row r="106" spans="2:26" s="1" customFormat="1" ht="14.4">
      <c r="B106" s="21" t="s">
        <v>200</v>
      </c>
      <c r="C106" s="225" t="s">
        <v>826</v>
      </c>
      <c r="D106" s="23" t="s">
        <v>166</v>
      </c>
      <c r="E106" s="24"/>
      <c r="F106" s="24"/>
      <c r="G106" s="24"/>
      <c r="H106" s="24"/>
      <c r="I106" s="241" t="s">
        <v>25</v>
      </c>
      <c r="J106" s="241">
        <v>2500</v>
      </c>
      <c r="K106" s="273">
        <v>97.2</v>
      </c>
      <c r="L106" s="266">
        <f t="shared" si="16"/>
        <v>243000</v>
      </c>
      <c r="M106" s="241" t="str">
        <f t="shared" si="17"/>
        <v>szt.</v>
      </c>
      <c r="N106" s="241"/>
      <c r="O106" s="245">
        <v>0</v>
      </c>
      <c r="P106" s="246">
        <f t="shared" si="18"/>
        <v>0</v>
      </c>
      <c r="Q106" s="43">
        <f t="shared" si="19"/>
        <v>243000</v>
      </c>
      <c r="S106" s="30">
        <f t="shared" si="20"/>
        <v>0</v>
      </c>
      <c r="T106" s="205">
        <f t="shared" si="21"/>
        <v>0</v>
      </c>
      <c r="U106" s="205">
        <f t="shared" si="22"/>
        <v>0</v>
      </c>
      <c r="V106" s="8"/>
      <c r="W106" s="8"/>
      <c r="X106" s="8"/>
      <c r="Y106" s="9"/>
      <c r="Z106" s="9"/>
    </row>
    <row r="107" spans="2:26" s="1" customFormat="1" ht="14.4">
      <c r="B107" s="21" t="s">
        <v>202</v>
      </c>
      <c r="C107" s="225" t="s">
        <v>827</v>
      </c>
      <c r="D107" s="23" t="s">
        <v>166</v>
      </c>
      <c r="E107" s="24"/>
      <c r="F107" s="24"/>
      <c r="G107" s="24"/>
      <c r="H107" s="24"/>
      <c r="I107" s="241" t="s">
        <v>25</v>
      </c>
      <c r="J107" s="241">
        <v>5000</v>
      </c>
      <c r="K107" s="273">
        <v>0.31319999999999998</v>
      </c>
      <c r="L107" s="266">
        <f t="shared" si="16"/>
        <v>1566</v>
      </c>
      <c r="M107" s="241" t="str">
        <f t="shared" si="17"/>
        <v>szt.</v>
      </c>
      <c r="N107" s="241"/>
      <c r="O107" s="245">
        <v>0</v>
      </c>
      <c r="P107" s="246">
        <f t="shared" si="18"/>
        <v>0</v>
      </c>
      <c r="Q107" s="43">
        <f t="shared" si="19"/>
        <v>1566</v>
      </c>
      <c r="S107" s="30">
        <f t="shared" si="20"/>
        <v>0</v>
      </c>
      <c r="T107" s="205">
        <f t="shared" si="21"/>
        <v>0</v>
      </c>
      <c r="U107" s="205">
        <f t="shared" si="22"/>
        <v>0</v>
      </c>
      <c r="V107" s="8"/>
      <c r="W107" s="8"/>
      <c r="X107" s="8"/>
      <c r="Y107" s="9"/>
      <c r="Z107" s="9"/>
    </row>
    <row r="108" spans="2:26" s="1" customFormat="1" ht="14.4">
      <c r="B108" s="21" t="s">
        <v>204</v>
      </c>
      <c r="C108" s="225" t="s">
        <v>828</v>
      </c>
      <c r="D108" s="23" t="s">
        <v>166</v>
      </c>
      <c r="E108" s="24"/>
      <c r="F108" s="24"/>
      <c r="G108" s="24"/>
      <c r="H108" s="24"/>
      <c r="I108" s="241" t="s">
        <v>25</v>
      </c>
      <c r="J108" s="241">
        <v>2000</v>
      </c>
      <c r="K108" s="273">
        <v>0.1512</v>
      </c>
      <c r="L108" s="266">
        <f t="shared" si="16"/>
        <v>302.39999999999998</v>
      </c>
      <c r="M108" s="241" t="str">
        <f t="shared" si="17"/>
        <v>szt.</v>
      </c>
      <c r="N108" s="241"/>
      <c r="O108" s="245">
        <v>0</v>
      </c>
      <c r="P108" s="246">
        <f t="shared" si="18"/>
        <v>0</v>
      </c>
      <c r="Q108" s="43">
        <f t="shared" si="19"/>
        <v>302.39999999999998</v>
      </c>
      <c r="S108" s="30">
        <f t="shared" si="20"/>
        <v>0</v>
      </c>
      <c r="T108" s="205">
        <f t="shared" si="21"/>
        <v>0</v>
      </c>
      <c r="U108" s="205">
        <f t="shared" si="22"/>
        <v>0</v>
      </c>
      <c r="V108" s="8"/>
      <c r="W108" s="8"/>
      <c r="X108" s="8"/>
      <c r="Y108" s="9"/>
      <c r="Z108" s="9"/>
    </row>
    <row r="109" spans="2:26" s="1" customFormat="1" ht="14.4">
      <c r="B109" s="21" t="s">
        <v>207</v>
      </c>
      <c r="C109" s="225" t="s">
        <v>829</v>
      </c>
      <c r="D109" s="23" t="s">
        <v>166</v>
      </c>
      <c r="E109" s="24"/>
      <c r="F109" s="24"/>
      <c r="G109" s="24"/>
      <c r="H109" s="24"/>
      <c r="I109" s="241" t="s">
        <v>25</v>
      </c>
      <c r="J109" s="241">
        <v>5000</v>
      </c>
      <c r="K109" s="273">
        <v>7.38</v>
      </c>
      <c r="L109" s="266">
        <f t="shared" si="16"/>
        <v>36900</v>
      </c>
      <c r="M109" s="241" t="str">
        <f t="shared" si="17"/>
        <v>szt.</v>
      </c>
      <c r="N109" s="241"/>
      <c r="O109" s="245">
        <v>0</v>
      </c>
      <c r="P109" s="246">
        <f t="shared" si="18"/>
        <v>0</v>
      </c>
      <c r="Q109" s="43">
        <f t="shared" si="19"/>
        <v>36900</v>
      </c>
      <c r="S109" s="30">
        <f t="shared" si="20"/>
        <v>0</v>
      </c>
      <c r="T109" s="205">
        <f t="shared" si="21"/>
        <v>0</v>
      </c>
      <c r="U109" s="205">
        <f t="shared" si="22"/>
        <v>0</v>
      </c>
      <c r="V109" s="8"/>
      <c r="W109" s="8"/>
      <c r="X109" s="8"/>
      <c r="Y109" s="9"/>
      <c r="Z109" s="9"/>
    </row>
    <row r="110" spans="2:26" s="1" customFormat="1" ht="14.4">
      <c r="B110" s="21" t="s">
        <v>209</v>
      </c>
      <c r="C110" s="225" t="s">
        <v>830</v>
      </c>
      <c r="D110" s="23" t="s">
        <v>166</v>
      </c>
      <c r="E110" s="24"/>
      <c r="F110" s="24"/>
      <c r="G110" s="24"/>
      <c r="H110" s="24"/>
      <c r="I110" s="241" t="s">
        <v>25</v>
      </c>
      <c r="J110" s="241">
        <v>1000</v>
      </c>
      <c r="K110" s="273">
        <v>59.003100000000003</v>
      </c>
      <c r="L110" s="266">
        <f t="shared" si="16"/>
        <v>59003.1</v>
      </c>
      <c r="M110" s="241" t="str">
        <f t="shared" si="17"/>
        <v>szt.</v>
      </c>
      <c r="N110" s="241"/>
      <c r="O110" s="245">
        <v>0</v>
      </c>
      <c r="P110" s="246">
        <f t="shared" si="18"/>
        <v>0</v>
      </c>
      <c r="Q110" s="43">
        <f t="shared" si="19"/>
        <v>59003.1</v>
      </c>
      <c r="S110" s="30">
        <f t="shared" si="20"/>
        <v>0</v>
      </c>
      <c r="T110" s="205">
        <f t="shared" si="21"/>
        <v>0</v>
      </c>
      <c r="U110" s="205">
        <f t="shared" si="22"/>
        <v>0</v>
      </c>
      <c r="V110" s="8"/>
      <c r="W110" s="8"/>
      <c r="X110" s="8"/>
      <c r="Y110" s="9"/>
      <c r="Z110" s="9"/>
    </row>
    <row r="111" spans="2:26" s="1" customFormat="1" ht="14.4">
      <c r="B111" s="21" t="s">
        <v>212</v>
      </c>
      <c r="C111" s="225" t="s">
        <v>188</v>
      </c>
      <c r="D111" s="23" t="s">
        <v>166</v>
      </c>
      <c r="E111" s="24"/>
      <c r="F111" s="24"/>
      <c r="G111" s="24"/>
      <c r="H111" s="24"/>
      <c r="I111" s="241" t="s">
        <v>25</v>
      </c>
      <c r="J111" s="241">
        <v>3000</v>
      </c>
      <c r="K111" s="273">
        <v>1.8684000000000001</v>
      </c>
      <c r="L111" s="266">
        <f t="shared" si="16"/>
        <v>5605.2</v>
      </c>
      <c r="M111" s="241" t="str">
        <f t="shared" si="17"/>
        <v>szt.</v>
      </c>
      <c r="N111" s="241"/>
      <c r="O111" s="245">
        <v>0</v>
      </c>
      <c r="P111" s="246">
        <f t="shared" si="18"/>
        <v>0</v>
      </c>
      <c r="Q111" s="43">
        <f t="shared" si="19"/>
        <v>5605.2</v>
      </c>
      <c r="S111" s="30">
        <f t="shared" si="20"/>
        <v>0</v>
      </c>
      <c r="T111" s="205">
        <f t="shared" si="21"/>
        <v>0</v>
      </c>
      <c r="U111" s="205">
        <f t="shared" si="22"/>
        <v>0</v>
      </c>
      <c r="V111" s="8"/>
      <c r="W111" s="8"/>
      <c r="X111" s="8"/>
      <c r="Y111" s="9"/>
      <c r="Z111" s="9"/>
    </row>
    <row r="112" spans="2:26" s="1" customFormat="1" ht="14.4">
      <c r="B112" s="21" t="s">
        <v>214</v>
      </c>
      <c r="C112" s="225" t="s">
        <v>190</v>
      </c>
      <c r="D112" s="23" t="s">
        <v>166</v>
      </c>
      <c r="E112" s="24"/>
      <c r="F112" s="24"/>
      <c r="G112" s="24"/>
      <c r="H112" s="24"/>
      <c r="I112" s="241" t="s">
        <v>25</v>
      </c>
      <c r="J112" s="241">
        <v>3000</v>
      </c>
      <c r="K112" s="273">
        <v>1.8684000000000001</v>
      </c>
      <c r="L112" s="266">
        <f t="shared" si="16"/>
        <v>5605.2</v>
      </c>
      <c r="M112" s="241" t="str">
        <f t="shared" si="17"/>
        <v>szt.</v>
      </c>
      <c r="N112" s="241"/>
      <c r="O112" s="245">
        <v>0</v>
      </c>
      <c r="P112" s="246">
        <f t="shared" si="18"/>
        <v>0</v>
      </c>
      <c r="Q112" s="43">
        <f t="shared" si="19"/>
        <v>5605.2</v>
      </c>
      <c r="S112" s="30">
        <f t="shared" si="20"/>
        <v>0</v>
      </c>
      <c r="T112" s="205">
        <f t="shared" si="21"/>
        <v>0</v>
      </c>
      <c r="U112" s="205">
        <f t="shared" si="22"/>
        <v>0</v>
      </c>
      <c r="V112" s="8"/>
      <c r="W112" s="8"/>
      <c r="X112" s="8"/>
      <c r="Y112" s="9"/>
      <c r="Z112" s="9"/>
    </row>
    <row r="113" spans="2:26" s="1" customFormat="1" ht="14.4">
      <c r="B113" s="21" t="s">
        <v>216</v>
      </c>
      <c r="C113" s="225" t="s">
        <v>192</v>
      </c>
      <c r="D113" s="23" t="s">
        <v>166</v>
      </c>
      <c r="E113" s="24"/>
      <c r="F113" s="24"/>
      <c r="G113" s="24"/>
      <c r="H113" s="24"/>
      <c r="I113" s="241" t="s">
        <v>25</v>
      </c>
      <c r="J113" s="241">
        <v>1000</v>
      </c>
      <c r="K113" s="273">
        <v>1.8684000000000001</v>
      </c>
      <c r="L113" s="266">
        <f t="shared" si="16"/>
        <v>1868.4</v>
      </c>
      <c r="M113" s="241" t="str">
        <f t="shared" si="17"/>
        <v>szt.</v>
      </c>
      <c r="N113" s="241"/>
      <c r="O113" s="245">
        <v>0</v>
      </c>
      <c r="P113" s="246">
        <f t="shared" si="18"/>
        <v>0</v>
      </c>
      <c r="Q113" s="43">
        <f t="shared" si="19"/>
        <v>1868.4</v>
      </c>
      <c r="S113" s="30">
        <f t="shared" si="20"/>
        <v>0</v>
      </c>
      <c r="T113" s="205">
        <f t="shared" si="21"/>
        <v>0</v>
      </c>
      <c r="U113" s="205">
        <f t="shared" si="22"/>
        <v>0</v>
      </c>
      <c r="V113" s="8"/>
      <c r="W113" s="8"/>
      <c r="X113" s="8"/>
      <c r="Y113" s="9"/>
      <c r="Z113" s="9"/>
    </row>
    <row r="114" spans="2:26" s="1" customFormat="1" ht="14.4">
      <c r="B114" s="21" t="s">
        <v>218</v>
      </c>
      <c r="C114" s="225" t="s">
        <v>194</v>
      </c>
      <c r="D114" s="23" t="s">
        <v>166</v>
      </c>
      <c r="E114" s="24"/>
      <c r="F114" s="24"/>
      <c r="G114" s="24"/>
      <c r="H114" s="24"/>
      <c r="I114" s="241" t="s">
        <v>25</v>
      </c>
      <c r="J114" s="241">
        <v>1000</v>
      </c>
      <c r="K114" s="273">
        <v>1.8684000000000001</v>
      </c>
      <c r="L114" s="266">
        <f t="shared" si="16"/>
        <v>1868.4</v>
      </c>
      <c r="M114" s="241" t="str">
        <f t="shared" si="17"/>
        <v>szt.</v>
      </c>
      <c r="N114" s="241"/>
      <c r="O114" s="245">
        <v>0</v>
      </c>
      <c r="P114" s="246">
        <f t="shared" si="18"/>
        <v>0</v>
      </c>
      <c r="Q114" s="43">
        <f t="shared" si="19"/>
        <v>1868.4</v>
      </c>
      <c r="S114" s="30">
        <f t="shared" si="20"/>
        <v>0</v>
      </c>
      <c r="T114" s="205">
        <f t="shared" si="21"/>
        <v>0</v>
      </c>
      <c r="U114" s="205">
        <f t="shared" si="22"/>
        <v>0</v>
      </c>
      <c r="V114" s="8"/>
      <c r="W114" s="8"/>
      <c r="X114" s="8"/>
      <c r="Y114" s="9"/>
      <c r="Z114" s="9"/>
    </row>
    <row r="115" spans="2:26" s="1" customFormat="1" ht="14.4">
      <c r="B115" s="21" t="s">
        <v>220</v>
      </c>
      <c r="C115" s="225" t="s">
        <v>196</v>
      </c>
      <c r="D115" s="23" t="s">
        <v>166</v>
      </c>
      <c r="E115" s="24"/>
      <c r="F115" s="24"/>
      <c r="G115" s="24"/>
      <c r="H115" s="24"/>
      <c r="I115" s="241" t="s">
        <v>25</v>
      </c>
      <c r="J115" s="241">
        <v>210000</v>
      </c>
      <c r="K115" s="273">
        <v>0.1512</v>
      </c>
      <c r="L115" s="266">
        <f t="shared" si="16"/>
        <v>31752</v>
      </c>
      <c r="M115" s="241" t="str">
        <f t="shared" si="17"/>
        <v>szt.</v>
      </c>
      <c r="N115" s="241"/>
      <c r="O115" s="245">
        <v>0</v>
      </c>
      <c r="P115" s="246">
        <f t="shared" si="18"/>
        <v>0</v>
      </c>
      <c r="Q115" s="43">
        <f t="shared" si="19"/>
        <v>31752</v>
      </c>
      <c r="S115" s="30">
        <f t="shared" si="20"/>
        <v>0</v>
      </c>
      <c r="T115" s="205">
        <f t="shared" si="21"/>
        <v>0</v>
      </c>
      <c r="U115" s="205">
        <f t="shared" si="22"/>
        <v>0</v>
      </c>
      <c r="V115" s="8"/>
      <c r="W115" s="8"/>
      <c r="X115" s="8"/>
      <c r="Y115" s="9"/>
      <c r="Z115" s="9"/>
    </row>
    <row r="116" spans="2:26" s="1" customFormat="1" ht="14.4">
      <c r="B116" s="21" t="s">
        <v>222</v>
      </c>
      <c r="C116" s="225" t="s">
        <v>198</v>
      </c>
      <c r="D116" s="23" t="s">
        <v>166</v>
      </c>
      <c r="E116" s="24"/>
      <c r="F116" s="24"/>
      <c r="G116" s="24"/>
      <c r="H116" s="24"/>
      <c r="I116" s="241" t="s">
        <v>25</v>
      </c>
      <c r="J116" s="241">
        <v>1850000</v>
      </c>
      <c r="K116" s="273">
        <v>0.1512</v>
      </c>
      <c r="L116" s="266">
        <f t="shared" si="16"/>
        <v>279720</v>
      </c>
      <c r="M116" s="241" t="str">
        <f t="shared" si="17"/>
        <v>szt.</v>
      </c>
      <c r="N116" s="241"/>
      <c r="O116" s="245">
        <v>0</v>
      </c>
      <c r="P116" s="246">
        <f t="shared" si="18"/>
        <v>0</v>
      </c>
      <c r="Q116" s="43">
        <f t="shared" si="19"/>
        <v>279720</v>
      </c>
      <c r="S116" s="30">
        <f t="shared" si="20"/>
        <v>0</v>
      </c>
      <c r="T116" s="205">
        <f t="shared" si="21"/>
        <v>0</v>
      </c>
      <c r="U116" s="205">
        <f t="shared" si="22"/>
        <v>0</v>
      </c>
      <c r="V116" s="8"/>
      <c r="W116" s="8"/>
      <c r="X116" s="8"/>
      <c r="Y116" s="9"/>
      <c r="Z116" s="9"/>
    </row>
    <row r="117" spans="2:26" s="1" customFormat="1" ht="14.4">
      <c r="B117" s="21" t="s">
        <v>224</v>
      </c>
      <c r="C117" s="225" t="s">
        <v>731</v>
      </c>
      <c r="D117" s="23" t="s">
        <v>166</v>
      </c>
      <c r="E117" s="24"/>
      <c r="F117" s="24"/>
      <c r="G117" s="24"/>
      <c r="H117" s="24"/>
      <c r="I117" s="241" t="s">
        <v>25</v>
      </c>
      <c r="J117" s="241">
        <v>950000</v>
      </c>
      <c r="K117" s="273">
        <v>0.1512</v>
      </c>
      <c r="L117" s="266">
        <f t="shared" si="16"/>
        <v>143640</v>
      </c>
      <c r="M117" s="241" t="str">
        <f t="shared" si="17"/>
        <v>szt.</v>
      </c>
      <c r="N117" s="241"/>
      <c r="O117" s="245">
        <v>0</v>
      </c>
      <c r="P117" s="246">
        <f t="shared" si="18"/>
        <v>0</v>
      </c>
      <c r="Q117" s="43">
        <f t="shared" si="19"/>
        <v>143640</v>
      </c>
      <c r="S117" s="30">
        <f t="shared" si="20"/>
        <v>0</v>
      </c>
      <c r="T117" s="205">
        <f t="shared" si="21"/>
        <v>0</v>
      </c>
      <c r="U117" s="205">
        <f t="shared" si="22"/>
        <v>0</v>
      </c>
      <c r="V117" s="8"/>
      <c r="W117" s="8"/>
      <c r="X117" s="8"/>
      <c r="Y117" s="9"/>
      <c r="Z117" s="9"/>
    </row>
    <row r="118" spans="2:26" s="1" customFormat="1" ht="14.4">
      <c r="B118" s="21" t="s">
        <v>225</v>
      </c>
      <c r="C118" s="225" t="s">
        <v>201</v>
      </c>
      <c r="D118" s="23" t="s">
        <v>166</v>
      </c>
      <c r="E118" s="24"/>
      <c r="F118" s="24"/>
      <c r="G118" s="24"/>
      <c r="H118" s="24"/>
      <c r="I118" s="241" t="s">
        <v>25</v>
      </c>
      <c r="J118" s="241">
        <v>8000</v>
      </c>
      <c r="K118" s="273">
        <v>0.1512</v>
      </c>
      <c r="L118" s="266">
        <f t="shared" si="16"/>
        <v>1209.5999999999999</v>
      </c>
      <c r="M118" s="241" t="str">
        <f t="shared" si="17"/>
        <v>szt.</v>
      </c>
      <c r="N118" s="241"/>
      <c r="O118" s="245">
        <v>0</v>
      </c>
      <c r="P118" s="246">
        <f t="shared" si="18"/>
        <v>0</v>
      </c>
      <c r="Q118" s="43">
        <f t="shared" si="19"/>
        <v>1209.5999999999999</v>
      </c>
      <c r="S118" s="30">
        <f t="shared" si="20"/>
        <v>0</v>
      </c>
      <c r="T118" s="205">
        <f t="shared" si="21"/>
        <v>0</v>
      </c>
      <c r="U118" s="205">
        <f t="shared" si="22"/>
        <v>0</v>
      </c>
      <c r="V118" s="8"/>
      <c r="W118" s="8"/>
      <c r="X118" s="8"/>
      <c r="Y118" s="9"/>
      <c r="Z118" s="9"/>
    </row>
    <row r="119" spans="2:26" s="1" customFormat="1" ht="28.8">
      <c r="B119" s="21" t="s">
        <v>227</v>
      </c>
      <c r="C119" s="225" t="s">
        <v>203</v>
      </c>
      <c r="D119" s="23" t="s">
        <v>166</v>
      </c>
      <c r="E119" s="24"/>
      <c r="F119" s="24"/>
      <c r="G119" s="24"/>
      <c r="H119" s="24"/>
      <c r="I119" s="241" t="s">
        <v>25</v>
      </c>
      <c r="J119" s="241">
        <v>20</v>
      </c>
      <c r="K119" s="273">
        <v>1200</v>
      </c>
      <c r="L119" s="266">
        <f t="shared" si="16"/>
        <v>24000</v>
      </c>
      <c r="M119" s="241" t="str">
        <f t="shared" si="17"/>
        <v>szt.</v>
      </c>
      <c r="N119" s="241"/>
      <c r="O119" s="245">
        <v>0</v>
      </c>
      <c r="P119" s="246">
        <f t="shared" si="18"/>
        <v>0</v>
      </c>
      <c r="Q119" s="43">
        <f t="shared" si="19"/>
        <v>24000</v>
      </c>
      <c r="S119" s="30">
        <f t="shared" si="20"/>
        <v>0</v>
      </c>
      <c r="T119" s="205">
        <f t="shared" si="21"/>
        <v>0</v>
      </c>
      <c r="U119" s="205">
        <f t="shared" si="22"/>
        <v>0</v>
      </c>
      <c r="V119" s="8"/>
      <c r="W119" s="8"/>
      <c r="X119" s="8"/>
      <c r="Y119" s="9"/>
      <c r="Z119" s="9"/>
    </row>
    <row r="120" spans="2:26" s="1" customFormat="1" ht="28.8">
      <c r="B120" s="21" t="s">
        <v>229</v>
      </c>
      <c r="C120" s="225" t="s">
        <v>205</v>
      </c>
      <c r="D120" s="23" t="s">
        <v>166</v>
      </c>
      <c r="E120" s="24"/>
      <c r="F120" s="24"/>
      <c r="G120" s="24"/>
      <c r="H120" s="24"/>
      <c r="I120" s="241" t="s">
        <v>206</v>
      </c>
      <c r="J120" s="241">
        <v>6</v>
      </c>
      <c r="K120" s="273">
        <v>972</v>
      </c>
      <c r="L120" s="266">
        <f t="shared" ref="L120:L151" si="23">ROUND(K120*J120,2)</f>
        <v>5832</v>
      </c>
      <c r="M120" s="241" t="str">
        <f t="shared" ref="M120:M151" si="24">I120</f>
        <v>op</v>
      </c>
      <c r="N120" s="241"/>
      <c r="O120" s="245">
        <v>0</v>
      </c>
      <c r="P120" s="246">
        <f t="shared" ref="P120:P151" si="25">O120*N120</f>
        <v>0</v>
      </c>
      <c r="Q120" s="43">
        <f t="shared" ref="Q120:Q151" si="26">P120+L120</f>
        <v>5832</v>
      </c>
      <c r="S120" s="30">
        <f t="shared" ref="S120:S151" si="27">IF(F120="T",Q120,0)</f>
        <v>0</v>
      </c>
      <c r="T120" s="205">
        <f t="shared" ref="T120:T151" si="28">IF(G120="T",Q120,0)</f>
        <v>0</v>
      </c>
      <c r="U120" s="205">
        <f t="shared" ref="U120:U151" si="29">IF(H120="T",Q120,0)</f>
        <v>0</v>
      </c>
      <c r="V120" s="8"/>
      <c r="W120" s="8"/>
      <c r="X120" s="8"/>
      <c r="Y120" s="9"/>
      <c r="Z120" s="9"/>
    </row>
    <row r="121" spans="2:26" s="1" customFormat="1" ht="14.4">
      <c r="B121" s="21" t="s">
        <v>231</v>
      </c>
      <c r="C121" s="225" t="s">
        <v>208</v>
      </c>
      <c r="D121" s="23" t="s">
        <v>166</v>
      </c>
      <c r="E121" s="24"/>
      <c r="F121" s="24"/>
      <c r="G121" s="24"/>
      <c r="H121" s="24"/>
      <c r="I121" s="241" t="s">
        <v>206</v>
      </c>
      <c r="J121" s="241">
        <v>15</v>
      </c>
      <c r="K121" s="273">
        <v>200</v>
      </c>
      <c r="L121" s="266">
        <f t="shared" si="23"/>
        <v>3000</v>
      </c>
      <c r="M121" s="241" t="str">
        <f t="shared" si="24"/>
        <v>op</v>
      </c>
      <c r="N121" s="241"/>
      <c r="O121" s="245">
        <v>0</v>
      </c>
      <c r="P121" s="246">
        <f t="shared" si="25"/>
        <v>0</v>
      </c>
      <c r="Q121" s="43">
        <f t="shared" si="26"/>
        <v>3000</v>
      </c>
      <c r="S121" s="30">
        <f t="shared" si="27"/>
        <v>0</v>
      </c>
      <c r="T121" s="205">
        <f t="shared" si="28"/>
        <v>0</v>
      </c>
      <c r="U121" s="205">
        <f t="shared" si="29"/>
        <v>0</v>
      </c>
      <c r="V121" s="8"/>
      <c r="W121" s="8"/>
      <c r="X121" s="8"/>
      <c r="Y121" s="9"/>
      <c r="Z121" s="9"/>
    </row>
    <row r="122" spans="2:26" s="1" customFormat="1" ht="28.8">
      <c r="B122" s="21" t="s">
        <v>233</v>
      </c>
      <c r="C122" s="225" t="s">
        <v>210</v>
      </c>
      <c r="D122" s="23" t="s">
        <v>166</v>
      </c>
      <c r="E122" s="24"/>
      <c r="F122" s="24"/>
      <c r="G122" s="24"/>
      <c r="H122" s="24"/>
      <c r="I122" s="241" t="s">
        <v>211</v>
      </c>
      <c r="J122" s="241">
        <v>3</v>
      </c>
      <c r="K122" s="273">
        <v>5000</v>
      </c>
      <c r="L122" s="266">
        <f t="shared" si="23"/>
        <v>15000</v>
      </c>
      <c r="M122" s="241" t="str">
        <f t="shared" si="24"/>
        <v>zestaw</v>
      </c>
      <c r="N122" s="241"/>
      <c r="O122" s="245">
        <v>0</v>
      </c>
      <c r="P122" s="246">
        <f t="shared" si="25"/>
        <v>0</v>
      </c>
      <c r="Q122" s="43">
        <f t="shared" si="26"/>
        <v>15000</v>
      </c>
      <c r="S122" s="30">
        <f t="shared" si="27"/>
        <v>0</v>
      </c>
      <c r="T122" s="205">
        <f t="shared" si="28"/>
        <v>0</v>
      </c>
      <c r="U122" s="205">
        <f t="shared" si="29"/>
        <v>0</v>
      </c>
      <c r="V122" s="8"/>
      <c r="W122" s="8"/>
      <c r="X122" s="8"/>
      <c r="Y122" s="9"/>
      <c r="Z122" s="9"/>
    </row>
    <row r="123" spans="2:26" s="1" customFormat="1" ht="14.4">
      <c r="B123" s="21" t="s">
        <v>235</v>
      </c>
      <c r="C123" s="225" t="s">
        <v>213</v>
      </c>
      <c r="D123" s="23" t="s">
        <v>166</v>
      </c>
      <c r="E123" s="24"/>
      <c r="F123" s="24"/>
      <c r="G123" s="24"/>
      <c r="H123" s="24"/>
      <c r="I123" s="241" t="s">
        <v>206</v>
      </c>
      <c r="J123" s="241">
        <v>60</v>
      </c>
      <c r="K123" s="273">
        <v>800</v>
      </c>
      <c r="L123" s="266">
        <f t="shared" si="23"/>
        <v>48000</v>
      </c>
      <c r="M123" s="241" t="str">
        <f t="shared" si="24"/>
        <v>op</v>
      </c>
      <c r="N123" s="241"/>
      <c r="O123" s="245">
        <v>0</v>
      </c>
      <c r="P123" s="246">
        <f t="shared" si="25"/>
        <v>0</v>
      </c>
      <c r="Q123" s="43">
        <f t="shared" si="26"/>
        <v>48000</v>
      </c>
      <c r="S123" s="30">
        <f t="shared" si="27"/>
        <v>0</v>
      </c>
      <c r="T123" s="205">
        <f t="shared" si="28"/>
        <v>0</v>
      </c>
      <c r="U123" s="205">
        <f t="shared" si="29"/>
        <v>0</v>
      </c>
      <c r="V123" s="8"/>
      <c r="W123" s="8"/>
      <c r="X123" s="8"/>
      <c r="Y123" s="9"/>
      <c r="Z123" s="9"/>
    </row>
    <row r="124" spans="2:26" s="1" customFormat="1" ht="14.4">
      <c r="B124" s="21" t="s">
        <v>237</v>
      </c>
      <c r="C124" s="225" t="s">
        <v>215</v>
      </c>
      <c r="D124" s="23" t="s">
        <v>166</v>
      </c>
      <c r="E124" s="24"/>
      <c r="F124" s="24"/>
      <c r="G124" s="24"/>
      <c r="H124" s="24"/>
      <c r="I124" s="241" t="s">
        <v>25</v>
      </c>
      <c r="J124" s="241">
        <v>10</v>
      </c>
      <c r="K124" s="273">
        <v>86.4</v>
      </c>
      <c r="L124" s="266">
        <f t="shared" si="23"/>
        <v>864</v>
      </c>
      <c r="M124" s="241" t="str">
        <f t="shared" si="24"/>
        <v>szt.</v>
      </c>
      <c r="N124" s="241"/>
      <c r="O124" s="245">
        <v>0</v>
      </c>
      <c r="P124" s="246">
        <f t="shared" si="25"/>
        <v>0</v>
      </c>
      <c r="Q124" s="43">
        <f t="shared" si="26"/>
        <v>864</v>
      </c>
      <c r="S124" s="30">
        <f t="shared" si="27"/>
        <v>0</v>
      </c>
      <c r="T124" s="205">
        <f t="shared" si="28"/>
        <v>0</v>
      </c>
      <c r="U124" s="205">
        <f t="shared" si="29"/>
        <v>0</v>
      </c>
      <c r="V124" s="8"/>
      <c r="W124" s="8"/>
      <c r="X124" s="8"/>
      <c r="Y124" s="9"/>
      <c r="Z124" s="9"/>
    </row>
    <row r="125" spans="2:26" s="1" customFormat="1" ht="14.4">
      <c r="B125" s="21" t="s">
        <v>239</v>
      </c>
      <c r="C125" s="225" t="s">
        <v>217</v>
      </c>
      <c r="D125" s="23" t="s">
        <v>166</v>
      </c>
      <c r="E125" s="24"/>
      <c r="F125" s="24"/>
      <c r="G125" s="24"/>
      <c r="H125" s="24"/>
      <c r="I125" s="241" t="s">
        <v>25</v>
      </c>
      <c r="J125" s="241">
        <v>10</v>
      </c>
      <c r="K125" s="273">
        <v>81</v>
      </c>
      <c r="L125" s="266">
        <f t="shared" si="23"/>
        <v>810</v>
      </c>
      <c r="M125" s="241" t="str">
        <f t="shared" si="24"/>
        <v>szt.</v>
      </c>
      <c r="N125" s="241"/>
      <c r="O125" s="245">
        <v>0</v>
      </c>
      <c r="P125" s="246">
        <f t="shared" si="25"/>
        <v>0</v>
      </c>
      <c r="Q125" s="43">
        <f t="shared" si="26"/>
        <v>810</v>
      </c>
      <c r="S125" s="30">
        <f t="shared" si="27"/>
        <v>0</v>
      </c>
      <c r="T125" s="205">
        <f t="shared" si="28"/>
        <v>0</v>
      </c>
      <c r="U125" s="205">
        <f t="shared" si="29"/>
        <v>0</v>
      </c>
      <c r="V125" s="8"/>
      <c r="W125" s="8"/>
      <c r="X125" s="8"/>
      <c r="Y125" s="9"/>
      <c r="Z125" s="9"/>
    </row>
    <row r="126" spans="2:26" s="1" customFormat="1" ht="14.4">
      <c r="B126" s="21" t="s">
        <v>241</v>
      </c>
      <c r="C126" s="225" t="s">
        <v>219</v>
      </c>
      <c r="D126" s="23" t="s">
        <v>166</v>
      </c>
      <c r="E126" s="24"/>
      <c r="F126" s="24"/>
      <c r="G126" s="24"/>
      <c r="H126" s="24"/>
      <c r="I126" s="241" t="s">
        <v>25</v>
      </c>
      <c r="J126" s="241">
        <v>290</v>
      </c>
      <c r="K126" s="273">
        <v>81</v>
      </c>
      <c r="L126" s="266">
        <f t="shared" si="23"/>
        <v>23490</v>
      </c>
      <c r="M126" s="241" t="str">
        <f t="shared" si="24"/>
        <v>szt.</v>
      </c>
      <c r="N126" s="241"/>
      <c r="O126" s="245">
        <v>0</v>
      </c>
      <c r="P126" s="246">
        <f t="shared" si="25"/>
        <v>0</v>
      </c>
      <c r="Q126" s="43">
        <f t="shared" si="26"/>
        <v>23490</v>
      </c>
      <c r="S126" s="30">
        <f t="shared" si="27"/>
        <v>0</v>
      </c>
      <c r="T126" s="205">
        <f t="shared" si="28"/>
        <v>0</v>
      </c>
      <c r="U126" s="205">
        <f t="shared" si="29"/>
        <v>0</v>
      </c>
      <c r="V126" s="8"/>
      <c r="W126" s="8"/>
      <c r="X126" s="8"/>
      <c r="Y126" s="9"/>
      <c r="Z126" s="9"/>
    </row>
    <row r="127" spans="2:26" s="1" customFormat="1" ht="14.4">
      <c r="B127" s="21" t="s">
        <v>243</v>
      </c>
      <c r="C127" s="225" t="s">
        <v>221</v>
      </c>
      <c r="D127" s="23" t="s">
        <v>166</v>
      </c>
      <c r="E127" s="24"/>
      <c r="F127" s="24"/>
      <c r="G127" s="24"/>
      <c r="H127" s="24"/>
      <c r="I127" s="241" t="s">
        <v>25</v>
      </c>
      <c r="J127" s="241">
        <v>140</v>
      </c>
      <c r="K127" s="273">
        <v>259.2</v>
      </c>
      <c r="L127" s="266">
        <f t="shared" si="23"/>
        <v>36288</v>
      </c>
      <c r="M127" s="241" t="str">
        <f t="shared" si="24"/>
        <v>szt.</v>
      </c>
      <c r="N127" s="241"/>
      <c r="O127" s="245">
        <v>0</v>
      </c>
      <c r="P127" s="246">
        <f t="shared" si="25"/>
        <v>0</v>
      </c>
      <c r="Q127" s="43">
        <f t="shared" si="26"/>
        <v>36288</v>
      </c>
      <c r="S127" s="30">
        <f t="shared" si="27"/>
        <v>0</v>
      </c>
      <c r="T127" s="205">
        <f t="shared" si="28"/>
        <v>0</v>
      </c>
      <c r="U127" s="205">
        <f t="shared" si="29"/>
        <v>0</v>
      </c>
      <c r="V127" s="8"/>
      <c r="W127" s="8"/>
      <c r="X127" s="8"/>
      <c r="Y127" s="9"/>
      <c r="Z127" s="9"/>
    </row>
    <row r="128" spans="2:26" s="1" customFormat="1" ht="14.4">
      <c r="B128" s="21" t="s">
        <v>245</v>
      </c>
      <c r="C128" s="225" t="s">
        <v>223</v>
      </c>
      <c r="D128" s="23" t="s">
        <v>166</v>
      </c>
      <c r="E128" s="24"/>
      <c r="F128" s="24"/>
      <c r="G128" s="24"/>
      <c r="H128" s="24"/>
      <c r="I128" s="241" t="s">
        <v>25</v>
      </c>
      <c r="J128" s="241">
        <v>3000</v>
      </c>
      <c r="K128" s="273">
        <v>0.44280000000000003</v>
      </c>
      <c r="L128" s="266">
        <f t="shared" si="23"/>
        <v>1328.4</v>
      </c>
      <c r="M128" s="241" t="str">
        <f t="shared" si="24"/>
        <v>szt.</v>
      </c>
      <c r="N128" s="241"/>
      <c r="O128" s="245">
        <v>0</v>
      </c>
      <c r="P128" s="246">
        <f t="shared" si="25"/>
        <v>0</v>
      </c>
      <c r="Q128" s="43">
        <f t="shared" si="26"/>
        <v>1328.4</v>
      </c>
      <c r="S128" s="30">
        <f t="shared" si="27"/>
        <v>0</v>
      </c>
      <c r="T128" s="205">
        <f t="shared" si="28"/>
        <v>0</v>
      </c>
      <c r="U128" s="205">
        <f t="shared" si="29"/>
        <v>0</v>
      </c>
      <c r="V128" s="8"/>
      <c r="W128" s="8"/>
      <c r="X128" s="8"/>
      <c r="Y128" s="9"/>
      <c r="Z128" s="9"/>
    </row>
    <row r="129" spans="2:26" s="1" customFormat="1" ht="14.4">
      <c r="B129" s="21" t="s">
        <v>247</v>
      </c>
      <c r="C129" s="225" t="s">
        <v>732</v>
      </c>
      <c r="D129" s="23" t="s">
        <v>166</v>
      </c>
      <c r="E129" s="24"/>
      <c r="F129" s="24"/>
      <c r="G129" s="24"/>
      <c r="H129" s="24"/>
      <c r="I129" s="241" t="s">
        <v>25</v>
      </c>
      <c r="J129" s="241">
        <v>27000</v>
      </c>
      <c r="K129" s="273">
        <v>0.44280000000000003</v>
      </c>
      <c r="L129" s="266">
        <f t="shared" si="23"/>
        <v>11955.6</v>
      </c>
      <c r="M129" s="241" t="str">
        <f t="shared" si="24"/>
        <v>szt.</v>
      </c>
      <c r="N129" s="241"/>
      <c r="O129" s="245">
        <v>0</v>
      </c>
      <c r="P129" s="246">
        <f t="shared" si="25"/>
        <v>0</v>
      </c>
      <c r="Q129" s="43">
        <f t="shared" si="26"/>
        <v>11955.6</v>
      </c>
      <c r="S129" s="30">
        <f t="shared" si="27"/>
        <v>0</v>
      </c>
      <c r="T129" s="205">
        <f t="shared" si="28"/>
        <v>0</v>
      </c>
      <c r="U129" s="205">
        <f t="shared" si="29"/>
        <v>0</v>
      </c>
      <c r="V129" s="8"/>
      <c r="W129" s="8"/>
      <c r="X129" s="8"/>
      <c r="Y129" s="9"/>
      <c r="Z129" s="9"/>
    </row>
    <row r="130" spans="2:26" s="1" customFormat="1" ht="14.4">
      <c r="B130" s="21" t="s">
        <v>249</v>
      </c>
      <c r="C130" s="225" t="s">
        <v>226</v>
      </c>
      <c r="D130" s="23" t="s">
        <v>166</v>
      </c>
      <c r="E130" s="24"/>
      <c r="F130" s="24"/>
      <c r="G130" s="24"/>
      <c r="H130" s="24"/>
      <c r="I130" s="241" t="s">
        <v>25</v>
      </c>
      <c r="J130" s="241">
        <v>5000</v>
      </c>
      <c r="K130" s="273">
        <v>0.44280000000000003</v>
      </c>
      <c r="L130" s="266">
        <f t="shared" si="23"/>
        <v>2214</v>
      </c>
      <c r="M130" s="241" t="str">
        <f t="shared" si="24"/>
        <v>szt.</v>
      </c>
      <c r="N130" s="241"/>
      <c r="O130" s="245">
        <v>0</v>
      </c>
      <c r="P130" s="246">
        <f t="shared" si="25"/>
        <v>0</v>
      </c>
      <c r="Q130" s="43">
        <f t="shared" si="26"/>
        <v>2214</v>
      </c>
      <c r="S130" s="30">
        <f t="shared" si="27"/>
        <v>0</v>
      </c>
      <c r="T130" s="205">
        <f t="shared" si="28"/>
        <v>0</v>
      </c>
      <c r="U130" s="205">
        <f t="shared" si="29"/>
        <v>0</v>
      </c>
      <c r="V130" s="8"/>
      <c r="W130" s="8"/>
      <c r="X130" s="8"/>
      <c r="Y130" s="9"/>
      <c r="Z130" s="9"/>
    </row>
    <row r="131" spans="2:26" s="1" customFormat="1" ht="14.4">
      <c r="B131" s="21" t="s">
        <v>251</v>
      </c>
      <c r="C131" s="225" t="s">
        <v>228</v>
      </c>
      <c r="D131" s="23" t="s">
        <v>166</v>
      </c>
      <c r="E131" s="24"/>
      <c r="F131" s="24"/>
      <c r="G131" s="24"/>
      <c r="H131" s="24"/>
      <c r="I131" s="241" t="s">
        <v>25</v>
      </c>
      <c r="J131" s="241">
        <v>3000</v>
      </c>
      <c r="K131" s="273">
        <v>2.3759999999999999</v>
      </c>
      <c r="L131" s="266">
        <f t="shared" si="23"/>
        <v>7128</v>
      </c>
      <c r="M131" s="241" t="str">
        <f t="shared" si="24"/>
        <v>szt.</v>
      </c>
      <c r="N131" s="241"/>
      <c r="O131" s="245">
        <v>0</v>
      </c>
      <c r="P131" s="246">
        <f t="shared" si="25"/>
        <v>0</v>
      </c>
      <c r="Q131" s="43">
        <f t="shared" si="26"/>
        <v>7128</v>
      </c>
      <c r="S131" s="30">
        <f t="shared" si="27"/>
        <v>0</v>
      </c>
      <c r="T131" s="205">
        <f t="shared" si="28"/>
        <v>0</v>
      </c>
      <c r="U131" s="205">
        <f t="shared" si="29"/>
        <v>0</v>
      </c>
      <c r="V131" s="8"/>
      <c r="W131" s="8"/>
      <c r="X131" s="8"/>
      <c r="Y131" s="9"/>
      <c r="Z131" s="9"/>
    </row>
    <row r="132" spans="2:26" s="1" customFormat="1" ht="14.4">
      <c r="B132" s="21" t="s">
        <v>253</v>
      </c>
      <c r="C132" s="225" t="s">
        <v>230</v>
      </c>
      <c r="D132" s="23" t="s">
        <v>166</v>
      </c>
      <c r="E132" s="24"/>
      <c r="F132" s="24"/>
      <c r="G132" s="24"/>
      <c r="H132" s="24"/>
      <c r="I132" s="241" t="s">
        <v>25</v>
      </c>
      <c r="J132" s="241">
        <v>5500</v>
      </c>
      <c r="K132" s="273">
        <v>2.8079999999999998</v>
      </c>
      <c r="L132" s="266">
        <f t="shared" si="23"/>
        <v>15444</v>
      </c>
      <c r="M132" s="241" t="str">
        <f t="shared" si="24"/>
        <v>szt.</v>
      </c>
      <c r="N132" s="241"/>
      <c r="O132" s="245">
        <v>0</v>
      </c>
      <c r="P132" s="246">
        <f t="shared" si="25"/>
        <v>0</v>
      </c>
      <c r="Q132" s="43">
        <f t="shared" si="26"/>
        <v>15444</v>
      </c>
      <c r="S132" s="30">
        <f t="shared" si="27"/>
        <v>0</v>
      </c>
      <c r="T132" s="205">
        <f t="shared" si="28"/>
        <v>0</v>
      </c>
      <c r="U132" s="205">
        <f t="shared" si="29"/>
        <v>0</v>
      </c>
      <c r="V132" s="8"/>
      <c r="W132" s="8"/>
      <c r="X132" s="8"/>
      <c r="Y132" s="9"/>
      <c r="Z132" s="9"/>
    </row>
    <row r="133" spans="2:26" s="1" customFormat="1" ht="14.4">
      <c r="B133" s="21" t="s">
        <v>255</v>
      </c>
      <c r="C133" s="225" t="s">
        <v>232</v>
      </c>
      <c r="D133" s="23" t="s">
        <v>166</v>
      </c>
      <c r="E133" s="24"/>
      <c r="F133" s="24"/>
      <c r="G133" s="24"/>
      <c r="H133" s="24"/>
      <c r="I133" s="241" t="s">
        <v>25</v>
      </c>
      <c r="J133" s="241">
        <v>160</v>
      </c>
      <c r="K133" s="273">
        <v>15.66</v>
      </c>
      <c r="L133" s="266">
        <f t="shared" si="23"/>
        <v>2505.6</v>
      </c>
      <c r="M133" s="241" t="str">
        <f t="shared" si="24"/>
        <v>szt.</v>
      </c>
      <c r="N133" s="241"/>
      <c r="O133" s="245">
        <v>0</v>
      </c>
      <c r="P133" s="246">
        <f t="shared" si="25"/>
        <v>0</v>
      </c>
      <c r="Q133" s="43">
        <f t="shared" si="26"/>
        <v>2505.6</v>
      </c>
      <c r="S133" s="30">
        <f t="shared" si="27"/>
        <v>0</v>
      </c>
      <c r="T133" s="205">
        <f t="shared" si="28"/>
        <v>0</v>
      </c>
      <c r="U133" s="205">
        <f t="shared" si="29"/>
        <v>0</v>
      </c>
      <c r="V133" s="8"/>
      <c r="W133" s="8"/>
      <c r="X133" s="8"/>
      <c r="Y133" s="9"/>
      <c r="Z133" s="9"/>
    </row>
    <row r="134" spans="2:26" s="1" customFormat="1" ht="14.4">
      <c r="B134" s="21" t="s">
        <v>257</v>
      </c>
      <c r="C134" s="225" t="s">
        <v>234</v>
      </c>
      <c r="D134" s="23" t="s">
        <v>166</v>
      </c>
      <c r="E134" s="24"/>
      <c r="F134" s="24"/>
      <c r="G134" s="24"/>
      <c r="H134" s="24"/>
      <c r="I134" s="241" t="s">
        <v>25</v>
      </c>
      <c r="J134" s="241">
        <v>120</v>
      </c>
      <c r="K134" s="273">
        <v>29.16</v>
      </c>
      <c r="L134" s="266">
        <f t="shared" si="23"/>
        <v>3499.2</v>
      </c>
      <c r="M134" s="241" t="str">
        <f t="shared" si="24"/>
        <v>szt.</v>
      </c>
      <c r="N134" s="241"/>
      <c r="O134" s="245">
        <v>0</v>
      </c>
      <c r="P134" s="246">
        <f t="shared" si="25"/>
        <v>0</v>
      </c>
      <c r="Q134" s="43">
        <f t="shared" si="26"/>
        <v>3499.2</v>
      </c>
      <c r="S134" s="30">
        <f t="shared" si="27"/>
        <v>0</v>
      </c>
      <c r="T134" s="205">
        <f t="shared" si="28"/>
        <v>0</v>
      </c>
      <c r="U134" s="205">
        <f t="shared" si="29"/>
        <v>0</v>
      </c>
      <c r="V134" s="8"/>
      <c r="W134" s="8"/>
      <c r="X134" s="8"/>
      <c r="Y134" s="9"/>
      <c r="Z134" s="9"/>
    </row>
    <row r="135" spans="2:26" s="1" customFormat="1" ht="14.4">
      <c r="B135" s="21" t="s">
        <v>259</v>
      </c>
      <c r="C135" s="225" t="s">
        <v>236</v>
      </c>
      <c r="D135" s="23" t="s">
        <v>166</v>
      </c>
      <c r="E135" s="24"/>
      <c r="F135" s="24"/>
      <c r="G135" s="24"/>
      <c r="H135" s="24"/>
      <c r="I135" s="241" t="s">
        <v>25</v>
      </c>
      <c r="J135" s="241">
        <v>3000</v>
      </c>
      <c r="K135" s="273">
        <v>4.968</v>
      </c>
      <c r="L135" s="266">
        <f t="shared" si="23"/>
        <v>14904</v>
      </c>
      <c r="M135" s="241" t="str">
        <f t="shared" si="24"/>
        <v>szt.</v>
      </c>
      <c r="N135" s="241"/>
      <c r="O135" s="245">
        <v>0</v>
      </c>
      <c r="P135" s="246">
        <f t="shared" si="25"/>
        <v>0</v>
      </c>
      <c r="Q135" s="43">
        <f t="shared" si="26"/>
        <v>14904</v>
      </c>
      <c r="S135" s="30">
        <f t="shared" si="27"/>
        <v>0</v>
      </c>
      <c r="T135" s="205">
        <f t="shared" si="28"/>
        <v>0</v>
      </c>
      <c r="U135" s="205">
        <f t="shared" si="29"/>
        <v>0</v>
      </c>
      <c r="V135" s="8"/>
      <c r="W135" s="8"/>
      <c r="X135" s="8"/>
      <c r="Y135" s="9"/>
      <c r="Z135" s="9"/>
    </row>
    <row r="136" spans="2:26" s="1" customFormat="1" ht="14.4">
      <c r="B136" s="21" t="s">
        <v>261</v>
      </c>
      <c r="C136" s="225" t="s">
        <v>238</v>
      </c>
      <c r="D136" s="23" t="s">
        <v>166</v>
      </c>
      <c r="E136" s="24"/>
      <c r="F136" s="24"/>
      <c r="G136" s="24"/>
      <c r="H136" s="24"/>
      <c r="I136" s="241" t="s">
        <v>25</v>
      </c>
      <c r="J136" s="241">
        <v>60</v>
      </c>
      <c r="K136" s="273">
        <v>16.2</v>
      </c>
      <c r="L136" s="266">
        <f t="shared" si="23"/>
        <v>972</v>
      </c>
      <c r="M136" s="241" t="str">
        <f t="shared" si="24"/>
        <v>szt.</v>
      </c>
      <c r="N136" s="241"/>
      <c r="O136" s="245">
        <v>0</v>
      </c>
      <c r="P136" s="246">
        <f t="shared" si="25"/>
        <v>0</v>
      </c>
      <c r="Q136" s="43">
        <f t="shared" si="26"/>
        <v>972</v>
      </c>
      <c r="S136" s="30">
        <f t="shared" si="27"/>
        <v>0</v>
      </c>
      <c r="T136" s="205">
        <f t="shared" si="28"/>
        <v>0</v>
      </c>
      <c r="U136" s="205">
        <f t="shared" si="29"/>
        <v>0</v>
      </c>
      <c r="V136" s="8"/>
      <c r="W136" s="8"/>
      <c r="X136" s="8"/>
      <c r="Y136" s="9"/>
      <c r="Z136" s="9"/>
    </row>
    <row r="137" spans="2:26" s="1" customFormat="1" ht="14.4">
      <c r="B137" s="21" t="s">
        <v>263</v>
      </c>
      <c r="C137" s="225" t="s">
        <v>240</v>
      </c>
      <c r="D137" s="23" t="s">
        <v>166</v>
      </c>
      <c r="E137" s="24"/>
      <c r="F137" s="24"/>
      <c r="G137" s="24"/>
      <c r="H137" s="24"/>
      <c r="I137" s="241" t="s">
        <v>25</v>
      </c>
      <c r="J137" s="241">
        <v>40</v>
      </c>
      <c r="K137" s="273">
        <v>85.600800000000007</v>
      </c>
      <c r="L137" s="266">
        <f t="shared" si="23"/>
        <v>3424.03</v>
      </c>
      <c r="M137" s="241" t="str">
        <f t="shared" si="24"/>
        <v>szt.</v>
      </c>
      <c r="N137" s="241"/>
      <c r="O137" s="245">
        <v>0</v>
      </c>
      <c r="P137" s="246">
        <f t="shared" si="25"/>
        <v>0</v>
      </c>
      <c r="Q137" s="43">
        <f t="shared" si="26"/>
        <v>3424.03</v>
      </c>
      <c r="S137" s="30">
        <f t="shared" si="27"/>
        <v>0</v>
      </c>
      <c r="T137" s="205">
        <f t="shared" si="28"/>
        <v>0</v>
      </c>
      <c r="U137" s="205">
        <f t="shared" si="29"/>
        <v>0</v>
      </c>
      <c r="V137" s="8"/>
      <c r="W137" s="8"/>
      <c r="X137" s="8"/>
      <c r="Y137" s="9"/>
      <c r="Z137" s="9"/>
    </row>
    <row r="138" spans="2:26" s="1" customFormat="1" ht="14.4">
      <c r="B138" s="21" t="s">
        <v>265</v>
      </c>
      <c r="C138" s="225" t="s">
        <v>242</v>
      </c>
      <c r="D138" s="23" t="s">
        <v>166</v>
      </c>
      <c r="E138" s="24"/>
      <c r="F138" s="24"/>
      <c r="G138" s="24"/>
      <c r="H138" s="24"/>
      <c r="I138" s="241" t="s">
        <v>25</v>
      </c>
      <c r="J138" s="241">
        <v>170</v>
      </c>
      <c r="K138" s="273">
        <v>45.36</v>
      </c>
      <c r="L138" s="266">
        <f t="shared" si="23"/>
        <v>7711.2</v>
      </c>
      <c r="M138" s="241" t="str">
        <f t="shared" si="24"/>
        <v>szt.</v>
      </c>
      <c r="N138" s="241"/>
      <c r="O138" s="245">
        <v>0</v>
      </c>
      <c r="P138" s="246">
        <f t="shared" si="25"/>
        <v>0</v>
      </c>
      <c r="Q138" s="43">
        <f t="shared" si="26"/>
        <v>7711.2</v>
      </c>
      <c r="S138" s="30">
        <f t="shared" si="27"/>
        <v>0</v>
      </c>
      <c r="T138" s="205">
        <f t="shared" si="28"/>
        <v>0</v>
      </c>
      <c r="U138" s="205">
        <f t="shared" si="29"/>
        <v>0</v>
      </c>
      <c r="V138" s="8"/>
      <c r="W138" s="8"/>
      <c r="X138" s="8"/>
      <c r="Y138" s="9"/>
      <c r="Z138" s="9"/>
    </row>
    <row r="139" spans="2:26" s="1" customFormat="1" ht="14.4">
      <c r="B139" s="21" t="s">
        <v>267</v>
      </c>
      <c r="C139" s="225" t="s">
        <v>244</v>
      </c>
      <c r="D139" s="23" t="s">
        <v>166</v>
      </c>
      <c r="E139" s="24"/>
      <c r="F139" s="24"/>
      <c r="G139" s="24"/>
      <c r="H139" s="24"/>
      <c r="I139" s="241" t="s">
        <v>25</v>
      </c>
      <c r="J139" s="241">
        <v>70</v>
      </c>
      <c r="K139" s="273">
        <v>745.2</v>
      </c>
      <c r="L139" s="266">
        <f t="shared" si="23"/>
        <v>52164</v>
      </c>
      <c r="M139" s="241" t="str">
        <f t="shared" si="24"/>
        <v>szt.</v>
      </c>
      <c r="N139" s="241"/>
      <c r="O139" s="245">
        <v>0</v>
      </c>
      <c r="P139" s="246">
        <f t="shared" si="25"/>
        <v>0</v>
      </c>
      <c r="Q139" s="43">
        <f t="shared" si="26"/>
        <v>52164</v>
      </c>
      <c r="S139" s="30">
        <f t="shared" si="27"/>
        <v>0</v>
      </c>
      <c r="T139" s="205">
        <f t="shared" si="28"/>
        <v>0</v>
      </c>
      <c r="U139" s="205">
        <f t="shared" si="29"/>
        <v>0</v>
      </c>
      <c r="V139" s="8"/>
      <c r="W139" s="8"/>
      <c r="X139" s="8"/>
      <c r="Y139" s="9"/>
      <c r="Z139" s="9"/>
    </row>
    <row r="140" spans="2:26" s="1" customFormat="1" ht="14.4">
      <c r="B140" s="21" t="s">
        <v>269</v>
      </c>
      <c r="C140" s="225" t="s">
        <v>246</v>
      </c>
      <c r="D140" s="23" t="s">
        <v>166</v>
      </c>
      <c r="E140" s="24"/>
      <c r="F140" s="24"/>
      <c r="G140" s="24"/>
      <c r="H140" s="24"/>
      <c r="I140" s="241" t="s">
        <v>25</v>
      </c>
      <c r="J140" s="241">
        <v>30</v>
      </c>
      <c r="K140" s="273">
        <v>1.7496</v>
      </c>
      <c r="L140" s="266">
        <f t="shared" si="23"/>
        <v>52.49</v>
      </c>
      <c r="M140" s="241" t="str">
        <f t="shared" si="24"/>
        <v>szt.</v>
      </c>
      <c r="N140" s="241"/>
      <c r="O140" s="245">
        <v>0</v>
      </c>
      <c r="P140" s="246">
        <f t="shared" si="25"/>
        <v>0</v>
      </c>
      <c r="Q140" s="43">
        <f t="shared" si="26"/>
        <v>52.49</v>
      </c>
      <c r="S140" s="30">
        <f t="shared" si="27"/>
        <v>0</v>
      </c>
      <c r="T140" s="205">
        <f t="shared" si="28"/>
        <v>0</v>
      </c>
      <c r="U140" s="205">
        <f t="shared" si="29"/>
        <v>0</v>
      </c>
      <c r="V140" s="8"/>
      <c r="W140" s="8"/>
      <c r="X140" s="8"/>
      <c r="Y140" s="9"/>
      <c r="Z140" s="9"/>
    </row>
    <row r="141" spans="2:26" s="1" customFormat="1" ht="14.4">
      <c r="B141" s="21" t="s">
        <v>271</v>
      </c>
      <c r="C141" s="224" t="s">
        <v>248</v>
      </c>
      <c r="D141" s="23" t="s">
        <v>166</v>
      </c>
      <c r="E141" s="24"/>
      <c r="F141" s="24"/>
      <c r="G141" s="24"/>
      <c r="H141" s="24"/>
      <c r="I141" s="241" t="s">
        <v>25</v>
      </c>
      <c r="J141" s="241">
        <v>50</v>
      </c>
      <c r="K141" s="273">
        <v>1.7496</v>
      </c>
      <c r="L141" s="266">
        <f t="shared" si="23"/>
        <v>87.48</v>
      </c>
      <c r="M141" s="241" t="str">
        <f t="shared" si="24"/>
        <v>szt.</v>
      </c>
      <c r="N141" s="241"/>
      <c r="O141" s="245">
        <v>0</v>
      </c>
      <c r="P141" s="246">
        <f t="shared" si="25"/>
        <v>0</v>
      </c>
      <c r="Q141" s="43">
        <f t="shared" si="26"/>
        <v>87.48</v>
      </c>
      <c r="S141" s="30">
        <f t="shared" si="27"/>
        <v>0</v>
      </c>
      <c r="T141" s="205">
        <f t="shared" si="28"/>
        <v>0</v>
      </c>
      <c r="U141" s="205">
        <f t="shared" si="29"/>
        <v>0</v>
      </c>
      <c r="V141" s="8"/>
      <c r="W141" s="8"/>
      <c r="X141" s="8"/>
      <c r="Y141" s="9"/>
      <c r="Z141" s="9"/>
    </row>
    <row r="142" spans="2:26" s="1" customFormat="1" ht="14.4">
      <c r="B142" s="21" t="s">
        <v>273</v>
      </c>
      <c r="C142" s="224" t="s">
        <v>250</v>
      </c>
      <c r="D142" s="23" t="s">
        <v>166</v>
      </c>
      <c r="E142" s="24"/>
      <c r="F142" s="24"/>
      <c r="G142" s="24"/>
      <c r="H142" s="24"/>
      <c r="I142" s="241" t="s">
        <v>25</v>
      </c>
      <c r="J142" s="241">
        <v>300</v>
      </c>
      <c r="K142" s="273">
        <v>1.7496</v>
      </c>
      <c r="L142" s="266">
        <f t="shared" si="23"/>
        <v>524.88</v>
      </c>
      <c r="M142" s="241" t="str">
        <f t="shared" si="24"/>
        <v>szt.</v>
      </c>
      <c r="N142" s="241"/>
      <c r="O142" s="245">
        <v>0</v>
      </c>
      <c r="P142" s="246">
        <f t="shared" si="25"/>
        <v>0</v>
      </c>
      <c r="Q142" s="43">
        <f t="shared" si="26"/>
        <v>524.88</v>
      </c>
      <c r="S142" s="30">
        <f t="shared" si="27"/>
        <v>0</v>
      </c>
      <c r="T142" s="205">
        <f t="shared" si="28"/>
        <v>0</v>
      </c>
      <c r="U142" s="205">
        <f t="shared" si="29"/>
        <v>0</v>
      </c>
      <c r="V142" s="8"/>
      <c r="W142" s="8"/>
      <c r="X142" s="8"/>
      <c r="Y142" s="9"/>
      <c r="Z142" s="9"/>
    </row>
    <row r="143" spans="2:26" s="1" customFormat="1" ht="14.4">
      <c r="B143" s="21" t="s">
        <v>275</v>
      </c>
      <c r="C143" s="224" t="s">
        <v>252</v>
      </c>
      <c r="D143" s="23" t="s">
        <v>166</v>
      </c>
      <c r="E143" s="24"/>
      <c r="F143" s="24"/>
      <c r="G143" s="24"/>
      <c r="H143" s="24"/>
      <c r="I143" s="241" t="s">
        <v>25</v>
      </c>
      <c r="J143" s="241">
        <v>400</v>
      </c>
      <c r="K143" s="273">
        <v>1.7496</v>
      </c>
      <c r="L143" s="266">
        <f t="shared" si="23"/>
        <v>699.84</v>
      </c>
      <c r="M143" s="241" t="str">
        <f t="shared" si="24"/>
        <v>szt.</v>
      </c>
      <c r="N143" s="241"/>
      <c r="O143" s="245">
        <v>0</v>
      </c>
      <c r="P143" s="246">
        <f t="shared" si="25"/>
        <v>0</v>
      </c>
      <c r="Q143" s="43">
        <f t="shared" si="26"/>
        <v>699.84</v>
      </c>
      <c r="S143" s="30">
        <f t="shared" si="27"/>
        <v>0</v>
      </c>
      <c r="T143" s="205">
        <f t="shared" si="28"/>
        <v>0</v>
      </c>
      <c r="U143" s="205">
        <f t="shared" si="29"/>
        <v>0</v>
      </c>
      <c r="V143" s="8"/>
      <c r="W143" s="8"/>
      <c r="X143" s="8"/>
      <c r="Y143" s="9"/>
      <c r="Z143" s="9"/>
    </row>
    <row r="144" spans="2:26" s="1" customFormat="1" ht="14.4">
      <c r="B144" s="21" t="s">
        <v>277</v>
      </c>
      <c r="C144" s="224" t="s">
        <v>254</v>
      </c>
      <c r="D144" s="23" t="s">
        <v>166</v>
      </c>
      <c r="E144" s="24"/>
      <c r="F144" s="24"/>
      <c r="G144" s="24"/>
      <c r="H144" s="24"/>
      <c r="I144" s="241" t="s">
        <v>25</v>
      </c>
      <c r="J144" s="241">
        <v>200</v>
      </c>
      <c r="K144" s="273">
        <v>1.7496</v>
      </c>
      <c r="L144" s="266">
        <f t="shared" si="23"/>
        <v>349.92</v>
      </c>
      <c r="M144" s="241" t="str">
        <f t="shared" si="24"/>
        <v>szt.</v>
      </c>
      <c r="N144" s="241"/>
      <c r="O144" s="245">
        <v>0</v>
      </c>
      <c r="P144" s="246">
        <f t="shared" si="25"/>
        <v>0</v>
      </c>
      <c r="Q144" s="43">
        <f t="shared" si="26"/>
        <v>349.92</v>
      </c>
      <c r="S144" s="30">
        <f t="shared" si="27"/>
        <v>0</v>
      </c>
      <c r="T144" s="205">
        <f t="shared" si="28"/>
        <v>0</v>
      </c>
      <c r="U144" s="205">
        <f t="shared" si="29"/>
        <v>0</v>
      </c>
      <c r="V144" s="8"/>
      <c r="W144" s="8"/>
      <c r="X144" s="8"/>
      <c r="Y144" s="9"/>
      <c r="Z144" s="9"/>
    </row>
    <row r="145" spans="2:26" s="1" customFormat="1" ht="14.4">
      <c r="B145" s="21" t="s">
        <v>280</v>
      </c>
      <c r="C145" s="224" t="s">
        <v>256</v>
      </c>
      <c r="D145" s="23" t="s">
        <v>166</v>
      </c>
      <c r="E145" s="24"/>
      <c r="F145" s="24"/>
      <c r="G145" s="24"/>
      <c r="H145" s="24"/>
      <c r="I145" s="241" t="s">
        <v>25</v>
      </c>
      <c r="J145" s="241">
        <v>80</v>
      </c>
      <c r="K145" s="273">
        <v>15.66</v>
      </c>
      <c r="L145" s="266">
        <f t="shared" si="23"/>
        <v>1252.8</v>
      </c>
      <c r="M145" s="241" t="str">
        <f t="shared" si="24"/>
        <v>szt.</v>
      </c>
      <c r="N145" s="241"/>
      <c r="O145" s="245">
        <v>0</v>
      </c>
      <c r="P145" s="246">
        <f t="shared" si="25"/>
        <v>0</v>
      </c>
      <c r="Q145" s="43">
        <f t="shared" si="26"/>
        <v>1252.8</v>
      </c>
      <c r="S145" s="30">
        <f t="shared" si="27"/>
        <v>0</v>
      </c>
      <c r="T145" s="205">
        <f t="shared" si="28"/>
        <v>0</v>
      </c>
      <c r="U145" s="205">
        <f t="shared" si="29"/>
        <v>0</v>
      </c>
      <c r="V145" s="8"/>
      <c r="W145" s="8"/>
      <c r="X145" s="8"/>
      <c r="Y145" s="9"/>
      <c r="Z145" s="9"/>
    </row>
    <row r="146" spans="2:26" s="1" customFormat="1" ht="14.4">
      <c r="B146" s="21" t="s">
        <v>282</v>
      </c>
      <c r="C146" s="224" t="s">
        <v>258</v>
      </c>
      <c r="D146" s="23" t="s">
        <v>166</v>
      </c>
      <c r="E146" s="24"/>
      <c r="F146" s="24"/>
      <c r="G146" s="24"/>
      <c r="H146" s="24"/>
      <c r="I146" s="241" t="s">
        <v>25</v>
      </c>
      <c r="J146" s="241">
        <v>70</v>
      </c>
      <c r="K146" s="273">
        <v>15.66</v>
      </c>
      <c r="L146" s="266">
        <f t="shared" si="23"/>
        <v>1096.2</v>
      </c>
      <c r="M146" s="241" t="str">
        <f t="shared" si="24"/>
        <v>szt.</v>
      </c>
      <c r="N146" s="241"/>
      <c r="O146" s="245">
        <v>0</v>
      </c>
      <c r="P146" s="246">
        <f t="shared" si="25"/>
        <v>0</v>
      </c>
      <c r="Q146" s="43">
        <f t="shared" si="26"/>
        <v>1096.2</v>
      </c>
      <c r="S146" s="30">
        <f t="shared" si="27"/>
        <v>0</v>
      </c>
      <c r="T146" s="205">
        <f t="shared" si="28"/>
        <v>0</v>
      </c>
      <c r="U146" s="205">
        <f t="shared" si="29"/>
        <v>0</v>
      </c>
      <c r="V146" s="8"/>
      <c r="W146" s="8"/>
      <c r="X146" s="8"/>
      <c r="Y146" s="9"/>
      <c r="Z146" s="9"/>
    </row>
    <row r="147" spans="2:26" s="1" customFormat="1" ht="14.4">
      <c r="B147" s="21" t="s">
        <v>284</v>
      </c>
      <c r="C147" s="224" t="s">
        <v>260</v>
      </c>
      <c r="D147" s="23" t="s">
        <v>166</v>
      </c>
      <c r="E147" s="24"/>
      <c r="F147" s="24"/>
      <c r="G147" s="24"/>
      <c r="H147" s="24"/>
      <c r="I147" s="241" t="s">
        <v>25</v>
      </c>
      <c r="J147" s="241">
        <v>30</v>
      </c>
      <c r="K147" s="273">
        <v>64.8</v>
      </c>
      <c r="L147" s="266">
        <f t="shared" si="23"/>
        <v>1944</v>
      </c>
      <c r="M147" s="241" t="str">
        <f t="shared" si="24"/>
        <v>szt.</v>
      </c>
      <c r="N147" s="241"/>
      <c r="O147" s="245">
        <v>0</v>
      </c>
      <c r="P147" s="246">
        <f t="shared" si="25"/>
        <v>0</v>
      </c>
      <c r="Q147" s="43">
        <f t="shared" si="26"/>
        <v>1944</v>
      </c>
      <c r="S147" s="30">
        <f t="shared" si="27"/>
        <v>0</v>
      </c>
      <c r="T147" s="205">
        <f t="shared" si="28"/>
        <v>0</v>
      </c>
      <c r="U147" s="205">
        <f t="shared" si="29"/>
        <v>0</v>
      </c>
      <c r="V147" s="8"/>
      <c r="W147" s="8"/>
      <c r="X147" s="8"/>
      <c r="Y147" s="9"/>
      <c r="Z147" s="9"/>
    </row>
    <row r="148" spans="2:26" s="1" customFormat="1" ht="14.4">
      <c r="B148" s="21" t="s">
        <v>287</v>
      </c>
      <c r="C148" s="224" t="s">
        <v>262</v>
      </c>
      <c r="D148" s="23" t="s">
        <v>166</v>
      </c>
      <c r="E148" s="24"/>
      <c r="F148" s="24"/>
      <c r="G148" s="24"/>
      <c r="H148" s="24"/>
      <c r="I148" s="241" t="s">
        <v>25</v>
      </c>
      <c r="J148" s="241">
        <v>50</v>
      </c>
      <c r="K148" s="273">
        <v>64.8</v>
      </c>
      <c r="L148" s="266">
        <f t="shared" si="23"/>
        <v>3240</v>
      </c>
      <c r="M148" s="241" t="str">
        <f t="shared" si="24"/>
        <v>szt.</v>
      </c>
      <c r="N148" s="241"/>
      <c r="O148" s="245">
        <v>0</v>
      </c>
      <c r="P148" s="246">
        <f t="shared" si="25"/>
        <v>0</v>
      </c>
      <c r="Q148" s="43">
        <f t="shared" si="26"/>
        <v>3240</v>
      </c>
      <c r="S148" s="30">
        <f t="shared" si="27"/>
        <v>0</v>
      </c>
      <c r="T148" s="205">
        <f t="shared" si="28"/>
        <v>0</v>
      </c>
      <c r="U148" s="205">
        <f t="shared" si="29"/>
        <v>0</v>
      </c>
      <c r="V148" s="8"/>
      <c r="W148" s="8"/>
      <c r="X148" s="8"/>
      <c r="Y148" s="9"/>
      <c r="Z148" s="9"/>
    </row>
    <row r="149" spans="2:26" s="1" customFormat="1" ht="14.4">
      <c r="B149" s="21" t="s">
        <v>289</v>
      </c>
      <c r="C149" s="224" t="s">
        <v>264</v>
      </c>
      <c r="D149" s="23" t="s">
        <v>166</v>
      </c>
      <c r="E149" s="24"/>
      <c r="F149" s="24"/>
      <c r="G149" s="24"/>
      <c r="H149" s="24"/>
      <c r="I149" s="241" t="s">
        <v>25</v>
      </c>
      <c r="J149" s="241">
        <v>190</v>
      </c>
      <c r="K149" s="273">
        <v>77.760000000000005</v>
      </c>
      <c r="L149" s="266">
        <f t="shared" si="23"/>
        <v>14774.4</v>
      </c>
      <c r="M149" s="241" t="str">
        <f t="shared" si="24"/>
        <v>szt.</v>
      </c>
      <c r="N149" s="241"/>
      <c r="O149" s="245">
        <v>0</v>
      </c>
      <c r="P149" s="246">
        <f t="shared" si="25"/>
        <v>0</v>
      </c>
      <c r="Q149" s="43">
        <f t="shared" si="26"/>
        <v>14774.4</v>
      </c>
      <c r="S149" s="30">
        <f t="shared" si="27"/>
        <v>0</v>
      </c>
      <c r="T149" s="205">
        <f t="shared" si="28"/>
        <v>0</v>
      </c>
      <c r="U149" s="205">
        <f t="shared" si="29"/>
        <v>0</v>
      </c>
      <c r="V149" s="8"/>
      <c r="W149" s="8"/>
      <c r="X149" s="8"/>
      <c r="Y149" s="9"/>
      <c r="Z149" s="9"/>
    </row>
    <row r="150" spans="2:26" s="1" customFormat="1" ht="14.4">
      <c r="B150" s="21" t="s">
        <v>291</v>
      </c>
      <c r="C150" s="224" t="s">
        <v>266</v>
      </c>
      <c r="D150" s="23" t="s">
        <v>166</v>
      </c>
      <c r="E150" s="24"/>
      <c r="F150" s="24"/>
      <c r="G150" s="24"/>
      <c r="H150" s="24"/>
      <c r="I150" s="241" t="s">
        <v>25</v>
      </c>
      <c r="J150" s="241">
        <v>100</v>
      </c>
      <c r="K150" s="273">
        <v>35.64</v>
      </c>
      <c r="L150" s="266">
        <f t="shared" si="23"/>
        <v>3564</v>
      </c>
      <c r="M150" s="241" t="str">
        <f t="shared" si="24"/>
        <v>szt.</v>
      </c>
      <c r="N150" s="241"/>
      <c r="O150" s="245">
        <v>0</v>
      </c>
      <c r="P150" s="246">
        <f t="shared" si="25"/>
        <v>0</v>
      </c>
      <c r="Q150" s="43">
        <f t="shared" si="26"/>
        <v>3564</v>
      </c>
      <c r="S150" s="30">
        <f t="shared" si="27"/>
        <v>0</v>
      </c>
      <c r="T150" s="205">
        <f t="shared" si="28"/>
        <v>0</v>
      </c>
      <c r="U150" s="205">
        <f t="shared" si="29"/>
        <v>0</v>
      </c>
      <c r="V150" s="8"/>
      <c r="W150" s="8"/>
      <c r="X150" s="8"/>
      <c r="Y150" s="9"/>
      <c r="Z150" s="9"/>
    </row>
    <row r="151" spans="2:26" s="1" customFormat="1" ht="28.8">
      <c r="B151" s="21" t="s">
        <v>293</v>
      </c>
      <c r="C151" s="224" t="s">
        <v>268</v>
      </c>
      <c r="D151" s="23" t="s">
        <v>166</v>
      </c>
      <c r="E151" s="24"/>
      <c r="F151" s="24"/>
      <c r="G151" s="24"/>
      <c r="H151" s="24"/>
      <c r="I151" s="241" t="s">
        <v>25</v>
      </c>
      <c r="J151" s="241">
        <v>200</v>
      </c>
      <c r="K151" s="273">
        <v>76.14</v>
      </c>
      <c r="L151" s="266">
        <f t="shared" si="23"/>
        <v>15228</v>
      </c>
      <c r="M151" s="241" t="str">
        <f t="shared" si="24"/>
        <v>szt.</v>
      </c>
      <c r="N151" s="241"/>
      <c r="O151" s="245">
        <v>0</v>
      </c>
      <c r="P151" s="246">
        <f t="shared" si="25"/>
        <v>0</v>
      </c>
      <c r="Q151" s="43">
        <f t="shared" si="26"/>
        <v>15228</v>
      </c>
      <c r="S151" s="30">
        <f t="shared" si="27"/>
        <v>0</v>
      </c>
      <c r="T151" s="205">
        <f t="shared" si="28"/>
        <v>0</v>
      </c>
      <c r="U151" s="205">
        <f t="shared" si="29"/>
        <v>0</v>
      </c>
      <c r="V151" s="8"/>
      <c r="W151" s="8"/>
      <c r="X151" s="8"/>
      <c r="Y151" s="9"/>
      <c r="Z151" s="9"/>
    </row>
    <row r="152" spans="2:26" s="1" customFormat="1" ht="28.8">
      <c r="B152" s="21" t="s">
        <v>295</v>
      </c>
      <c r="C152" s="224" t="s">
        <v>270</v>
      </c>
      <c r="D152" s="23" t="s">
        <v>166</v>
      </c>
      <c r="E152" s="24"/>
      <c r="F152" s="24"/>
      <c r="G152" s="24"/>
      <c r="H152" s="24"/>
      <c r="I152" s="241" t="s">
        <v>25</v>
      </c>
      <c r="J152" s="241">
        <v>20</v>
      </c>
      <c r="K152" s="273">
        <v>43.74</v>
      </c>
      <c r="L152" s="266">
        <f t="shared" ref="L152:L183" si="30">ROUND(K152*J152,2)</f>
        <v>874.8</v>
      </c>
      <c r="M152" s="241" t="str">
        <f t="shared" ref="M152:M187" si="31">I152</f>
        <v>szt.</v>
      </c>
      <c r="N152" s="241"/>
      <c r="O152" s="245">
        <v>0</v>
      </c>
      <c r="P152" s="246">
        <f t="shared" ref="P152:P183" si="32">O152*N152</f>
        <v>0</v>
      </c>
      <c r="Q152" s="43">
        <f t="shared" ref="Q152:Q183" si="33">P152+L152</f>
        <v>874.8</v>
      </c>
      <c r="S152" s="30">
        <f t="shared" ref="S152:S187" si="34">IF(F152="T",Q152,0)</f>
        <v>0</v>
      </c>
      <c r="T152" s="205">
        <f t="shared" ref="T152:T187" si="35">IF(G152="T",Q152,0)</f>
        <v>0</v>
      </c>
      <c r="U152" s="205">
        <f t="shared" ref="U152:U187" si="36">IF(H152="T",Q152,0)</f>
        <v>0</v>
      </c>
      <c r="V152" s="8"/>
      <c r="W152" s="8"/>
      <c r="X152" s="8"/>
      <c r="Y152" s="9"/>
      <c r="Z152" s="9"/>
    </row>
    <row r="153" spans="2:26" s="1" customFormat="1" ht="28.8">
      <c r="B153" s="21" t="s">
        <v>297</v>
      </c>
      <c r="C153" s="224" t="s">
        <v>272</v>
      </c>
      <c r="D153" s="23" t="s">
        <v>166</v>
      </c>
      <c r="E153" s="24"/>
      <c r="F153" s="24"/>
      <c r="G153" s="24"/>
      <c r="H153" s="24"/>
      <c r="I153" s="241" t="s">
        <v>25</v>
      </c>
      <c r="J153" s="241">
        <v>20</v>
      </c>
      <c r="K153" s="273">
        <v>43.74</v>
      </c>
      <c r="L153" s="266">
        <f t="shared" si="30"/>
        <v>874.8</v>
      </c>
      <c r="M153" s="241" t="str">
        <f t="shared" si="31"/>
        <v>szt.</v>
      </c>
      <c r="N153" s="241"/>
      <c r="O153" s="245">
        <v>0</v>
      </c>
      <c r="P153" s="246">
        <f t="shared" si="32"/>
        <v>0</v>
      </c>
      <c r="Q153" s="43">
        <f t="shared" si="33"/>
        <v>874.8</v>
      </c>
      <c r="S153" s="30">
        <f t="shared" si="34"/>
        <v>0</v>
      </c>
      <c r="T153" s="205">
        <f t="shared" si="35"/>
        <v>0</v>
      </c>
      <c r="U153" s="205">
        <f t="shared" si="36"/>
        <v>0</v>
      </c>
      <c r="V153" s="8"/>
      <c r="W153" s="8"/>
      <c r="X153" s="8"/>
      <c r="Y153" s="9"/>
      <c r="Z153" s="9"/>
    </row>
    <row r="154" spans="2:26" s="1" customFormat="1" ht="14.4">
      <c r="B154" s="21" t="s">
        <v>299</v>
      </c>
      <c r="C154" s="224" t="s">
        <v>274</v>
      </c>
      <c r="D154" s="23" t="s">
        <v>166</v>
      </c>
      <c r="E154" s="24"/>
      <c r="F154" s="24"/>
      <c r="G154" s="24"/>
      <c r="H154" s="24"/>
      <c r="I154" s="241" t="s">
        <v>25</v>
      </c>
      <c r="J154" s="241">
        <v>600</v>
      </c>
      <c r="K154" s="273">
        <v>32.200000000000003</v>
      </c>
      <c r="L154" s="266">
        <f t="shared" si="30"/>
        <v>19320</v>
      </c>
      <c r="M154" s="241" t="str">
        <f t="shared" si="31"/>
        <v>szt.</v>
      </c>
      <c r="N154" s="241"/>
      <c r="O154" s="245">
        <v>0</v>
      </c>
      <c r="P154" s="246">
        <f t="shared" si="32"/>
        <v>0</v>
      </c>
      <c r="Q154" s="43">
        <f t="shared" si="33"/>
        <v>19320</v>
      </c>
      <c r="S154" s="30">
        <f t="shared" si="34"/>
        <v>0</v>
      </c>
      <c r="T154" s="205">
        <f t="shared" si="35"/>
        <v>0</v>
      </c>
      <c r="U154" s="205">
        <f t="shared" si="36"/>
        <v>0</v>
      </c>
      <c r="V154" s="8"/>
      <c r="W154" s="8"/>
      <c r="X154" s="8"/>
      <c r="Y154" s="9"/>
      <c r="Z154" s="9"/>
    </row>
    <row r="155" spans="2:26" s="1" customFormat="1" ht="14.4">
      <c r="B155" s="21" t="s">
        <v>301</v>
      </c>
      <c r="C155" s="224" t="s">
        <v>276</v>
      </c>
      <c r="D155" s="23" t="s">
        <v>166</v>
      </c>
      <c r="E155" s="24"/>
      <c r="F155" s="24"/>
      <c r="G155" s="24"/>
      <c r="H155" s="24"/>
      <c r="I155" s="241" t="s">
        <v>25</v>
      </c>
      <c r="J155" s="241">
        <v>7000</v>
      </c>
      <c r="K155" s="273">
        <v>17.690000000000001</v>
      </c>
      <c r="L155" s="266">
        <f t="shared" si="30"/>
        <v>123830</v>
      </c>
      <c r="M155" s="241" t="str">
        <f t="shared" si="31"/>
        <v>szt.</v>
      </c>
      <c r="N155" s="241"/>
      <c r="O155" s="245">
        <v>0</v>
      </c>
      <c r="P155" s="246">
        <f t="shared" si="32"/>
        <v>0</v>
      </c>
      <c r="Q155" s="43">
        <f t="shared" si="33"/>
        <v>123830</v>
      </c>
      <c r="S155" s="30">
        <f t="shared" si="34"/>
        <v>0</v>
      </c>
      <c r="T155" s="205">
        <f t="shared" si="35"/>
        <v>0</v>
      </c>
      <c r="U155" s="205">
        <f t="shared" si="36"/>
        <v>0</v>
      </c>
      <c r="V155" s="8"/>
      <c r="W155" s="8"/>
      <c r="X155" s="8"/>
      <c r="Y155" s="9"/>
      <c r="Z155" s="9"/>
    </row>
    <row r="156" spans="2:26" s="1" customFormat="1" ht="14.4">
      <c r="B156" s="21" t="s">
        <v>303</v>
      </c>
      <c r="C156" s="224" t="s">
        <v>278</v>
      </c>
      <c r="D156" s="23" t="s">
        <v>166</v>
      </c>
      <c r="E156" s="24"/>
      <c r="F156" s="24"/>
      <c r="G156" s="24"/>
      <c r="H156" s="24"/>
      <c r="I156" s="241" t="s">
        <v>279</v>
      </c>
      <c r="J156" s="241">
        <v>50</v>
      </c>
      <c r="K156" s="273">
        <v>13.301</v>
      </c>
      <c r="L156" s="266">
        <f t="shared" si="30"/>
        <v>665.05</v>
      </c>
      <c r="M156" s="241" t="str">
        <f t="shared" si="31"/>
        <v>litr</v>
      </c>
      <c r="N156" s="241"/>
      <c r="O156" s="245">
        <v>0</v>
      </c>
      <c r="P156" s="246">
        <f t="shared" si="32"/>
        <v>0</v>
      </c>
      <c r="Q156" s="43">
        <f t="shared" si="33"/>
        <v>665.05</v>
      </c>
      <c r="S156" s="30">
        <f t="shared" si="34"/>
        <v>0</v>
      </c>
      <c r="T156" s="205">
        <f t="shared" si="35"/>
        <v>0</v>
      </c>
      <c r="U156" s="205">
        <f t="shared" si="36"/>
        <v>0</v>
      </c>
      <c r="V156" s="8"/>
      <c r="W156" s="8"/>
      <c r="X156" s="8"/>
      <c r="Y156" s="9"/>
      <c r="Z156" s="9"/>
    </row>
    <row r="157" spans="2:26" s="1" customFormat="1" ht="14.4">
      <c r="B157" s="21" t="s">
        <v>305</v>
      </c>
      <c r="C157" s="224" t="s">
        <v>281</v>
      </c>
      <c r="D157" s="23" t="s">
        <v>166</v>
      </c>
      <c r="E157" s="24"/>
      <c r="F157" s="24"/>
      <c r="G157" s="24"/>
      <c r="H157" s="24"/>
      <c r="I157" s="241" t="s">
        <v>25</v>
      </c>
      <c r="J157" s="241">
        <v>180000</v>
      </c>
      <c r="K157" s="273">
        <v>9.1200000000000003E-2</v>
      </c>
      <c r="L157" s="266">
        <f t="shared" si="30"/>
        <v>16416</v>
      </c>
      <c r="M157" s="241" t="str">
        <f t="shared" si="31"/>
        <v>szt.</v>
      </c>
      <c r="N157" s="241"/>
      <c r="O157" s="245">
        <v>0</v>
      </c>
      <c r="P157" s="246">
        <f t="shared" si="32"/>
        <v>0</v>
      </c>
      <c r="Q157" s="43">
        <f t="shared" si="33"/>
        <v>16416</v>
      </c>
      <c r="S157" s="30">
        <f t="shared" si="34"/>
        <v>0</v>
      </c>
      <c r="T157" s="205">
        <f t="shared" si="35"/>
        <v>0</v>
      </c>
      <c r="U157" s="205">
        <f t="shared" si="36"/>
        <v>0</v>
      </c>
      <c r="V157" s="8"/>
      <c r="W157" s="8"/>
      <c r="X157" s="8"/>
      <c r="Y157" s="9"/>
      <c r="Z157" s="9"/>
    </row>
    <row r="158" spans="2:26" s="1" customFormat="1" ht="14.4">
      <c r="B158" s="21" t="s">
        <v>307</v>
      </c>
      <c r="C158" s="224" t="s">
        <v>283</v>
      </c>
      <c r="D158" s="23" t="s">
        <v>166</v>
      </c>
      <c r="E158" s="24"/>
      <c r="F158" s="24"/>
      <c r="G158" s="24"/>
      <c r="H158" s="24"/>
      <c r="I158" s="241" t="s">
        <v>25</v>
      </c>
      <c r="J158" s="241">
        <v>950</v>
      </c>
      <c r="K158" s="273">
        <v>13</v>
      </c>
      <c r="L158" s="266">
        <f t="shared" si="30"/>
        <v>12350</v>
      </c>
      <c r="M158" s="241" t="str">
        <f t="shared" si="31"/>
        <v>szt.</v>
      </c>
      <c r="N158" s="241"/>
      <c r="O158" s="245">
        <v>0</v>
      </c>
      <c r="P158" s="246">
        <f t="shared" si="32"/>
        <v>0</v>
      </c>
      <c r="Q158" s="43">
        <f t="shared" si="33"/>
        <v>12350</v>
      </c>
      <c r="S158" s="30">
        <f t="shared" si="34"/>
        <v>0</v>
      </c>
      <c r="T158" s="205">
        <f t="shared" si="35"/>
        <v>0</v>
      </c>
      <c r="U158" s="205">
        <f t="shared" si="36"/>
        <v>0</v>
      </c>
      <c r="V158" s="8"/>
      <c r="W158" s="8"/>
      <c r="X158" s="8"/>
      <c r="Y158" s="9"/>
      <c r="Z158" s="9"/>
    </row>
    <row r="159" spans="2:26" s="1" customFormat="1" ht="14.4">
      <c r="B159" s="21" t="s">
        <v>309</v>
      </c>
      <c r="C159" s="224" t="s">
        <v>285</v>
      </c>
      <c r="D159" s="23" t="s">
        <v>166</v>
      </c>
      <c r="E159" s="24"/>
      <c r="F159" s="24"/>
      <c r="G159" s="24"/>
      <c r="H159" s="24"/>
      <c r="I159" s="241" t="s">
        <v>286</v>
      </c>
      <c r="J159" s="241">
        <v>60</v>
      </c>
      <c r="K159" s="273">
        <v>127.94799999999999</v>
      </c>
      <c r="L159" s="266">
        <f t="shared" si="30"/>
        <v>7676.88</v>
      </c>
      <c r="M159" s="241" t="str">
        <f t="shared" si="31"/>
        <v>kg.</v>
      </c>
      <c r="N159" s="241"/>
      <c r="O159" s="245">
        <v>0</v>
      </c>
      <c r="P159" s="246">
        <f t="shared" si="32"/>
        <v>0</v>
      </c>
      <c r="Q159" s="43">
        <f t="shared" si="33"/>
        <v>7676.88</v>
      </c>
      <c r="S159" s="30">
        <f t="shared" si="34"/>
        <v>0</v>
      </c>
      <c r="T159" s="205">
        <f t="shared" si="35"/>
        <v>0</v>
      </c>
      <c r="U159" s="205">
        <f t="shared" si="36"/>
        <v>0</v>
      </c>
      <c r="V159" s="8"/>
      <c r="W159" s="8"/>
      <c r="X159" s="8"/>
      <c r="Y159" s="9"/>
      <c r="Z159" s="9"/>
    </row>
    <row r="160" spans="2:26" s="1" customFormat="1" ht="14.4">
      <c r="B160" s="21" t="s">
        <v>311</v>
      </c>
      <c r="C160" s="224" t="s">
        <v>288</v>
      </c>
      <c r="D160" s="23" t="s">
        <v>166</v>
      </c>
      <c r="E160" s="24"/>
      <c r="F160" s="24"/>
      <c r="G160" s="24"/>
      <c r="H160" s="24"/>
      <c r="I160" s="241" t="s">
        <v>25</v>
      </c>
      <c r="J160" s="241">
        <v>84000</v>
      </c>
      <c r="K160" s="273">
        <v>0.2225</v>
      </c>
      <c r="L160" s="266">
        <f t="shared" si="30"/>
        <v>18690</v>
      </c>
      <c r="M160" s="241" t="str">
        <f t="shared" si="31"/>
        <v>szt.</v>
      </c>
      <c r="N160" s="241"/>
      <c r="O160" s="245">
        <v>0</v>
      </c>
      <c r="P160" s="246">
        <f t="shared" si="32"/>
        <v>0</v>
      </c>
      <c r="Q160" s="43">
        <f t="shared" si="33"/>
        <v>18690</v>
      </c>
      <c r="S160" s="30">
        <f t="shared" si="34"/>
        <v>0</v>
      </c>
      <c r="T160" s="205">
        <f t="shared" si="35"/>
        <v>0</v>
      </c>
      <c r="U160" s="205">
        <f t="shared" si="36"/>
        <v>0</v>
      </c>
      <c r="V160" s="8"/>
      <c r="W160" s="8"/>
      <c r="X160" s="8"/>
      <c r="Y160" s="9"/>
      <c r="Z160" s="9"/>
    </row>
    <row r="161" spans="2:26" s="1" customFormat="1" ht="28.8">
      <c r="B161" s="21" t="s">
        <v>314</v>
      </c>
      <c r="C161" s="224" t="s">
        <v>290</v>
      </c>
      <c r="D161" s="23" t="s">
        <v>166</v>
      </c>
      <c r="E161" s="24"/>
      <c r="F161" s="24"/>
      <c r="G161" s="24"/>
      <c r="H161" s="24"/>
      <c r="I161" s="241" t="s">
        <v>25</v>
      </c>
      <c r="J161" s="241">
        <v>1140000</v>
      </c>
      <c r="K161" s="273">
        <v>0.39560000000000001</v>
      </c>
      <c r="L161" s="266">
        <f t="shared" si="30"/>
        <v>450984</v>
      </c>
      <c r="M161" s="241" t="str">
        <f t="shared" si="31"/>
        <v>szt.</v>
      </c>
      <c r="N161" s="241"/>
      <c r="O161" s="245">
        <v>0</v>
      </c>
      <c r="P161" s="246">
        <f t="shared" si="32"/>
        <v>0</v>
      </c>
      <c r="Q161" s="43">
        <f t="shared" si="33"/>
        <v>450984</v>
      </c>
      <c r="S161" s="30">
        <f t="shared" si="34"/>
        <v>0</v>
      </c>
      <c r="T161" s="205">
        <f t="shared" si="35"/>
        <v>0</v>
      </c>
      <c r="U161" s="205">
        <f t="shared" si="36"/>
        <v>0</v>
      </c>
      <c r="V161" s="8"/>
      <c r="W161" s="8"/>
      <c r="X161" s="8"/>
      <c r="Y161" s="9"/>
      <c r="Z161" s="9"/>
    </row>
    <row r="162" spans="2:26" s="1" customFormat="1" ht="28.8">
      <c r="B162" s="21" t="s">
        <v>316</v>
      </c>
      <c r="C162" s="224" t="s">
        <v>292</v>
      </c>
      <c r="D162" s="23" t="s">
        <v>166</v>
      </c>
      <c r="E162" s="24"/>
      <c r="F162" s="24"/>
      <c r="G162" s="24"/>
      <c r="H162" s="24"/>
      <c r="I162" s="241" t="s">
        <v>25</v>
      </c>
      <c r="J162" s="241">
        <v>11000</v>
      </c>
      <c r="K162" s="273">
        <v>0.28999999999999998</v>
      </c>
      <c r="L162" s="266">
        <f t="shared" si="30"/>
        <v>3190</v>
      </c>
      <c r="M162" s="241" t="str">
        <f t="shared" si="31"/>
        <v>szt.</v>
      </c>
      <c r="N162" s="241"/>
      <c r="O162" s="245">
        <v>0</v>
      </c>
      <c r="P162" s="246">
        <f t="shared" si="32"/>
        <v>0</v>
      </c>
      <c r="Q162" s="43">
        <f t="shared" si="33"/>
        <v>3190</v>
      </c>
      <c r="S162" s="30">
        <f t="shared" si="34"/>
        <v>0</v>
      </c>
      <c r="T162" s="205">
        <f t="shared" si="35"/>
        <v>0</v>
      </c>
      <c r="U162" s="205">
        <f t="shared" si="36"/>
        <v>0</v>
      </c>
      <c r="V162" s="8"/>
      <c r="W162" s="8"/>
      <c r="X162" s="8"/>
      <c r="Y162" s="9"/>
      <c r="Z162" s="9"/>
    </row>
    <row r="163" spans="2:26" s="1" customFormat="1" ht="14.4">
      <c r="B163" s="21" t="s">
        <v>318</v>
      </c>
      <c r="C163" s="224" t="s">
        <v>294</v>
      </c>
      <c r="D163" s="23" t="s">
        <v>166</v>
      </c>
      <c r="E163" s="24"/>
      <c r="F163" s="24"/>
      <c r="G163" s="24"/>
      <c r="H163" s="24"/>
      <c r="I163" s="241" t="s">
        <v>25</v>
      </c>
      <c r="J163" s="241">
        <v>150</v>
      </c>
      <c r="K163" s="273">
        <v>33.89</v>
      </c>
      <c r="L163" s="266">
        <f t="shared" si="30"/>
        <v>5083.5</v>
      </c>
      <c r="M163" s="241" t="str">
        <f t="shared" si="31"/>
        <v>szt.</v>
      </c>
      <c r="N163" s="241"/>
      <c r="O163" s="245">
        <v>0</v>
      </c>
      <c r="P163" s="246">
        <f t="shared" si="32"/>
        <v>0</v>
      </c>
      <c r="Q163" s="43">
        <f t="shared" si="33"/>
        <v>5083.5</v>
      </c>
      <c r="S163" s="30">
        <f t="shared" si="34"/>
        <v>0</v>
      </c>
      <c r="T163" s="205">
        <f t="shared" si="35"/>
        <v>0</v>
      </c>
      <c r="U163" s="205">
        <f t="shared" si="36"/>
        <v>0</v>
      </c>
      <c r="V163" s="8"/>
      <c r="W163" s="8"/>
      <c r="X163" s="8"/>
      <c r="Y163" s="9"/>
      <c r="Z163" s="9"/>
    </row>
    <row r="164" spans="2:26" s="1" customFormat="1" ht="14.4">
      <c r="B164" s="21" t="s">
        <v>320</v>
      </c>
      <c r="C164" s="224" t="s">
        <v>296</v>
      </c>
      <c r="D164" s="23" t="s">
        <v>166</v>
      </c>
      <c r="E164" s="24"/>
      <c r="F164" s="24"/>
      <c r="G164" s="24"/>
      <c r="H164" s="24"/>
      <c r="I164" s="241" t="s">
        <v>25</v>
      </c>
      <c r="J164" s="241">
        <v>1000</v>
      </c>
      <c r="K164" s="273">
        <v>6.3</v>
      </c>
      <c r="L164" s="266">
        <f t="shared" si="30"/>
        <v>6300</v>
      </c>
      <c r="M164" s="241" t="str">
        <f t="shared" si="31"/>
        <v>szt.</v>
      </c>
      <c r="N164" s="241"/>
      <c r="O164" s="245">
        <v>0</v>
      </c>
      <c r="P164" s="246">
        <f t="shared" si="32"/>
        <v>0</v>
      </c>
      <c r="Q164" s="43">
        <f t="shared" si="33"/>
        <v>6300</v>
      </c>
      <c r="S164" s="30">
        <f t="shared" si="34"/>
        <v>0</v>
      </c>
      <c r="T164" s="205">
        <f t="shared" si="35"/>
        <v>0</v>
      </c>
      <c r="U164" s="205">
        <f t="shared" si="36"/>
        <v>0</v>
      </c>
      <c r="V164" s="8"/>
      <c r="W164" s="8"/>
      <c r="X164" s="8"/>
      <c r="Y164" s="9"/>
      <c r="Z164" s="9"/>
    </row>
    <row r="165" spans="2:26" s="1" customFormat="1" ht="14.4">
      <c r="B165" s="21" t="s">
        <v>322</v>
      </c>
      <c r="C165" s="224" t="s">
        <v>298</v>
      </c>
      <c r="D165" s="23" t="s">
        <v>166</v>
      </c>
      <c r="E165" s="24"/>
      <c r="F165" s="24"/>
      <c r="G165" s="24"/>
      <c r="H165" s="24"/>
      <c r="I165" s="241" t="s">
        <v>25</v>
      </c>
      <c r="J165" s="241">
        <v>27000</v>
      </c>
      <c r="K165" s="273">
        <v>0.32440000000000002</v>
      </c>
      <c r="L165" s="266">
        <f t="shared" si="30"/>
        <v>8758.7999999999993</v>
      </c>
      <c r="M165" s="241" t="str">
        <f t="shared" si="31"/>
        <v>szt.</v>
      </c>
      <c r="N165" s="241"/>
      <c r="O165" s="245">
        <v>0</v>
      </c>
      <c r="P165" s="246">
        <f t="shared" si="32"/>
        <v>0</v>
      </c>
      <c r="Q165" s="43">
        <f t="shared" si="33"/>
        <v>8758.7999999999993</v>
      </c>
      <c r="S165" s="30">
        <f t="shared" si="34"/>
        <v>0</v>
      </c>
      <c r="T165" s="205">
        <f t="shared" si="35"/>
        <v>0</v>
      </c>
      <c r="U165" s="205">
        <f t="shared" si="36"/>
        <v>0</v>
      </c>
      <c r="V165" s="8"/>
      <c r="W165" s="8"/>
      <c r="X165" s="8"/>
      <c r="Y165" s="9"/>
      <c r="Z165" s="9"/>
    </row>
    <row r="166" spans="2:26" s="1" customFormat="1" ht="14.4">
      <c r="B166" s="21" t="s">
        <v>324</v>
      </c>
      <c r="C166" s="224" t="s">
        <v>300</v>
      </c>
      <c r="D166" s="23" t="s">
        <v>166</v>
      </c>
      <c r="E166" s="24"/>
      <c r="F166" s="24"/>
      <c r="G166" s="24"/>
      <c r="H166" s="24"/>
      <c r="I166" s="241" t="s">
        <v>279</v>
      </c>
      <c r="J166" s="241">
        <v>1350</v>
      </c>
      <c r="K166" s="273">
        <v>31.23</v>
      </c>
      <c r="L166" s="266">
        <f t="shared" si="30"/>
        <v>42160.5</v>
      </c>
      <c r="M166" s="241" t="str">
        <f t="shared" si="31"/>
        <v>litr</v>
      </c>
      <c r="N166" s="241"/>
      <c r="O166" s="245">
        <v>0</v>
      </c>
      <c r="P166" s="246">
        <f t="shared" si="32"/>
        <v>0</v>
      </c>
      <c r="Q166" s="43">
        <f t="shared" si="33"/>
        <v>42160.5</v>
      </c>
      <c r="S166" s="30">
        <f t="shared" si="34"/>
        <v>0</v>
      </c>
      <c r="T166" s="205">
        <f t="shared" si="35"/>
        <v>0</v>
      </c>
      <c r="U166" s="205">
        <f t="shared" si="36"/>
        <v>0</v>
      </c>
      <c r="V166" s="8"/>
      <c r="W166" s="8"/>
      <c r="X166" s="8"/>
      <c r="Y166" s="9"/>
      <c r="Z166" s="9"/>
    </row>
    <row r="167" spans="2:26" s="1" customFormat="1" ht="14.4">
      <c r="B167" s="21" t="s">
        <v>326</v>
      </c>
      <c r="C167" s="224" t="s">
        <v>302</v>
      </c>
      <c r="D167" s="23" t="s">
        <v>166</v>
      </c>
      <c r="E167" s="24"/>
      <c r="F167" s="24"/>
      <c r="G167" s="24"/>
      <c r="H167" s="24"/>
      <c r="I167" s="241" t="s">
        <v>279</v>
      </c>
      <c r="J167" s="241">
        <v>750</v>
      </c>
      <c r="K167" s="273">
        <v>39.68</v>
      </c>
      <c r="L167" s="266">
        <f t="shared" si="30"/>
        <v>29760</v>
      </c>
      <c r="M167" s="241" t="str">
        <f t="shared" si="31"/>
        <v>litr</v>
      </c>
      <c r="N167" s="241"/>
      <c r="O167" s="245">
        <v>0</v>
      </c>
      <c r="P167" s="246">
        <f t="shared" si="32"/>
        <v>0</v>
      </c>
      <c r="Q167" s="43">
        <f t="shared" si="33"/>
        <v>29760</v>
      </c>
      <c r="S167" s="30">
        <f t="shared" si="34"/>
        <v>0</v>
      </c>
      <c r="T167" s="205">
        <f t="shared" si="35"/>
        <v>0</v>
      </c>
      <c r="U167" s="205">
        <f t="shared" si="36"/>
        <v>0</v>
      </c>
      <c r="V167" s="8"/>
      <c r="W167" s="8"/>
      <c r="X167" s="8"/>
      <c r="Y167" s="9"/>
      <c r="Z167" s="9"/>
    </row>
    <row r="168" spans="2:26" s="1" customFormat="1" ht="14.4">
      <c r="B168" s="21" t="s">
        <v>328</v>
      </c>
      <c r="C168" s="224" t="s">
        <v>304</v>
      </c>
      <c r="D168" s="23" t="s">
        <v>166</v>
      </c>
      <c r="E168" s="24"/>
      <c r="F168" s="24"/>
      <c r="G168" s="24"/>
      <c r="H168" s="24"/>
      <c r="I168" s="241" t="s">
        <v>279</v>
      </c>
      <c r="J168" s="241">
        <v>450</v>
      </c>
      <c r="K168" s="273">
        <v>44.064</v>
      </c>
      <c r="L168" s="266">
        <f t="shared" si="30"/>
        <v>19828.8</v>
      </c>
      <c r="M168" s="241" t="str">
        <f t="shared" si="31"/>
        <v>litr</v>
      </c>
      <c r="N168" s="241"/>
      <c r="O168" s="245">
        <v>0</v>
      </c>
      <c r="P168" s="246">
        <f t="shared" si="32"/>
        <v>0</v>
      </c>
      <c r="Q168" s="43">
        <f t="shared" si="33"/>
        <v>19828.8</v>
      </c>
      <c r="S168" s="30">
        <f t="shared" si="34"/>
        <v>0</v>
      </c>
      <c r="T168" s="205">
        <f t="shared" si="35"/>
        <v>0</v>
      </c>
      <c r="U168" s="205">
        <f t="shared" si="36"/>
        <v>0</v>
      </c>
      <c r="V168" s="8"/>
      <c r="W168" s="8"/>
      <c r="X168" s="8"/>
      <c r="Y168" s="9"/>
      <c r="Z168" s="9"/>
    </row>
    <row r="169" spans="2:26" s="1" customFormat="1" ht="14.4">
      <c r="B169" s="21" t="s">
        <v>330</v>
      </c>
      <c r="C169" s="224" t="s">
        <v>306</v>
      </c>
      <c r="D169" s="23" t="s">
        <v>166</v>
      </c>
      <c r="E169" s="24"/>
      <c r="F169" s="24"/>
      <c r="G169" s="24"/>
      <c r="H169" s="24"/>
      <c r="I169" s="241" t="s">
        <v>159</v>
      </c>
      <c r="J169" s="241">
        <v>50</v>
      </c>
      <c r="K169" s="273">
        <v>17.28</v>
      </c>
      <c r="L169" s="266">
        <f t="shared" si="30"/>
        <v>864</v>
      </c>
      <c r="M169" s="241" t="str">
        <f t="shared" si="31"/>
        <v>kg</v>
      </c>
      <c r="N169" s="241"/>
      <c r="O169" s="245">
        <v>0</v>
      </c>
      <c r="P169" s="246">
        <f t="shared" si="32"/>
        <v>0</v>
      </c>
      <c r="Q169" s="43">
        <f t="shared" si="33"/>
        <v>864</v>
      </c>
      <c r="S169" s="30">
        <f t="shared" si="34"/>
        <v>0</v>
      </c>
      <c r="T169" s="205">
        <f t="shared" si="35"/>
        <v>0</v>
      </c>
      <c r="U169" s="205">
        <f t="shared" si="36"/>
        <v>0</v>
      </c>
      <c r="V169" s="8"/>
      <c r="W169" s="8"/>
      <c r="X169" s="8"/>
      <c r="Y169" s="9"/>
      <c r="Z169" s="9"/>
    </row>
    <row r="170" spans="2:26" s="1" customFormat="1" ht="14.4">
      <c r="B170" s="21" t="s">
        <v>332</v>
      </c>
      <c r="C170" s="224" t="s">
        <v>308</v>
      </c>
      <c r="D170" s="23" t="s">
        <v>166</v>
      </c>
      <c r="E170" s="24"/>
      <c r="F170" s="24"/>
      <c r="G170" s="24"/>
      <c r="H170" s="24"/>
      <c r="I170" s="241" t="s">
        <v>279</v>
      </c>
      <c r="J170" s="241">
        <v>50</v>
      </c>
      <c r="K170" s="273">
        <v>26.687999999999999</v>
      </c>
      <c r="L170" s="266">
        <f t="shared" si="30"/>
        <v>1334.4</v>
      </c>
      <c r="M170" s="241" t="str">
        <f t="shared" si="31"/>
        <v>litr</v>
      </c>
      <c r="N170" s="241"/>
      <c r="O170" s="245">
        <v>0</v>
      </c>
      <c r="P170" s="246">
        <f t="shared" si="32"/>
        <v>0</v>
      </c>
      <c r="Q170" s="43">
        <f t="shared" si="33"/>
        <v>1334.4</v>
      </c>
      <c r="S170" s="30">
        <f t="shared" si="34"/>
        <v>0</v>
      </c>
      <c r="T170" s="205">
        <f t="shared" si="35"/>
        <v>0</v>
      </c>
      <c r="U170" s="205">
        <f t="shared" si="36"/>
        <v>0</v>
      </c>
      <c r="V170" s="8"/>
      <c r="W170" s="8"/>
      <c r="X170" s="8"/>
      <c r="Y170" s="9"/>
      <c r="Z170" s="9"/>
    </row>
    <row r="171" spans="2:26" s="1" customFormat="1" ht="14.4">
      <c r="B171" s="21" t="s">
        <v>334</v>
      </c>
      <c r="C171" s="224" t="s">
        <v>310</v>
      </c>
      <c r="D171" s="23" t="s">
        <v>166</v>
      </c>
      <c r="E171" s="24"/>
      <c r="F171" s="24"/>
      <c r="G171" s="24"/>
      <c r="H171" s="24"/>
      <c r="I171" s="241" t="s">
        <v>159</v>
      </c>
      <c r="J171" s="241">
        <v>50</v>
      </c>
      <c r="K171" s="273">
        <v>24.893999999999998</v>
      </c>
      <c r="L171" s="266">
        <f t="shared" si="30"/>
        <v>1244.7</v>
      </c>
      <c r="M171" s="241" t="str">
        <f t="shared" si="31"/>
        <v>kg</v>
      </c>
      <c r="N171" s="241"/>
      <c r="O171" s="245">
        <v>0</v>
      </c>
      <c r="P171" s="246">
        <f t="shared" si="32"/>
        <v>0</v>
      </c>
      <c r="Q171" s="43">
        <f t="shared" si="33"/>
        <v>1244.7</v>
      </c>
      <c r="S171" s="30">
        <f t="shared" si="34"/>
        <v>0</v>
      </c>
      <c r="T171" s="205">
        <f t="shared" si="35"/>
        <v>0</v>
      </c>
      <c r="U171" s="205">
        <f t="shared" si="36"/>
        <v>0</v>
      </c>
      <c r="V171" s="8"/>
      <c r="W171" s="8"/>
      <c r="X171" s="8"/>
      <c r="Y171" s="9"/>
      <c r="Z171" s="9"/>
    </row>
    <row r="172" spans="2:26" s="1" customFormat="1" ht="14.4">
      <c r="B172" s="21" t="s">
        <v>336</v>
      </c>
      <c r="C172" s="224" t="s">
        <v>312</v>
      </c>
      <c r="D172" s="23" t="s">
        <v>166</v>
      </c>
      <c r="E172" s="24"/>
      <c r="F172" s="24"/>
      <c r="G172" s="24"/>
      <c r="H172" s="24"/>
      <c r="I172" s="241" t="s">
        <v>313</v>
      </c>
      <c r="J172" s="241">
        <v>350</v>
      </c>
      <c r="K172" s="273">
        <v>52.38</v>
      </c>
      <c r="L172" s="266">
        <f t="shared" si="30"/>
        <v>18333</v>
      </c>
      <c r="M172" s="241" t="str">
        <f t="shared" si="31"/>
        <v>op.</v>
      </c>
      <c r="N172" s="241"/>
      <c r="O172" s="245">
        <v>0</v>
      </c>
      <c r="P172" s="246">
        <f t="shared" si="32"/>
        <v>0</v>
      </c>
      <c r="Q172" s="43">
        <f t="shared" si="33"/>
        <v>18333</v>
      </c>
      <c r="S172" s="30">
        <f t="shared" si="34"/>
        <v>0</v>
      </c>
      <c r="T172" s="205">
        <f t="shared" si="35"/>
        <v>0</v>
      </c>
      <c r="U172" s="205">
        <f t="shared" si="36"/>
        <v>0</v>
      </c>
      <c r="V172" s="8"/>
      <c r="W172" s="8"/>
      <c r="X172" s="8"/>
      <c r="Y172" s="9"/>
      <c r="Z172" s="9"/>
    </row>
    <row r="173" spans="2:26" s="1" customFormat="1" ht="14.4">
      <c r="B173" s="21" t="s">
        <v>338</v>
      </c>
      <c r="C173" s="224" t="s">
        <v>315</v>
      </c>
      <c r="D173" s="23" t="s">
        <v>166</v>
      </c>
      <c r="E173" s="24"/>
      <c r="F173" s="24"/>
      <c r="G173" s="24"/>
      <c r="H173" s="24"/>
      <c r="I173" s="241" t="s">
        <v>313</v>
      </c>
      <c r="J173" s="241">
        <v>170</v>
      </c>
      <c r="K173" s="273">
        <v>25.38</v>
      </c>
      <c r="L173" s="266">
        <f t="shared" si="30"/>
        <v>4314.6000000000004</v>
      </c>
      <c r="M173" s="241" t="str">
        <f t="shared" si="31"/>
        <v>op.</v>
      </c>
      <c r="N173" s="241"/>
      <c r="O173" s="245">
        <v>0</v>
      </c>
      <c r="P173" s="246">
        <f t="shared" si="32"/>
        <v>0</v>
      </c>
      <c r="Q173" s="43">
        <f t="shared" si="33"/>
        <v>4314.6000000000004</v>
      </c>
      <c r="S173" s="30">
        <f t="shared" si="34"/>
        <v>0</v>
      </c>
      <c r="T173" s="205">
        <f t="shared" si="35"/>
        <v>0</v>
      </c>
      <c r="U173" s="205">
        <f t="shared" si="36"/>
        <v>0</v>
      </c>
      <c r="V173" s="8"/>
      <c r="W173" s="8"/>
      <c r="X173" s="8"/>
      <c r="Y173" s="9"/>
      <c r="Z173" s="9"/>
    </row>
    <row r="174" spans="2:26" s="1" customFormat="1" ht="14.4">
      <c r="B174" s="21" t="s">
        <v>339</v>
      </c>
      <c r="C174" s="224" t="s">
        <v>317</v>
      </c>
      <c r="D174" s="23" t="s">
        <v>166</v>
      </c>
      <c r="E174" s="24"/>
      <c r="F174" s="24"/>
      <c r="G174" s="24"/>
      <c r="H174" s="24"/>
      <c r="I174" s="241" t="s">
        <v>279</v>
      </c>
      <c r="J174" s="241">
        <v>555</v>
      </c>
      <c r="K174" s="273">
        <v>29.907675675675701</v>
      </c>
      <c r="L174" s="266">
        <f t="shared" si="30"/>
        <v>16598.759999999998</v>
      </c>
      <c r="M174" s="241" t="str">
        <f t="shared" si="31"/>
        <v>litr</v>
      </c>
      <c r="N174" s="241"/>
      <c r="O174" s="245">
        <v>0</v>
      </c>
      <c r="P174" s="246">
        <f t="shared" si="32"/>
        <v>0</v>
      </c>
      <c r="Q174" s="43">
        <f t="shared" si="33"/>
        <v>16598.759999999998</v>
      </c>
      <c r="S174" s="30">
        <f t="shared" si="34"/>
        <v>0</v>
      </c>
      <c r="T174" s="205">
        <f t="shared" si="35"/>
        <v>0</v>
      </c>
      <c r="U174" s="205">
        <f t="shared" si="36"/>
        <v>0</v>
      </c>
      <c r="V174" s="8"/>
      <c r="W174" s="8"/>
      <c r="X174" s="8"/>
      <c r="Y174" s="9"/>
      <c r="Z174" s="9"/>
    </row>
    <row r="175" spans="2:26" s="1" customFormat="1" ht="14.4">
      <c r="B175" s="21" t="s">
        <v>831</v>
      </c>
      <c r="C175" s="224" t="s">
        <v>319</v>
      </c>
      <c r="D175" s="23" t="s">
        <v>166</v>
      </c>
      <c r="E175" s="24"/>
      <c r="F175" s="24"/>
      <c r="G175" s="24"/>
      <c r="H175" s="24"/>
      <c r="I175" s="241" t="s">
        <v>279</v>
      </c>
      <c r="J175" s="241">
        <v>550</v>
      </c>
      <c r="K175" s="273">
        <v>20.52</v>
      </c>
      <c r="L175" s="266">
        <f t="shared" si="30"/>
        <v>11286</v>
      </c>
      <c r="M175" s="241" t="str">
        <f t="shared" si="31"/>
        <v>litr</v>
      </c>
      <c r="N175" s="241"/>
      <c r="O175" s="245">
        <v>0</v>
      </c>
      <c r="P175" s="246">
        <f t="shared" si="32"/>
        <v>0</v>
      </c>
      <c r="Q175" s="43">
        <f t="shared" si="33"/>
        <v>11286</v>
      </c>
      <c r="S175" s="30">
        <f t="shared" si="34"/>
        <v>0</v>
      </c>
      <c r="T175" s="205">
        <f t="shared" si="35"/>
        <v>0</v>
      </c>
      <c r="U175" s="205">
        <f t="shared" si="36"/>
        <v>0</v>
      </c>
      <c r="V175" s="8"/>
      <c r="W175" s="8"/>
      <c r="X175" s="8"/>
      <c r="Y175" s="9"/>
      <c r="Z175" s="9"/>
    </row>
    <row r="176" spans="2:26" s="1" customFormat="1" ht="14.4">
      <c r="B176" s="21" t="s">
        <v>832</v>
      </c>
      <c r="C176" s="224" t="s">
        <v>321</v>
      </c>
      <c r="D176" s="23" t="s">
        <v>166</v>
      </c>
      <c r="E176" s="24"/>
      <c r="F176" s="24"/>
      <c r="G176" s="24"/>
      <c r="H176" s="24"/>
      <c r="I176" s="241" t="s">
        <v>279</v>
      </c>
      <c r="J176" s="241">
        <v>50</v>
      </c>
      <c r="K176" s="273">
        <v>14.472</v>
      </c>
      <c r="L176" s="266">
        <f t="shared" si="30"/>
        <v>723.6</v>
      </c>
      <c r="M176" s="241" t="str">
        <f t="shared" si="31"/>
        <v>litr</v>
      </c>
      <c r="N176" s="241"/>
      <c r="O176" s="245">
        <v>0</v>
      </c>
      <c r="P176" s="246">
        <f t="shared" si="32"/>
        <v>0</v>
      </c>
      <c r="Q176" s="43">
        <f t="shared" si="33"/>
        <v>723.6</v>
      </c>
      <c r="S176" s="30">
        <f t="shared" si="34"/>
        <v>0</v>
      </c>
      <c r="T176" s="205">
        <f t="shared" si="35"/>
        <v>0</v>
      </c>
      <c r="U176" s="205">
        <f t="shared" si="36"/>
        <v>0</v>
      </c>
      <c r="V176" s="8"/>
      <c r="W176" s="8"/>
      <c r="X176" s="8"/>
      <c r="Y176" s="9"/>
      <c r="Z176" s="9"/>
    </row>
    <row r="177" spans="2:26" s="1" customFormat="1" ht="14.4">
      <c r="B177" s="21" t="s">
        <v>833</v>
      </c>
      <c r="C177" s="224" t="s">
        <v>323</v>
      </c>
      <c r="D177" s="23" t="s">
        <v>166</v>
      </c>
      <c r="E177" s="24"/>
      <c r="F177" s="24"/>
      <c r="G177" s="24"/>
      <c r="H177" s="24"/>
      <c r="I177" s="241" t="s">
        <v>279</v>
      </c>
      <c r="J177" s="241">
        <v>50</v>
      </c>
      <c r="K177" s="273">
        <v>14.472</v>
      </c>
      <c r="L177" s="266">
        <f t="shared" si="30"/>
        <v>723.6</v>
      </c>
      <c r="M177" s="241" t="str">
        <f t="shared" si="31"/>
        <v>litr</v>
      </c>
      <c r="N177" s="241"/>
      <c r="O177" s="245">
        <v>0</v>
      </c>
      <c r="P177" s="246">
        <f t="shared" si="32"/>
        <v>0</v>
      </c>
      <c r="Q177" s="43">
        <f t="shared" si="33"/>
        <v>723.6</v>
      </c>
      <c r="S177" s="30">
        <f t="shared" si="34"/>
        <v>0</v>
      </c>
      <c r="T177" s="205">
        <f t="shared" si="35"/>
        <v>0</v>
      </c>
      <c r="U177" s="205">
        <f t="shared" si="36"/>
        <v>0</v>
      </c>
      <c r="V177" s="8"/>
      <c r="W177" s="8"/>
      <c r="X177" s="8"/>
      <c r="Y177" s="9"/>
      <c r="Z177" s="9"/>
    </row>
    <row r="178" spans="2:26" s="1" customFormat="1" ht="14.4">
      <c r="B178" s="21" t="s">
        <v>834</v>
      </c>
      <c r="C178" s="224" t="s">
        <v>325</v>
      </c>
      <c r="D178" s="23" t="s">
        <v>166</v>
      </c>
      <c r="E178" s="24"/>
      <c r="F178" s="24"/>
      <c r="G178" s="24"/>
      <c r="H178" s="24"/>
      <c r="I178" s="241" t="s">
        <v>279</v>
      </c>
      <c r="J178" s="241">
        <v>450</v>
      </c>
      <c r="K178" s="273">
        <v>14.688000000000001</v>
      </c>
      <c r="L178" s="266">
        <f t="shared" si="30"/>
        <v>6609.6</v>
      </c>
      <c r="M178" s="241" t="str">
        <f t="shared" si="31"/>
        <v>litr</v>
      </c>
      <c r="N178" s="241"/>
      <c r="O178" s="245">
        <v>0</v>
      </c>
      <c r="P178" s="246">
        <f t="shared" si="32"/>
        <v>0</v>
      </c>
      <c r="Q178" s="43">
        <f t="shared" si="33"/>
        <v>6609.6</v>
      </c>
      <c r="S178" s="30">
        <f t="shared" si="34"/>
        <v>0</v>
      </c>
      <c r="T178" s="205">
        <f t="shared" si="35"/>
        <v>0</v>
      </c>
      <c r="U178" s="205">
        <f t="shared" si="36"/>
        <v>0</v>
      </c>
      <c r="V178" s="8"/>
      <c r="W178" s="8"/>
      <c r="X178" s="8"/>
      <c r="Y178" s="9"/>
      <c r="Z178" s="9"/>
    </row>
    <row r="179" spans="2:26" s="1" customFormat="1" ht="14.4">
      <c r="B179" s="21" t="s">
        <v>835</v>
      </c>
      <c r="C179" s="224" t="s">
        <v>327</v>
      </c>
      <c r="D179" s="23" t="s">
        <v>166</v>
      </c>
      <c r="E179" s="24"/>
      <c r="F179" s="24"/>
      <c r="G179" s="24"/>
      <c r="H179" s="24"/>
      <c r="I179" s="241" t="s">
        <v>279</v>
      </c>
      <c r="J179" s="241">
        <v>200</v>
      </c>
      <c r="K179" s="273">
        <v>20.52</v>
      </c>
      <c r="L179" s="266">
        <f t="shared" si="30"/>
        <v>4104</v>
      </c>
      <c r="M179" s="241" t="str">
        <f t="shared" si="31"/>
        <v>litr</v>
      </c>
      <c r="N179" s="241"/>
      <c r="O179" s="245">
        <v>0</v>
      </c>
      <c r="P179" s="246">
        <f t="shared" si="32"/>
        <v>0</v>
      </c>
      <c r="Q179" s="43">
        <f t="shared" si="33"/>
        <v>4104</v>
      </c>
      <c r="S179" s="30">
        <f t="shared" si="34"/>
        <v>0</v>
      </c>
      <c r="T179" s="205">
        <f t="shared" si="35"/>
        <v>0</v>
      </c>
      <c r="U179" s="205">
        <f t="shared" si="36"/>
        <v>0</v>
      </c>
      <c r="V179" s="8"/>
      <c r="W179" s="8"/>
      <c r="X179" s="8"/>
      <c r="Y179" s="9"/>
      <c r="Z179" s="9"/>
    </row>
    <row r="180" spans="2:26" s="1" customFormat="1" ht="14.4">
      <c r="B180" s="21" t="s">
        <v>836</v>
      </c>
      <c r="C180" s="224" t="s">
        <v>329</v>
      </c>
      <c r="D180" s="23" t="s">
        <v>166</v>
      </c>
      <c r="E180" s="24"/>
      <c r="F180" s="24"/>
      <c r="G180" s="24"/>
      <c r="H180" s="24"/>
      <c r="I180" s="241" t="s">
        <v>159</v>
      </c>
      <c r="J180" s="241">
        <v>60</v>
      </c>
      <c r="K180" s="273">
        <v>126.93666666666699</v>
      </c>
      <c r="L180" s="266">
        <f t="shared" si="30"/>
        <v>7616.2</v>
      </c>
      <c r="M180" s="241" t="str">
        <f t="shared" si="31"/>
        <v>kg</v>
      </c>
      <c r="N180" s="241"/>
      <c r="O180" s="245">
        <v>0</v>
      </c>
      <c r="P180" s="246">
        <f t="shared" si="32"/>
        <v>0</v>
      </c>
      <c r="Q180" s="43">
        <f t="shared" si="33"/>
        <v>7616.2</v>
      </c>
      <c r="S180" s="30">
        <f t="shared" si="34"/>
        <v>0</v>
      </c>
      <c r="T180" s="205">
        <f t="shared" si="35"/>
        <v>0</v>
      </c>
      <c r="U180" s="205">
        <f t="shared" si="36"/>
        <v>0</v>
      </c>
      <c r="V180" s="8"/>
      <c r="W180" s="8"/>
      <c r="X180" s="8"/>
      <c r="Y180" s="9"/>
      <c r="Z180" s="9"/>
    </row>
    <row r="181" spans="2:26" s="1" customFormat="1" ht="14.4">
      <c r="B181" s="21" t="s">
        <v>837</v>
      </c>
      <c r="C181" s="224" t="s">
        <v>331</v>
      </c>
      <c r="D181" s="23" t="s">
        <v>166</v>
      </c>
      <c r="E181" s="24"/>
      <c r="F181" s="24"/>
      <c r="G181" s="24"/>
      <c r="H181" s="24"/>
      <c r="I181" s="241" t="s">
        <v>279</v>
      </c>
      <c r="J181" s="241">
        <v>310</v>
      </c>
      <c r="K181" s="273">
        <v>15.66</v>
      </c>
      <c r="L181" s="266">
        <f t="shared" si="30"/>
        <v>4854.6000000000004</v>
      </c>
      <c r="M181" s="241" t="str">
        <f t="shared" si="31"/>
        <v>litr</v>
      </c>
      <c r="N181" s="241"/>
      <c r="O181" s="245">
        <v>0</v>
      </c>
      <c r="P181" s="246">
        <f t="shared" si="32"/>
        <v>0</v>
      </c>
      <c r="Q181" s="43">
        <f t="shared" si="33"/>
        <v>4854.6000000000004</v>
      </c>
      <c r="S181" s="30">
        <f t="shared" si="34"/>
        <v>0</v>
      </c>
      <c r="T181" s="205">
        <f t="shared" si="35"/>
        <v>0</v>
      </c>
      <c r="U181" s="205">
        <f t="shared" si="36"/>
        <v>0</v>
      </c>
      <c r="V181" s="8"/>
      <c r="W181" s="8"/>
      <c r="X181" s="8"/>
      <c r="Y181" s="9"/>
      <c r="Z181" s="9"/>
    </row>
    <row r="182" spans="2:26" s="1" customFormat="1" ht="14.4">
      <c r="B182" s="21" t="s">
        <v>838</v>
      </c>
      <c r="C182" s="224" t="s">
        <v>333</v>
      </c>
      <c r="D182" s="23" t="s">
        <v>166</v>
      </c>
      <c r="E182" s="24"/>
      <c r="F182" s="24"/>
      <c r="G182" s="24"/>
      <c r="H182" s="24"/>
      <c r="I182" s="241" t="s">
        <v>313</v>
      </c>
      <c r="J182" s="241">
        <v>330</v>
      </c>
      <c r="K182" s="273">
        <v>13.77</v>
      </c>
      <c r="L182" s="266">
        <f t="shared" si="30"/>
        <v>4544.1000000000004</v>
      </c>
      <c r="M182" s="241" t="str">
        <f t="shared" si="31"/>
        <v>op.</v>
      </c>
      <c r="N182" s="241"/>
      <c r="O182" s="245">
        <v>0</v>
      </c>
      <c r="P182" s="246">
        <f t="shared" si="32"/>
        <v>0</v>
      </c>
      <c r="Q182" s="43">
        <f t="shared" si="33"/>
        <v>4544.1000000000004</v>
      </c>
      <c r="S182" s="30">
        <f t="shared" si="34"/>
        <v>0</v>
      </c>
      <c r="T182" s="205">
        <f t="shared" si="35"/>
        <v>0</v>
      </c>
      <c r="U182" s="205">
        <f t="shared" si="36"/>
        <v>0</v>
      </c>
      <c r="V182" s="8"/>
      <c r="W182" s="8"/>
      <c r="X182" s="8"/>
      <c r="Y182" s="9"/>
      <c r="Z182" s="9"/>
    </row>
    <row r="183" spans="2:26" s="1" customFormat="1" ht="14.4">
      <c r="B183" s="21" t="s">
        <v>839</v>
      </c>
      <c r="C183" s="224" t="s">
        <v>335</v>
      </c>
      <c r="D183" s="23" t="s">
        <v>166</v>
      </c>
      <c r="E183" s="24"/>
      <c r="F183" s="24"/>
      <c r="G183" s="24"/>
      <c r="H183" s="24"/>
      <c r="I183" s="241" t="s">
        <v>279</v>
      </c>
      <c r="J183" s="241">
        <v>420</v>
      </c>
      <c r="K183" s="273">
        <v>15.66</v>
      </c>
      <c r="L183" s="266">
        <f t="shared" si="30"/>
        <v>6577.2</v>
      </c>
      <c r="M183" s="241" t="str">
        <f t="shared" si="31"/>
        <v>litr</v>
      </c>
      <c r="N183" s="241"/>
      <c r="O183" s="245">
        <v>0</v>
      </c>
      <c r="P183" s="246">
        <f t="shared" si="32"/>
        <v>0</v>
      </c>
      <c r="Q183" s="43">
        <f t="shared" si="33"/>
        <v>6577.2</v>
      </c>
      <c r="S183" s="30">
        <f t="shared" si="34"/>
        <v>0</v>
      </c>
      <c r="T183" s="205">
        <f t="shared" si="35"/>
        <v>0</v>
      </c>
      <c r="U183" s="205">
        <f t="shared" si="36"/>
        <v>0</v>
      </c>
      <c r="V183" s="8"/>
      <c r="W183" s="8"/>
      <c r="X183" s="8"/>
      <c r="Y183" s="9"/>
      <c r="Z183" s="9"/>
    </row>
    <row r="184" spans="2:26" s="1" customFormat="1" ht="14.4">
      <c r="B184" s="21" t="s">
        <v>840</v>
      </c>
      <c r="C184" s="224" t="s">
        <v>337</v>
      </c>
      <c r="D184" s="23" t="s">
        <v>166</v>
      </c>
      <c r="E184" s="24"/>
      <c r="F184" s="24"/>
      <c r="G184" s="24"/>
      <c r="H184" s="24"/>
      <c r="I184" s="241" t="s">
        <v>279</v>
      </c>
      <c r="J184" s="241">
        <v>100</v>
      </c>
      <c r="K184" s="273">
        <v>145.80000000000001</v>
      </c>
      <c r="L184" s="266">
        <f t="shared" ref="L184:L187" si="37">ROUND(K184*J184,2)</f>
        <v>14580</v>
      </c>
      <c r="M184" s="241" t="str">
        <f t="shared" si="31"/>
        <v>litr</v>
      </c>
      <c r="N184" s="241"/>
      <c r="O184" s="245">
        <v>0</v>
      </c>
      <c r="P184" s="246">
        <f t="shared" ref="P184:P186" si="38">O184*N184</f>
        <v>0</v>
      </c>
      <c r="Q184" s="43">
        <f t="shared" ref="Q184:Q187" si="39">P184+L184</f>
        <v>14580</v>
      </c>
      <c r="S184" s="30">
        <f t="shared" si="34"/>
        <v>0</v>
      </c>
      <c r="T184" s="205">
        <f t="shared" si="35"/>
        <v>0</v>
      </c>
      <c r="U184" s="205">
        <f t="shared" si="36"/>
        <v>0</v>
      </c>
      <c r="V184" s="8"/>
      <c r="W184" s="8"/>
      <c r="X184" s="8"/>
      <c r="Y184" s="9"/>
      <c r="Z184" s="9"/>
    </row>
    <row r="185" spans="2:26" s="1" customFormat="1" ht="28.8">
      <c r="B185" s="21" t="s">
        <v>841</v>
      </c>
      <c r="C185" s="76" t="s">
        <v>842</v>
      </c>
      <c r="D185" s="23" t="s">
        <v>166</v>
      </c>
      <c r="E185" s="24"/>
      <c r="F185" s="24"/>
      <c r="G185" s="24"/>
      <c r="H185" s="33" t="s">
        <v>28</v>
      </c>
      <c r="I185" s="241" t="s">
        <v>211</v>
      </c>
      <c r="J185" s="241">
        <v>1</v>
      </c>
      <c r="K185" s="273">
        <v>240039</v>
      </c>
      <c r="L185" s="267">
        <f t="shared" si="37"/>
        <v>240039</v>
      </c>
      <c r="M185" s="241" t="str">
        <f t="shared" si="31"/>
        <v>zestaw</v>
      </c>
      <c r="N185" s="241"/>
      <c r="O185" s="274">
        <v>0</v>
      </c>
      <c r="P185" s="246">
        <f t="shared" si="38"/>
        <v>0</v>
      </c>
      <c r="Q185" s="40">
        <f t="shared" si="39"/>
        <v>240039</v>
      </c>
      <c r="S185" s="30">
        <f t="shared" si="34"/>
        <v>0</v>
      </c>
      <c r="T185" s="205">
        <f t="shared" si="35"/>
        <v>0</v>
      </c>
      <c r="U185" s="205">
        <f t="shared" si="36"/>
        <v>240039</v>
      </c>
      <c r="V185" s="8"/>
      <c r="W185" s="8"/>
      <c r="X185" s="8"/>
      <c r="Y185" s="9"/>
      <c r="Z185" s="9"/>
    </row>
    <row r="186" spans="2:26" s="1" customFormat="1" ht="14.4">
      <c r="B186" s="21" t="s">
        <v>843</v>
      </c>
      <c r="C186" s="225" t="s">
        <v>844</v>
      </c>
      <c r="D186" s="23" t="s">
        <v>166</v>
      </c>
      <c r="E186" s="24"/>
      <c r="F186" s="24"/>
      <c r="G186" s="24"/>
      <c r="H186" s="24"/>
      <c r="I186" s="241" t="s">
        <v>501</v>
      </c>
      <c r="J186" s="241">
        <v>400</v>
      </c>
      <c r="K186" s="273">
        <v>120</v>
      </c>
      <c r="L186" s="266">
        <f t="shared" si="37"/>
        <v>48000</v>
      </c>
      <c r="M186" s="241" t="str">
        <f t="shared" si="31"/>
        <v>godzina</v>
      </c>
      <c r="N186" s="241"/>
      <c r="O186" s="245">
        <v>0</v>
      </c>
      <c r="P186" s="246">
        <f t="shared" si="38"/>
        <v>0</v>
      </c>
      <c r="Q186" s="43">
        <f t="shared" si="39"/>
        <v>48000</v>
      </c>
      <c r="S186" s="30">
        <f t="shared" si="34"/>
        <v>0</v>
      </c>
      <c r="T186" s="205">
        <f t="shared" si="35"/>
        <v>0</v>
      </c>
      <c r="U186" s="205">
        <f t="shared" si="36"/>
        <v>0</v>
      </c>
      <c r="V186" s="8"/>
      <c r="W186" s="8"/>
      <c r="X186" s="8"/>
      <c r="Y186" s="9"/>
      <c r="Z186" s="9"/>
    </row>
    <row r="187" spans="2:26" s="1" customFormat="1" ht="14.4">
      <c r="B187" s="21" t="s">
        <v>845</v>
      </c>
      <c r="C187" s="226" t="s">
        <v>340</v>
      </c>
      <c r="D187" s="23" t="s">
        <v>166</v>
      </c>
      <c r="E187" s="24"/>
      <c r="F187" s="24"/>
      <c r="G187" s="24"/>
      <c r="H187" s="24"/>
      <c r="I187" s="241" t="s">
        <v>341</v>
      </c>
      <c r="J187" s="241">
        <v>200</v>
      </c>
      <c r="K187" s="273">
        <v>200</v>
      </c>
      <c r="L187" s="266">
        <f t="shared" si="37"/>
        <v>40000</v>
      </c>
      <c r="M187" s="241" t="str">
        <f t="shared" si="31"/>
        <v>liczba dni</v>
      </c>
      <c r="N187" s="241"/>
      <c r="O187" s="245"/>
      <c r="P187" s="246"/>
      <c r="Q187" s="43">
        <f t="shared" si="39"/>
        <v>40000</v>
      </c>
      <c r="S187" s="30">
        <f t="shared" si="34"/>
        <v>0</v>
      </c>
      <c r="T187" s="205">
        <f t="shared" si="35"/>
        <v>0</v>
      </c>
      <c r="U187" s="205">
        <f t="shared" si="36"/>
        <v>0</v>
      </c>
      <c r="V187" s="8"/>
      <c r="W187" s="8"/>
      <c r="X187" s="8"/>
      <c r="Y187" s="9"/>
      <c r="Z187" s="9"/>
    </row>
    <row r="188" spans="2:26" s="1" customFormat="1" ht="23.85" customHeight="1">
      <c r="B188" s="45" t="s">
        <v>342</v>
      </c>
      <c r="C188" s="542" t="s">
        <v>343</v>
      </c>
      <c r="D188" s="542"/>
      <c r="E188" s="542"/>
      <c r="F188" s="542"/>
      <c r="G188" s="542"/>
      <c r="H188" s="542"/>
      <c r="I188" s="543">
        <f>SUM(L189:L200)</f>
        <v>921100</v>
      </c>
      <c r="J188" s="543"/>
      <c r="K188" s="543"/>
      <c r="L188" s="543"/>
      <c r="M188" s="543">
        <f>SUM(P189:P199)</f>
        <v>0</v>
      </c>
      <c r="N188" s="543"/>
      <c r="O188" s="543"/>
      <c r="P188" s="543"/>
      <c r="Q188" s="20">
        <f>SUM(Q189:Q200)</f>
        <v>921100</v>
      </c>
      <c r="R188" s="46"/>
      <c r="S188" s="47">
        <f>SUM(S189:S201)</f>
        <v>0</v>
      </c>
      <c r="T188" s="47">
        <f>SUM(T189:T201)</f>
        <v>42000</v>
      </c>
      <c r="U188" s="47">
        <f>SUM(U189:U201)</f>
        <v>85305</v>
      </c>
      <c r="V188" s="220">
        <f>U188/Q188</f>
        <v>9.2612094235153625E-2</v>
      </c>
      <c r="W188" s="202">
        <f>Q188-U188</f>
        <v>835795</v>
      </c>
      <c r="X188" s="202">
        <f>Q188-U188</f>
        <v>835795</v>
      </c>
      <c r="Y188" s="9"/>
      <c r="Z188" s="9"/>
    </row>
    <row r="189" spans="2:26" s="1" customFormat="1" ht="14.4">
      <c r="B189" s="21" t="s">
        <v>344</v>
      </c>
      <c r="C189" s="225" t="s">
        <v>846</v>
      </c>
      <c r="D189" s="23" t="s">
        <v>346</v>
      </c>
      <c r="E189" s="24"/>
      <c r="F189" s="24"/>
      <c r="G189" s="24"/>
      <c r="H189" s="24"/>
      <c r="I189" s="241" t="s">
        <v>25</v>
      </c>
      <c r="J189" s="241">
        <v>5</v>
      </c>
      <c r="K189" s="273">
        <v>1500</v>
      </c>
      <c r="L189" s="266">
        <f t="shared" ref="L189:L201" si="40">ROUND(K189*J189,2)</f>
        <v>7500</v>
      </c>
      <c r="M189" s="241" t="str">
        <f t="shared" ref="M189:M201" si="41">I189</f>
        <v>szt.</v>
      </c>
      <c r="N189" s="241"/>
      <c r="O189" s="245">
        <v>0</v>
      </c>
      <c r="P189" s="246">
        <f t="shared" ref="P189:P201" si="42">O189*N189</f>
        <v>0</v>
      </c>
      <c r="Q189" s="43">
        <f t="shared" ref="Q189:Q201" si="43">P189+L189</f>
        <v>7500</v>
      </c>
      <c r="S189" s="30">
        <f t="shared" ref="S189:S201" si="44">IF(F189="T",Q189,0)</f>
        <v>0</v>
      </c>
      <c r="T189" s="205">
        <f t="shared" ref="T189:T201" si="45">IF(G189="T",Q189,0)</f>
        <v>0</v>
      </c>
      <c r="U189" s="205">
        <f t="shared" ref="U189:U201" si="46">IF(H189="T",Q189,0)</f>
        <v>0</v>
      </c>
      <c r="V189" s="8"/>
      <c r="W189" s="8"/>
      <c r="X189" s="8"/>
      <c r="Y189" s="9"/>
      <c r="Z189" s="9"/>
    </row>
    <row r="190" spans="2:26" s="1" customFormat="1" ht="14.4">
      <c r="B190" s="21" t="s">
        <v>347</v>
      </c>
      <c r="C190" s="225" t="s">
        <v>847</v>
      </c>
      <c r="D190" s="23" t="s">
        <v>346</v>
      </c>
      <c r="E190" s="24"/>
      <c r="F190" s="24"/>
      <c r="G190" s="24"/>
      <c r="H190" s="24"/>
      <c r="I190" s="241" t="s">
        <v>25</v>
      </c>
      <c r="J190" s="241">
        <v>10</v>
      </c>
      <c r="K190" s="273">
        <v>300</v>
      </c>
      <c r="L190" s="266">
        <f t="shared" si="40"/>
        <v>3000</v>
      </c>
      <c r="M190" s="241" t="str">
        <f t="shared" si="41"/>
        <v>szt.</v>
      </c>
      <c r="N190" s="241"/>
      <c r="O190" s="245">
        <v>0</v>
      </c>
      <c r="P190" s="246">
        <f t="shared" si="42"/>
        <v>0</v>
      </c>
      <c r="Q190" s="43">
        <f t="shared" si="43"/>
        <v>3000</v>
      </c>
      <c r="S190" s="30">
        <f t="shared" si="44"/>
        <v>0</v>
      </c>
      <c r="T190" s="205">
        <f t="shared" si="45"/>
        <v>0</v>
      </c>
      <c r="U190" s="205">
        <f t="shared" si="46"/>
        <v>0</v>
      </c>
      <c r="V190" s="8"/>
      <c r="W190" s="8"/>
      <c r="X190" s="8"/>
      <c r="Y190" s="9"/>
      <c r="Z190" s="9"/>
    </row>
    <row r="191" spans="2:26" s="1" customFormat="1" ht="14.4">
      <c r="B191" s="21" t="s">
        <v>349</v>
      </c>
      <c r="C191" s="225" t="s">
        <v>848</v>
      </c>
      <c r="D191" s="23" t="s">
        <v>346</v>
      </c>
      <c r="E191" s="24"/>
      <c r="F191" s="24"/>
      <c r="G191" s="24"/>
      <c r="H191" s="24"/>
      <c r="I191" s="241" t="s">
        <v>25</v>
      </c>
      <c r="J191" s="241">
        <v>10</v>
      </c>
      <c r="K191" s="273">
        <v>200</v>
      </c>
      <c r="L191" s="266">
        <f t="shared" si="40"/>
        <v>2000</v>
      </c>
      <c r="M191" s="241" t="str">
        <f t="shared" si="41"/>
        <v>szt.</v>
      </c>
      <c r="N191" s="241"/>
      <c r="O191" s="245">
        <v>0</v>
      </c>
      <c r="P191" s="246">
        <f t="shared" si="42"/>
        <v>0</v>
      </c>
      <c r="Q191" s="43">
        <f t="shared" si="43"/>
        <v>2000</v>
      </c>
      <c r="S191" s="30">
        <f t="shared" si="44"/>
        <v>0</v>
      </c>
      <c r="T191" s="205">
        <f t="shared" si="45"/>
        <v>0</v>
      </c>
      <c r="U191" s="205">
        <f t="shared" si="46"/>
        <v>0</v>
      </c>
      <c r="V191" s="8"/>
      <c r="W191" s="8"/>
      <c r="X191" s="8"/>
      <c r="Y191" s="9"/>
      <c r="Z191" s="9"/>
    </row>
    <row r="192" spans="2:26" s="1" customFormat="1" ht="14.4">
      <c r="B192" s="21" t="s">
        <v>351</v>
      </c>
      <c r="C192" s="225" t="s">
        <v>849</v>
      </c>
      <c r="D192" s="23" t="s">
        <v>346</v>
      </c>
      <c r="E192" s="24"/>
      <c r="F192" s="24"/>
      <c r="G192" s="24"/>
      <c r="H192" s="24"/>
      <c r="I192" s="241" t="s">
        <v>25</v>
      </c>
      <c r="J192" s="241">
        <v>10</v>
      </c>
      <c r="K192" s="273">
        <v>200</v>
      </c>
      <c r="L192" s="266">
        <f t="shared" si="40"/>
        <v>2000</v>
      </c>
      <c r="M192" s="241" t="str">
        <f t="shared" si="41"/>
        <v>szt.</v>
      </c>
      <c r="N192" s="241"/>
      <c r="O192" s="245">
        <v>0</v>
      </c>
      <c r="P192" s="246">
        <f t="shared" si="42"/>
        <v>0</v>
      </c>
      <c r="Q192" s="43">
        <f t="shared" si="43"/>
        <v>2000</v>
      </c>
      <c r="S192" s="30">
        <f t="shared" si="44"/>
        <v>0</v>
      </c>
      <c r="T192" s="205">
        <f t="shared" si="45"/>
        <v>0</v>
      </c>
      <c r="U192" s="205">
        <f t="shared" si="46"/>
        <v>0</v>
      </c>
      <c r="V192" s="8"/>
      <c r="W192" s="8"/>
      <c r="X192" s="8"/>
      <c r="Y192" s="9"/>
      <c r="Z192" s="9"/>
    </row>
    <row r="193" spans="2:26" s="1" customFormat="1" ht="14.4">
      <c r="B193" s="21" t="s">
        <v>353</v>
      </c>
      <c r="C193" s="225" t="s">
        <v>850</v>
      </c>
      <c r="D193" s="23" t="s">
        <v>346</v>
      </c>
      <c r="E193" s="24"/>
      <c r="F193" s="24"/>
      <c r="G193" s="24"/>
      <c r="H193" s="24"/>
      <c r="I193" s="241" t="s">
        <v>25</v>
      </c>
      <c r="J193" s="241">
        <v>4</v>
      </c>
      <c r="K193" s="273">
        <v>150</v>
      </c>
      <c r="L193" s="266">
        <f t="shared" si="40"/>
        <v>600</v>
      </c>
      <c r="M193" s="241" t="str">
        <f t="shared" si="41"/>
        <v>szt.</v>
      </c>
      <c r="N193" s="241"/>
      <c r="O193" s="245">
        <v>0</v>
      </c>
      <c r="P193" s="246">
        <f t="shared" si="42"/>
        <v>0</v>
      </c>
      <c r="Q193" s="43">
        <f t="shared" si="43"/>
        <v>600</v>
      </c>
      <c r="S193" s="30">
        <f t="shared" si="44"/>
        <v>0</v>
      </c>
      <c r="T193" s="205">
        <f t="shared" si="45"/>
        <v>0</v>
      </c>
      <c r="U193" s="205">
        <f t="shared" si="46"/>
        <v>0</v>
      </c>
      <c r="V193" s="8"/>
      <c r="W193" s="8"/>
      <c r="X193" s="8"/>
      <c r="Y193" s="9"/>
      <c r="Z193" s="9"/>
    </row>
    <row r="194" spans="2:26" s="1" customFormat="1" ht="14.4">
      <c r="B194" s="21" t="s">
        <v>355</v>
      </c>
      <c r="C194" s="225" t="s">
        <v>851</v>
      </c>
      <c r="D194" s="23" t="s">
        <v>346</v>
      </c>
      <c r="E194" s="24"/>
      <c r="F194" s="24"/>
      <c r="G194" s="24"/>
      <c r="H194" s="24"/>
      <c r="I194" s="241" t="s">
        <v>25</v>
      </c>
      <c r="J194" s="241">
        <v>2000</v>
      </c>
      <c r="K194" s="273">
        <v>300</v>
      </c>
      <c r="L194" s="266">
        <f t="shared" si="40"/>
        <v>600000</v>
      </c>
      <c r="M194" s="241" t="str">
        <f t="shared" si="41"/>
        <v>szt.</v>
      </c>
      <c r="N194" s="241"/>
      <c r="O194" s="245">
        <v>0</v>
      </c>
      <c r="P194" s="246">
        <f t="shared" si="42"/>
        <v>0</v>
      </c>
      <c r="Q194" s="43">
        <f t="shared" si="43"/>
        <v>600000</v>
      </c>
      <c r="S194" s="30">
        <f t="shared" si="44"/>
        <v>0</v>
      </c>
      <c r="T194" s="205">
        <f t="shared" si="45"/>
        <v>0</v>
      </c>
      <c r="U194" s="205">
        <f t="shared" si="46"/>
        <v>0</v>
      </c>
      <c r="V194" s="8"/>
      <c r="W194" s="8"/>
      <c r="X194" s="8"/>
      <c r="Y194" s="9"/>
      <c r="Z194" s="9"/>
    </row>
    <row r="195" spans="2:26" s="1" customFormat="1" ht="14.4">
      <c r="B195" s="21" t="s">
        <v>357</v>
      </c>
      <c r="C195" s="225" t="s">
        <v>852</v>
      </c>
      <c r="D195" s="23" t="s">
        <v>346</v>
      </c>
      <c r="E195" s="24"/>
      <c r="F195" s="24"/>
      <c r="G195" s="24"/>
      <c r="H195" s="24"/>
      <c r="I195" s="241" t="s">
        <v>25</v>
      </c>
      <c r="J195" s="241">
        <v>1000</v>
      </c>
      <c r="K195" s="273">
        <v>70</v>
      </c>
      <c r="L195" s="266">
        <f t="shared" si="40"/>
        <v>70000</v>
      </c>
      <c r="M195" s="241" t="str">
        <f t="shared" si="41"/>
        <v>szt.</v>
      </c>
      <c r="N195" s="241"/>
      <c r="O195" s="245">
        <v>0</v>
      </c>
      <c r="P195" s="246">
        <f t="shared" si="42"/>
        <v>0</v>
      </c>
      <c r="Q195" s="43">
        <f t="shared" si="43"/>
        <v>70000</v>
      </c>
      <c r="S195" s="30">
        <f t="shared" si="44"/>
        <v>0</v>
      </c>
      <c r="T195" s="205">
        <f t="shared" si="45"/>
        <v>0</v>
      </c>
      <c r="U195" s="205">
        <f t="shared" si="46"/>
        <v>0</v>
      </c>
      <c r="V195" s="8"/>
      <c r="W195" s="8"/>
      <c r="X195" s="8"/>
      <c r="Y195" s="9"/>
      <c r="Z195" s="9"/>
    </row>
    <row r="196" spans="2:26" s="1" customFormat="1" ht="14.4">
      <c r="B196" s="21" t="s">
        <v>359</v>
      </c>
      <c r="C196" s="225" t="s">
        <v>853</v>
      </c>
      <c r="D196" s="23" t="s">
        <v>346</v>
      </c>
      <c r="E196" s="24"/>
      <c r="F196" s="24"/>
      <c r="G196" s="24"/>
      <c r="H196" s="24"/>
      <c r="I196" s="241" t="s">
        <v>25</v>
      </c>
      <c r="J196" s="241">
        <v>3000</v>
      </c>
      <c r="K196" s="273">
        <v>30</v>
      </c>
      <c r="L196" s="266">
        <f t="shared" si="40"/>
        <v>90000</v>
      </c>
      <c r="M196" s="241" t="str">
        <f t="shared" si="41"/>
        <v>szt.</v>
      </c>
      <c r="N196" s="241"/>
      <c r="O196" s="245">
        <v>0</v>
      </c>
      <c r="P196" s="246">
        <f t="shared" si="42"/>
        <v>0</v>
      </c>
      <c r="Q196" s="43">
        <f t="shared" si="43"/>
        <v>90000</v>
      </c>
      <c r="S196" s="30">
        <f t="shared" si="44"/>
        <v>0</v>
      </c>
      <c r="T196" s="205">
        <f t="shared" si="45"/>
        <v>0</v>
      </c>
      <c r="U196" s="205">
        <f t="shared" si="46"/>
        <v>0</v>
      </c>
      <c r="V196" s="8"/>
      <c r="W196" s="8"/>
      <c r="X196" s="8"/>
      <c r="Y196" s="9"/>
      <c r="Z196" s="9"/>
    </row>
    <row r="197" spans="2:26" s="1" customFormat="1" ht="14.4">
      <c r="B197" s="21" t="s">
        <v>361</v>
      </c>
      <c r="C197" s="225" t="s">
        <v>135</v>
      </c>
      <c r="D197" s="23" t="s">
        <v>346</v>
      </c>
      <c r="E197" s="24"/>
      <c r="F197" s="24"/>
      <c r="G197" s="24"/>
      <c r="H197" s="24"/>
      <c r="I197" s="241" t="s">
        <v>501</v>
      </c>
      <c r="J197" s="241">
        <v>10</v>
      </c>
      <c r="K197" s="273">
        <v>6000</v>
      </c>
      <c r="L197" s="266">
        <f t="shared" si="40"/>
        <v>60000</v>
      </c>
      <c r="M197" s="241" t="str">
        <f t="shared" si="41"/>
        <v>godzina</v>
      </c>
      <c r="N197" s="241"/>
      <c r="O197" s="245">
        <v>0</v>
      </c>
      <c r="P197" s="246">
        <f t="shared" si="42"/>
        <v>0</v>
      </c>
      <c r="Q197" s="43">
        <f t="shared" si="43"/>
        <v>60000</v>
      </c>
      <c r="S197" s="30">
        <f t="shared" si="44"/>
        <v>0</v>
      </c>
      <c r="T197" s="205">
        <f t="shared" si="45"/>
        <v>0</v>
      </c>
      <c r="U197" s="205">
        <f t="shared" si="46"/>
        <v>0</v>
      </c>
      <c r="V197" s="8"/>
      <c r="W197" s="8"/>
      <c r="X197" s="8"/>
      <c r="Y197" s="9"/>
      <c r="Z197" s="9"/>
    </row>
    <row r="198" spans="2:26" s="1" customFormat="1" ht="14.4">
      <c r="B198" s="21" t="s">
        <v>362</v>
      </c>
      <c r="C198" s="224" t="s">
        <v>854</v>
      </c>
      <c r="D198" s="23" t="s">
        <v>346</v>
      </c>
      <c r="E198" s="24"/>
      <c r="F198" s="24"/>
      <c r="G198" s="24"/>
      <c r="H198" s="24"/>
      <c r="I198" s="241" t="s">
        <v>25</v>
      </c>
      <c r="J198" s="241">
        <v>2</v>
      </c>
      <c r="K198" s="273">
        <v>2000</v>
      </c>
      <c r="L198" s="266">
        <f t="shared" si="40"/>
        <v>4000</v>
      </c>
      <c r="M198" s="241" t="str">
        <f t="shared" si="41"/>
        <v>szt.</v>
      </c>
      <c r="N198" s="241"/>
      <c r="O198" s="245">
        <v>0</v>
      </c>
      <c r="P198" s="246">
        <f t="shared" si="42"/>
        <v>0</v>
      </c>
      <c r="Q198" s="43">
        <f t="shared" si="43"/>
        <v>4000</v>
      </c>
      <c r="S198" s="30">
        <f t="shared" si="44"/>
        <v>0</v>
      </c>
      <c r="T198" s="205">
        <f t="shared" si="45"/>
        <v>0</v>
      </c>
      <c r="U198" s="205">
        <f t="shared" si="46"/>
        <v>0</v>
      </c>
      <c r="V198" s="8"/>
      <c r="W198" s="8"/>
      <c r="X198" s="8"/>
      <c r="Y198" s="9"/>
      <c r="Z198" s="9"/>
    </row>
    <row r="199" spans="2:26" s="3" customFormat="1" ht="28.8">
      <c r="B199" s="21" t="s">
        <v>363</v>
      </c>
      <c r="C199" s="275" t="s">
        <v>855</v>
      </c>
      <c r="D199" s="23" t="s">
        <v>346</v>
      </c>
      <c r="E199" s="23"/>
      <c r="F199" s="23"/>
      <c r="G199" s="276" t="s">
        <v>28</v>
      </c>
      <c r="H199" s="23"/>
      <c r="I199" s="241" t="s">
        <v>25</v>
      </c>
      <c r="J199" s="241">
        <v>14</v>
      </c>
      <c r="K199" s="277">
        <v>3000</v>
      </c>
      <c r="L199" s="245">
        <f t="shared" si="40"/>
        <v>42000</v>
      </c>
      <c r="M199" s="241" t="str">
        <f t="shared" si="41"/>
        <v>szt.</v>
      </c>
      <c r="N199" s="241"/>
      <c r="O199" s="245">
        <v>0</v>
      </c>
      <c r="P199" s="278">
        <f t="shared" si="42"/>
        <v>0</v>
      </c>
      <c r="Q199" s="42">
        <f t="shared" si="43"/>
        <v>42000</v>
      </c>
      <c r="S199" s="64">
        <f t="shared" si="44"/>
        <v>0</v>
      </c>
      <c r="T199" s="279">
        <f t="shared" si="45"/>
        <v>42000</v>
      </c>
      <c r="U199" s="279">
        <f t="shared" si="46"/>
        <v>0</v>
      </c>
      <c r="V199" s="16"/>
      <c r="W199" s="16"/>
      <c r="X199" s="16"/>
      <c r="Y199" s="16"/>
      <c r="Z199" s="16"/>
    </row>
    <row r="200" spans="2:26" s="1" customFormat="1" ht="14.4">
      <c r="B200" s="21" t="s">
        <v>856</v>
      </c>
      <c r="C200" s="226" t="s">
        <v>340</v>
      </c>
      <c r="D200" s="23" t="s">
        <v>346</v>
      </c>
      <c r="E200" s="24"/>
      <c r="F200" s="24"/>
      <c r="G200" s="24"/>
      <c r="H200" s="24"/>
      <c r="I200" s="241" t="s">
        <v>341</v>
      </c>
      <c r="J200" s="241">
        <v>200</v>
      </c>
      <c r="K200" s="280">
        <v>200</v>
      </c>
      <c r="L200" s="266">
        <f t="shared" si="40"/>
        <v>40000</v>
      </c>
      <c r="M200" s="241" t="str">
        <f t="shared" si="41"/>
        <v>liczba dni</v>
      </c>
      <c r="N200" s="241"/>
      <c r="O200" s="245">
        <v>0</v>
      </c>
      <c r="P200" s="246">
        <f t="shared" si="42"/>
        <v>0</v>
      </c>
      <c r="Q200" s="43">
        <f t="shared" si="43"/>
        <v>40000</v>
      </c>
      <c r="S200" s="30">
        <f t="shared" si="44"/>
        <v>0</v>
      </c>
      <c r="T200" s="205">
        <f t="shared" si="45"/>
        <v>0</v>
      </c>
      <c r="U200" s="205">
        <f t="shared" si="46"/>
        <v>0</v>
      </c>
      <c r="V200" s="8"/>
      <c r="W200" s="8"/>
      <c r="X200" s="8"/>
      <c r="Y200" s="9"/>
      <c r="Z200" s="9"/>
    </row>
    <row r="201" spans="2:26" s="1" customFormat="1" ht="14.4">
      <c r="B201" s="21" t="s">
        <v>857</v>
      </c>
      <c r="C201" s="281" t="s">
        <v>858</v>
      </c>
      <c r="D201" s="54" t="s">
        <v>346</v>
      </c>
      <c r="E201" s="282"/>
      <c r="F201" s="282"/>
      <c r="G201" s="282"/>
      <c r="H201" s="283" t="s">
        <v>28</v>
      </c>
      <c r="I201" s="284" t="s">
        <v>159</v>
      </c>
      <c r="J201" s="285">
        <v>23500</v>
      </c>
      <c r="K201" s="286">
        <v>3.63</v>
      </c>
      <c r="L201" s="267">
        <f t="shared" si="40"/>
        <v>85305</v>
      </c>
      <c r="M201" s="284" t="str">
        <f t="shared" si="41"/>
        <v>kg</v>
      </c>
      <c r="N201" s="284"/>
      <c r="O201" s="245">
        <v>0</v>
      </c>
      <c r="P201" s="246">
        <f t="shared" si="42"/>
        <v>0</v>
      </c>
      <c r="Q201" s="40">
        <f t="shared" si="43"/>
        <v>85305</v>
      </c>
      <c r="S201" s="30">
        <f t="shared" si="44"/>
        <v>0</v>
      </c>
      <c r="T201" s="205">
        <f t="shared" si="45"/>
        <v>0</v>
      </c>
      <c r="U201" s="205">
        <f t="shared" si="46"/>
        <v>85305</v>
      </c>
      <c r="V201" s="8"/>
      <c r="W201" s="8"/>
      <c r="X201" s="8"/>
      <c r="Y201" s="9"/>
      <c r="Z201" s="9"/>
    </row>
    <row r="202" spans="2:26" s="1" customFormat="1" ht="22.35" customHeight="1">
      <c r="B202" s="45" t="s">
        <v>364</v>
      </c>
      <c r="C202" s="542" t="s">
        <v>365</v>
      </c>
      <c r="D202" s="542"/>
      <c r="E202" s="542"/>
      <c r="F202" s="542"/>
      <c r="G202" s="542"/>
      <c r="H202" s="542"/>
      <c r="I202" s="543">
        <f>SUM(L203:L285)</f>
        <v>1118847.73</v>
      </c>
      <c r="J202" s="543"/>
      <c r="K202" s="543"/>
      <c r="L202" s="543"/>
      <c r="M202" s="543">
        <f>SUM(P203:P238)</f>
        <v>0</v>
      </c>
      <c r="N202" s="543"/>
      <c r="O202" s="543"/>
      <c r="P202" s="543"/>
      <c r="Q202" s="20">
        <f>SUM(Q203:Q285)</f>
        <v>1118847.73</v>
      </c>
      <c r="S202" s="67">
        <f>SUM(S203:S285)</f>
        <v>17220</v>
      </c>
      <c r="T202" s="67">
        <f>SUM(T203:T285)</f>
        <v>0</v>
      </c>
      <c r="U202" s="67">
        <f>SUM(U203:U285)</f>
        <v>67215.430000000008</v>
      </c>
      <c r="V202" s="220">
        <f>U202/Q202</f>
        <v>6.0075583296754789E-2</v>
      </c>
      <c r="W202" s="202">
        <f>Q202-U202</f>
        <v>1051632.3</v>
      </c>
      <c r="X202" s="202">
        <f>Q202-U202</f>
        <v>1051632.3</v>
      </c>
      <c r="Y202" s="9"/>
      <c r="Z202" s="9"/>
    </row>
    <row r="203" spans="2:26" s="1" customFormat="1" ht="14.4">
      <c r="B203" s="21" t="s">
        <v>366</v>
      </c>
      <c r="C203" s="224" t="s">
        <v>367</v>
      </c>
      <c r="D203" s="23" t="s">
        <v>368</v>
      </c>
      <c r="E203" s="24"/>
      <c r="F203" s="24"/>
      <c r="G203" s="24"/>
      <c r="H203" s="24"/>
      <c r="I203" s="241" t="s">
        <v>25</v>
      </c>
      <c r="J203" s="241">
        <v>10000</v>
      </c>
      <c r="K203" s="273">
        <v>61.5</v>
      </c>
      <c r="L203" s="266">
        <f t="shared" ref="L203:L234" si="47">ROUND(K203*J203,2)</f>
        <v>615000</v>
      </c>
      <c r="M203" s="241" t="str">
        <f t="shared" ref="M203:M234" si="48">I203</f>
        <v>szt.</v>
      </c>
      <c r="N203" s="241"/>
      <c r="O203" s="245">
        <v>0</v>
      </c>
      <c r="P203" s="246">
        <f t="shared" ref="P203:P234" si="49">O203*N203</f>
        <v>0</v>
      </c>
      <c r="Q203" s="68">
        <f t="shared" ref="Q203:Q234" si="50">P203+L203</f>
        <v>615000</v>
      </c>
      <c r="S203" s="30">
        <f t="shared" ref="S203:S234" si="51">IF(F203="T",Q203,0)</f>
        <v>0</v>
      </c>
      <c r="T203" s="205">
        <f t="shared" ref="T203:T234" si="52">IF(G203="T",Q203,0)</f>
        <v>0</v>
      </c>
      <c r="U203" s="205">
        <f t="shared" ref="U203:U234" si="53">IF(H203="T",Q203,0)</f>
        <v>0</v>
      </c>
      <c r="V203" s="8"/>
      <c r="W203" s="8"/>
      <c r="X203" s="8"/>
      <c r="Y203" s="9"/>
      <c r="Z203" s="9"/>
    </row>
    <row r="204" spans="2:26" s="1" customFormat="1" ht="14.4">
      <c r="B204" s="21" t="s">
        <v>369</v>
      </c>
      <c r="C204" s="224" t="s">
        <v>370</v>
      </c>
      <c r="D204" s="23" t="s">
        <v>368</v>
      </c>
      <c r="E204" s="24"/>
      <c r="F204" s="24"/>
      <c r="G204" s="24"/>
      <c r="H204" s="24"/>
      <c r="I204" s="241" t="s">
        <v>25</v>
      </c>
      <c r="J204" s="241">
        <v>5000</v>
      </c>
      <c r="K204" s="273">
        <v>4</v>
      </c>
      <c r="L204" s="266">
        <f t="shared" si="47"/>
        <v>20000</v>
      </c>
      <c r="M204" s="241" t="str">
        <f t="shared" si="48"/>
        <v>szt.</v>
      </c>
      <c r="N204" s="241"/>
      <c r="O204" s="245">
        <v>0</v>
      </c>
      <c r="P204" s="246">
        <f t="shared" si="49"/>
        <v>0</v>
      </c>
      <c r="Q204" s="68">
        <f t="shared" si="50"/>
        <v>20000</v>
      </c>
      <c r="S204" s="30">
        <f t="shared" si="51"/>
        <v>0</v>
      </c>
      <c r="T204" s="205">
        <f t="shared" si="52"/>
        <v>0</v>
      </c>
      <c r="U204" s="205">
        <f t="shared" si="53"/>
        <v>0</v>
      </c>
      <c r="V204" s="8"/>
      <c r="W204" s="8"/>
      <c r="X204" s="8"/>
      <c r="Y204" s="9"/>
      <c r="Z204" s="9"/>
    </row>
    <row r="205" spans="2:26" s="1" customFormat="1" ht="14.4">
      <c r="B205" s="21" t="s">
        <v>371</v>
      </c>
      <c r="C205" s="224" t="s">
        <v>372</v>
      </c>
      <c r="D205" s="23" t="s">
        <v>368</v>
      </c>
      <c r="E205" s="24"/>
      <c r="F205" s="24"/>
      <c r="G205" s="24"/>
      <c r="H205" s="24"/>
      <c r="I205" s="241" t="s">
        <v>25</v>
      </c>
      <c r="J205" s="241">
        <v>100</v>
      </c>
      <c r="K205" s="273">
        <v>37</v>
      </c>
      <c r="L205" s="266">
        <f t="shared" si="47"/>
        <v>3700</v>
      </c>
      <c r="M205" s="241" t="str">
        <f t="shared" si="48"/>
        <v>szt.</v>
      </c>
      <c r="N205" s="241"/>
      <c r="O205" s="245">
        <v>0</v>
      </c>
      <c r="P205" s="246">
        <f t="shared" si="49"/>
        <v>0</v>
      </c>
      <c r="Q205" s="68">
        <f t="shared" si="50"/>
        <v>3700</v>
      </c>
      <c r="S205" s="30">
        <f t="shared" si="51"/>
        <v>0</v>
      </c>
      <c r="T205" s="205">
        <f t="shared" si="52"/>
        <v>0</v>
      </c>
      <c r="U205" s="205">
        <f t="shared" si="53"/>
        <v>0</v>
      </c>
      <c r="V205" s="8"/>
      <c r="W205" s="8"/>
      <c r="X205" s="8"/>
      <c r="Y205" s="9"/>
      <c r="Z205" s="9"/>
    </row>
    <row r="206" spans="2:26" s="1" customFormat="1" ht="14.4">
      <c r="B206" s="21" t="s">
        <v>373</v>
      </c>
      <c r="C206" s="224" t="s">
        <v>374</v>
      </c>
      <c r="D206" s="23" t="s">
        <v>368</v>
      </c>
      <c r="E206" s="24"/>
      <c r="F206" s="24"/>
      <c r="G206" s="24"/>
      <c r="H206" s="24"/>
      <c r="I206" s="241" t="s">
        <v>25</v>
      </c>
      <c r="J206" s="241">
        <v>10000</v>
      </c>
      <c r="K206" s="273">
        <v>5</v>
      </c>
      <c r="L206" s="266">
        <f t="shared" si="47"/>
        <v>50000</v>
      </c>
      <c r="M206" s="241" t="str">
        <f t="shared" si="48"/>
        <v>szt.</v>
      </c>
      <c r="N206" s="241"/>
      <c r="O206" s="245">
        <v>0</v>
      </c>
      <c r="P206" s="246">
        <f t="shared" si="49"/>
        <v>0</v>
      </c>
      <c r="Q206" s="68">
        <f t="shared" si="50"/>
        <v>50000</v>
      </c>
      <c r="S206" s="30">
        <f t="shared" si="51"/>
        <v>0</v>
      </c>
      <c r="T206" s="205">
        <f t="shared" si="52"/>
        <v>0</v>
      </c>
      <c r="U206" s="205">
        <f t="shared" si="53"/>
        <v>0</v>
      </c>
      <c r="V206" s="8"/>
      <c r="W206" s="8"/>
      <c r="X206" s="8"/>
      <c r="Y206" s="9"/>
      <c r="Z206" s="9"/>
    </row>
    <row r="207" spans="2:26" s="1" customFormat="1" ht="14.4">
      <c r="B207" s="21" t="s">
        <v>375</v>
      </c>
      <c r="C207" s="224" t="s">
        <v>376</v>
      </c>
      <c r="D207" s="23" t="s">
        <v>368</v>
      </c>
      <c r="E207" s="24"/>
      <c r="F207" s="24"/>
      <c r="G207" s="24"/>
      <c r="H207" s="24"/>
      <c r="I207" s="241" t="s">
        <v>25</v>
      </c>
      <c r="J207" s="241">
        <v>10000</v>
      </c>
      <c r="K207" s="273">
        <v>0.7</v>
      </c>
      <c r="L207" s="266">
        <f t="shared" si="47"/>
        <v>7000</v>
      </c>
      <c r="M207" s="241" t="str">
        <f t="shared" si="48"/>
        <v>szt.</v>
      </c>
      <c r="N207" s="241"/>
      <c r="O207" s="245">
        <v>0</v>
      </c>
      <c r="P207" s="246">
        <f t="shared" si="49"/>
        <v>0</v>
      </c>
      <c r="Q207" s="68">
        <f t="shared" si="50"/>
        <v>7000</v>
      </c>
      <c r="S207" s="30">
        <f t="shared" si="51"/>
        <v>0</v>
      </c>
      <c r="T207" s="205">
        <f t="shared" si="52"/>
        <v>0</v>
      </c>
      <c r="U207" s="205">
        <f t="shared" si="53"/>
        <v>0</v>
      </c>
      <c r="V207" s="8"/>
      <c r="W207" s="8"/>
      <c r="X207" s="8"/>
      <c r="Y207" s="9"/>
      <c r="Z207" s="9"/>
    </row>
    <row r="208" spans="2:26" s="1" customFormat="1" ht="14.4">
      <c r="B208" s="21" t="s">
        <v>377</v>
      </c>
      <c r="C208" s="76" t="s">
        <v>739</v>
      </c>
      <c r="D208" s="23" t="s">
        <v>368</v>
      </c>
      <c r="E208" s="24"/>
      <c r="F208" s="24"/>
      <c r="G208" s="24"/>
      <c r="H208" s="34" t="s">
        <v>28</v>
      </c>
      <c r="I208" s="241" t="s">
        <v>25</v>
      </c>
      <c r="J208" s="241">
        <v>1000</v>
      </c>
      <c r="K208" s="273">
        <v>11.88</v>
      </c>
      <c r="L208" s="267">
        <f t="shared" si="47"/>
        <v>11880</v>
      </c>
      <c r="M208" s="241" t="str">
        <f t="shared" si="48"/>
        <v>szt.</v>
      </c>
      <c r="N208" s="241"/>
      <c r="O208" s="245">
        <v>0</v>
      </c>
      <c r="P208" s="246">
        <f t="shared" si="49"/>
        <v>0</v>
      </c>
      <c r="Q208" s="69">
        <f t="shared" si="50"/>
        <v>11880</v>
      </c>
      <c r="S208" s="30">
        <f t="shared" si="51"/>
        <v>0</v>
      </c>
      <c r="T208" s="205">
        <f t="shared" si="52"/>
        <v>0</v>
      </c>
      <c r="U208" s="205">
        <f t="shared" si="53"/>
        <v>11880</v>
      </c>
      <c r="V208" s="8"/>
      <c r="W208" s="8"/>
      <c r="X208" s="8"/>
      <c r="Y208" s="9"/>
      <c r="Z208" s="9"/>
    </row>
    <row r="209" spans="2:26" s="1" customFormat="1" ht="14.4">
      <c r="B209" s="21" t="s">
        <v>378</v>
      </c>
      <c r="C209" s="76" t="s">
        <v>740</v>
      </c>
      <c r="D209" s="23" t="s">
        <v>368</v>
      </c>
      <c r="E209" s="24"/>
      <c r="F209" s="24"/>
      <c r="G209" s="24"/>
      <c r="H209" s="34" t="s">
        <v>28</v>
      </c>
      <c r="I209" s="241" t="s">
        <v>25</v>
      </c>
      <c r="J209" s="241">
        <v>1000</v>
      </c>
      <c r="K209" s="273">
        <v>11.88</v>
      </c>
      <c r="L209" s="267">
        <f t="shared" si="47"/>
        <v>11880</v>
      </c>
      <c r="M209" s="241" t="str">
        <f t="shared" si="48"/>
        <v>szt.</v>
      </c>
      <c r="N209" s="241"/>
      <c r="O209" s="245">
        <v>0</v>
      </c>
      <c r="P209" s="246">
        <f t="shared" si="49"/>
        <v>0</v>
      </c>
      <c r="Q209" s="69">
        <f t="shared" si="50"/>
        <v>11880</v>
      </c>
      <c r="S209" s="30">
        <f t="shared" si="51"/>
        <v>0</v>
      </c>
      <c r="T209" s="205">
        <f t="shared" si="52"/>
        <v>0</v>
      </c>
      <c r="U209" s="205">
        <f t="shared" si="53"/>
        <v>11880</v>
      </c>
      <c r="V209" s="8"/>
      <c r="W209" s="8"/>
      <c r="X209" s="8"/>
      <c r="Y209" s="9"/>
      <c r="Z209" s="9"/>
    </row>
    <row r="210" spans="2:26" s="1" customFormat="1" ht="14.4">
      <c r="B210" s="21" t="s">
        <v>379</v>
      </c>
      <c r="C210" s="224" t="s">
        <v>380</v>
      </c>
      <c r="D210" s="23" t="s">
        <v>368</v>
      </c>
      <c r="E210" s="24"/>
      <c r="F210" s="24"/>
      <c r="G210" s="24"/>
      <c r="H210" s="24"/>
      <c r="I210" s="241" t="s">
        <v>25</v>
      </c>
      <c r="J210" s="241">
        <v>200</v>
      </c>
      <c r="K210" s="273">
        <v>39</v>
      </c>
      <c r="L210" s="266">
        <f t="shared" si="47"/>
        <v>7800</v>
      </c>
      <c r="M210" s="241" t="str">
        <f t="shared" si="48"/>
        <v>szt.</v>
      </c>
      <c r="N210" s="241"/>
      <c r="O210" s="245">
        <v>0</v>
      </c>
      <c r="P210" s="246">
        <f t="shared" si="49"/>
        <v>0</v>
      </c>
      <c r="Q210" s="68">
        <f t="shared" si="50"/>
        <v>7800</v>
      </c>
      <c r="S210" s="30">
        <f t="shared" si="51"/>
        <v>0</v>
      </c>
      <c r="T210" s="205">
        <f t="shared" si="52"/>
        <v>0</v>
      </c>
      <c r="U210" s="205">
        <f t="shared" si="53"/>
        <v>0</v>
      </c>
      <c r="V210" s="8"/>
      <c r="W210" s="8"/>
      <c r="X210" s="8"/>
      <c r="Y210" s="9"/>
      <c r="Z210" s="9"/>
    </row>
    <row r="211" spans="2:26" s="1" customFormat="1" ht="14.4">
      <c r="B211" s="21" t="s">
        <v>381</v>
      </c>
      <c r="C211" s="224" t="s">
        <v>382</v>
      </c>
      <c r="D211" s="23" t="s">
        <v>368</v>
      </c>
      <c r="E211" s="24"/>
      <c r="F211" s="24"/>
      <c r="G211" s="24"/>
      <c r="H211" s="24"/>
      <c r="I211" s="241" t="s">
        <v>25</v>
      </c>
      <c r="J211" s="241">
        <v>50</v>
      </c>
      <c r="K211" s="273">
        <v>29</v>
      </c>
      <c r="L211" s="266">
        <f t="shared" si="47"/>
        <v>1450</v>
      </c>
      <c r="M211" s="241" t="str">
        <f t="shared" si="48"/>
        <v>szt.</v>
      </c>
      <c r="N211" s="241"/>
      <c r="O211" s="245">
        <v>0</v>
      </c>
      <c r="P211" s="246">
        <f t="shared" si="49"/>
        <v>0</v>
      </c>
      <c r="Q211" s="68">
        <f t="shared" si="50"/>
        <v>1450</v>
      </c>
      <c r="S211" s="30">
        <f t="shared" si="51"/>
        <v>0</v>
      </c>
      <c r="T211" s="205">
        <f t="shared" si="52"/>
        <v>0</v>
      </c>
      <c r="U211" s="205">
        <f t="shared" si="53"/>
        <v>0</v>
      </c>
      <c r="V211" s="8"/>
      <c r="W211" s="8"/>
      <c r="X211" s="8"/>
      <c r="Y211" s="9"/>
      <c r="Z211" s="9"/>
    </row>
    <row r="212" spans="2:26" s="1" customFormat="1" ht="14.4">
      <c r="B212" s="21" t="s">
        <v>383</v>
      </c>
      <c r="C212" s="224" t="s">
        <v>384</v>
      </c>
      <c r="D212" s="23" t="s">
        <v>368</v>
      </c>
      <c r="E212" s="24"/>
      <c r="F212" s="24"/>
      <c r="G212" s="24"/>
      <c r="H212" s="24"/>
      <c r="I212" s="241" t="s">
        <v>25</v>
      </c>
      <c r="J212" s="241">
        <v>800</v>
      </c>
      <c r="K212" s="273">
        <v>19.899999999999999</v>
      </c>
      <c r="L212" s="266">
        <f t="shared" si="47"/>
        <v>15920</v>
      </c>
      <c r="M212" s="241" t="str">
        <f t="shared" si="48"/>
        <v>szt.</v>
      </c>
      <c r="N212" s="241"/>
      <c r="O212" s="245">
        <v>0</v>
      </c>
      <c r="P212" s="246">
        <f t="shared" si="49"/>
        <v>0</v>
      </c>
      <c r="Q212" s="68">
        <f t="shared" si="50"/>
        <v>15920</v>
      </c>
      <c r="S212" s="30">
        <f t="shared" si="51"/>
        <v>0</v>
      </c>
      <c r="T212" s="205">
        <f t="shared" si="52"/>
        <v>0</v>
      </c>
      <c r="U212" s="205">
        <f t="shared" si="53"/>
        <v>0</v>
      </c>
      <c r="V212" s="8"/>
      <c r="W212" s="8"/>
      <c r="X212" s="8"/>
      <c r="Y212" s="9"/>
      <c r="Z212" s="9"/>
    </row>
    <row r="213" spans="2:26" s="1" customFormat="1" ht="14.4">
      <c r="B213" s="21" t="s">
        <v>385</v>
      </c>
      <c r="C213" s="224" t="s">
        <v>386</v>
      </c>
      <c r="D213" s="23" t="s">
        <v>368</v>
      </c>
      <c r="E213" s="24"/>
      <c r="F213" s="24"/>
      <c r="G213" s="24"/>
      <c r="H213" s="24"/>
      <c r="I213" s="241" t="s">
        <v>25</v>
      </c>
      <c r="J213" s="241">
        <v>14</v>
      </c>
      <c r="K213" s="273">
        <v>50</v>
      </c>
      <c r="L213" s="266">
        <f t="shared" si="47"/>
        <v>700</v>
      </c>
      <c r="M213" s="241" t="str">
        <f t="shared" si="48"/>
        <v>szt.</v>
      </c>
      <c r="N213" s="241"/>
      <c r="O213" s="245">
        <v>0</v>
      </c>
      <c r="P213" s="246">
        <f t="shared" si="49"/>
        <v>0</v>
      </c>
      <c r="Q213" s="68">
        <f t="shared" si="50"/>
        <v>700</v>
      </c>
      <c r="S213" s="30">
        <f t="shared" si="51"/>
        <v>0</v>
      </c>
      <c r="T213" s="205">
        <f t="shared" si="52"/>
        <v>0</v>
      </c>
      <c r="U213" s="205">
        <f t="shared" si="53"/>
        <v>0</v>
      </c>
      <c r="V213" s="8"/>
      <c r="W213" s="8"/>
      <c r="X213" s="8"/>
      <c r="Y213" s="9"/>
      <c r="Z213" s="9"/>
    </row>
    <row r="214" spans="2:26" s="1" customFormat="1" ht="14.4">
      <c r="B214" s="21" t="s">
        <v>387</v>
      </c>
      <c r="C214" s="224" t="s">
        <v>388</v>
      </c>
      <c r="D214" s="23" t="s">
        <v>368</v>
      </c>
      <c r="E214" s="24"/>
      <c r="F214" s="24"/>
      <c r="G214" s="24"/>
      <c r="H214" s="24"/>
      <c r="I214" s="241" t="s">
        <v>25</v>
      </c>
      <c r="J214" s="241">
        <v>10000</v>
      </c>
      <c r="K214" s="273">
        <v>3.8</v>
      </c>
      <c r="L214" s="266">
        <f t="shared" si="47"/>
        <v>38000</v>
      </c>
      <c r="M214" s="241" t="str">
        <f t="shared" si="48"/>
        <v>szt.</v>
      </c>
      <c r="N214" s="241"/>
      <c r="O214" s="245">
        <v>0</v>
      </c>
      <c r="P214" s="246">
        <f t="shared" si="49"/>
        <v>0</v>
      </c>
      <c r="Q214" s="68">
        <f t="shared" si="50"/>
        <v>38000</v>
      </c>
      <c r="S214" s="30">
        <f t="shared" si="51"/>
        <v>0</v>
      </c>
      <c r="T214" s="205">
        <f t="shared" si="52"/>
        <v>0</v>
      </c>
      <c r="U214" s="205">
        <f t="shared" si="53"/>
        <v>0</v>
      </c>
      <c r="V214" s="8"/>
      <c r="W214" s="8"/>
      <c r="X214" s="8"/>
      <c r="Y214" s="9"/>
      <c r="Z214" s="9"/>
    </row>
    <row r="215" spans="2:26" s="1" customFormat="1" ht="14.4">
      <c r="B215" s="21" t="s">
        <v>389</v>
      </c>
      <c r="C215" s="224" t="s">
        <v>390</v>
      </c>
      <c r="D215" s="23" t="s">
        <v>368</v>
      </c>
      <c r="E215" s="24"/>
      <c r="F215" s="24"/>
      <c r="G215" s="24"/>
      <c r="H215" s="24"/>
      <c r="I215" s="241" t="s">
        <v>25</v>
      </c>
      <c r="J215" s="241">
        <v>500</v>
      </c>
      <c r="K215" s="273">
        <v>18.36</v>
      </c>
      <c r="L215" s="266">
        <f t="shared" si="47"/>
        <v>9180</v>
      </c>
      <c r="M215" s="241" t="str">
        <f t="shared" si="48"/>
        <v>szt.</v>
      </c>
      <c r="N215" s="241"/>
      <c r="O215" s="245">
        <v>0</v>
      </c>
      <c r="P215" s="246">
        <f t="shared" si="49"/>
        <v>0</v>
      </c>
      <c r="Q215" s="68">
        <f t="shared" si="50"/>
        <v>9180</v>
      </c>
      <c r="S215" s="30">
        <f t="shared" si="51"/>
        <v>0</v>
      </c>
      <c r="T215" s="205">
        <f t="shared" si="52"/>
        <v>0</v>
      </c>
      <c r="U215" s="205">
        <f t="shared" si="53"/>
        <v>0</v>
      </c>
      <c r="V215" s="8"/>
      <c r="W215" s="8"/>
      <c r="X215" s="8"/>
      <c r="Y215" s="9"/>
      <c r="Z215" s="9"/>
    </row>
    <row r="216" spans="2:26" s="1" customFormat="1" ht="14.4">
      <c r="B216" s="21" t="s">
        <v>391</v>
      </c>
      <c r="C216" s="224" t="s">
        <v>392</v>
      </c>
      <c r="D216" s="23" t="s">
        <v>368</v>
      </c>
      <c r="E216" s="24"/>
      <c r="F216" s="24"/>
      <c r="G216" s="24"/>
      <c r="H216" s="24"/>
      <c r="I216" s="241" t="s">
        <v>25</v>
      </c>
      <c r="J216" s="241">
        <v>5000</v>
      </c>
      <c r="K216" s="273">
        <v>9.4499999999999993</v>
      </c>
      <c r="L216" s="266">
        <f t="shared" si="47"/>
        <v>47250</v>
      </c>
      <c r="M216" s="241" t="str">
        <f t="shared" si="48"/>
        <v>szt.</v>
      </c>
      <c r="N216" s="241"/>
      <c r="O216" s="245">
        <v>0</v>
      </c>
      <c r="P216" s="246">
        <f t="shared" si="49"/>
        <v>0</v>
      </c>
      <c r="Q216" s="68">
        <f t="shared" si="50"/>
        <v>47250</v>
      </c>
      <c r="S216" s="30">
        <f t="shared" si="51"/>
        <v>0</v>
      </c>
      <c r="T216" s="205">
        <f t="shared" si="52"/>
        <v>0</v>
      </c>
      <c r="U216" s="205">
        <f t="shared" si="53"/>
        <v>0</v>
      </c>
      <c r="V216" s="8"/>
      <c r="W216" s="8"/>
      <c r="X216" s="8"/>
      <c r="Y216" s="9"/>
      <c r="Z216" s="9"/>
    </row>
    <row r="217" spans="2:26" s="1" customFormat="1" ht="14.4">
      <c r="B217" s="21" t="s">
        <v>393</v>
      </c>
      <c r="C217" s="224" t="s">
        <v>394</v>
      </c>
      <c r="D217" s="23" t="s">
        <v>368</v>
      </c>
      <c r="E217" s="24"/>
      <c r="F217" s="24"/>
      <c r="G217" s="24"/>
      <c r="H217" s="24"/>
      <c r="I217" s="241" t="s">
        <v>25</v>
      </c>
      <c r="J217" s="241">
        <v>1100</v>
      </c>
      <c r="K217" s="273">
        <v>10.26</v>
      </c>
      <c r="L217" s="266">
        <f t="shared" si="47"/>
        <v>11286</v>
      </c>
      <c r="M217" s="241" t="str">
        <f t="shared" si="48"/>
        <v>szt.</v>
      </c>
      <c r="N217" s="241"/>
      <c r="O217" s="245">
        <v>0</v>
      </c>
      <c r="P217" s="246">
        <f t="shared" si="49"/>
        <v>0</v>
      </c>
      <c r="Q217" s="68">
        <f t="shared" si="50"/>
        <v>11286</v>
      </c>
      <c r="S217" s="30">
        <f t="shared" si="51"/>
        <v>0</v>
      </c>
      <c r="T217" s="205">
        <f t="shared" si="52"/>
        <v>0</v>
      </c>
      <c r="U217" s="205">
        <f t="shared" si="53"/>
        <v>0</v>
      </c>
      <c r="V217" s="8"/>
      <c r="W217" s="8"/>
      <c r="X217" s="8"/>
      <c r="Y217" s="9"/>
      <c r="Z217" s="9"/>
    </row>
    <row r="218" spans="2:26" s="1" customFormat="1" ht="14.4">
      <c r="B218" s="21" t="s">
        <v>395</v>
      </c>
      <c r="C218" s="224" t="s">
        <v>396</v>
      </c>
      <c r="D218" s="23" t="s">
        <v>368</v>
      </c>
      <c r="E218" s="24"/>
      <c r="F218" s="24"/>
      <c r="G218" s="24"/>
      <c r="H218" s="24"/>
      <c r="I218" s="241" t="s">
        <v>25</v>
      </c>
      <c r="J218" s="241">
        <v>300</v>
      </c>
      <c r="K218" s="273">
        <v>21.5</v>
      </c>
      <c r="L218" s="266">
        <f t="shared" si="47"/>
        <v>6450</v>
      </c>
      <c r="M218" s="241" t="str">
        <f t="shared" si="48"/>
        <v>szt.</v>
      </c>
      <c r="N218" s="241"/>
      <c r="O218" s="245">
        <v>0</v>
      </c>
      <c r="P218" s="246">
        <f t="shared" si="49"/>
        <v>0</v>
      </c>
      <c r="Q218" s="68">
        <f t="shared" si="50"/>
        <v>6450</v>
      </c>
      <c r="S218" s="30">
        <f t="shared" si="51"/>
        <v>0</v>
      </c>
      <c r="T218" s="205">
        <f t="shared" si="52"/>
        <v>0</v>
      </c>
      <c r="U218" s="205">
        <f t="shared" si="53"/>
        <v>0</v>
      </c>
      <c r="V218" s="8"/>
      <c r="W218" s="8"/>
      <c r="X218" s="8"/>
      <c r="Y218" s="9"/>
      <c r="Z218" s="9"/>
    </row>
    <row r="219" spans="2:26" s="1" customFormat="1" ht="14.4">
      <c r="B219" s="21" t="s">
        <v>397</v>
      </c>
      <c r="C219" s="224" t="s">
        <v>398</v>
      </c>
      <c r="D219" s="23" t="s">
        <v>368</v>
      </c>
      <c r="E219" s="24"/>
      <c r="F219" s="24"/>
      <c r="G219" s="24"/>
      <c r="H219" s="24"/>
      <c r="I219" s="241" t="s">
        <v>25</v>
      </c>
      <c r="J219" s="241">
        <v>34</v>
      </c>
      <c r="K219" s="273">
        <v>27</v>
      </c>
      <c r="L219" s="266">
        <f t="shared" si="47"/>
        <v>918</v>
      </c>
      <c r="M219" s="241" t="str">
        <f t="shared" si="48"/>
        <v>szt.</v>
      </c>
      <c r="N219" s="241"/>
      <c r="O219" s="245">
        <v>0</v>
      </c>
      <c r="P219" s="246">
        <f t="shared" si="49"/>
        <v>0</v>
      </c>
      <c r="Q219" s="68">
        <f t="shared" si="50"/>
        <v>918</v>
      </c>
      <c r="S219" s="30">
        <f t="shared" si="51"/>
        <v>0</v>
      </c>
      <c r="T219" s="205">
        <f t="shared" si="52"/>
        <v>0</v>
      </c>
      <c r="U219" s="205">
        <f t="shared" si="53"/>
        <v>0</v>
      </c>
      <c r="V219" s="8"/>
      <c r="W219" s="8"/>
      <c r="X219" s="8"/>
      <c r="Y219" s="9"/>
      <c r="Z219" s="9"/>
    </row>
    <row r="220" spans="2:26" s="1" customFormat="1" ht="14.4">
      <c r="B220" s="21" t="s">
        <v>399</v>
      </c>
      <c r="C220" s="76" t="s">
        <v>400</v>
      </c>
      <c r="D220" s="23" t="s">
        <v>368</v>
      </c>
      <c r="E220" s="24"/>
      <c r="F220" s="24"/>
      <c r="G220" s="24"/>
      <c r="H220" s="34" t="s">
        <v>28</v>
      </c>
      <c r="I220" s="241" t="s">
        <v>25</v>
      </c>
      <c r="J220" s="241">
        <v>56</v>
      </c>
      <c r="K220" s="273">
        <v>27</v>
      </c>
      <c r="L220" s="267">
        <f t="shared" si="47"/>
        <v>1512</v>
      </c>
      <c r="M220" s="241" t="str">
        <f t="shared" si="48"/>
        <v>szt.</v>
      </c>
      <c r="N220" s="241"/>
      <c r="O220" s="245">
        <v>0</v>
      </c>
      <c r="P220" s="246">
        <f t="shared" si="49"/>
        <v>0</v>
      </c>
      <c r="Q220" s="69">
        <f t="shared" si="50"/>
        <v>1512</v>
      </c>
      <c r="S220" s="30">
        <f t="shared" si="51"/>
        <v>0</v>
      </c>
      <c r="T220" s="205">
        <f t="shared" si="52"/>
        <v>0</v>
      </c>
      <c r="U220" s="205">
        <f t="shared" si="53"/>
        <v>1512</v>
      </c>
      <c r="V220" s="8"/>
      <c r="W220" s="8"/>
      <c r="X220" s="8"/>
      <c r="Y220" s="9"/>
      <c r="Z220" s="9"/>
    </row>
    <row r="221" spans="2:26" s="1" customFormat="1" ht="14.4">
      <c r="B221" s="21" t="s">
        <v>401</v>
      </c>
      <c r="C221" s="224" t="s">
        <v>402</v>
      </c>
      <c r="D221" s="23" t="s">
        <v>368</v>
      </c>
      <c r="E221" s="24"/>
      <c r="F221" s="24"/>
      <c r="G221" s="24"/>
      <c r="H221" s="24"/>
      <c r="I221" s="241" t="s">
        <v>25</v>
      </c>
      <c r="J221" s="241">
        <v>20</v>
      </c>
      <c r="K221" s="273">
        <v>11.32</v>
      </c>
      <c r="L221" s="266">
        <f t="shared" si="47"/>
        <v>226.4</v>
      </c>
      <c r="M221" s="241" t="str">
        <f t="shared" si="48"/>
        <v>szt.</v>
      </c>
      <c r="N221" s="241"/>
      <c r="O221" s="245">
        <v>0</v>
      </c>
      <c r="P221" s="246">
        <f t="shared" si="49"/>
        <v>0</v>
      </c>
      <c r="Q221" s="68">
        <f t="shared" si="50"/>
        <v>226.4</v>
      </c>
      <c r="R221" s="46"/>
      <c r="S221" s="30">
        <f t="shared" si="51"/>
        <v>0</v>
      </c>
      <c r="T221" s="205">
        <f t="shared" si="52"/>
        <v>0</v>
      </c>
      <c r="U221" s="205">
        <f t="shared" si="53"/>
        <v>0</v>
      </c>
      <c r="V221" s="8"/>
      <c r="W221" s="8"/>
      <c r="X221" s="8"/>
      <c r="Y221" s="9"/>
      <c r="Z221" s="9"/>
    </row>
    <row r="222" spans="2:26" s="1" customFormat="1" ht="14.4">
      <c r="B222" s="21" t="s">
        <v>403</v>
      </c>
      <c r="C222" s="224" t="s">
        <v>404</v>
      </c>
      <c r="D222" s="23" t="s">
        <v>368</v>
      </c>
      <c r="E222" s="24"/>
      <c r="F222" s="24"/>
      <c r="G222" s="24"/>
      <c r="H222" s="24"/>
      <c r="I222" s="241" t="s">
        <v>25</v>
      </c>
      <c r="J222" s="241">
        <v>50</v>
      </c>
      <c r="K222" s="273">
        <v>19.440000000000001</v>
      </c>
      <c r="L222" s="266">
        <f t="shared" si="47"/>
        <v>972</v>
      </c>
      <c r="M222" s="241" t="str">
        <f t="shared" si="48"/>
        <v>szt.</v>
      </c>
      <c r="N222" s="241"/>
      <c r="O222" s="245">
        <v>0</v>
      </c>
      <c r="P222" s="246">
        <f t="shared" si="49"/>
        <v>0</v>
      </c>
      <c r="Q222" s="68">
        <f t="shared" si="50"/>
        <v>972</v>
      </c>
      <c r="S222" s="30">
        <f t="shared" si="51"/>
        <v>0</v>
      </c>
      <c r="T222" s="205">
        <f t="shared" si="52"/>
        <v>0</v>
      </c>
      <c r="U222" s="205">
        <f t="shared" si="53"/>
        <v>0</v>
      </c>
      <c r="V222" s="8"/>
      <c r="W222" s="8"/>
      <c r="X222" s="8"/>
      <c r="Y222" s="9"/>
      <c r="Z222" s="9"/>
    </row>
    <row r="223" spans="2:26" s="1" customFormat="1" ht="14.4">
      <c r="B223" s="21" t="s">
        <v>405</v>
      </c>
      <c r="C223" s="76" t="s">
        <v>406</v>
      </c>
      <c r="D223" s="23" t="s">
        <v>368</v>
      </c>
      <c r="E223" s="24"/>
      <c r="F223" s="24"/>
      <c r="G223" s="24"/>
      <c r="H223" s="34" t="s">
        <v>28</v>
      </c>
      <c r="I223" s="241" t="s">
        <v>25</v>
      </c>
      <c r="J223" s="241">
        <v>350</v>
      </c>
      <c r="K223" s="273">
        <v>19.440000000000001</v>
      </c>
      <c r="L223" s="267">
        <f t="shared" si="47"/>
        <v>6804</v>
      </c>
      <c r="M223" s="241" t="str">
        <f t="shared" si="48"/>
        <v>szt.</v>
      </c>
      <c r="N223" s="241"/>
      <c r="O223" s="245">
        <v>0</v>
      </c>
      <c r="P223" s="246">
        <f t="shared" si="49"/>
        <v>0</v>
      </c>
      <c r="Q223" s="69">
        <f t="shared" si="50"/>
        <v>6804</v>
      </c>
      <c r="S223" s="30">
        <f t="shared" si="51"/>
        <v>0</v>
      </c>
      <c r="T223" s="205">
        <f t="shared" si="52"/>
        <v>0</v>
      </c>
      <c r="U223" s="205">
        <f t="shared" si="53"/>
        <v>6804</v>
      </c>
      <c r="V223" s="8"/>
      <c r="W223" s="8"/>
      <c r="X223" s="8"/>
      <c r="Y223" s="9"/>
      <c r="Z223" s="9"/>
    </row>
    <row r="224" spans="2:26" s="1" customFormat="1" ht="14.4">
      <c r="B224" s="21" t="s">
        <v>407</v>
      </c>
      <c r="C224" s="76" t="s">
        <v>741</v>
      </c>
      <c r="D224" s="23" t="s">
        <v>368</v>
      </c>
      <c r="E224" s="24"/>
      <c r="F224" s="24"/>
      <c r="G224" s="24"/>
      <c r="H224" s="34" t="s">
        <v>28</v>
      </c>
      <c r="I224" s="241" t="s">
        <v>25</v>
      </c>
      <c r="J224" s="241">
        <v>450</v>
      </c>
      <c r="K224" s="273">
        <v>15.87</v>
      </c>
      <c r="L224" s="267">
        <f t="shared" si="47"/>
        <v>7141.5</v>
      </c>
      <c r="M224" s="241" t="str">
        <f t="shared" si="48"/>
        <v>szt.</v>
      </c>
      <c r="N224" s="241"/>
      <c r="O224" s="245">
        <v>0</v>
      </c>
      <c r="P224" s="246">
        <f t="shared" si="49"/>
        <v>0</v>
      </c>
      <c r="Q224" s="69">
        <f t="shared" si="50"/>
        <v>7141.5</v>
      </c>
      <c r="S224" s="30">
        <f t="shared" si="51"/>
        <v>0</v>
      </c>
      <c r="T224" s="205">
        <f t="shared" si="52"/>
        <v>0</v>
      </c>
      <c r="U224" s="205">
        <f t="shared" si="53"/>
        <v>7141.5</v>
      </c>
      <c r="V224" s="8"/>
      <c r="W224" s="8"/>
      <c r="X224" s="8"/>
      <c r="Y224" s="9"/>
      <c r="Z224" s="9"/>
    </row>
    <row r="225" spans="2:26" s="1" customFormat="1" ht="14.4">
      <c r="B225" s="21" t="s">
        <v>408</v>
      </c>
      <c r="C225" s="76" t="s">
        <v>742</v>
      </c>
      <c r="D225" s="23" t="s">
        <v>368</v>
      </c>
      <c r="E225" s="24"/>
      <c r="F225" s="24"/>
      <c r="G225" s="24"/>
      <c r="H225" s="34" t="s">
        <v>28</v>
      </c>
      <c r="I225" s="241" t="s">
        <v>25</v>
      </c>
      <c r="J225" s="241">
        <v>3600</v>
      </c>
      <c r="K225" s="273">
        <v>1.5</v>
      </c>
      <c r="L225" s="267">
        <f t="shared" si="47"/>
        <v>5400</v>
      </c>
      <c r="M225" s="241" t="str">
        <f t="shared" si="48"/>
        <v>szt.</v>
      </c>
      <c r="N225" s="241"/>
      <c r="O225" s="245">
        <v>0</v>
      </c>
      <c r="P225" s="246">
        <f t="shared" si="49"/>
        <v>0</v>
      </c>
      <c r="Q225" s="69">
        <f t="shared" si="50"/>
        <v>5400</v>
      </c>
      <c r="S225" s="30">
        <f t="shared" si="51"/>
        <v>0</v>
      </c>
      <c r="T225" s="205">
        <f t="shared" si="52"/>
        <v>0</v>
      </c>
      <c r="U225" s="205">
        <f t="shared" si="53"/>
        <v>5400</v>
      </c>
      <c r="V225" s="8"/>
      <c r="W225" s="8"/>
      <c r="X225" s="8"/>
      <c r="Y225" s="9"/>
      <c r="Z225" s="9"/>
    </row>
    <row r="226" spans="2:26" s="1" customFormat="1" ht="14.4">
      <c r="B226" s="21" t="s">
        <v>409</v>
      </c>
      <c r="C226" s="76" t="s">
        <v>743</v>
      </c>
      <c r="D226" s="23" t="s">
        <v>368</v>
      </c>
      <c r="E226" s="24"/>
      <c r="F226" s="24"/>
      <c r="G226" s="24"/>
      <c r="H226" s="34" t="s">
        <v>28</v>
      </c>
      <c r="I226" s="241" t="s">
        <v>25</v>
      </c>
      <c r="J226" s="241">
        <v>600</v>
      </c>
      <c r="K226" s="273">
        <v>16.920000000000002</v>
      </c>
      <c r="L226" s="267">
        <f t="shared" si="47"/>
        <v>10152</v>
      </c>
      <c r="M226" s="241" t="str">
        <f t="shared" si="48"/>
        <v>szt.</v>
      </c>
      <c r="N226" s="241"/>
      <c r="O226" s="245">
        <v>0</v>
      </c>
      <c r="P226" s="246">
        <f t="shared" si="49"/>
        <v>0</v>
      </c>
      <c r="Q226" s="69">
        <f t="shared" si="50"/>
        <v>10152</v>
      </c>
      <c r="S226" s="30">
        <f t="shared" si="51"/>
        <v>0</v>
      </c>
      <c r="T226" s="205">
        <f t="shared" si="52"/>
        <v>0</v>
      </c>
      <c r="U226" s="205">
        <f t="shared" si="53"/>
        <v>10152</v>
      </c>
      <c r="V226" s="8"/>
      <c r="W226" s="8"/>
      <c r="X226" s="8"/>
      <c r="Y226" s="9"/>
      <c r="Z226" s="9"/>
    </row>
    <row r="227" spans="2:26" s="1" customFormat="1" ht="14.4">
      <c r="B227" s="21" t="s">
        <v>410</v>
      </c>
      <c r="C227" s="224" t="s">
        <v>411</v>
      </c>
      <c r="D227" s="23" t="s">
        <v>368</v>
      </c>
      <c r="E227" s="24"/>
      <c r="F227" s="24"/>
      <c r="G227" s="24"/>
      <c r="H227" s="24"/>
      <c r="I227" s="241" t="s">
        <v>25</v>
      </c>
      <c r="J227" s="241">
        <v>4000</v>
      </c>
      <c r="K227" s="273">
        <v>1.54</v>
      </c>
      <c r="L227" s="266">
        <f t="shared" si="47"/>
        <v>6160</v>
      </c>
      <c r="M227" s="241" t="str">
        <f t="shared" si="48"/>
        <v>szt.</v>
      </c>
      <c r="N227" s="241"/>
      <c r="O227" s="245">
        <v>0</v>
      </c>
      <c r="P227" s="246">
        <f t="shared" si="49"/>
        <v>0</v>
      </c>
      <c r="Q227" s="68">
        <f t="shared" si="50"/>
        <v>6160</v>
      </c>
      <c r="S227" s="30">
        <f t="shared" si="51"/>
        <v>0</v>
      </c>
      <c r="T227" s="205">
        <f t="shared" si="52"/>
        <v>0</v>
      </c>
      <c r="U227" s="205">
        <f t="shared" si="53"/>
        <v>0</v>
      </c>
      <c r="V227" s="8"/>
      <c r="W227" s="8"/>
      <c r="X227" s="8"/>
      <c r="Y227" s="9"/>
      <c r="Z227" s="9"/>
    </row>
    <row r="228" spans="2:26" s="1" customFormat="1" ht="14.4">
      <c r="B228" s="21" t="s">
        <v>412</v>
      </c>
      <c r="C228" s="225" t="s">
        <v>413</v>
      </c>
      <c r="D228" s="23" t="s">
        <v>368</v>
      </c>
      <c r="E228" s="24"/>
      <c r="F228" s="24"/>
      <c r="G228" s="24"/>
      <c r="H228" s="24"/>
      <c r="I228" s="241" t="s">
        <v>25</v>
      </c>
      <c r="J228" s="241">
        <v>150</v>
      </c>
      <c r="K228" s="273">
        <v>0.49</v>
      </c>
      <c r="L228" s="266">
        <f t="shared" si="47"/>
        <v>73.5</v>
      </c>
      <c r="M228" s="241" t="str">
        <f t="shared" si="48"/>
        <v>szt.</v>
      </c>
      <c r="N228" s="241">
        <v>0</v>
      </c>
      <c r="O228" s="245">
        <v>0</v>
      </c>
      <c r="P228" s="246">
        <f t="shared" si="49"/>
        <v>0</v>
      </c>
      <c r="Q228" s="68">
        <f t="shared" si="50"/>
        <v>73.5</v>
      </c>
      <c r="S228" s="30">
        <f t="shared" si="51"/>
        <v>0</v>
      </c>
      <c r="T228" s="205">
        <f t="shared" si="52"/>
        <v>0</v>
      </c>
      <c r="U228" s="205">
        <f t="shared" si="53"/>
        <v>0</v>
      </c>
      <c r="V228" s="8"/>
      <c r="W228" s="8"/>
      <c r="X228" s="8"/>
      <c r="Y228" s="9"/>
      <c r="Z228" s="9"/>
    </row>
    <row r="229" spans="2:26" s="1" customFormat="1" ht="14.4">
      <c r="B229" s="21" t="s">
        <v>414</v>
      </c>
      <c r="C229" s="76" t="s">
        <v>744</v>
      </c>
      <c r="D229" s="23" t="s">
        <v>368</v>
      </c>
      <c r="E229" s="24"/>
      <c r="F229" s="24"/>
      <c r="G229" s="24"/>
      <c r="H229" s="34" t="s">
        <v>28</v>
      </c>
      <c r="I229" s="241" t="s">
        <v>25</v>
      </c>
      <c r="J229" s="241">
        <v>100</v>
      </c>
      <c r="K229" s="273">
        <v>8.9499999999999993</v>
      </c>
      <c r="L229" s="267">
        <f t="shared" si="47"/>
        <v>895</v>
      </c>
      <c r="M229" s="241" t="str">
        <f t="shared" si="48"/>
        <v>szt.</v>
      </c>
      <c r="N229" s="241"/>
      <c r="O229" s="245">
        <v>0</v>
      </c>
      <c r="P229" s="246">
        <f t="shared" si="49"/>
        <v>0</v>
      </c>
      <c r="Q229" s="69">
        <f t="shared" si="50"/>
        <v>895</v>
      </c>
      <c r="S229" s="30">
        <f t="shared" si="51"/>
        <v>0</v>
      </c>
      <c r="T229" s="205">
        <f t="shared" si="52"/>
        <v>0</v>
      </c>
      <c r="U229" s="205">
        <f t="shared" si="53"/>
        <v>895</v>
      </c>
      <c r="V229" s="8"/>
      <c r="W229" s="8"/>
      <c r="X229" s="8"/>
      <c r="Y229" s="9"/>
      <c r="Z229" s="9"/>
    </row>
    <row r="230" spans="2:26" s="1" customFormat="1" ht="14.4">
      <c r="B230" s="21" t="s">
        <v>415</v>
      </c>
      <c r="C230" s="76" t="s">
        <v>745</v>
      </c>
      <c r="D230" s="23" t="s">
        <v>368</v>
      </c>
      <c r="E230" s="24"/>
      <c r="F230" s="24"/>
      <c r="G230" s="24"/>
      <c r="H230" s="34" t="s">
        <v>28</v>
      </c>
      <c r="I230" s="241" t="s">
        <v>25</v>
      </c>
      <c r="J230" s="241">
        <v>150</v>
      </c>
      <c r="K230" s="273">
        <v>2.85</v>
      </c>
      <c r="L230" s="267">
        <f t="shared" si="47"/>
        <v>427.5</v>
      </c>
      <c r="M230" s="241" t="str">
        <f t="shared" si="48"/>
        <v>szt.</v>
      </c>
      <c r="N230" s="241"/>
      <c r="O230" s="245">
        <v>0</v>
      </c>
      <c r="P230" s="246">
        <f t="shared" si="49"/>
        <v>0</v>
      </c>
      <c r="Q230" s="69">
        <f t="shared" si="50"/>
        <v>427.5</v>
      </c>
      <c r="S230" s="30">
        <f t="shared" si="51"/>
        <v>0</v>
      </c>
      <c r="T230" s="205">
        <f t="shared" si="52"/>
        <v>0</v>
      </c>
      <c r="U230" s="205">
        <f t="shared" si="53"/>
        <v>427.5</v>
      </c>
      <c r="V230" s="8"/>
      <c r="W230" s="8"/>
      <c r="X230" s="8"/>
      <c r="Y230" s="9"/>
      <c r="Z230" s="9"/>
    </row>
    <row r="231" spans="2:26" s="1" customFormat="1" ht="14.4">
      <c r="B231" s="21" t="s">
        <v>416</v>
      </c>
      <c r="C231" s="76" t="s">
        <v>746</v>
      </c>
      <c r="D231" s="23" t="s">
        <v>368</v>
      </c>
      <c r="E231" s="24"/>
      <c r="F231" s="24"/>
      <c r="G231" s="24"/>
      <c r="H231" s="34" t="s">
        <v>28</v>
      </c>
      <c r="I231" s="241" t="s">
        <v>25</v>
      </c>
      <c r="J231" s="241">
        <v>20</v>
      </c>
      <c r="K231" s="273">
        <v>4.96</v>
      </c>
      <c r="L231" s="267">
        <f t="shared" si="47"/>
        <v>99.2</v>
      </c>
      <c r="M231" s="241" t="str">
        <f t="shared" si="48"/>
        <v>szt.</v>
      </c>
      <c r="N231" s="241"/>
      <c r="O231" s="245">
        <v>0</v>
      </c>
      <c r="P231" s="246">
        <f t="shared" si="49"/>
        <v>0</v>
      </c>
      <c r="Q231" s="69">
        <f t="shared" si="50"/>
        <v>99.2</v>
      </c>
      <c r="S231" s="30">
        <f t="shared" si="51"/>
        <v>0</v>
      </c>
      <c r="T231" s="205">
        <f t="shared" si="52"/>
        <v>0</v>
      </c>
      <c r="U231" s="205">
        <f t="shared" si="53"/>
        <v>99.2</v>
      </c>
      <c r="V231" s="8"/>
      <c r="W231" s="8"/>
      <c r="X231" s="8"/>
      <c r="Y231" s="9"/>
      <c r="Z231" s="9"/>
    </row>
    <row r="232" spans="2:26" s="1" customFormat="1" ht="14.4">
      <c r="B232" s="21" t="s">
        <v>417</v>
      </c>
      <c r="C232" s="76" t="s">
        <v>747</v>
      </c>
      <c r="D232" s="23" t="s">
        <v>368</v>
      </c>
      <c r="E232" s="24"/>
      <c r="F232" s="24"/>
      <c r="G232" s="24"/>
      <c r="H232" s="34" t="s">
        <v>28</v>
      </c>
      <c r="I232" s="241" t="s">
        <v>25</v>
      </c>
      <c r="J232" s="241">
        <v>15</v>
      </c>
      <c r="K232" s="273">
        <v>4.96</v>
      </c>
      <c r="L232" s="267">
        <f t="shared" si="47"/>
        <v>74.400000000000006</v>
      </c>
      <c r="M232" s="241" t="str">
        <f t="shared" si="48"/>
        <v>szt.</v>
      </c>
      <c r="N232" s="241"/>
      <c r="O232" s="245">
        <v>0</v>
      </c>
      <c r="P232" s="246">
        <f t="shared" si="49"/>
        <v>0</v>
      </c>
      <c r="Q232" s="69">
        <f t="shared" si="50"/>
        <v>74.400000000000006</v>
      </c>
      <c r="S232" s="30">
        <f t="shared" si="51"/>
        <v>0</v>
      </c>
      <c r="T232" s="205">
        <f t="shared" si="52"/>
        <v>0</v>
      </c>
      <c r="U232" s="205">
        <f t="shared" si="53"/>
        <v>74.400000000000006</v>
      </c>
      <c r="V232" s="8"/>
      <c r="W232" s="8"/>
      <c r="X232" s="8"/>
      <c r="Y232" s="9"/>
      <c r="Z232" s="9"/>
    </row>
    <row r="233" spans="2:26" s="1" customFormat="1" ht="14.4">
      <c r="B233" s="21" t="s">
        <v>418</v>
      </c>
      <c r="C233" s="76" t="s">
        <v>748</v>
      </c>
      <c r="D233" s="23" t="s">
        <v>368</v>
      </c>
      <c r="E233" s="24"/>
      <c r="F233" s="24"/>
      <c r="G233" s="24"/>
      <c r="H233" s="34" t="s">
        <v>28</v>
      </c>
      <c r="I233" s="241" t="s">
        <v>25</v>
      </c>
      <c r="J233" s="241">
        <v>15</v>
      </c>
      <c r="K233" s="273">
        <v>5.19</v>
      </c>
      <c r="L233" s="267">
        <f t="shared" si="47"/>
        <v>77.849999999999994</v>
      </c>
      <c r="M233" s="241" t="str">
        <f t="shared" si="48"/>
        <v>szt.</v>
      </c>
      <c r="N233" s="241"/>
      <c r="O233" s="245">
        <v>0</v>
      </c>
      <c r="P233" s="246">
        <f t="shared" si="49"/>
        <v>0</v>
      </c>
      <c r="Q233" s="69">
        <f t="shared" si="50"/>
        <v>77.849999999999994</v>
      </c>
      <c r="S233" s="30">
        <f t="shared" si="51"/>
        <v>0</v>
      </c>
      <c r="T233" s="205">
        <f t="shared" si="52"/>
        <v>0</v>
      </c>
      <c r="U233" s="205">
        <f t="shared" si="53"/>
        <v>77.849999999999994</v>
      </c>
      <c r="V233" s="8"/>
      <c r="W233" s="8"/>
      <c r="X233" s="8"/>
      <c r="Y233" s="9"/>
      <c r="Z233" s="9"/>
    </row>
    <row r="234" spans="2:26" s="1" customFormat="1" ht="14.4">
      <c r="B234" s="21" t="s">
        <v>419</v>
      </c>
      <c r="C234" s="224" t="s">
        <v>420</v>
      </c>
      <c r="D234" s="23" t="s">
        <v>368</v>
      </c>
      <c r="E234" s="24"/>
      <c r="F234" s="24"/>
      <c r="G234" s="24"/>
      <c r="H234" s="24"/>
      <c r="I234" s="241" t="s">
        <v>25</v>
      </c>
      <c r="J234" s="241">
        <v>4</v>
      </c>
      <c r="K234" s="273">
        <v>86.51</v>
      </c>
      <c r="L234" s="266">
        <f t="shared" si="47"/>
        <v>346.04</v>
      </c>
      <c r="M234" s="241" t="str">
        <f t="shared" si="48"/>
        <v>szt.</v>
      </c>
      <c r="N234" s="241"/>
      <c r="O234" s="245">
        <v>0</v>
      </c>
      <c r="P234" s="246">
        <f t="shared" si="49"/>
        <v>0</v>
      </c>
      <c r="Q234" s="68">
        <f t="shared" si="50"/>
        <v>346.04</v>
      </c>
      <c r="S234" s="30">
        <f t="shared" si="51"/>
        <v>0</v>
      </c>
      <c r="T234" s="205">
        <f t="shared" si="52"/>
        <v>0</v>
      </c>
      <c r="U234" s="205">
        <f t="shared" si="53"/>
        <v>0</v>
      </c>
      <c r="V234" s="8"/>
      <c r="W234" s="8"/>
      <c r="X234" s="8"/>
      <c r="Y234" s="9"/>
      <c r="Z234" s="9"/>
    </row>
    <row r="235" spans="2:26" s="1" customFormat="1" ht="14.4">
      <c r="B235" s="21" t="s">
        <v>421</v>
      </c>
      <c r="C235" s="76" t="s">
        <v>422</v>
      </c>
      <c r="D235" s="23" t="s">
        <v>368</v>
      </c>
      <c r="E235" s="24"/>
      <c r="F235" s="24"/>
      <c r="G235" s="24"/>
      <c r="H235" s="34" t="s">
        <v>28</v>
      </c>
      <c r="I235" s="241" t="s">
        <v>25</v>
      </c>
      <c r="J235" s="241">
        <v>6</v>
      </c>
      <c r="K235" s="273">
        <v>86.51</v>
      </c>
      <c r="L235" s="267">
        <f t="shared" ref="L235:L266" si="54">ROUND(K235*J235,2)</f>
        <v>519.05999999999995</v>
      </c>
      <c r="M235" s="241" t="str">
        <f t="shared" ref="M235:M266" si="55">I235</f>
        <v>szt.</v>
      </c>
      <c r="N235" s="241"/>
      <c r="O235" s="245">
        <v>0</v>
      </c>
      <c r="P235" s="246">
        <f t="shared" ref="P235:P266" si="56">O235*N235</f>
        <v>0</v>
      </c>
      <c r="Q235" s="69">
        <f t="shared" ref="Q235:Q266" si="57">P235+L235</f>
        <v>519.05999999999995</v>
      </c>
      <c r="S235" s="30">
        <f t="shared" ref="S235:S266" si="58">IF(F235="T",Q235,0)</f>
        <v>0</v>
      </c>
      <c r="T235" s="205">
        <f t="shared" ref="T235:T266" si="59">IF(G235="T",Q235,0)</f>
        <v>0</v>
      </c>
      <c r="U235" s="205">
        <f t="shared" ref="U235:U266" si="60">IF(H235="T",Q235,0)</f>
        <v>519.05999999999995</v>
      </c>
      <c r="V235" s="8"/>
      <c r="W235" s="8"/>
      <c r="X235" s="8"/>
      <c r="Y235" s="9"/>
      <c r="Z235" s="9"/>
    </row>
    <row r="236" spans="2:26" s="1" customFormat="1" ht="14.4">
      <c r="B236" s="21" t="s">
        <v>423</v>
      </c>
      <c r="C236" s="224" t="s">
        <v>424</v>
      </c>
      <c r="D236" s="23" t="s">
        <v>368</v>
      </c>
      <c r="E236" s="24"/>
      <c r="F236" s="24"/>
      <c r="G236" s="24"/>
      <c r="H236" s="24"/>
      <c r="I236" s="241" t="s">
        <v>25</v>
      </c>
      <c r="J236" s="241">
        <v>5</v>
      </c>
      <c r="K236" s="273">
        <v>19.440000000000001</v>
      </c>
      <c r="L236" s="266">
        <f t="shared" si="54"/>
        <v>97.2</v>
      </c>
      <c r="M236" s="241" t="str">
        <f t="shared" si="55"/>
        <v>szt.</v>
      </c>
      <c r="N236" s="241"/>
      <c r="O236" s="245">
        <v>0</v>
      </c>
      <c r="P236" s="246">
        <f t="shared" si="56"/>
        <v>0</v>
      </c>
      <c r="Q236" s="68">
        <f t="shared" si="57"/>
        <v>97.2</v>
      </c>
      <c r="S236" s="30">
        <f t="shared" si="58"/>
        <v>0</v>
      </c>
      <c r="T236" s="205">
        <f t="shared" si="59"/>
        <v>0</v>
      </c>
      <c r="U236" s="205">
        <f t="shared" si="60"/>
        <v>0</v>
      </c>
      <c r="V236" s="8"/>
      <c r="W236" s="8"/>
      <c r="X236" s="8"/>
      <c r="Y236" s="9"/>
      <c r="Z236" s="9"/>
    </row>
    <row r="237" spans="2:26" s="1" customFormat="1" ht="14.4">
      <c r="B237" s="21" t="s">
        <v>425</v>
      </c>
      <c r="C237" s="224" t="s">
        <v>426</v>
      </c>
      <c r="D237" s="23" t="s">
        <v>368</v>
      </c>
      <c r="E237" s="24"/>
      <c r="F237" s="24"/>
      <c r="G237" s="24"/>
      <c r="H237" s="24"/>
      <c r="I237" s="241" t="s">
        <v>25</v>
      </c>
      <c r="J237" s="241">
        <v>10</v>
      </c>
      <c r="K237" s="273">
        <v>11.31</v>
      </c>
      <c r="L237" s="266">
        <f t="shared" si="54"/>
        <v>113.1</v>
      </c>
      <c r="M237" s="241" t="str">
        <f t="shared" si="55"/>
        <v>szt.</v>
      </c>
      <c r="N237" s="241"/>
      <c r="O237" s="245">
        <v>0</v>
      </c>
      <c r="P237" s="246">
        <f t="shared" si="56"/>
        <v>0</v>
      </c>
      <c r="Q237" s="68">
        <f t="shared" si="57"/>
        <v>113.1</v>
      </c>
      <c r="S237" s="30">
        <f t="shared" si="58"/>
        <v>0</v>
      </c>
      <c r="T237" s="205">
        <f t="shared" si="59"/>
        <v>0</v>
      </c>
      <c r="U237" s="205">
        <f t="shared" si="60"/>
        <v>0</v>
      </c>
      <c r="V237" s="8"/>
      <c r="W237" s="8"/>
      <c r="X237" s="8"/>
      <c r="Y237" s="9"/>
      <c r="Z237" s="9"/>
    </row>
    <row r="238" spans="2:26" s="1" customFormat="1" ht="14.4">
      <c r="B238" s="21" t="s">
        <v>427</v>
      </c>
      <c r="C238" s="224" t="s">
        <v>428</v>
      </c>
      <c r="D238" s="23" t="s">
        <v>368</v>
      </c>
      <c r="E238" s="24"/>
      <c r="F238" s="24"/>
      <c r="G238" s="24"/>
      <c r="H238" s="24"/>
      <c r="I238" s="241" t="s">
        <v>25</v>
      </c>
      <c r="J238" s="241">
        <v>5</v>
      </c>
      <c r="K238" s="273">
        <v>8.3800000000000008</v>
      </c>
      <c r="L238" s="266">
        <f t="shared" si="54"/>
        <v>41.9</v>
      </c>
      <c r="M238" s="241" t="str">
        <f t="shared" si="55"/>
        <v>szt.</v>
      </c>
      <c r="N238" s="241"/>
      <c r="O238" s="245">
        <v>0</v>
      </c>
      <c r="P238" s="246">
        <f t="shared" si="56"/>
        <v>0</v>
      </c>
      <c r="Q238" s="68">
        <f t="shared" si="57"/>
        <v>41.9</v>
      </c>
      <c r="S238" s="30">
        <f t="shared" si="58"/>
        <v>0</v>
      </c>
      <c r="T238" s="205">
        <f t="shared" si="59"/>
        <v>0</v>
      </c>
      <c r="U238" s="205">
        <f t="shared" si="60"/>
        <v>0</v>
      </c>
      <c r="V238" s="8"/>
      <c r="W238" s="8"/>
      <c r="X238" s="8"/>
      <c r="Y238" s="9"/>
      <c r="Z238" s="9"/>
    </row>
    <row r="239" spans="2:26" s="1" customFormat="1" ht="14.4">
      <c r="B239" s="21" t="s">
        <v>429</v>
      </c>
      <c r="C239" s="224" t="s">
        <v>430</v>
      </c>
      <c r="D239" s="23" t="s">
        <v>368</v>
      </c>
      <c r="E239" s="24"/>
      <c r="F239" s="24"/>
      <c r="G239" s="24"/>
      <c r="H239" s="24"/>
      <c r="I239" s="241" t="s">
        <v>25</v>
      </c>
      <c r="J239" s="241">
        <v>5</v>
      </c>
      <c r="K239" s="273">
        <v>15.18</v>
      </c>
      <c r="L239" s="266">
        <f t="shared" si="54"/>
        <v>75.900000000000006</v>
      </c>
      <c r="M239" s="241" t="str">
        <f t="shared" si="55"/>
        <v>szt.</v>
      </c>
      <c r="N239" s="241"/>
      <c r="O239" s="245">
        <v>0</v>
      </c>
      <c r="P239" s="246">
        <f t="shared" si="56"/>
        <v>0</v>
      </c>
      <c r="Q239" s="68">
        <f t="shared" si="57"/>
        <v>75.900000000000006</v>
      </c>
      <c r="S239" s="30">
        <f t="shared" si="58"/>
        <v>0</v>
      </c>
      <c r="T239" s="205">
        <f t="shared" si="59"/>
        <v>0</v>
      </c>
      <c r="U239" s="205">
        <f t="shared" si="60"/>
        <v>0</v>
      </c>
      <c r="V239" s="8"/>
      <c r="W239" s="8"/>
      <c r="X239" s="8"/>
      <c r="Y239" s="9"/>
      <c r="Z239" s="9"/>
    </row>
    <row r="240" spans="2:26" s="1" customFormat="1" ht="14.4">
      <c r="B240" s="21" t="s">
        <v>431</v>
      </c>
      <c r="C240" s="224" t="s">
        <v>432</v>
      </c>
      <c r="D240" s="23" t="s">
        <v>368</v>
      </c>
      <c r="E240" s="24"/>
      <c r="F240" s="24"/>
      <c r="G240" s="24"/>
      <c r="H240" s="24"/>
      <c r="I240" s="241" t="s">
        <v>25</v>
      </c>
      <c r="J240" s="241">
        <v>90</v>
      </c>
      <c r="K240" s="273">
        <v>0.9</v>
      </c>
      <c r="L240" s="266">
        <f t="shared" si="54"/>
        <v>81</v>
      </c>
      <c r="M240" s="241" t="str">
        <f t="shared" si="55"/>
        <v>szt.</v>
      </c>
      <c r="N240" s="241"/>
      <c r="O240" s="245">
        <v>0</v>
      </c>
      <c r="P240" s="246">
        <f t="shared" si="56"/>
        <v>0</v>
      </c>
      <c r="Q240" s="68">
        <f t="shared" si="57"/>
        <v>81</v>
      </c>
      <c r="S240" s="30">
        <f t="shared" si="58"/>
        <v>0</v>
      </c>
      <c r="T240" s="205">
        <f t="shared" si="59"/>
        <v>0</v>
      </c>
      <c r="U240" s="205">
        <f t="shared" si="60"/>
        <v>0</v>
      </c>
      <c r="V240" s="8"/>
      <c r="W240" s="8"/>
      <c r="X240" s="8"/>
      <c r="Y240" s="9"/>
      <c r="Z240" s="9"/>
    </row>
    <row r="241" spans="2:26" s="1" customFormat="1" ht="14.4">
      <c r="B241" s="21" t="s">
        <v>433</v>
      </c>
      <c r="C241" s="224" t="s">
        <v>434</v>
      </c>
      <c r="D241" s="23" t="s">
        <v>368</v>
      </c>
      <c r="E241" s="24"/>
      <c r="F241" s="24"/>
      <c r="G241" s="24"/>
      <c r="H241" s="24"/>
      <c r="I241" s="241" t="s">
        <v>25</v>
      </c>
      <c r="J241" s="241">
        <v>35</v>
      </c>
      <c r="K241" s="273">
        <v>23</v>
      </c>
      <c r="L241" s="266">
        <f t="shared" si="54"/>
        <v>805</v>
      </c>
      <c r="M241" s="241" t="str">
        <f t="shared" si="55"/>
        <v>szt.</v>
      </c>
      <c r="N241" s="241"/>
      <c r="O241" s="245">
        <v>0</v>
      </c>
      <c r="P241" s="246">
        <f t="shared" si="56"/>
        <v>0</v>
      </c>
      <c r="Q241" s="68">
        <f t="shared" si="57"/>
        <v>805</v>
      </c>
      <c r="S241" s="30">
        <f t="shared" si="58"/>
        <v>0</v>
      </c>
      <c r="T241" s="205">
        <f t="shared" si="59"/>
        <v>0</v>
      </c>
      <c r="U241" s="205">
        <f t="shared" si="60"/>
        <v>0</v>
      </c>
      <c r="V241" s="8"/>
      <c r="W241" s="8"/>
      <c r="X241" s="8"/>
      <c r="Y241" s="9"/>
      <c r="Z241" s="9"/>
    </row>
    <row r="242" spans="2:26" s="1" customFormat="1" ht="14.4">
      <c r="B242" s="21" t="s">
        <v>435</v>
      </c>
      <c r="C242" s="76" t="s">
        <v>436</v>
      </c>
      <c r="D242" s="23" t="s">
        <v>368</v>
      </c>
      <c r="E242" s="24"/>
      <c r="F242" s="24"/>
      <c r="G242" s="24"/>
      <c r="H242" s="34" t="s">
        <v>28</v>
      </c>
      <c r="I242" s="241" t="s">
        <v>25</v>
      </c>
      <c r="J242" s="241">
        <v>65</v>
      </c>
      <c r="K242" s="273">
        <v>23</v>
      </c>
      <c r="L242" s="267">
        <f t="shared" si="54"/>
        <v>1495</v>
      </c>
      <c r="M242" s="241" t="str">
        <f t="shared" si="55"/>
        <v>szt.</v>
      </c>
      <c r="N242" s="241"/>
      <c r="O242" s="245">
        <v>0</v>
      </c>
      <c r="P242" s="246">
        <f t="shared" si="56"/>
        <v>0</v>
      </c>
      <c r="Q242" s="69">
        <f t="shared" si="57"/>
        <v>1495</v>
      </c>
      <c r="S242" s="30">
        <f t="shared" si="58"/>
        <v>0</v>
      </c>
      <c r="T242" s="205">
        <f t="shared" si="59"/>
        <v>0</v>
      </c>
      <c r="U242" s="205">
        <f t="shared" si="60"/>
        <v>1495</v>
      </c>
      <c r="V242" s="8"/>
      <c r="W242" s="8"/>
      <c r="X242" s="8"/>
      <c r="Y242" s="9"/>
      <c r="Z242" s="9"/>
    </row>
    <row r="243" spans="2:26" s="1" customFormat="1" ht="14.4">
      <c r="B243" s="21" t="s">
        <v>437</v>
      </c>
      <c r="C243" s="224" t="s">
        <v>438</v>
      </c>
      <c r="D243" s="23" t="s">
        <v>368</v>
      </c>
      <c r="E243" s="24"/>
      <c r="F243" s="24"/>
      <c r="G243" s="24"/>
      <c r="H243" s="24"/>
      <c r="I243" s="241" t="s">
        <v>25</v>
      </c>
      <c r="J243" s="241">
        <v>200</v>
      </c>
      <c r="K243" s="273">
        <v>0.42</v>
      </c>
      <c r="L243" s="266">
        <f t="shared" si="54"/>
        <v>84</v>
      </c>
      <c r="M243" s="241" t="str">
        <f t="shared" si="55"/>
        <v>szt.</v>
      </c>
      <c r="N243" s="241"/>
      <c r="O243" s="245">
        <v>0</v>
      </c>
      <c r="P243" s="246">
        <f t="shared" si="56"/>
        <v>0</v>
      </c>
      <c r="Q243" s="68">
        <f t="shared" si="57"/>
        <v>84</v>
      </c>
      <c r="S243" s="30">
        <f t="shared" si="58"/>
        <v>0</v>
      </c>
      <c r="T243" s="205">
        <f t="shared" si="59"/>
        <v>0</v>
      </c>
      <c r="U243" s="205">
        <f t="shared" si="60"/>
        <v>0</v>
      </c>
      <c r="V243" s="8"/>
      <c r="W243" s="8"/>
      <c r="X243" s="8"/>
      <c r="Y243" s="9"/>
      <c r="Z243" s="9"/>
    </row>
    <row r="244" spans="2:26" s="1" customFormat="1" ht="14.4">
      <c r="B244" s="21" t="s">
        <v>439</v>
      </c>
      <c r="C244" s="224" t="s">
        <v>440</v>
      </c>
      <c r="D244" s="23" t="s">
        <v>368</v>
      </c>
      <c r="E244" s="24"/>
      <c r="F244" s="24"/>
      <c r="G244" s="24"/>
      <c r="H244" s="24"/>
      <c r="I244" s="241" t="s">
        <v>25</v>
      </c>
      <c r="J244" s="241">
        <v>200</v>
      </c>
      <c r="K244" s="273">
        <v>0.3</v>
      </c>
      <c r="L244" s="266">
        <f t="shared" si="54"/>
        <v>60</v>
      </c>
      <c r="M244" s="241" t="str">
        <f t="shared" si="55"/>
        <v>szt.</v>
      </c>
      <c r="N244" s="241"/>
      <c r="O244" s="245">
        <v>0</v>
      </c>
      <c r="P244" s="246">
        <f t="shared" si="56"/>
        <v>0</v>
      </c>
      <c r="Q244" s="68">
        <f t="shared" si="57"/>
        <v>60</v>
      </c>
      <c r="S244" s="30">
        <f t="shared" si="58"/>
        <v>0</v>
      </c>
      <c r="T244" s="205">
        <f t="shared" si="59"/>
        <v>0</v>
      </c>
      <c r="U244" s="205">
        <f t="shared" si="60"/>
        <v>0</v>
      </c>
      <c r="V244" s="8"/>
      <c r="W244" s="8"/>
      <c r="X244" s="8"/>
      <c r="Y244" s="9"/>
      <c r="Z244" s="9"/>
    </row>
    <row r="245" spans="2:26" s="1" customFormat="1" ht="14.4">
      <c r="B245" s="21" t="s">
        <v>441</v>
      </c>
      <c r="C245" s="224" t="s">
        <v>442</v>
      </c>
      <c r="D245" s="23" t="s">
        <v>368</v>
      </c>
      <c r="E245" s="24"/>
      <c r="F245" s="24"/>
      <c r="G245" s="24"/>
      <c r="H245" s="24"/>
      <c r="I245" s="241" t="s">
        <v>25</v>
      </c>
      <c r="J245" s="241">
        <v>100</v>
      </c>
      <c r="K245" s="273">
        <v>4.4400000000000004</v>
      </c>
      <c r="L245" s="266">
        <f t="shared" si="54"/>
        <v>444</v>
      </c>
      <c r="M245" s="241" t="str">
        <f t="shared" si="55"/>
        <v>szt.</v>
      </c>
      <c r="N245" s="241"/>
      <c r="O245" s="245">
        <v>0</v>
      </c>
      <c r="P245" s="246">
        <f t="shared" si="56"/>
        <v>0</v>
      </c>
      <c r="Q245" s="68">
        <f t="shared" si="57"/>
        <v>444</v>
      </c>
      <c r="S245" s="30">
        <f t="shared" si="58"/>
        <v>0</v>
      </c>
      <c r="T245" s="205">
        <f t="shared" si="59"/>
        <v>0</v>
      </c>
      <c r="U245" s="205">
        <f t="shared" si="60"/>
        <v>0</v>
      </c>
      <c r="V245" s="8"/>
      <c r="W245" s="8"/>
      <c r="X245" s="8"/>
      <c r="Y245" s="9"/>
      <c r="Z245" s="9"/>
    </row>
    <row r="246" spans="2:26" s="1" customFormat="1" ht="14.4">
      <c r="B246" s="21" t="s">
        <v>443</v>
      </c>
      <c r="C246" s="224" t="s">
        <v>444</v>
      </c>
      <c r="D246" s="23" t="s">
        <v>368</v>
      </c>
      <c r="E246" s="24"/>
      <c r="F246" s="24"/>
      <c r="G246" s="24"/>
      <c r="H246" s="24"/>
      <c r="I246" s="241" t="s">
        <v>25</v>
      </c>
      <c r="J246" s="241">
        <v>50</v>
      </c>
      <c r="K246" s="273">
        <v>500</v>
      </c>
      <c r="L246" s="266">
        <f t="shared" si="54"/>
        <v>25000</v>
      </c>
      <c r="M246" s="241" t="str">
        <f t="shared" si="55"/>
        <v>szt.</v>
      </c>
      <c r="N246" s="241"/>
      <c r="O246" s="245">
        <v>0</v>
      </c>
      <c r="P246" s="246">
        <f t="shared" si="56"/>
        <v>0</v>
      </c>
      <c r="Q246" s="68">
        <f t="shared" si="57"/>
        <v>25000</v>
      </c>
      <c r="S246" s="30">
        <f t="shared" si="58"/>
        <v>0</v>
      </c>
      <c r="T246" s="205">
        <f t="shared" si="59"/>
        <v>0</v>
      </c>
      <c r="U246" s="205">
        <f t="shared" si="60"/>
        <v>0</v>
      </c>
      <c r="V246" s="8"/>
      <c r="W246" s="8"/>
      <c r="X246" s="8"/>
      <c r="Y246" s="9"/>
      <c r="Z246" s="9"/>
    </row>
    <row r="247" spans="2:26" s="1" customFormat="1" ht="14.4">
      <c r="B247" s="21" t="s">
        <v>445</v>
      </c>
      <c r="C247" s="224" t="s">
        <v>446</v>
      </c>
      <c r="D247" s="23" t="s">
        <v>368</v>
      </c>
      <c r="E247" s="24"/>
      <c r="F247" s="24"/>
      <c r="G247" s="24"/>
      <c r="H247" s="24"/>
      <c r="I247" s="241" t="s">
        <v>25</v>
      </c>
      <c r="J247" s="241">
        <v>100</v>
      </c>
      <c r="K247" s="273">
        <v>0.63</v>
      </c>
      <c r="L247" s="266">
        <f t="shared" si="54"/>
        <v>63</v>
      </c>
      <c r="M247" s="241" t="str">
        <f t="shared" si="55"/>
        <v>szt.</v>
      </c>
      <c r="N247" s="241"/>
      <c r="O247" s="245">
        <v>0</v>
      </c>
      <c r="P247" s="246">
        <f t="shared" si="56"/>
        <v>0</v>
      </c>
      <c r="Q247" s="68">
        <f t="shared" si="57"/>
        <v>63</v>
      </c>
      <c r="S247" s="30">
        <f t="shared" si="58"/>
        <v>0</v>
      </c>
      <c r="T247" s="205">
        <f t="shared" si="59"/>
        <v>0</v>
      </c>
      <c r="U247" s="205">
        <f t="shared" si="60"/>
        <v>0</v>
      </c>
      <c r="V247" s="8"/>
      <c r="W247" s="8"/>
      <c r="X247" s="8"/>
      <c r="Y247" s="9"/>
      <c r="Z247" s="9"/>
    </row>
    <row r="248" spans="2:26" s="1" customFormat="1" ht="14.4">
      <c r="B248" s="21" t="s">
        <v>447</v>
      </c>
      <c r="C248" s="224" t="s">
        <v>448</v>
      </c>
      <c r="D248" s="23" t="s">
        <v>368</v>
      </c>
      <c r="E248" s="24"/>
      <c r="F248" s="24"/>
      <c r="G248" s="24"/>
      <c r="H248" s="24"/>
      <c r="I248" s="241" t="s">
        <v>25</v>
      </c>
      <c r="J248" s="241">
        <v>10</v>
      </c>
      <c r="K248" s="273">
        <v>24.14</v>
      </c>
      <c r="L248" s="266">
        <f t="shared" si="54"/>
        <v>241.4</v>
      </c>
      <c r="M248" s="241" t="str">
        <f t="shared" si="55"/>
        <v>szt.</v>
      </c>
      <c r="N248" s="241"/>
      <c r="O248" s="245">
        <v>0</v>
      </c>
      <c r="P248" s="246">
        <f t="shared" si="56"/>
        <v>0</v>
      </c>
      <c r="Q248" s="68">
        <f t="shared" si="57"/>
        <v>241.4</v>
      </c>
      <c r="S248" s="30">
        <f t="shared" si="58"/>
        <v>0</v>
      </c>
      <c r="T248" s="205">
        <f t="shared" si="59"/>
        <v>0</v>
      </c>
      <c r="U248" s="205">
        <f t="shared" si="60"/>
        <v>0</v>
      </c>
      <c r="V248" s="8"/>
      <c r="W248" s="8"/>
      <c r="X248" s="8"/>
      <c r="Y248" s="9"/>
      <c r="Z248" s="9"/>
    </row>
    <row r="249" spans="2:26" s="1" customFormat="1" ht="14.4">
      <c r="B249" s="21" t="s">
        <v>449</v>
      </c>
      <c r="C249" s="224" t="s">
        <v>450</v>
      </c>
      <c r="D249" s="23" t="s">
        <v>368</v>
      </c>
      <c r="E249" s="24"/>
      <c r="F249" s="24"/>
      <c r="G249" s="24"/>
      <c r="H249" s="24"/>
      <c r="I249" s="241" t="s">
        <v>25</v>
      </c>
      <c r="J249" s="241">
        <v>150</v>
      </c>
      <c r="K249" s="273">
        <v>28.45</v>
      </c>
      <c r="L249" s="266">
        <f t="shared" si="54"/>
        <v>4267.5</v>
      </c>
      <c r="M249" s="241" t="str">
        <f t="shared" si="55"/>
        <v>szt.</v>
      </c>
      <c r="N249" s="241"/>
      <c r="O249" s="245">
        <v>0</v>
      </c>
      <c r="P249" s="246">
        <f t="shared" si="56"/>
        <v>0</v>
      </c>
      <c r="Q249" s="68">
        <f t="shared" si="57"/>
        <v>4267.5</v>
      </c>
      <c r="S249" s="30">
        <f t="shared" si="58"/>
        <v>0</v>
      </c>
      <c r="T249" s="205">
        <f t="shared" si="59"/>
        <v>0</v>
      </c>
      <c r="U249" s="205">
        <f t="shared" si="60"/>
        <v>0</v>
      </c>
      <c r="V249" s="8"/>
      <c r="W249" s="8"/>
      <c r="X249" s="8"/>
      <c r="Y249" s="9"/>
      <c r="Z249" s="9"/>
    </row>
    <row r="250" spans="2:26" s="1" customFormat="1" ht="14.4">
      <c r="B250" s="21" t="s">
        <v>451</v>
      </c>
      <c r="C250" s="224" t="s">
        <v>452</v>
      </c>
      <c r="D250" s="23" t="s">
        <v>368</v>
      </c>
      <c r="E250" s="24"/>
      <c r="F250" s="24"/>
      <c r="G250" s="24"/>
      <c r="H250" s="24"/>
      <c r="I250" s="241" t="s">
        <v>25</v>
      </c>
      <c r="J250" s="241">
        <v>6</v>
      </c>
      <c r="K250" s="273">
        <v>11.6</v>
      </c>
      <c r="L250" s="266">
        <f t="shared" si="54"/>
        <v>69.599999999999994</v>
      </c>
      <c r="M250" s="241" t="str">
        <f t="shared" si="55"/>
        <v>szt.</v>
      </c>
      <c r="N250" s="241"/>
      <c r="O250" s="245">
        <v>0</v>
      </c>
      <c r="P250" s="246">
        <f t="shared" si="56"/>
        <v>0</v>
      </c>
      <c r="Q250" s="68">
        <f t="shared" si="57"/>
        <v>69.599999999999994</v>
      </c>
      <c r="S250" s="30">
        <f t="shared" si="58"/>
        <v>0</v>
      </c>
      <c r="T250" s="205">
        <f t="shared" si="59"/>
        <v>0</v>
      </c>
      <c r="U250" s="205">
        <f t="shared" si="60"/>
        <v>0</v>
      </c>
      <c r="V250" s="8"/>
      <c r="W250" s="8"/>
      <c r="X250" s="8"/>
      <c r="Y250" s="9"/>
      <c r="Z250" s="9"/>
    </row>
    <row r="251" spans="2:26" s="1" customFormat="1" ht="14.4">
      <c r="B251" s="21" t="s">
        <v>453</v>
      </c>
      <c r="C251" s="224" t="s">
        <v>454</v>
      </c>
      <c r="D251" s="23" t="s">
        <v>368</v>
      </c>
      <c r="E251" s="24"/>
      <c r="F251" s="24"/>
      <c r="G251" s="24"/>
      <c r="H251" s="24"/>
      <c r="I251" s="241" t="s">
        <v>25</v>
      </c>
      <c r="J251" s="241">
        <v>50</v>
      </c>
      <c r="K251" s="273">
        <v>2</v>
      </c>
      <c r="L251" s="266">
        <f t="shared" si="54"/>
        <v>100</v>
      </c>
      <c r="M251" s="241" t="str">
        <f t="shared" si="55"/>
        <v>szt.</v>
      </c>
      <c r="N251" s="241"/>
      <c r="O251" s="245">
        <v>0</v>
      </c>
      <c r="P251" s="246">
        <f t="shared" si="56"/>
        <v>0</v>
      </c>
      <c r="Q251" s="68">
        <f t="shared" si="57"/>
        <v>100</v>
      </c>
      <c r="S251" s="30">
        <f t="shared" si="58"/>
        <v>0</v>
      </c>
      <c r="T251" s="205">
        <f t="shared" si="59"/>
        <v>0</v>
      </c>
      <c r="U251" s="205">
        <f t="shared" si="60"/>
        <v>0</v>
      </c>
      <c r="V251" s="8"/>
      <c r="W251" s="8"/>
      <c r="X251" s="8"/>
      <c r="Y251" s="9"/>
      <c r="Z251" s="9"/>
    </row>
    <row r="252" spans="2:26" s="1" customFormat="1" ht="14.4">
      <c r="B252" s="21" t="s">
        <v>455</v>
      </c>
      <c r="C252" s="224" t="s">
        <v>456</v>
      </c>
      <c r="D252" s="23" t="s">
        <v>368</v>
      </c>
      <c r="E252" s="24"/>
      <c r="F252" s="24"/>
      <c r="G252" s="24"/>
      <c r="H252" s="24"/>
      <c r="I252" s="241" t="s">
        <v>25</v>
      </c>
      <c r="J252" s="241">
        <v>20</v>
      </c>
      <c r="K252" s="273">
        <v>37</v>
      </c>
      <c r="L252" s="266">
        <f t="shared" si="54"/>
        <v>740</v>
      </c>
      <c r="M252" s="241" t="str">
        <f t="shared" si="55"/>
        <v>szt.</v>
      </c>
      <c r="N252" s="241"/>
      <c r="O252" s="245">
        <v>0</v>
      </c>
      <c r="P252" s="246">
        <f t="shared" si="56"/>
        <v>0</v>
      </c>
      <c r="Q252" s="68">
        <f t="shared" si="57"/>
        <v>740</v>
      </c>
      <c r="S252" s="30">
        <f t="shared" si="58"/>
        <v>0</v>
      </c>
      <c r="T252" s="205">
        <f t="shared" si="59"/>
        <v>0</v>
      </c>
      <c r="U252" s="205">
        <f t="shared" si="60"/>
        <v>0</v>
      </c>
      <c r="V252" s="8"/>
      <c r="W252" s="8"/>
      <c r="X252" s="8"/>
      <c r="Y252" s="9"/>
      <c r="Z252" s="9"/>
    </row>
    <row r="253" spans="2:26" s="1" customFormat="1" ht="14.4">
      <c r="B253" s="21" t="s">
        <v>457</v>
      </c>
      <c r="C253" s="76" t="s">
        <v>749</v>
      </c>
      <c r="D253" s="23" t="s">
        <v>368</v>
      </c>
      <c r="E253" s="24"/>
      <c r="F253" s="24"/>
      <c r="G253" s="24"/>
      <c r="H253" s="34" t="s">
        <v>28</v>
      </c>
      <c r="I253" s="241" t="s">
        <v>25</v>
      </c>
      <c r="J253" s="241">
        <v>100</v>
      </c>
      <c r="K253" s="273">
        <v>1.9</v>
      </c>
      <c r="L253" s="267">
        <f t="shared" si="54"/>
        <v>190</v>
      </c>
      <c r="M253" s="241" t="str">
        <f t="shared" si="55"/>
        <v>szt.</v>
      </c>
      <c r="N253" s="241"/>
      <c r="O253" s="245">
        <v>0</v>
      </c>
      <c r="P253" s="246">
        <f t="shared" si="56"/>
        <v>0</v>
      </c>
      <c r="Q253" s="69">
        <f t="shared" si="57"/>
        <v>190</v>
      </c>
      <c r="S253" s="30">
        <f t="shared" si="58"/>
        <v>0</v>
      </c>
      <c r="T253" s="205">
        <f t="shared" si="59"/>
        <v>0</v>
      </c>
      <c r="U253" s="205">
        <f t="shared" si="60"/>
        <v>190</v>
      </c>
      <c r="V253" s="8"/>
      <c r="W253" s="8"/>
      <c r="X253" s="8"/>
      <c r="Y253" s="9"/>
      <c r="Z253" s="9"/>
    </row>
    <row r="254" spans="2:26" s="1" customFormat="1" ht="14.4">
      <c r="B254" s="21" t="s">
        <v>458</v>
      </c>
      <c r="C254" s="76" t="s">
        <v>750</v>
      </c>
      <c r="D254" s="23" t="s">
        <v>368</v>
      </c>
      <c r="E254" s="24"/>
      <c r="F254" s="24"/>
      <c r="G254" s="24"/>
      <c r="H254" s="34" t="s">
        <v>28</v>
      </c>
      <c r="I254" s="241" t="s">
        <v>25</v>
      </c>
      <c r="J254" s="241">
        <v>100</v>
      </c>
      <c r="K254" s="273">
        <v>1.8</v>
      </c>
      <c r="L254" s="267">
        <f t="shared" si="54"/>
        <v>180</v>
      </c>
      <c r="M254" s="241" t="str">
        <f t="shared" si="55"/>
        <v>szt.</v>
      </c>
      <c r="N254" s="241"/>
      <c r="O254" s="245">
        <v>0</v>
      </c>
      <c r="P254" s="246">
        <f t="shared" si="56"/>
        <v>0</v>
      </c>
      <c r="Q254" s="69">
        <f t="shared" si="57"/>
        <v>180</v>
      </c>
      <c r="S254" s="30">
        <f t="shared" si="58"/>
        <v>0</v>
      </c>
      <c r="T254" s="205">
        <f t="shared" si="59"/>
        <v>0</v>
      </c>
      <c r="U254" s="205">
        <f t="shared" si="60"/>
        <v>180</v>
      </c>
      <c r="V254" s="8"/>
      <c r="W254" s="8"/>
      <c r="X254" s="8"/>
      <c r="Y254" s="9"/>
      <c r="Z254" s="9"/>
    </row>
    <row r="255" spans="2:26" s="1" customFormat="1" ht="14.4">
      <c r="B255" s="21" t="s">
        <v>459</v>
      </c>
      <c r="C255" s="76" t="s">
        <v>751</v>
      </c>
      <c r="D255" s="23" t="s">
        <v>368</v>
      </c>
      <c r="E255" s="24"/>
      <c r="F255" s="24"/>
      <c r="G255" s="24"/>
      <c r="H255" s="34" t="s">
        <v>28</v>
      </c>
      <c r="I255" s="241" t="s">
        <v>25</v>
      </c>
      <c r="J255" s="241">
        <v>300</v>
      </c>
      <c r="K255" s="273">
        <v>3.1</v>
      </c>
      <c r="L255" s="267">
        <f t="shared" si="54"/>
        <v>930</v>
      </c>
      <c r="M255" s="241" t="str">
        <f t="shared" si="55"/>
        <v>szt.</v>
      </c>
      <c r="N255" s="241"/>
      <c r="O255" s="245">
        <v>0</v>
      </c>
      <c r="P255" s="246">
        <f t="shared" si="56"/>
        <v>0</v>
      </c>
      <c r="Q255" s="69">
        <f t="shared" si="57"/>
        <v>930</v>
      </c>
      <c r="S255" s="30">
        <f t="shared" si="58"/>
        <v>0</v>
      </c>
      <c r="T255" s="205">
        <f t="shared" si="59"/>
        <v>0</v>
      </c>
      <c r="U255" s="205">
        <f t="shared" si="60"/>
        <v>930</v>
      </c>
      <c r="V255" s="8"/>
      <c r="W255" s="8"/>
      <c r="X255" s="8"/>
      <c r="Y255" s="9"/>
      <c r="Z255" s="9"/>
    </row>
    <row r="256" spans="2:26" s="1" customFormat="1" ht="14.4">
      <c r="B256" s="21" t="s">
        <v>460</v>
      </c>
      <c r="C256" s="76" t="s">
        <v>752</v>
      </c>
      <c r="D256" s="23" t="s">
        <v>368</v>
      </c>
      <c r="E256" s="24"/>
      <c r="F256" s="24"/>
      <c r="G256" s="24"/>
      <c r="H256" s="34" t="s">
        <v>28</v>
      </c>
      <c r="I256" s="241" t="s">
        <v>25</v>
      </c>
      <c r="J256" s="241">
        <v>500</v>
      </c>
      <c r="K256" s="273">
        <v>8</v>
      </c>
      <c r="L256" s="267">
        <f t="shared" si="54"/>
        <v>4000</v>
      </c>
      <c r="M256" s="241" t="str">
        <f t="shared" si="55"/>
        <v>szt.</v>
      </c>
      <c r="N256" s="241"/>
      <c r="O256" s="245">
        <v>0</v>
      </c>
      <c r="P256" s="246">
        <f t="shared" si="56"/>
        <v>0</v>
      </c>
      <c r="Q256" s="69">
        <f t="shared" si="57"/>
        <v>4000</v>
      </c>
      <c r="S256" s="30">
        <f t="shared" si="58"/>
        <v>0</v>
      </c>
      <c r="T256" s="205">
        <f t="shared" si="59"/>
        <v>0</v>
      </c>
      <c r="U256" s="205">
        <f t="shared" si="60"/>
        <v>4000</v>
      </c>
      <c r="V256" s="8"/>
      <c r="W256" s="8"/>
      <c r="X256" s="8"/>
      <c r="Y256" s="9"/>
      <c r="Z256" s="9"/>
    </row>
    <row r="257" spans="2:26" s="1" customFormat="1" ht="14.4">
      <c r="B257" s="21" t="s">
        <v>461</v>
      </c>
      <c r="C257" s="76" t="s">
        <v>753</v>
      </c>
      <c r="D257" s="23" t="s">
        <v>368</v>
      </c>
      <c r="E257" s="24"/>
      <c r="F257" s="24"/>
      <c r="G257" s="24"/>
      <c r="H257" s="34" t="s">
        <v>28</v>
      </c>
      <c r="I257" s="241" t="s">
        <v>25</v>
      </c>
      <c r="J257" s="241">
        <v>30</v>
      </c>
      <c r="K257" s="273">
        <v>6.27</v>
      </c>
      <c r="L257" s="267">
        <f t="shared" si="54"/>
        <v>188.1</v>
      </c>
      <c r="M257" s="241" t="str">
        <f t="shared" si="55"/>
        <v>szt.</v>
      </c>
      <c r="N257" s="241"/>
      <c r="O257" s="245">
        <v>0</v>
      </c>
      <c r="P257" s="246">
        <f t="shared" si="56"/>
        <v>0</v>
      </c>
      <c r="Q257" s="69">
        <f t="shared" si="57"/>
        <v>188.1</v>
      </c>
      <c r="S257" s="30">
        <f t="shared" si="58"/>
        <v>0</v>
      </c>
      <c r="T257" s="205">
        <f t="shared" si="59"/>
        <v>0</v>
      </c>
      <c r="U257" s="205">
        <f t="shared" si="60"/>
        <v>188.1</v>
      </c>
      <c r="V257" s="8"/>
      <c r="W257" s="8"/>
      <c r="X257" s="8"/>
      <c r="Y257" s="9"/>
      <c r="Z257" s="9"/>
    </row>
    <row r="258" spans="2:26" s="1" customFormat="1" ht="14.4">
      <c r="B258" s="21" t="s">
        <v>462</v>
      </c>
      <c r="C258" s="76" t="s">
        <v>754</v>
      </c>
      <c r="D258" s="23" t="s">
        <v>368</v>
      </c>
      <c r="E258" s="24"/>
      <c r="F258" s="24"/>
      <c r="G258" s="24"/>
      <c r="H258" s="34" t="s">
        <v>28</v>
      </c>
      <c r="I258" s="241" t="s">
        <v>25</v>
      </c>
      <c r="J258" s="241">
        <v>50</v>
      </c>
      <c r="K258" s="273">
        <v>4.55</v>
      </c>
      <c r="L258" s="267">
        <f t="shared" si="54"/>
        <v>227.5</v>
      </c>
      <c r="M258" s="241" t="str">
        <f t="shared" si="55"/>
        <v>szt.</v>
      </c>
      <c r="N258" s="241"/>
      <c r="O258" s="245">
        <v>0</v>
      </c>
      <c r="P258" s="246">
        <f t="shared" si="56"/>
        <v>0</v>
      </c>
      <c r="Q258" s="69">
        <f t="shared" si="57"/>
        <v>227.5</v>
      </c>
      <c r="S258" s="30">
        <f t="shared" si="58"/>
        <v>0</v>
      </c>
      <c r="T258" s="205">
        <f t="shared" si="59"/>
        <v>0</v>
      </c>
      <c r="U258" s="205">
        <f t="shared" si="60"/>
        <v>227.5</v>
      </c>
      <c r="V258" s="8"/>
      <c r="W258" s="8"/>
      <c r="X258" s="8"/>
      <c r="Y258" s="9"/>
      <c r="Z258" s="9"/>
    </row>
    <row r="259" spans="2:26" s="1" customFormat="1" ht="14.4">
      <c r="B259" s="21" t="s">
        <v>463</v>
      </c>
      <c r="C259" s="76" t="s">
        <v>755</v>
      </c>
      <c r="D259" s="23" t="s">
        <v>368</v>
      </c>
      <c r="E259" s="24"/>
      <c r="F259" s="24"/>
      <c r="G259" s="24"/>
      <c r="H259" s="34" t="s">
        <v>28</v>
      </c>
      <c r="I259" s="241" t="s">
        <v>25</v>
      </c>
      <c r="J259" s="241">
        <v>8</v>
      </c>
      <c r="K259" s="273">
        <v>30.92</v>
      </c>
      <c r="L259" s="267">
        <f t="shared" si="54"/>
        <v>247.36</v>
      </c>
      <c r="M259" s="241" t="str">
        <f t="shared" si="55"/>
        <v>szt.</v>
      </c>
      <c r="N259" s="241"/>
      <c r="O259" s="245">
        <v>0</v>
      </c>
      <c r="P259" s="246">
        <f t="shared" si="56"/>
        <v>0</v>
      </c>
      <c r="Q259" s="69">
        <f t="shared" si="57"/>
        <v>247.36</v>
      </c>
      <c r="S259" s="30">
        <f t="shared" si="58"/>
        <v>0</v>
      </c>
      <c r="T259" s="205">
        <f t="shared" si="59"/>
        <v>0</v>
      </c>
      <c r="U259" s="205">
        <f t="shared" si="60"/>
        <v>247.36</v>
      </c>
      <c r="V259" s="8"/>
      <c r="W259" s="8"/>
      <c r="X259" s="8"/>
      <c r="Y259" s="9"/>
      <c r="Z259" s="9"/>
    </row>
    <row r="260" spans="2:26" s="1" customFormat="1" ht="14.4">
      <c r="B260" s="21" t="s">
        <v>464</v>
      </c>
      <c r="C260" s="76" t="s">
        <v>756</v>
      </c>
      <c r="D260" s="23" t="s">
        <v>368</v>
      </c>
      <c r="E260" s="24"/>
      <c r="F260" s="24"/>
      <c r="G260" s="24"/>
      <c r="H260" s="34" t="s">
        <v>28</v>
      </c>
      <c r="I260" s="241" t="s">
        <v>25</v>
      </c>
      <c r="J260" s="241">
        <v>20</v>
      </c>
      <c r="K260" s="273">
        <v>26.19</v>
      </c>
      <c r="L260" s="267">
        <f t="shared" si="54"/>
        <v>523.79999999999995</v>
      </c>
      <c r="M260" s="241" t="str">
        <f t="shared" si="55"/>
        <v>szt.</v>
      </c>
      <c r="N260" s="241"/>
      <c r="O260" s="245">
        <v>0</v>
      </c>
      <c r="P260" s="246">
        <f t="shared" si="56"/>
        <v>0</v>
      </c>
      <c r="Q260" s="69">
        <f t="shared" si="57"/>
        <v>523.79999999999995</v>
      </c>
      <c r="S260" s="30">
        <f t="shared" si="58"/>
        <v>0</v>
      </c>
      <c r="T260" s="205">
        <f t="shared" si="59"/>
        <v>0</v>
      </c>
      <c r="U260" s="205">
        <f t="shared" si="60"/>
        <v>523.79999999999995</v>
      </c>
      <c r="V260" s="8"/>
      <c r="W260" s="8"/>
      <c r="X260" s="8"/>
      <c r="Y260" s="9"/>
      <c r="Z260" s="9"/>
    </row>
    <row r="261" spans="2:26" s="1" customFormat="1" ht="14.4">
      <c r="B261" s="21" t="s">
        <v>465</v>
      </c>
      <c r="C261" s="76" t="s">
        <v>757</v>
      </c>
      <c r="D261" s="23" t="s">
        <v>368</v>
      </c>
      <c r="E261" s="24"/>
      <c r="F261" s="24"/>
      <c r="G261" s="24"/>
      <c r="H261" s="34" t="s">
        <v>28</v>
      </c>
      <c r="I261" s="241" t="s">
        <v>25</v>
      </c>
      <c r="J261" s="241">
        <v>50</v>
      </c>
      <c r="K261" s="273">
        <v>8.86</v>
      </c>
      <c r="L261" s="267">
        <f t="shared" si="54"/>
        <v>443</v>
      </c>
      <c r="M261" s="241" t="str">
        <f t="shared" si="55"/>
        <v>szt.</v>
      </c>
      <c r="N261" s="241"/>
      <c r="O261" s="245">
        <v>0</v>
      </c>
      <c r="P261" s="246">
        <f t="shared" si="56"/>
        <v>0</v>
      </c>
      <c r="Q261" s="69">
        <f t="shared" si="57"/>
        <v>443</v>
      </c>
      <c r="S261" s="30">
        <f t="shared" si="58"/>
        <v>0</v>
      </c>
      <c r="T261" s="205">
        <f t="shared" si="59"/>
        <v>0</v>
      </c>
      <c r="U261" s="205">
        <f t="shared" si="60"/>
        <v>443</v>
      </c>
      <c r="V261" s="8"/>
      <c r="W261" s="8"/>
      <c r="X261" s="8"/>
      <c r="Y261" s="9"/>
      <c r="Z261" s="9"/>
    </row>
    <row r="262" spans="2:26" s="1" customFormat="1" ht="14.4">
      <c r="B262" s="21" t="s">
        <v>466</v>
      </c>
      <c r="C262" s="76" t="s">
        <v>758</v>
      </c>
      <c r="D262" s="23" t="s">
        <v>368</v>
      </c>
      <c r="E262" s="24"/>
      <c r="F262" s="24"/>
      <c r="G262" s="24"/>
      <c r="H262" s="34" t="s">
        <v>28</v>
      </c>
      <c r="I262" s="241" t="s">
        <v>25</v>
      </c>
      <c r="J262" s="241">
        <v>8</v>
      </c>
      <c r="K262" s="273">
        <v>7.92</v>
      </c>
      <c r="L262" s="267">
        <f t="shared" si="54"/>
        <v>63.36</v>
      </c>
      <c r="M262" s="241" t="str">
        <f t="shared" si="55"/>
        <v>szt.</v>
      </c>
      <c r="N262" s="241"/>
      <c r="O262" s="245">
        <v>0</v>
      </c>
      <c r="P262" s="246">
        <f t="shared" si="56"/>
        <v>0</v>
      </c>
      <c r="Q262" s="69">
        <f t="shared" si="57"/>
        <v>63.36</v>
      </c>
      <c r="S262" s="30">
        <f t="shared" si="58"/>
        <v>0</v>
      </c>
      <c r="T262" s="205">
        <f t="shared" si="59"/>
        <v>0</v>
      </c>
      <c r="U262" s="205">
        <f t="shared" si="60"/>
        <v>63.36</v>
      </c>
      <c r="V262" s="8"/>
      <c r="W262" s="8"/>
      <c r="X262" s="8"/>
      <c r="Y262" s="9"/>
      <c r="Z262" s="9"/>
    </row>
    <row r="263" spans="2:26" s="1" customFormat="1" ht="14.4">
      <c r="B263" s="21" t="s">
        <v>467</v>
      </c>
      <c r="C263" s="76" t="s">
        <v>759</v>
      </c>
      <c r="D263" s="23" t="s">
        <v>368</v>
      </c>
      <c r="E263" s="24"/>
      <c r="F263" s="24"/>
      <c r="G263" s="24"/>
      <c r="H263" s="34" t="s">
        <v>28</v>
      </c>
      <c r="I263" s="241" t="s">
        <v>25</v>
      </c>
      <c r="J263" s="241">
        <v>10</v>
      </c>
      <c r="K263" s="273">
        <v>4.51</v>
      </c>
      <c r="L263" s="267">
        <f t="shared" si="54"/>
        <v>45.1</v>
      </c>
      <c r="M263" s="241" t="str">
        <f t="shared" si="55"/>
        <v>szt.</v>
      </c>
      <c r="N263" s="241"/>
      <c r="O263" s="245">
        <v>0</v>
      </c>
      <c r="P263" s="246">
        <f t="shared" si="56"/>
        <v>0</v>
      </c>
      <c r="Q263" s="69">
        <f t="shared" si="57"/>
        <v>45.1</v>
      </c>
      <c r="S263" s="30">
        <f t="shared" si="58"/>
        <v>0</v>
      </c>
      <c r="T263" s="205">
        <f t="shared" si="59"/>
        <v>0</v>
      </c>
      <c r="U263" s="205">
        <f t="shared" si="60"/>
        <v>45.1</v>
      </c>
      <c r="V263" s="8"/>
      <c r="W263" s="8"/>
      <c r="X263" s="8"/>
      <c r="Y263" s="9"/>
      <c r="Z263" s="9"/>
    </row>
    <row r="264" spans="2:26" s="1" customFormat="1" ht="14.4">
      <c r="B264" s="21" t="s">
        <v>468</v>
      </c>
      <c r="C264" s="76" t="s">
        <v>760</v>
      </c>
      <c r="D264" s="23" t="s">
        <v>368</v>
      </c>
      <c r="E264" s="24"/>
      <c r="F264" s="24"/>
      <c r="G264" s="24"/>
      <c r="H264" s="34" t="s">
        <v>28</v>
      </c>
      <c r="I264" s="241" t="s">
        <v>25</v>
      </c>
      <c r="J264" s="241">
        <v>40</v>
      </c>
      <c r="K264" s="273">
        <v>3.34</v>
      </c>
      <c r="L264" s="267">
        <f t="shared" si="54"/>
        <v>133.6</v>
      </c>
      <c r="M264" s="241" t="str">
        <f t="shared" si="55"/>
        <v>szt.</v>
      </c>
      <c r="N264" s="241"/>
      <c r="O264" s="245">
        <v>0</v>
      </c>
      <c r="P264" s="246">
        <f t="shared" si="56"/>
        <v>0</v>
      </c>
      <c r="Q264" s="69">
        <f t="shared" si="57"/>
        <v>133.6</v>
      </c>
      <c r="S264" s="30">
        <f t="shared" si="58"/>
        <v>0</v>
      </c>
      <c r="T264" s="205">
        <f t="shared" si="59"/>
        <v>0</v>
      </c>
      <c r="U264" s="205">
        <f t="shared" si="60"/>
        <v>133.6</v>
      </c>
      <c r="V264" s="8"/>
      <c r="W264" s="8"/>
      <c r="X264" s="8"/>
      <c r="Y264" s="9"/>
      <c r="Z264" s="9"/>
    </row>
    <row r="265" spans="2:26" s="1" customFormat="1" ht="14.4">
      <c r="B265" s="21" t="s">
        <v>469</v>
      </c>
      <c r="C265" s="76" t="s">
        <v>761</v>
      </c>
      <c r="D265" s="23" t="s">
        <v>368</v>
      </c>
      <c r="E265" s="24"/>
      <c r="F265" s="24"/>
      <c r="G265" s="24"/>
      <c r="H265" s="34" t="s">
        <v>28</v>
      </c>
      <c r="I265" s="241" t="s">
        <v>25</v>
      </c>
      <c r="J265" s="241">
        <v>30</v>
      </c>
      <c r="K265" s="273">
        <v>3.84</v>
      </c>
      <c r="L265" s="267">
        <f t="shared" si="54"/>
        <v>115.2</v>
      </c>
      <c r="M265" s="241" t="str">
        <f t="shared" si="55"/>
        <v>szt.</v>
      </c>
      <c r="N265" s="241"/>
      <c r="O265" s="245">
        <v>0</v>
      </c>
      <c r="P265" s="246">
        <f t="shared" si="56"/>
        <v>0</v>
      </c>
      <c r="Q265" s="69">
        <f t="shared" si="57"/>
        <v>115.2</v>
      </c>
      <c r="S265" s="30">
        <f t="shared" si="58"/>
        <v>0</v>
      </c>
      <c r="T265" s="205">
        <f t="shared" si="59"/>
        <v>0</v>
      </c>
      <c r="U265" s="205">
        <f t="shared" si="60"/>
        <v>115.2</v>
      </c>
      <c r="V265" s="8"/>
      <c r="W265" s="8"/>
      <c r="X265" s="8"/>
      <c r="Y265" s="9"/>
      <c r="Z265" s="9"/>
    </row>
    <row r="266" spans="2:26" s="1" customFormat="1" ht="14.4">
      <c r="B266" s="21" t="s">
        <v>470</v>
      </c>
      <c r="C266" s="76" t="s">
        <v>762</v>
      </c>
      <c r="D266" s="23" t="s">
        <v>368</v>
      </c>
      <c r="E266" s="24"/>
      <c r="F266" s="24"/>
      <c r="G266" s="24"/>
      <c r="H266" s="34" t="s">
        <v>28</v>
      </c>
      <c r="I266" s="241" t="s">
        <v>25</v>
      </c>
      <c r="J266" s="241">
        <v>10</v>
      </c>
      <c r="K266" s="273">
        <v>21.78</v>
      </c>
      <c r="L266" s="267">
        <f t="shared" si="54"/>
        <v>217.8</v>
      </c>
      <c r="M266" s="241" t="str">
        <f t="shared" si="55"/>
        <v>szt.</v>
      </c>
      <c r="N266" s="241"/>
      <c r="O266" s="245">
        <v>0</v>
      </c>
      <c r="P266" s="246">
        <f t="shared" si="56"/>
        <v>0</v>
      </c>
      <c r="Q266" s="69">
        <f t="shared" si="57"/>
        <v>217.8</v>
      </c>
      <c r="S266" s="30">
        <f t="shared" si="58"/>
        <v>0</v>
      </c>
      <c r="T266" s="205">
        <f t="shared" si="59"/>
        <v>0</v>
      </c>
      <c r="U266" s="205">
        <f t="shared" si="60"/>
        <v>217.8</v>
      </c>
      <c r="V266" s="8"/>
      <c r="W266" s="8"/>
      <c r="X266" s="8"/>
      <c r="Y266" s="9"/>
      <c r="Z266" s="9"/>
    </row>
    <row r="267" spans="2:26" s="1" customFormat="1" ht="14.4">
      <c r="B267" s="21" t="s">
        <v>471</v>
      </c>
      <c r="C267" s="76" t="s">
        <v>763</v>
      </c>
      <c r="D267" s="23" t="s">
        <v>368</v>
      </c>
      <c r="E267" s="24"/>
      <c r="F267" s="24"/>
      <c r="G267" s="24"/>
      <c r="H267" s="34" t="s">
        <v>28</v>
      </c>
      <c r="I267" s="241" t="s">
        <v>25</v>
      </c>
      <c r="J267" s="241">
        <v>4</v>
      </c>
      <c r="K267" s="273">
        <v>12.45</v>
      </c>
      <c r="L267" s="267">
        <f t="shared" ref="L267:L285" si="61">ROUND(K267*J267,2)</f>
        <v>49.8</v>
      </c>
      <c r="M267" s="241" t="str">
        <f t="shared" ref="M267:M285" si="62">I267</f>
        <v>szt.</v>
      </c>
      <c r="N267" s="241"/>
      <c r="O267" s="245">
        <v>0</v>
      </c>
      <c r="P267" s="246">
        <f t="shared" ref="P267:P284" si="63">O267*N267</f>
        <v>0</v>
      </c>
      <c r="Q267" s="69">
        <f t="shared" ref="Q267:Q285" si="64">P267+L267</f>
        <v>49.8</v>
      </c>
      <c r="S267" s="30">
        <f t="shared" ref="S267:S285" si="65">IF(F267="T",Q267,0)</f>
        <v>0</v>
      </c>
      <c r="T267" s="205">
        <f t="shared" ref="T267:T285" si="66">IF(G267="T",Q267,0)</f>
        <v>0</v>
      </c>
      <c r="U267" s="205">
        <f t="shared" ref="U267:U285" si="67">IF(H267="T",Q267,0)</f>
        <v>49.8</v>
      </c>
      <c r="V267" s="8"/>
      <c r="W267" s="8"/>
      <c r="X267" s="8"/>
      <c r="Y267" s="9"/>
      <c r="Z267" s="9"/>
    </row>
    <row r="268" spans="2:26" s="1" customFormat="1" ht="14.4">
      <c r="B268" s="21" t="s">
        <v>472</v>
      </c>
      <c r="C268" s="76" t="s">
        <v>764</v>
      </c>
      <c r="D268" s="23" t="s">
        <v>368</v>
      </c>
      <c r="E268" s="24"/>
      <c r="F268" s="24"/>
      <c r="G268" s="24"/>
      <c r="H268" s="34" t="s">
        <v>28</v>
      </c>
      <c r="I268" s="241" t="s">
        <v>25</v>
      </c>
      <c r="J268" s="241">
        <v>50</v>
      </c>
      <c r="K268" s="273">
        <v>5.17</v>
      </c>
      <c r="L268" s="267">
        <f t="shared" si="61"/>
        <v>258.5</v>
      </c>
      <c r="M268" s="241" t="str">
        <f t="shared" si="62"/>
        <v>szt.</v>
      </c>
      <c r="N268" s="241"/>
      <c r="O268" s="245">
        <v>0</v>
      </c>
      <c r="P268" s="246">
        <f t="shared" si="63"/>
        <v>0</v>
      </c>
      <c r="Q268" s="69">
        <f t="shared" si="64"/>
        <v>258.5</v>
      </c>
      <c r="S268" s="30">
        <f t="shared" si="65"/>
        <v>0</v>
      </c>
      <c r="T268" s="205">
        <f t="shared" si="66"/>
        <v>0</v>
      </c>
      <c r="U268" s="205">
        <f t="shared" si="67"/>
        <v>258.5</v>
      </c>
      <c r="V268" s="8"/>
      <c r="W268" s="8"/>
      <c r="X268" s="8"/>
      <c r="Y268" s="9"/>
      <c r="Z268" s="9"/>
    </row>
    <row r="269" spans="2:26" s="1" customFormat="1" ht="14.4">
      <c r="B269" s="21" t="s">
        <v>473</v>
      </c>
      <c r="C269" s="224" t="s">
        <v>474</v>
      </c>
      <c r="D269" s="23" t="s">
        <v>368</v>
      </c>
      <c r="E269" s="24"/>
      <c r="F269" s="24"/>
      <c r="G269" s="24"/>
      <c r="H269" s="24"/>
      <c r="I269" s="241" t="s">
        <v>25</v>
      </c>
      <c r="J269" s="241">
        <v>20</v>
      </c>
      <c r="K269" s="273">
        <v>25</v>
      </c>
      <c r="L269" s="266">
        <f t="shared" si="61"/>
        <v>500</v>
      </c>
      <c r="M269" s="241" t="str">
        <f t="shared" si="62"/>
        <v>szt.</v>
      </c>
      <c r="N269" s="241"/>
      <c r="O269" s="245">
        <v>0</v>
      </c>
      <c r="P269" s="246">
        <f t="shared" si="63"/>
        <v>0</v>
      </c>
      <c r="Q269" s="68">
        <f t="shared" si="64"/>
        <v>500</v>
      </c>
      <c r="S269" s="30">
        <f t="shared" si="65"/>
        <v>0</v>
      </c>
      <c r="T269" s="205">
        <f t="shared" si="66"/>
        <v>0</v>
      </c>
      <c r="U269" s="205">
        <f t="shared" si="67"/>
        <v>0</v>
      </c>
      <c r="V269" s="8"/>
      <c r="W269" s="8"/>
      <c r="X269" s="8"/>
      <c r="Y269" s="9"/>
      <c r="Z269" s="9"/>
    </row>
    <row r="270" spans="2:26" s="1" customFormat="1" ht="14.4">
      <c r="B270" s="21" t="s">
        <v>475</v>
      </c>
      <c r="C270" s="224" t="s">
        <v>476</v>
      </c>
      <c r="D270" s="23" t="s">
        <v>368</v>
      </c>
      <c r="E270" s="24"/>
      <c r="F270" s="24"/>
      <c r="G270" s="24"/>
      <c r="H270" s="24"/>
      <c r="I270" s="241" t="s">
        <v>25</v>
      </c>
      <c r="J270" s="241">
        <v>20</v>
      </c>
      <c r="K270" s="273">
        <v>28</v>
      </c>
      <c r="L270" s="266">
        <f t="shared" si="61"/>
        <v>560</v>
      </c>
      <c r="M270" s="241" t="str">
        <f t="shared" si="62"/>
        <v>szt.</v>
      </c>
      <c r="N270" s="241"/>
      <c r="O270" s="245">
        <v>0</v>
      </c>
      <c r="P270" s="246">
        <f t="shared" si="63"/>
        <v>0</v>
      </c>
      <c r="Q270" s="68">
        <f t="shared" si="64"/>
        <v>560</v>
      </c>
      <c r="S270" s="30">
        <f t="shared" si="65"/>
        <v>0</v>
      </c>
      <c r="T270" s="205">
        <f t="shared" si="66"/>
        <v>0</v>
      </c>
      <c r="U270" s="205">
        <f t="shared" si="67"/>
        <v>0</v>
      </c>
      <c r="V270" s="8"/>
      <c r="W270" s="8"/>
      <c r="X270" s="8"/>
      <c r="Y270" s="9"/>
      <c r="Z270" s="9"/>
    </row>
    <row r="271" spans="2:26" s="1" customFormat="1" ht="14.4">
      <c r="B271" s="21" t="s">
        <v>477</v>
      </c>
      <c r="C271" s="224" t="s">
        <v>478</v>
      </c>
      <c r="D271" s="23" t="s">
        <v>368</v>
      </c>
      <c r="E271" s="24"/>
      <c r="F271" s="24"/>
      <c r="G271" s="24"/>
      <c r="H271" s="24"/>
      <c r="I271" s="241" t="s">
        <v>25</v>
      </c>
      <c r="J271" s="241">
        <v>2</v>
      </c>
      <c r="K271" s="273">
        <v>457.96</v>
      </c>
      <c r="L271" s="266">
        <f t="shared" si="61"/>
        <v>915.92</v>
      </c>
      <c r="M271" s="241" t="str">
        <f t="shared" si="62"/>
        <v>szt.</v>
      </c>
      <c r="N271" s="241"/>
      <c r="O271" s="245">
        <v>0</v>
      </c>
      <c r="P271" s="246">
        <f t="shared" si="63"/>
        <v>0</v>
      </c>
      <c r="Q271" s="68">
        <f t="shared" si="64"/>
        <v>915.92</v>
      </c>
      <c r="S271" s="30">
        <f t="shared" si="65"/>
        <v>0</v>
      </c>
      <c r="T271" s="205">
        <f t="shared" si="66"/>
        <v>0</v>
      </c>
      <c r="U271" s="205">
        <f t="shared" si="67"/>
        <v>0</v>
      </c>
      <c r="V271" s="8"/>
      <c r="W271" s="8"/>
      <c r="X271" s="8"/>
      <c r="Y271" s="9"/>
      <c r="Z271" s="9"/>
    </row>
    <row r="272" spans="2:26" s="1" customFormat="1" ht="14.4">
      <c r="B272" s="21" t="s">
        <v>479</v>
      </c>
      <c r="C272" s="224" t="s">
        <v>480</v>
      </c>
      <c r="D272" s="23" t="s">
        <v>368</v>
      </c>
      <c r="E272" s="24"/>
      <c r="F272" s="24"/>
      <c r="G272" s="24"/>
      <c r="H272" s="24"/>
      <c r="I272" s="241" t="s">
        <v>25</v>
      </c>
      <c r="J272" s="241">
        <v>8</v>
      </c>
      <c r="K272" s="273">
        <v>170</v>
      </c>
      <c r="L272" s="266">
        <f t="shared" si="61"/>
        <v>1360</v>
      </c>
      <c r="M272" s="241" t="str">
        <f t="shared" si="62"/>
        <v>szt.</v>
      </c>
      <c r="N272" s="241"/>
      <c r="O272" s="245">
        <v>0</v>
      </c>
      <c r="P272" s="246">
        <f t="shared" si="63"/>
        <v>0</v>
      </c>
      <c r="Q272" s="68">
        <f t="shared" si="64"/>
        <v>1360</v>
      </c>
      <c r="S272" s="30">
        <f t="shared" si="65"/>
        <v>0</v>
      </c>
      <c r="T272" s="205">
        <f t="shared" si="66"/>
        <v>0</v>
      </c>
      <c r="U272" s="205">
        <f t="shared" si="67"/>
        <v>0</v>
      </c>
      <c r="V272" s="8"/>
      <c r="W272" s="8"/>
      <c r="X272" s="8"/>
      <c r="Y272" s="9"/>
      <c r="Z272" s="9"/>
    </row>
    <row r="273" spans="2:26" s="1" customFormat="1" ht="14.4">
      <c r="B273" s="21" t="s">
        <v>481</v>
      </c>
      <c r="C273" s="287" t="s">
        <v>482</v>
      </c>
      <c r="D273" s="23" t="s">
        <v>368</v>
      </c>
      <c r="E273" s="24"/>
      <c r="F273" s="71" t="s">
        <v>28</v>
      </c>
      <c r="G273" s="24"/>
      <c r="H273" s="24"/>
      <c r="I273" s="241" t="s">
        <v>25</v>
      </c>
      <c r="J273" s="241">
        <v>1</v>
      </c>
      <c r="K273" s="273">
        <v>17220</v>
      </c>
      <c r="L273" s="266">
        <f t="shared" si="61"/>
        <v>17220</v>
      </c>
      <c r="M273" s="241" t="str">
        <f t="shared" si="62"/>
        <v>szt.</v>
      </c>
      <c r="N273" s="241"/>
      <c r="O273" s="245">
        <v>0</v>
      </c>
      <c r="P273" s="246">
        <f t="shared" si="63"/>
        <v>0</v>
      </c>
      <c r="Q273" s="68">
        <f t="shared" si="64"/>
        <v>17220</v>
      </c>
      <c r="S273" s="30">
        <f t="shared" si="65"/>
        <v>17220</v>
      </c>
      <c r="T273" s="205">
        <f t="shared" si="66"/>
        <v>0</v>
      </c>
      <c r="U273" s="205">
        <f t="shared" si="67"/>
        <v>0</v>
      </c>
      <c r="V273" s="8"/>
      <c r="W273" s="8"/>
      <c r="X273" s="8"/>
      <c r="Y273" s="9"/>
      <c r="Z273" s="9"/>
    </row>
    <row r="274" spans="2:26" s="1" customFormat="1" ht="14.4">
      <c r="B274" s="21" t="s">
        <v>483</v>
      </c>
      <c r="C274" s="224" t="s">
        <v>484</v>
      </c>
      <c r="D274" s="23" t="s">
        <v>368</v>
      </c>
      <c r="E274" s="24"/>
      <c r="F274" s="24"/>
      <c r="G274" s="24"/>
      <c r="H274" s="24"/>
      <c r="I274" s="241" t="s">
        <v>25</v>
      </c>
      <c r="J274" s="241">
        <v>25</v>
      </c>
      <c r="K274" s="273">
        <v>243</v>
      </c>
      <c r="L274" s="266">
        <f t="shared" si="61"/>
        <v>6075</v>
      </c>
      <c r="M274" s="241" t="str">
        <f t="shared" si="62"/>
        <v>szt.</v>
      </c>
      <c r="N274" s="241"/>
      <c r="O274" s="245">
        <v>0</v>
      </c>
      <c r="P274" s="246">
        <f t="shared" si="63"/>
        <v>0</v>
      </c>
      <c r="Q274" s="68">
        <f t="shared" si="64"/>
        <v>6075</v>
      </c>
      <c r="S274" s="30">
        <f t="shared" si="65"/>
        <v>0</v>
      </c>
      <c r="T274" s="205">
        <f t="shared" si="66"/>
        <v>0</v>
      </c>
      <c r="U274" s="205">
        <f t="shared" si="67"/>
        <v>0</v>
      </c>
      <c r="V274" s="8"/>
      <c r="W274" s="8"/>
      <c r="X274" s="8"/>
      <c r="Y274" s="9"/>
      <c r="Z274" s="9"/>
    </row>
    <row r="275" spans="2:26" s="1" customFormat="1" ht="14.4">
      <c r="B275" s="21" t="s">
        <v>485</v>
      </c>
      <c r="C275" s="224" t="s">
        <v>486</v>
      </c>
      <c r="D275" s="23" t="s">
        <v>368</v>
      </c>
      <c r="E275" s="24"/>
      <c r="F275" s="24"/>
      <c r="G275" s="24"/>
      <c r="H275" s="24"/>
      <c r="I275" s="241" t="s">
        <v>25</v>
      </c>
      <c r="J275" s="241">
        <v>6</v>
      </c>
      <c r="K275" s="273">
        <v>491</v>
      </c>
      <c r="L275" s="266">
        <f t="shared" si="61"/>
        <v>2946</v>
      </c>
      <c r="M275" s="241" t="str">
        <f t="shared" si="62"/>
        <v>szt.</v>
      </c>
      <c r="N275" s="241"/>
      <c r="O275" s="245">
        <v>0</v>
      </c>
      <c r="P275" s="246">
        <f t="shared" si="63"/>
        <v>0</v>
      </c>
      <c r="Q275" s="68">
        <f t="shared" si="64"/>
        <v>2946</v>
      </c>
      <c r="S275" s="30">
        <f t="shared" si="65"/>
        <v>0</v>
      </c>
      <c r="T275" s="205">
        <f t="shared" si="66"/>
        <v>0</v>
      </c>
      <c r="U275" s="205">
        <f t="shared" si="67"/>
        <v>0</v>
      </c>
      <c r="V275" s="8"/>
      <c r="W275" s="8"/>
      <c r="X275" s="8"/>
      <c r="Y275" s="9"/>
      <c r="Z275" s="9"/>
    </row>
    <row r="276" spans="2:26" s="1" customFormat="1" ht="14.4">
      <c r="B276" s="21" t="s">
        <v>487</v>
      </c>
      <c r="C276" s="76" t="s">
        <v>765</v>
      </c>
      <c r="D276" s="23" t="s">
        <v>368</v>
      </c>
      <c r="E276" s="24"/>
      <c r="F276" s="24"/>
      <c r="G276" s="24"/>
      <c r="H276" s="34" t="s">
        <v>28</v>
      </c>
      <c r="I276" s="241" t="s">
        <v>25</v>
      </c>
      <c r="J276" s="241">
        <v>4</v>
      </c>
      <c r="K276" s="273">
        <v>124.2</v>
      </c>
      <c r="L276" s="267">
        <f t="shared" si="61"/>
        <v>496.8</v>
      </c>
      <c r="M276" s="241" t="str">
        <f t="shared" si="62"/>
        <v>szt.</v>
      </c>
      <c r="N276" s="241"/>
      <c r="O276" s="245">
        <v>0</v>
      </c>
      <c r="P276" s="246">
        <f t="shared" si="63"/>
        <v>0</v>
      </c>
      <c r="Q276" s="69">
        <f t="shared" si="64"/>
        <v>496.8</v>
      </c>
      <c r="S276" s="30">
        <f t="shared" si="65"/>
        <v>0</v>
      </c>
      <c r="T276" s="205">
        <f t="shared" si="66"/>
        <v>0</v>
      </c>
      <c r="U276" s="205">
        <f t="shared" si="67"/>
        <v>496.8</v>
      </c>
      <c r="V276" s="8"/>
      <c r="W276" s="8"/>
      <c r="X276" s="8"/>
      <c r="Y276" s="9"/>
      <c r="Z276" s="9"/>
    </row>
    <row r="277" spans="2:26" s="1" customFormat="1" ht="14.4">
      <c r="B277" s="21" t="s">
        <v>488</v>
      </c>
      <c r="C277" s="76" t="s">
        <v>766</v>
      </c>
      <c r="D277" s="23" t="s">
        <v>368</v>
      </c>
      <c r="E277" s="24"/>
      <c r="F277" s="24"/>
      <c r="G277" s="24"/>
      <c r="H277" s="34" t="s">
        <v>28</v>
      </c>
      <c r="I277" s="241" t="s">
        <v>25</v>
      </c>
      <c r="J277" s="241">
        <v>4</v>
      </c>
      <c r="K277" s="273">
        <v>92</v>
      </c>
      <c r="L277" s="267">
        <f t="shared" si="61"/>
        <v>368</v>
      </c>
      <c r="M277" s="241" t="str">
        <f t="shared" si="62"/>
        <v>szt.</v>
      </c>
      <c r="N277" s="241"/>
      <c r="O277" s="245">
        <v>0</v>
      </c>
      <c r="P277" s="246">
        <f t="shared" si="63"/>
        <v>0</v>
      </c>
      <c r="Q277" s="69">
        <f t="shared" si="64"/>
        <v>368</v>
      </c>
      <c r="S277" s="30">
        <f t="shared" si="65"/>
        <v>0</v>
      </c>
      <c r="T277" s="205">
        <f t="shared" si="66"/>
        <v>0</v>
      </c>
      <c r="U277" s="205">
        <f t="shared" si="67"/>
        <v>368</v>
      </c>
      <c r="V277" s="8"/>
      <c r="W277" s="8"/>
      <c r="X277" s="8"/>
      <c r="Y277" s="9"/>
      <c r="Z277" s="9"/>
    </row>
    <row r="278" spans="2:26" s="1" customFormat="1" ht="14.4">
      <c r="B278" s="21" t="s">
        <v>489</v>
      </c>
      <c r="C278" s="76" t="s">
        <v>767</v>
      </c>
      <c r="D278" s="23" t="s">
        <v>368</v>
      </c>
      <c r="E278" s="24"/>
      <c r="F278" s="24"/>
      <c r="G278" s="24"/>
      <c r="H278" s="34" t="s">
        <v>28</v>
      </c>
      <c r="I278" s="241" t="s">
        <v>25</v>
      </c>
      <c r="J278" s="241">
        <v>2</v>
      </c>
      <c r="K278" s="273">
        <v>90</v>
      </c>
      <c r="L278" s="267">
        <f t="shared" si="61"/>
        <v>180</v>
      </c>
      <c r="M278" s="241" t="str">
        <f t="shared" si="62"/>
        <v>szt.</v>
      </c>
      <c r="N278" s="241"/>
      <c r="O278" s="245">
        <v>0</v>
      </c>
      <c r="P278" s="246">
        <f t="shared" si="63"/>
        <v>0</v>
      </c>
      <c r="Q278" s="69">
        <f t="shared" si="64"/>
        <v>180</v>
      </c>
      <c r="S278" s="30">
        <f t="shared" si="65"/>
        <v>0</v>
      </c>
      <c r="T278" s="205">
        <f t="shared" si="66"/>
        <v>0</v>
      </c>
      <c r="U278" s="205">
        <f t="shared" si="67"/>
        <v>180</v>
      </c>
      <c r="V278" s="8"/>
      <c r="W278" s="8"/>
      <c r="X278" s="8"/>
      <c r="Y278" s="9"/>
      <c r="Z278" s="9"/>
    </row>
    <row r="279" spans="2:26" s="1" customFormat="1" ht="14.4">
      <c r="B279" s="21" t="s">
        <v>490</v>
      </c>
      <c r="C279" s="224" t="s">
        <v>491</v>
      </c>
      <c r="D279" s="23" t="s">
        <v>368</v>
      </c>
      <c r="E279" s="24"/>
      <c r="F279" s="24"/>
      <c r="G279" s="24"/>
      <c r="H279" s="24"/>
      <c r="I279" s="241" t="s">
        <v>25</v>
      </c>
      <c r="J279" s="241">
        <v>4</v>
      </c>
      <c r="K279" s="273">
        <v>1565.56</v>
      </c>
      <c r="L279" s="266">
        <f t="shared" si="61"/>
        <v>6262.24</v>
      </c>
      <c r="M279" s="241" t="str">
        <f t="shared" si="62"/>
        <v>szt.</v>
      </c>
      <c r="N279" s="241"/>
      <c r="O279" s="245">
        <v>0</v>
      </c>
      <c r="P279" s="246">
        <f t="shared" si="63"/>
        <v>0</v>
      </c>
      <c r="Q279" s="68">
        <f t="shared" si="64"/>
        <v>6262.24</v>
      </c>
      <c r="S279" s="30">
        <f t="shared" si="65"/>
        <v>0</v>
      </c>
      <c r="T279" s="205">
        <f t="shared" si="66"/>
        <v>0</v>
      </c>
      <c r="U279" s="205">
        <f t="shared" si="67"/>
        <v>0</v>
      </c>
      <c r="V279" s="8"/>
      <c r="W279" s="8"/>
      <c r="X279" s="8"/>
      <c r="Y279" s="9"/>
      <c r="Z279" s="9"/>
    </row>
    <row r="280" spans="2:26" s="1" customFormat="1" ht="14.4">
      <c r="B280" s="21" t="s">
        <v>492</v>
      </c>
      <c r="C280" s="224" t="s">
        <v>493</v>
      </c>
      <c r="D280" s="23" t="s">
        <v>368</v>
      </c>
      <c r="E280" s="24"/>
      <c r="F280" s="24"/>
      <c r="G280" s="24"/>
      <c r="H280" s="24"/>
      <c r="I280" s="241" t="s">
        <v>25</v>
      </c>
      <c r="J280" s="241">
        <v>4</v>
      </c>
      <c r="K280" s="273">
        <v>30</v>
      </c>
      <c r="L280" s="266">
        <f t="shared" si="61"/>
        <v>120</v>
      </c>
      <c r="M280" s="241" t="str">
        <f t="shared" si="62"/>
        <v>szt.</v>
      </c>
      <c r="N280" s="241"/>
      <c r="O280" s="245">
        <v>0</v>
      </c>
      <c r="P280" s="246">
        <f t="shared" si="63"/>
        <v>0</v>
      </c>
      <c r="Q280" s="68">
        <f t="shared" si="64"/>
        <v>120</v>
      </c>
      <c r="S280" s="30">
        <f t="shared" si="65"/>
        <v>0</v>
      </c>
      <c r="T280" s="205">
        <f t="shared" si="66"/>
        <v>0</v>
      </c>
      <c r="U280" s="205">
        <f t="shared" si="67"/>
        <v>0</v>
      </c>
      <c r="V280" s="8"/>
      <c r="W280" s="8"/>
      <c r="X280" s="8"/>
      <c r="Y280" s="9"/>
      <c r="Z280" s="9"/>
    </row>
    <row r="281" spans="2:26" s="1" customFormat="1" ht="14.4">
      <c r="B281" s="21" t="s">
        <v>494</v>
      </c>
      <c r="C281" s="225" t="s">
        <v>495</v>
      </c>
      <c r="D281" s="23" t="s">
        <v>368</v>
      </c>
      <c r="E281" s="24"/>
      <c r="F281" s="24"/>
      <c r="G281" s="24"/>
      <c r="H281" s="24"/>
      <c r="I281" s="241" t="s">
        <v>25</v>
      </c>
      <c r="J281" s="241">
        <v>20</v>
      </c>
      <c r="K281" s="273">
        <v>65</v>
      </c>
      <c r="L281" s="266">
        <f t="shared" si="61"/>
        <v>1300</v>
      </c>
      <c r="M281" s="241" t="str">
        <f t="shared" si="62"/>
        <v>szt.</v>
      </c>
      <c r="N281" s="241"/>
      <c r="O281" s="245">
        <v>0</v>
      </c>
      <c r="P281" s="246">
        <f t="shared" si="63"/>
        <v>0</v>
      </c>
      <c r="Q281" s="68">
        <f t="shared" si="64"/>
        <v>1300</v>
      </c>
      <c r="S281" s="30">
        <f t="shared" si="65"/>
        <v>0</v>
      </c>
      <c r="T281" s="205">
        <f t="shared" si="66"/>
        <v>0</v>
      </c>
      <c r="U281" s="205">
        <f t="shared" si="67"/>
        <v>0</v>
      </c>
      <c r="V281" s="8"/>
      <c r="W281" s="8"/>
      <c r="X281" s="8"/>
      <c r="Y281" s="9"/>
      <c r="Z281" s="9"/>
    </row>
    <row r="282" spans="2:26" s="1" customFormat="1" ht="14.4">
      <c r="B282" s="21" t="s">
        <v>496</v>
      </c>
      <c r="C282" s="225" t="s">
        <v>497</v>
      </c>
      <c r="D282" s="23" t="s">
        <v>368</v>
      </c>
      <c r="E282" s="24"/>
      <c r="F282" s="24"/>
      <c r="G282" s="24"/>
      <c r="H282" s="24"/>
      <c r="I282" s="241" t="s">
        <v>25</v>
      </c>
      <c r="J282" s="241">
        <v>60</v>
      </c>
      <c r="K282" s="273">
        <v>30</v>
      </c>
      <c r="L282" s="266">
        <f t="shared" si="61"/>
        <v>1800</v>
      </c>
      <c r="M282" s="241" t="str">
        <f t="shared" si="62"/>
        <v>szt.</v>
      </c>
      <c r="N282" s="241"/>
      <c r="O282" s="245">
        <v>0</v>
      </c>
      <c r="P282" s="246">
        <f t="shared" si="63"/>
        <v>0</v>
      </c>
      <c r="Q282" s="68">
        <f t="shared" si="64"/>
        <v>1800</v>
      </c>
      <c r="S282" s="30">
        <f t="shared" si="65"/>
        <v>0</v>
      </c>
      <c r="T282" s="205">
        <f t="shared" si="66"/>
        <v>0</v>
      </c>
      <c r="U282" s="205">
        <f t="shared" si="67"/>
        <v>0</v>
      </c>
      <c r="V282" s="8"/>
      <c r="W282" s="8"/>
      <c r="X282" s="8"/>
      <c r="Y282" s="9"/>
      <c r="Z282" s="9"/>
    </row>
    <row r="283" spans="2:26" s="1" customFormat="1" ht="14.4">
      <c r="B283" s="21" t="s">
        <v>498</v>
      </c>
      <c r="C283" s="225" t="s">
        <v>499</v>
      </c>
      <c r="D283" s="23" t="s">
        <v>368</v>
      </c>
      <c r="E283" s="24"/>
      <c r="F283" s="24"/>
      <c r="G283" s="24"/>
      <c r="H283" s="24"/>
      <c r="I283" s="241" t="s">
        <v>25</v>
      </c>
      <c r="J283" s="241">
        <v>8</v>
      </c>
      <c r="K283" s="273">
        <v>232.2</v>
      </c>
      <c r="L283" s="266">
        <f t="shared" si="61"/>
        <v>1857.6</v>
      </c>
      <c r="M283" s="241" t="str">
        <f t="shared" si="62"/>
        <v>szt.</v>
      </c>
      <c r="N283" s="241"/>
      <c r="O283" s="245">
        <v>0</v>
      </c>
      <c r="P283" s="246">
        <f t="shared" si="63"/>
        <v>0</v>
      </c>
      <c r="Q283" s="68">
        <f t="shared" si="64"/>
        <v>1857.6</v>
      </c>
      <c r="S283" s="30">
        <f t="shared" si="65"/>
        <v>0</v>
      </c>
      <c r="T283" s="205">
        <f t="shared" si="66"/>
        <v>0</v>
      </c>
      <c r="U283" s="205">
        <f t="shared" si="67"/>
        <v>0</v>
      </c>
      <c r="V283" s="8"/>
      <c r="W283" s="8"/>
      <c r="X283" s="8"/>
      <c r="Y283" s="9"/>
      <c r="Z283" s="9"/>
    </row>
    <row r="284" spans="2:26" s="1" customFormat="1" ht="14.4">
      <c r="B284" s="21" t="s">
        <v>500</v>
      </c>
      <c r="C284" s="225" t="s">
        <v>135</v>
      </c>
      <c r="D284" s="23" t="s">
        <v>368</v>
      </c>
      <c r="E284" s="24"/>
      <c r="F284" s="24"/>
      <c r="G284" s="24"/>
      <c r="H284" s="24"/>
      <c r="I284" s="241" t="s">
        <v>501</v>
      </c>
      <c r="J284" s="241">
        <v>800</v>
      </c>
      <c r="K284" s="273">
        <v>120</v>
      </c>
      <c r="L284" s="266">
        <f t="shared" si="61"/>
        <v>96000</v>
      </c>
      <c r="M284" s="241" t="str">
        <f t="shared" si="62"/>
        <v>godzina</v>
      </c>
      <c r="N284" s="241"/>
      <c r="O284" s="245">
        <v>0</v>
      </c>
      <c r="P284" s="246">
        <f t="shared" si="63"/>
        <v>0</v>
      </c>
      <c r="Q284" s="68">
        <f t="shared" si="64"/>
        <v>96000</v>
      </c>
      <c r="S284" s="30">
        <f t="shared" si="65"/>
        <v>0</v>
      </c>
      <c r="T284" s="205">
        <f t="shared" si="66"/>
        <v>0</v>
      </c>
      <c r="U284" s="205">
        <f t="shared" si="67"/>
        <v>0</v>
      </c>
      <c r="V284" s="8"/>
      <c r="W284" s="8"/>
      <c r="X284" s="8"/>
      <c r="Y284" s="9"/>
      <c r="Z284" s="9"/>
    </row>
    <row r="285" spans="2:26" s="1" customFormat="1" ht="14.4">
      <c r="B285" s="21" t="s">
        <v>502</v>
      </c>
      <c r="C285" s="226" t="s">
        <v>340</v>
      </c>
      <c r="D285" s="23" t="s">
        <v>368</v>
      </c>
      <c r="E285" s="24"/>
      <c r="F285" s="24"/>
      <c r="G285" s="24"/>
      <c r="H285" s="24"/>
      <c r="I285" s="241" t="s">
        <v>341</v>
      </c>
      <c r="J285" s="241">
        <v>200</v>
      </c>
      <c r="K285" s="273">
        <v>200</v>
      </c>
      <c r="L285" s="266">
        <f t="shared" si="61"/>
        <v>40000</v>
      </c>
      <c r="M285" s="241" t="str">
        <f t="shared" si="62"/>
        <v>liczba dni</v>
      </c>
      <c r="N285" s="241"/>
      <c r="O285" s="245">
        <v>0</v>
      </c>
      <c r="P285" s="246"/>
      <c r="Q285" s="68">
        <f t="shared" si="64"/>
        <v>40000</v>
      </c>
      <c r="S285" s="30">
        <f t="shared" si="65"/>
        <v>0</v>
      </c>
      <c r="T285" s="205">
        <f t="shared" si="66"/>
        <v>0</v>
      </c>
      <c r="U285" s="205">
        <f t="shared" si="67"/>
        <v>0</v>
      </c>
      <c r="V285" s="8"/>
      <c r="W285" s="8"/>
      <c r="X285" s="8"/>
      <c r="Y285" s="9"/>
      <c r="Z285" s="9"/>
    </row>
    <row r="286" spans="2:26" s="1" customFormat="1" ht="23.85" customHeight="1">
      <c r="B286" s="45" t="s">
        <v>503</v>
      </c>
      <c r="C286" s="542" t="s">
        <v>504</v>
      </c>
      <c r="D286" s="542"/>
      <c r="E286" s="542"/>
      <c r="F286" s="542"/>
      <c r="G286" s="542"/>
      <c r="H286" s="542"/>
      <c r="I286" s="543">
        <f>SUM(L287:L320)</f>
        <v>10561565</v>
      </c>
      <c r="J286" s="543"/>
      <c r="K286" s="543"/>
      <c r="L286" s="543"/>
      <c r="M286" s="543">
        <f>SUM(P287:P316)</f>
        <v>0</v>
      </c>
      <c r="N286" s="543"/>
      <c r="O286" s="543"/>
      <c r="P286" s="543"/>
      <c r="Q286" s="20">
        <f>SUM(Q287:Q320)</f>
        <v>10561565</v>
      </c>
      <c r="S286" s="67">
        <f>SUM(S287:S320)</f>
        <v>210000</v>
      </c>
      <c r="T286" s="67">
        <f>SUM(T287:T320)</f>
        <v>0</v>
      </c>
      <c r="U286" s="67">
        <f>SUM(U287:U320)</f>
        <v>633725</v>
      </c>
      <c r="V286" s="220">
        <f>U286/Q286</f>
        <v>6.000294463935979E-2</v>
      </c>
      <c r="W286" s="202">
        <f>Q286-U286</f>
        <v>9927840</v>
      </c>
      <c r="X286" s="202">
        <f>Q286-U286</f>
        <v>9927840</v>
      </c>
      <c r="Y286" s="9"/>
      <c r="Z286" s="9"/>
    </row>
    <row r="287" spans="2:26" s="1" customFormat="1" ht="14.4">
      <c r="B287" s="21" t="s">
        <v>505</v>
      </c>
      <c r="C287" s="224" t="s">
        <v>506</v>
      </c>
      <c r="D287" s="23" t="s">
        <v>507</v>
      </c>
      <c r="E287" s="24"/>
      <c r="F287" s="24"/>
      <c r="G287" s="24"/>
      <c r="H287" s="24"/>
      <c r="I287" s="241" t="s">
        <v>25</v>
      </c>
      <c r="J287" s="241">
        <v>800</v>
      </c>
      <c r="K287" s="273">
        <v>20.5</v>
      </c>
      <c r="L287" s="266">
        <f t="shared" ref="L287:L320" si="68">ROUND(K287*J287,2)</f>
        <v>16400</v>
      </c>
      <c r="M287" s="241" t="str">
        <f t="shared" ref="M287:M320" si="69">I287</f>
        <v>szt.</v>
      </c>
      <c r="N287" s="241"/>
      <c r="O287" s="245">
        <v>0</v>
      </c>
      <c r="P287" s="246">
        <f t="shared" ref="P287:P320" si="70">O287*N287</f>
        <v>0</v>
      </c>
      <c r="Q287" s="43">
        <f t="shared" ref="Q287:Q294" si="71">P287+L287</f>
        <v>16400</v>
      </c>
      <c r="S287" s="30">
        <f t="shared" ref="S287:S320" si="72">IF(F287="T",Q287,0)</f>
        <v>0</v>
      </c>
      <c r="T287" s="205">
        <f t="shared" ref="T287:T320" si="73">IF(G287="T",Q287,0)</f>
        <v>0</v>
      </c>
      <c r="U287" s="205">
        <f t="shared" ref="U287:U320" si="74">IF(H287="T",Q287,0)</f>
        <v>0</v>
      </c>
      <c r="V287" s="8"/>
      <c r="W287" s="8"/>
      <c r="X287" s="8"/>
      <c r="Y287" s="9"/>
      <c r="Z287" s="9"/>
    </row>
    <row r="288" spans="2:26" s="1" customFormat="1" ht="14.4">
      <c r="B288" s="21" t="s">
        <v>508</v>
      </c>
      <c r="C288" s="224" t="s">
        <v>509</v>
      </c>
      <c r="D288" s="23" t="s">
        <v>507</v>
      </c>
      <c r="E288" s="24"/>
      <c r="F288" s="24"/>
      <c r="G288" s="24"/>
      <c r="H288" s="24"/>
      <c r="I288" s="241" t="s">
        <v>25</v>
      </c>
      <c r="J288" s="241">
        <v>1000</v>
      </c>
      <c r="K288" s="273">
        <v>10.28</v>
      </c>
      <c r="L288" s="266">
        <f t="shared" si="68"/>
        <v>10280</v>
      </c>
      <c r="M288" s="241" t="str">
        <f t="shared" si="69"/>
        <v>szt.</v>
      </c>
      <c r="N288" s="241"/>
      <c r="O288" s="245">
        <v>0</v>
      </c>
      <c r="P288" s="246">
        <f t="shared" si="70"/>
        <v>0</v>
      </c>
      <c r="Q288" s="43">
        <f t="shared" si="71"/>
        <v>10280</v>
      </c>
      <c r="S288" s="30">
        <f t="shared" si="72"/>
        <v>0</v>
      </c>
      <c r="T288" s="205">
        <f t="shared" si="73"/>
        <v>0</v>
      </c>
      <c r="U288" s="205">
        <f t="shared" si="74"/>
        <v>0</v>
      </c>
      <c r="V288" s="8"/>
      <c r="W288" s="8"/>
      <c r="X288" s="8"/>
      <c r="Y288" s="9"/>
      <c r="Z288" s="9"/>
    </row>
    <row r="289" spans="2:26" s="1" customFormat="1" ht="14.4">
      <c r="B289" s="21" t="s">
        <v>510</v>
      </c>
      <c r="C289" s="224" t="s">
        <v>511</v>
      </c>
      <c r="D289" s="23" t="s">
        <v>507</v>
      </c>
      <c r="E289" s="24"/>
      <c r="F289" s="24"/>
      <c r="G289" s="24"/>
      <c r="H289" s="24"/>
      <c r="I289" s="241" t="s">
        <v>25</v>
      </c>
      <c r="J289" s="241">
        <v>500</v>
      </c>
      <c r="K289" s="273">
        <v>92.53</v>
      </c>
      <c r="L289" s="266">
        <f t="shared" si="68"/>
        <v>46265</v>
      </c>
      <c r="M289" s="241" t="str">
        <f t="shared" si="69"/>
        <v>szt.</v>
      </c>
      <c r="N289" s="241"/>
      <c r="O289" s="245">
        <v>0</v>
      </c>
      <c r="P289" s="246">
        <f t="shared" si="70"/>
        <v>0</v>
      </c>
      <c r="Q289" s="43">
        <f t="shared" si="71"/>
        <v>46265</v>
      </c>
      <c r="S289" s="30">
        <f t="shared" si="72"/>
        <v>0</v>
      </c>
      <c r="T289" s="205">
        <f t="shared" si="73"/>
        <v>0</v>
      </c>
      <c r="U289" s="205">
        <f t="shared" si="74"/>
        <v>0</v>
      </c>
      <c r="V289" s="8"/>
      <c r="W289" s="8"/>
      <c r="X289" s="8"/>
      <c r="Y289" s="9"/>
      <c r="Z289" s="9"/>
    </row>
    <row r="290" spans="2:26" s="1" customFormat="1" ht="14.4">
      <c r="B290" s="21" t="s">
        <v>512</v>
      </c>
      <c r="C290" s="224" t="s">
        <v>513</v>
      </c>
      <c r="D290" s="23" t="s">
        <v>507</v>
      </c>
      <c r="E290" s="24"/>
      <c r="F290" s="24"/>
      <c r="G290" s="24"/>
      <c r="H290" s="24"/>
      <c r="I290" s="241" t="s">
        <v>25</v>
      </c>
      <c r="J290" s="241">
        <v>200</v>
      </c>
      <c r="K290" s="273">
        <v>185</v>
      </c>
      <c r="L290" s="273">
        <f t="shared" si="68"/>
        <v>37000</v>
      </c>
      <c r="M290" s="241" t="str">
        <f t="shared" si="69"/>
        <v>szt.</v>
      </c>
      <c r="N290" s="241"/>
      <c r="O290" s="245">
        <v>0</v>
      </c>
      <c r="P290" s="246">
        <f t="shared" si="70"/>
        <v>0</v>
      </c>
      <c r="Q290" s="43">
        <f t="shared" si="71"/>
        <v>37000</v>
      </c>
      <c r="S290" s="30">
        <f t="shared" si="72"/>
        <v>0</v>
      </c>
      <c r="T290" s="205">
        <f t="shared" si="73"/>
        <v>0</v>
      </c>
      <c r="U290" s="205">
        <f t="shared" si="74"/>
        <v>0</v>
      </c>
      <c r="V290" s="8"/>
      <c r="W290" s="8"/>
      <c r="X290" s="8"/>
      <c r="Y290" s="9"/>
      <c r="Z290" s="9"/>
    </row>
    <row r="291" spans="2:26" s="1" customFormat="1" ht="14.4">
      <c r="B291" s="21" t="s">
        <v>514</v>
      </c>
      <c r="C291" s="224" t="s">
        <v>515</v>
      </c>
      <c r="D291" s="23" t="s">
        <v>507</v>
      </c>
      <c r="E291" s="24"/>
      <c r="F291" s="24"/>
      <c r="G291" s="24"/>
      <c r="H291" s="24"/>
      <c r="I291" s="241" t="s">
        <v>25</v>
      </c>
      <c r="J291" s="241">
        <v>500</v>
      </c>
      <c r="K291" s="273">
        <v>22.73</v>
      </c>
      <c r="L291" s="273">
        <f t="shared" si="68"/>
        <v>11365</v>
      </c>
      <c r="M291" s="241" t="str">
        <f t="shared" si="69"/>
        <v>szt.</v>
      </c>
      <c r="N291" s="241"/>
      <c r="O291" s="245">
        <v>0</v>
      </c>
      <c r="P291" s="246">
        <f t="shared" si="70"/>
        <v>0</v>
      </c>
      <c r="Q291" s="29">
        <f t="shared" si="71"/>
        <v>11365</v>
      </c>
      <c r="S291" s="30">
        <f t="shared" si="72"/>
        <v>0</v>
      </c>
      <c r="T291" s="205">
        <f t="shared" si="73"/>
        <v>0</v>
      </c>
      <c r="U291" s="205">
        <f t="shared" si="74"/>
        <v>0</v>
      </c>
      <c r="V291" s="8"/>
      <c r="W291" s="8"/>
      <c r="X291" s="8"/>
      <c r="Y291" s="9"/>
      <c r="Z291" s="9"/>
    </row>
    <row r="292" spans="2:26" s="1" customFormat="1" ht="14.4">
      <c r="B292" s="21" t="s">
        <v>516</v>
      </c>
      <c r="C292" s="224" t="s">
        <v>517</v>
      </c>
      <c r="D292" s="23" t="s">
        <v>507</v>
      </c>
      <c r="E292" s="24"/>
      <c r="F292" s="24"/>
      <c r="G292" s="24"/>
      <c r="H292" s="24"/>
      <c r="I292" s="241" t="s">
        <v>25</v>
      </c>
      <c r="J292" s="241">
        <v>700</v>
      </c>
      <c r="K292" s="273">
        <v>79.27</v>
      </c>
      <c r="L292" s="273">
        <f t="shared" si="68"/>
        <v>55489</v>
      </c>
      <c r="M292" s="241" t="str">
        <f t="shared" si="69"/>
        <v>szt.</v>
      </c>
      <c r="N292" s="241"/>
      <c r="O292" s="245">
        <v>0</v>
      </c>
      <c r="P292" s="246">
        <f t="shared" si="70"/>
        <v>0</v>
      </c>
      <c r="Q292" s="29">
        <f t="shared" si="71"/>
        <v>55489</v>
      </c>
      <c r="S292" s="30">
        <f t="shared" si="72"/>
        <v>0</v>
      </c>
      <c r="T292" s="205">
        <f t="shared" si="73"/>
        <v>0</v>
      </c>
      <c r="U292" s="205">
        <f t="shared" si="74"/>
        <v>0</v>
      </c>
      <c r="V292" s="8"/>
      <c r="W292" s="8"/>
      <c r="X292" s="8"/>
      <c r="Y292" s="9"/>
      <c r="Z292" s="9"/>
    </row>
    <row r="293" spans="2:26" s="1" customFormat="1" ht="14.4">
      <c r="B293" s="21" t="s">
        <v>518</v>
      </c>
      <c r="C293" s="224" t="s">
        <v>519</v>
      </c>
      <c r="D293" s="23" t="s">
        <v>507</v>
      </c>
      <c r="E293" s="24"/>
      <c r="F293" s="24"/>
      <c r="G293" s="24"/>
      <c r="H293" s="24"/>
      <c r="I293" s="241" t="s">
        <v>25</v>
      </c>
      <c r="J293" s="242">
        <v>6000</v>
      </c>
      <c r="K293" s="273">
        <v>2.3199999999999998</v>
      </c>
      <c r="L293" s="273">
        <f t="shared" si="68"/>
        <v>13920</v>
      </c>
      <c r="M293" s="241" t="str">
        <f t="shared" si="69"/>
        <v>szt.</v>
      </c>
      <c r="N293" s="241"/>
      <c r="O293" s="245">
        <v>0</v>
      </c>
      <c r="P293" s="246">
        <f t="shared" si="70"/>
        <v>0</v>
      </c>
      <c r="Q293" s="29">
        <f t="shared" si="71"/>
        <v>13920</v>
      </c>
      <c r="S293" s="30">
        <f t="shared" si="72"/>
        <v>0</v>
      </c>
      <c r="T293" s="205">
        <f t="shared" si="73"/>
        <v>0</v>
      </c>
      <c r="U293" s="205">
        <f t="shared" si="74"/>
        <v>0</v>
      </c>
      <c r="V293" s="8"/>
      <c r="W293" s="8"/>
      <c r="X293" s="8"/>
      <c r="Y293" s="9"/>
      <c r="Z293" s="9"/>
    </row>
    <row r="294" spans="2:26" s="1" customFormat="1" ht="14.4">
      <c r="B294" s="21" t="s">
        <v>520</v>
      </c>
      <c r="C294" s="224" t="s">
        <v>521</v>
      </c>
      <c r="D294" s="23" t="s">
        <v>507</v>
      </c>
      <c r="E294" s="24"/>
      <c r="F294" s="24"/>
      <c r="G294" s="24"/>
      <c r="H294" s="24"/>
      <c r="I294" s="241" t="s">
        <v>25</v>
      </c>
      <c r="J294" s="242">
        <v>60000</v>
      </c>
      <c r="K294" s="273">
        <v>65</v>
      </c>
      <c r="L294" s="273">
        <f t="shared" si="68"/>
        <v>3900000</v>
      </c>
      <c r="M294" s="241" t="str">
        <f t="shared" si="69"/>
        <v>szt.</v>
      </c>
      <c r="N294" s="241"/>
      <c r="O294" s="245">
        <v>0</v>
      </c>
      <c r="P294" s="246">
        <f t="shared" si="70"/>
        <v>0</v>
      </c>
      <c r="Q294" s="29">
        <f t="shared" si="71"/>
        <v>3900000</v>
      </c>
      <c r="S294" s="30">
        <f t="shared" si="72"/>
        <v>0</v>
      </c>
      <c r="T294" s="205">
        <f t="shared" si="73"/>
        <v>0</v>
      </c>
      <c r="U294" s="205">
        <f t="shared" si="74"/>
        <v>0</v>
      </c>
      <c r="V294" s="8"/>
      <c r="W294" s="8"/>
      <c r="X294" s="8"/>
      <c r="Y294" s="9"/>
      <c r="Z294" s="9"/>
    </row>
    <row r="295" spans="2:26" s="1" customFormat="1" ht="14.4">
      <c r="B295" s="21" t="s">
        <v>522</v>
      </c>
      <c r="C295" s="224" t="s">
        <v>523</v>
      </c>
      <c r="D295" s="23" t="s">
        <v>507</v>
      </c>
      <c r="E295" s="24"/>
      <c r="F295" s="24"/>
      <c r="G295" s="24"/>
      <c r="H295" s="24"/>
      <c r="I295" s="241" t="s">
        <v>25</v>
      </c>
      <c r="J295" s="242">
        <v>33000</v>
      </c>
      <c r="K295" s="273">
        <v>59.4</v>
      </c>
      <c r="L295" s="273">
        <f t="shared" si="68"/>
        <v>1960200</v>
      </c>
      <c r="M295" s="241" t="str">
        <f t="shared" si="69"/>
        <v>szt.</v>
      </c>
      <c r="N295" s="241"/>
      <c r="O295" s="245">
        <v>0</v>
      </c>
      <c r="P295" s="246">
        <f t="shared" si="70"/>
        <v>0</v>
      </c>
      <c r="Q295" s="29">
        <f t="shared" ref="Q295:Q320" si="75">L295+O295</f>
        <v>1960200</v>
      </c>
      <c r="S295" s="30">
        <f t="shared" si="72"/>
        <v>0</v>
      </c>
      <c r="T295" s="205">
        <f t="shared" si="73"/>
        <v>0</v>
      </c>
      <c r="U295" s="205">
        <f t="shared" si="74"/>
        <v>0</v>
      </c>
      <c r="V295" s="8"/>
      <c r="W295" s="8"/>
      <c r="X295" s="8"/>
      <c r="Y295" s="9"/>
      <c r="Z295" s="9"/>
    </row>
    <row r="296" spans="2:26" s="1" customFormat="1" ht="14.4">
      <c r="B296" s="21" t="s">
        <v>524</v>
      </c>
      <c r="C296" s="224" t="s">
        <v>525</v>
      </c>
      <c r="D296" s="23" t="s">
        <v>507</v>
      </c>
      <c r="E296" s="24"/>
      <c r="F296" s="24"/>
      <c r="G296" s="24"/>
      <c r="H296" s="24"/>
      <c r="I296" s="241" t="s">
        <v>25</v>
      </c>
      <c r="J296" s="242">
        <v>30000</v>
      </c>
      <c r="K296" s="273">
        <v>50</v>
      </c>
      <c r="L296" s="273">
        <f t="shared" si="68"/>
        <v>1500000</v>
      </c>
      <c r="M296" s="241" t="str">
        <f t="shared" si="69"/>
        <v>szt.</v>
      </c>
      <c r="N296" s="241"/>
      <c r="O296" s="245">
        <v>0</v>
      </c>
      <c r="P296" s="246">
        <f t="shared" si="70"/>
        <v>0</v>
      </c>
      <c r="Q296" s="29">
        <f t="shared" si="75"/>
        <v>1500000</v>
      </c>
      <c r="S296" s="30">
        <f t="shared" si="72"/>
        <v>0</v>
      </c>
      <c r="T296" s="205">
        <f t="shared" si="73"/>
        <v>0</v>
      </c>
      <c r="U296" s="205">
        <f t="shared" si="74"/>
        <v>0</v>
      </c>
      <c r="V296" s="8"/>
      <c r="W296" s="8"/>
      <c r="X296" s="8"/>
      <c r="Y296" s="9"/>
      <c r="Z296" s="9"/>
    </row>
    <row r="297" spans="2:26" s="1" customFormat="1" ht="14.4">
      <c r="B297" s="21" t="s">
        <v>526</v>
      </c>
      <c r="C297" s="224" t="s">
        <v>527</v>
      </c>
      <c r="D297" s="23" t="s">
        <v>507</v>
      </c>
      <c r="E297" s="24"/>
      <c r="F297" s="24"/>
      <c r="G297" s="24"/>
      <c r="H297" s="24"/>
      <c r="I297" s="241" t="s">
        <v>25</v>
      </c>
      <c r="J297" s="242">
        <v>8000</v>
      </c>
      <c r="K297" s="273">
        <v>4.9000000000000004</v>
      </c>
      <c r="L297" s="273">
        <f t="shared" si="68"/>
        <v>39200</v>
      </c>
      <c r="M297" s="241" t="str">
        <f t="shared" si="69"/>
        <v>szt.</v>
      </c>
      <c r="N297" s="241"/>
      <c r="O297" s="245">
        <v>0</v>
      </c>
      <c r="P297" s="246">
        <f t="shared" si="70"/>
        <v>0</v>
      </c>
      <c r="Q297" s="29">
        <f t="shared" si="75"/>
        <v>39200</v>
      </c>
      <c r="S297" s="30">
        <f t="shared" si="72"/>
        <v>0</v>
      </c>
      <c r="T297" s="205">
        <f t="shared" si="73"/>
        <v>0</v>
      </c>
      <c r="U297" s="205">
        <f t="shared" si="74"/>
        <v>0</v>
      </c>
      <c r="V297" s="8"/>
      <c r="W297" s="8"/>
      <c r="X297" s="8"/>
      <c r="Y297" s="9"/>
      <c r="Z297" s="9"/>
    </row>
    <row r="298" spans="2:26" s="1" customFormat="1" ht="14.4">
      <c r="B298" s="21" t="s">
        <v>528</v>
      </c>
      <c r="C298" s="224" t="s">
        <v>768</v>
      </c>
      <c r="D298" s="23" t="s">
        <v>507</v>
      </c>
      <c r="E298" s="24"/>
      <c r="F298" s="24"/>
      <c r="G298" s="24"/>
      <c r="H298" s="24"/>
      <c r="I298" s="241" t="s">
        <v>25</v>
      </c>
      <c r="J298" s="242">
        <v>50000</v>
      </c>
      <c r="K298" s="273">
        <v>23.54</v>
      </c>
      <c r="L298" s="273">
        <f t="shared" si="68"/>
        <v>1177000</v>
      </c>
      <c r="M298" s="241" t="str">
        <f t="shared" si="69"/>
        <v>szt.</v>
      </c>
      <c r="N298" s="241"/>
      <c r="O298" s="245">
        <v>0</v>
      </c>
      <c r="P298" s="246">
        <f t="shared" si="70"/>
        <v>0</v>
      </c>
      <c r="Q298" s="29">
        <f t="shared" si="75"/>
        <v>1177000</v>
      </c>
      <c r="S298" s="30">
        <f t="shared" si="72"/>
        <v>0</v>
      </c>
      <c r="T298" s="205">
        <f t="shared" si="73"/>
        <v>0</v>
      </c>
      <c r="U298" s="205">
        <f t="shared" si="74"/>
        <v>0</v>
      </c>
      <c r="V298" s="8"/>
      <c r="W298" s="8"/>
      <c r="X298" s="8"/>
      <c r="Y298" s="9"/>
      <c r="Z298" s="9"/>
    </row>
    <row r="299" spans="2:26" s="1" customFormat="1" ht="14.4">
      <c r="B299" s="21" t="s">
        <v>529</v>
      </c>
      <c r="C299" s="225" t="s">
        <v>530</v>
      </c>
      <c r="D299" s="23" t="s">
        <v>507</v>
      </c>
      <c r="E299" s="24"/>
      <c r="F299" s="24"/>
      <c r="G299" s="24"/>
      <c r="H299" s="24"/>
      <c r="I299" s="241" t="s">
        <v>25</v>
      </c>
      <c r="J299" s="241">
        <v>500</v>
      </c>
      <c r="K299" s="273">
        <v>42</v>
      </c>
      <c r="L299" s="273">
        <f t="shared" si="68"/>
        <v>21000</v>
      </c>
      <c r="M299" s="241" t="str">
        <f t="shared" si="69"/>
        <v>szt.</v>
      </c>
      <c r="N299" s="241"/>
      <c r="O299" s="245">
        <v>0</v>
      </c>
      <c r="P299" s="246">
        <f t="shared" si="70"/>
        <v>0</v>
      </c>
      <c r="Q299" s="29">
        <f t="shared" si="75"/>
        <v>21000</v>
      </c>
      <c r="S299" s="30">
        <f t="shared" si="72"/>
        <v>0</v>
      </c>
      <c r="T299" s="205">
        <f t="shared" si="73"/>
        <v>0</v>
      </c>
      <c r="U299" s="205">
        <f t="shared" si="74"/>
        <v>0</v>
      </c>
      <c r="V299" s="8"/>
      <c r="W299" s="8"/>
      <c r="X299" s="8"/>
      <c r="Y299" s="9"/>
      <c r="Z299" s="9"/>
    </row>
    <row r="300" spans="2:26" s="1" customFormat="1" ht="14.4">
      <c r="B300" s="21" t="s">
        <v>531</v>
      </c>
      <c r="C300" s="224" t="s">
        <v>532</v>
      </c>
      <c r="D300" s="23" t="s">
        <v>507</v>
      </c>
      <c r="E300" s="24"/>
      <c r="F300" s="24"/>
      <c r="G300" s="24"/>
      <c r="H300" s="24"/>
      <c r="I300" s="241" t="s">
        <v>25</v>
      </c>
      <c r="J300" s="242">
        <v>6000</v>
      </c>
      <c r="K300" s="273">
        <v>0.98</v>
      </c>
      <c r="L300" s="273">
        <f t="shared" si="68"/>
        <v>5880</v>
      </c>
      <c r="M300" s="241" t="str">
        <f t="shared" si="69"/>
        <v>szt.</v>
      </c>
      <c r="N300" s="241"/>
      <c r="O300" s="245">
        <v>0</v>
      </c>
      <c r="P300" s="246">
        <f t="shared" si="70"/>
        <v>0</v>
      </c>
      <c r="Q300" s="29">
        <f t="shared" si="75"/>
        <v>5880</v>
      </c>
      <c r="S300" s="30">
        <f t="shared" si="72"/>
        <v>0</v>
      </c>
      <c r="T300" s="205">
        <f t="shared" si="73"/>
        <v>0</v>
      </c>
      <c r="U300" s="205">
        <f t="shared" si="74"/>
        <v>0</v>
      </c>
      <c r="V300" s="8"/>
      <c r="W300" s="8"/>
      <c r="X300" s="8"/>
      <c r="Y300" s="9"/>
      <c r="Z300" s="9"/>
    </row>
    <row r="301" spans="2:26" s="1" customFormat="1" ht="14.4">
      <c r="B301" s="21" t="s">
        <v>533</v>
      </c>
      <c r="C301" s="224" t="s">
        <v>534</v>
      </c>
      <c r="D301" s="23" t="s">
        <v>507</v>
      </c>
      <c r="E301" s="24"/>
      <c r="F301" s="24"/>
      <c r="G301" s="24"/>
      <c r="H301" s="24"/>
      <c r="I301" s="241" t="s">
        <v>25</v>
      </c>
      <c r="J301" s="242">
        <v>8000</v>
      </c>
      <c r="K301" s="273">
        <v>12</v>
      </c>
      <c r="L301" s="273">
        <f t="shared" si="68"/>
        <v>96000</v>
      </c>
      <c r="M301" s="241" t="str">
        <f t="shared" si="69"/>
        <v>szt.</v>
      </c>
      <c r="N301" s="241"/>
      <c r="O301" s="245">
        <v>0</v>
      </c>
      <c r="P301" s="246">
        <f t="shared" si="70"/>
        <v>0</v>
      </c>
      <c r="Q301" s="29">
        <f t="shared" si="75"/>
        <v>96000</v>
      </c>
      <c r="S301" s="30">
        <f t="shared" si="72"/>
        <v>0</v>
      </c>
      <c r="T301" s="205">
        <f t="shared" si="73"/>
        <v>0</v>
      </c>
      <c r="U301" s="205">
        <f t="shared" si="74"/>
        <v>0</v>
      </c>
      <c r="V301" s="8"/>
      <c r="W301" s="8"/>
      <c r="X301" s="8"/>
      <c r="Y301" s="9"/>
      <c r="Z301" s="9"/>
    </row>
    <row r="302" spans="2:26" s="1" customFormat="1" ht="14.4">
      <c r="B302" s="21" t="s">
        <v>535</v>
      </c>
      <c r="C302" s="224" t="s">
        <v>536</v>
      </c>
      <c r="D302" s="23" t="s">
        <v>507</v>
      </c>
      <c r="E302" s="24"/>
      <c r="F302" s="24"/>
      <c r="G302" s="24"/>
      <c r="H302" s="24"/>
      <c r="I302" s="241" t="s">
        <v>25</v>
      </c>
      <c r="J302" s="242">
        <v>8000</v>
      </c>
      <c r="K302" s="273">
        <v>12.9</v>
      </c>
      <c r="L302" s="273">
        <f t="shared" si="68"/>
        <v>103200</v>
      </c>
      <c r="M302" s="241" t="str">
        <f t="shared" si="69"/>
        <v>szt.</v>
      </c>
      <c r="N302" s="241"/>
      <c r="O302" s="245">
        <v>0</v>
      </c>
      <c r="P302" s="246">
        <f t="shared" si="70"/>
        <v>0</v>
      </c>
      <c r="Q302" s="29">
        <f t="shared" si="75"/>
        <v>103200</v>
      </c>
      <c r="S302" s="30">
        <f t="shared" si="72"/>
        <v>0</v>
      </c>
      <c r="T302" s="205">
        <f t="shared" si="73"/>
        <v>0</v>
      </c>
      <c r="U302" s="205">
        <f t="shared" si="74"/>
        <v>0</v>
      </c>
      <c r="V302" s="8"/>
      <c r="W302" s="8"/>
      <c r="X302" s="8"/>
      <c r="Y302" s="9"/>
      <c r="Z302" s="9"/>
    </row>
    <row r="303" spans="2:26" s="1" customFormat="1" ht="14.4">
      <c r="B303" s="21" t="s">
        <v>537</v>
      </c>
      <c r="C303" s="224" t="s">
        <v>538</v>
      </c>
      <c r="D303" s="23" t="s">
        <v>507</v>
      </c>
      <c r="E303" s="24"/>
      <c r="F303" s="24"/>
      <c r="G303" s="24"/>
      <c r="H303" s="24"/>
      <c r="I303" s="241" t="s">
        <v>25</v>
      </c>
      <c r="J303" s="242">
        <v>7000</v>
      </c>
      <c r="K303" s="273">
        <v>5.8</v>
      </c>
      <c r="L303" s="273">
        <f t="shared" si="68"/>
        <v>40600</v>
      </c>
      <c r="M303" s="241" t="str">
        <f t="shared" si="69"/>
        <v>szt.</v>
      </c>
      <c r="N303" s="241"/>
      <c r="O303" s="245">
        <v>0</v>
      </c>
      <c r="P303" s="246">
        <f t="shared" si="70"/>
        <v>0</v>
      </c>
      <c r="Q303" s="29">
        <f t="shared" si="75"/>
        <v>40600</v>
      </c>
      <c r="S303" s="30">
        <f t="shared" si="72"/>
        <v>0</v>
      </c>
      <c r="T303" s="205">
        <f t="shared" si="73"/>
        <v>0</v>
      </c>
      <c r="U303" s="205">
        <f t="shared" si="74"/>
        <v>0</v>
      </c>
      <c r="V303" s="8"/>
      <c r="W303" s="8"/>
      <c r="X303" s="8"/>
      <c r="Y303" s="9"/>
      <c r="Z303" s="9"/>
    </row>
    <row r="304" spans="2:26" s="1" customFormat="1" ht="14.4">
      <c r="B304" s="21" t="s">
        <v>539</v>
      </c>
      <c r="C304" s="224" t="s">
        <v>540</v>
      </c>
      <c r="D304" s="23" t="s">
        <v>507</v>
      </c>
      <c r="E304" s="24"/>
      <c r="F304" s="24"/>
      <c r="G304" s="24"/>
      <c r="H304" s="24"/>
      <c r="I304" s="241" t="s">
        <v>25</v>
      </c>
      <c r="J304" s="241">
        <v>500</v>
      </c>
      <c r="K304" s="273">
        <v>44.75</v>
      </c>
      <c r="L304" s="273">
        <f t="shared" si="68"/>
        <v>22375</v>
      </c>
      <c r="M304" s="241" t="str">
        <f t="shared" si="69"/>
        <v>szt.</v>
      </c>
      <c r="N304" s="241"/>
      <c r="O304" s="245">
        <v>0</v>
      </c>
      <c r="P304" s="246">
        <f t="shared" si="70"/>
        <v>0</v>
      </c>
      <c r="Q304" s="29">
        <f t="shared" si="75"/>
        <v>22375</v>
      </c>
      <c r="S304" s="30">
        <f t="shared" si="72"/>
        <v>0</v>
      </c>
      <c r="T304" s="205">
        <f t="shared" si="73"/>
        <v>0</v>
      </c>
      <c r="U304" s="205">
        <f t="shared" si="74"/>
        <v>0</v>
      </c>
      <c r="V304" s="8"/>
      <c r="W304" s="8"/>
      <c r="X304" s="8"/>
      <c r="Y304" s="9"/>
      <c r="Z304" s="9"/>
    </row>
    <row r="305" spans="2:26" s="1" customFormat="1" ht="14.4">
      <c r="B305" s="21" t="s">
        <v>541</v>
      </c>
      <c r="C305" s="224" t="s">
        <v>542</v>
      </c>
      <c r="D305" s="23" t="s">
        <v>507</v>
      </c>
      <c r="E305" s="24"/>
      <c r="F305" s="24"/>
      <c r="G305" s="24"/>
      <c r="H305" s="24"/>
      <c r="I305" s="241" t="s">
        <v>25</v>
      </c>
      <c r="J305" s="241">
        <v>700</v>
      </c>
      <c r="K305" s="273">
        <v>98.5</v>
      </c>
      <c r="L305" s="273">
        <f t="shared" si="68"/>
        <v>68950</v>
      </c>
      <c r="M305" s="241" t="str">
        <f t="shared" si="69"/>
        <v>szt.</v>
      </c>
      <c r="N305" s="241"/>
      <c r="O305" s="245">
        <v>0</v>
      </c>
      <c r="P305" s="246">
        <f t="shared" si="70"/>
        <v>0</v>
      </c>
      <c r="Q305" s="29">
        <f t="shared" si="75"/>
        <v>68950</v>
      </c>
      <c r="S305" s="30">
        <f t="shared" si="72"/>
        <v>0</v>
      </c>
      <c r="T305" s="205">
        <f t="shared" si="73"/>
        <v>0</v>
      </c>
      <c r="U305" s="205">
        <f t="shared" si="74"/>
        <v>0</v>
      </c>
      <c r="V305" s="8"/>
      <c r="W305" s="8"/>
      <c r="X305" s="8"/>
      <c r="Y305" s="9"/>
      <c r="Z305" s="9"/>
    </row>
    <row r="306" spans="2:26" s="1" customFormat="1" ht="14.4">
      <c r="B306" s="21" t="s">
        <v>543</v>
      </c>
      <c r="C306" s="76" t="s">
        <v>769</v>
      </c>
      <c r="D306" s="23" t="s">
        <v>507</v>
      </c>
      <c r="E306" s="24"/>
      <c r="F306" s="24"/>
      <c r="G306" s="24"/>
      <c r="H306" s="34" t="s">
        <v>28</v>
      </c>
      <c r="I306" s="241" t="s">
        <v>25</v>
      </c>
      <c r="J306" s="241">
        <v>150</v>
      </c>
      <c r="K306" s="273">
        <v>11.5</v>
      </c>
      <c r="L306" s="267">
        <f t="shared" si="68"/>
        <v>1725</v>
      </c>
      <c r="M306" s="241" t="str">
        <f t="shared" si="69"/>
        <v>szt.</v>
      </c>
      <c r="N306" s="241"/>
      <c r="O306" s="245">
        <v>0</v>
      </c>
      <c r="P306" s="246">
        <f t="shared" si="70"/>
        <v>0</v>
      </c>
      <c r="Q306" s="40">
        <f t="shared" si="75"/>
        <v>1725</v>
      </c>
      <c r="S306" s="30">
        <f t="shared" si="72"/>
        <v>0</v>
      </c>
      <c r="T306" s="205">
        <f t="shared" si="73"/>
        <v>0</v>
      </c>
      <c r="U306" s="205">
        <f t="shared" si="74"/>
        <v>1725</v>
      </c>
      <c r="V306" s="8"/>
      <c r="W306" s="8"/>
      <c r="X306" s="8"/>
      <c r="Y306" s="9"/>
      <c r="Z306" s="9"/>
    </row>
    <row r="307" spans="2:26" s="1" customFormat="1" ht="14.4">
      <c r="B307" s="21" t="s">
        <v>544</v>
      </c>
      <c r="C307" s="224" t="s">
        <v>545</v>
      </c>
      <c r="D307" s="23" t="s">
        <v>507</v>
      </c>
      <c r="E307" s="24"/>
      <c r="F307" s="24"/>
      <c r="G307" s="24"/>
      <c r="H307" s="24"/>
      <c r="I307" s="241" t="s">
        <v>25</v>
      </c>
      <c r="J307" s="241">
        <v>1000</v>
      </c>
      <c r="K307" s="273">
        <v>8.52</v>
      </c>
      <c r="L307" s="273">
        <f t="shared" si="68"/>
        <v>8520</v>
      </c>
      <c r="M307" s="241" t="str">
        <f t="shared" si="69"/>
        <v>szt.</v>
      </c>
      <c r="N307" s="241"/>
      <c r="O307" s="245">
        <v>0</v>
      </c>
      <c r="P307" s="246">
        <f t="shared" si="70"/>
        <v>0</v>
      </c>
      <c r="Q307" s="29">
        <f t="shared" si="75"/>
        <v>8520</v>
      </c>
      <c r="S307" s="30">
        <f t="shared" si="72"/>
        <v>0</v>
      </c>
      <c r="T307" s="205">
        <f t="shared" si="73"/>
        <v>0</v>
      </c>
      <c r="U307" s="205">
        <f t="shared" si="74"/>
        <v>0</v>
      </c>
      <c r="V307" s="8"/>
      <c r="W307" s="8"/>
      <c r="X307" s="8"/>
      <c r="Y307" s="9"/>
      <c r="Z307" s="9"/>
    </row>
    <row r="308" spans="2:26" s="1" customFormat="1" ht="14.4">
      <c r="B308" s="21" t="s">
        <v>546</v>
      </c>
      <c r="C308" s="224" t="s">
        <v>547</v>
      </c>
      <c r="D308" s="23" t="s">
        <v>507</v>
      </c>
      <c r="E308" s="24"/>
      <c r="F308" s="24"/>
      <c r="G308" s="24"/>
      <c r="H308" s="24"/>
      <c r="I308" s="241" t="s">
        <v>25</v>
      </c>
      <c r="J308" s="242">
        <v>1850</v>
      </c>
      <c r="K308" s="273">
        <v>2.15</v>
      </c>
      <c r="L308" s="273">
        <f t="shared" si="68"/>
        <v>3977.5</v>
      </c>
      <c r="M308" s="241" t="str">
        <f t="shared" si="69"/>
        <v>szt.</v>
      </c>
      <c r="N308" s="241"/>
      <c r="O308" s="245">
        <v>0</v>
      </c>
      <c r="P308" s="246">
        <f t="shared" si="70"/>
        <v>0</v>
      </c>
      <c r="Q308" s="29">
        <f t="shared" si="75"/>
        <v>3977.5</v>
      </c>
      <c r="S308" s="30">
        <f t="shared" si="72"/>
        <v>0</v>
      </c>
      <c r="T308" s="205">
        <f t="shared" si="73"/>
        <v>0</v>
      </c>
      <c r="U308" s="205">
        <f t="shared" si="74"/>
        <v>0</v>
      </c>
      <c r="V308" s="8"/>
      <c r="W308" s="8"/>
      <c r="X308" s="8"/>
      <c r="Y308" s="9"/>
      <c r="Z308" s="9"/>
    </row>
    <row r="309" spans="2:26" s="1" customFormat="1" ht="14.4">
      <c r="B309" s="21" t="s">
        <v>548</v>
      </c>
      <c r="C309" s="224" t="s">
        <v>549</v>
      </c>
      <c r="D309" s="23" t="s">
        <v>507</v>
      </c>
      <c r="E309" s="24"/>
      <c r="F309" s="24"/>
      <c r="G309" s="24"/>
      <c r="H309" s="24"/>
      <c r="I309" s="241" t="s">
        <v>25</v>
      </c>
      <c r="J309" s="242">
        <v>60000</v>
      </c>
      <c r="K309" s="273">
        <v>4.9000000000000004</v>
      </c>
      <c r="L309" s="266">
        <f t="shared" si="68"/>
        <v>294000</v>
      </c>
      <c r="M309" s="241" t="str">
        <f t="shared" si="69"/>
        <v>szt.</v>
      </c>
      <c r="N309" s="241"/>
      <c r="O309" s="245">
        <v>0</v>
      </c>
      <c r="P309" s="246">
        <f t="shared" si="70"/>
        <v>0</v>
      </c>
      <c r="Q309" s="43">
        <f t="shared" si="75"/>
        <v>294000</v>
      </c>
      <c r="S309" s="30">
        <f t="shared" si="72"/>
        <v>0</v>
      </c>
      <c r="T309" s="205">
        <f t="shared" si="73"/>
        <v>0</v>
      </c>
      <c r="U309" s="205">
        <f t="shared" si="74"/>
        <v>0</v>
      </c>
      <c r="V309" s="8"/>
      <c r="W309" s="8"/>
      <c r="X309" s="8"/>
      <c r="Y309" s="9"/>
      <c r="Z309" s="9"/>
    </row>
    <row r="310" spans="2:26" s="1" customFormat="1" ht="14.4">
      <c r="B310" s="21" t="s">
        <v>550</v>
      </c>
      <c r="C310" s="224" t="s">
        <v>551</v>
      </c>
      <c r="D310" s="23" t="s">
        <v>507</v>
      </c>
      <c r="E310" s="24"/>
      <c r="F310" s="24"/>
      <c r="G310" s="24"/>
      <c r="H310" s="24"/>
      <c r="I310" s="241" t="s">
        <v>25</v>
      </c>
      <c r="J310" s="241">
        <v>500</v>
      </c>
      <c r="K310" s="273">
        <v>16</v>
      </c>
      <c r="L310" s="266">
        <f t="shared" si="68"/>
        <v>8000</v>
      </c>
      <c r="M310" s="241" t="str">
        <f t="shared" si="69"/>
        <v>szt.</v>
      </c>
      <c r="N310" s="241"/>
      <c r="O310" s="245">
        <v>0</v>
      </c>
      <c r="P310" s="246">
        <f t="shared" si="70"/>
        <v>0</v>
      </c>
      <c r="Q310" s="43">
        <f t="shared" si="75"/>
        <v>8000</v>
      </c>
      <c r="S310" s="30">
        <f t="shared" si="72"/>
        <v>0</v>
      </c>
      <c r="T310" s="205">
        <f t="shared" si="73"/>
        <v>0</v>
      </c>
      <c r="U310" s="205">
        <f t="shared" si="74"/>
        <v>0</v>
      </c>
      <c r="V310" s="8"/>
      <c r="W310" s="8"/>
      <c r="X310" s="8"/>
      <c r="Y310" s="9"/>
      <c r="Z310" s="9"/>
    </row>
    <row r="311" spans="2:26" s="1" customFormat="1" ht="14.4">
      <c r="B311" s="21" t="s">
        <v>552</v>
      </c>
      <c r="C311" s="76" t="s">
        <v>770</v>
      </c>
      <c r="D311" s="23" t="s">
        <v>507</v>
      </c>
      <c r="E311" s="24"/>
      <c r="F311" s="24"/>
      <c r="G311" s="24"/>
      <c r="H311" s="34" t="s">
        <v>28</v>
      </c>
      <c r="I311" s="241" t="s">
        <v>25</v>
      </c>
      <c r="J311" s="241">
        <v>30</v>
      </c>
      <c r="K311" s="273">
        <v>300</v>
      </c>
      <c r="L311" s="267">
        <f t="shared" si="68"/>
        <v>9000</v>
      </c>
      <c r="M311" s="241" t="str">
        <f t="shared" si="69"/>
        <v>szt.</v>
      </c>
      <c r="N311" s="241"/>
      <c r="O311" s="245">
        <v>0</v>
      </c>
      <c r="P311" s="246">
        <f t="shared" si="70"/>
        <v>0</v>
      </c>
      <c r="Q311" s="40">
        <f t="shared" si="75"/>
        <v>9000</v>
      </c>
      <c r="S311" s="30">
        <f t="shared" si="72"/>
        <v>0</v>
      </c>
      <c r="T311" s="205">
        <f t="shared" si="73"/>
        <v>0</v>
      </c>
      <c r="U311" s="205">
        <f t="shared" si="74"/>
        <v>9000</v>
      </c>
      <c r="V311" s="8"/>
      <c r="W311" s="8"/>
      <c r="X311" s="8"/>
      <c r="Y311" s="9"/>
      <c r="Z311" s="9"/>
    </row>
    <row r="312" spans="2:26" s="1" customFormat="1" ht="14.4">
      <c r="B312" s="21" t="s">
        <v>553</v>
      </c>
      <c r="C312" s="76" t="s">
        <v>771</v>
      </c>
      <c r="D312" s="23" t="s">
        <v>507</v>
      </c>
      <c r="E312" s="24"/>
      <c r="F312" s="71" t="s">
        <v>28</v>
      </c>
      <c r="G312" s="24"/>
      <c r="H312" s="34" t="s">
        <v>28</v>
      </c>
      <c r="I312" s="241" t="s">
        <v>25</v>
      </c>
      <c r="J312" s="241">
        <v>14</v>
      </c>
      <c r="K312" s="273">
        <v>15000</v>
      </c>
      <c r="L312" s="267">
        <f t="shared" si="68"/>
        <v>210000</v>
      </c>
      <c r="M312" s="241" t="str">
        <f t="shared" si="69"/>
        <v>szt.</v>
      </c>
      <c r="N312" s="241"/>
      <c r="O312" s="245">
        <v>0</v>
      </c>
      <c r="P312" s="246">
        <f t="shared" si="70"/>
        <v>0</v>
      </c>
      <c r="Q312" s="40">
        <f t="shared" si="75"/>
        <v>210000</v>
      </c>
      <c r="S312" s="30">
        <f t="shared" si="72"/>
        <v>210000</v>
      </c>
      <c r="T312" s="205">
        <f t="shared" si="73"/>
        <v>0</v>
      </c>
      <c r="U312" s="205">
        <f t="shared" si="74"/>
        <v>210000</v>
      </c>
      <c r="V312" s="8"/>
      <c r="W312" s="8"/>
      <c r="X312" s="8"/>
      <c r="Y312" s="9"/>
      <c r="Z312" s="9"/>
    </row>
    <row r="313" spans="2:26" s="1" customFormat="1" ht="14.4">
      <c r="B313" s="21" t="s">
        <v>554</v>
      </c>
      <c r="C313" s="224" t="s">
        <v>555</v>
      </c>
      <c r="D313" s="23" t="s">
        <v>507</v>
      </c>
      <c r="E313" s="24"/>
      <c r="F313" s="24"/>
      <c r="G313" s="24"/>
      <c r="H313" s="24"/>
      <c r="I313" s="241" t="s">
        <v>25</v>
      </c>
      <c r="J313" s="241">
        <v>1000</v>
      </c>
      <c r="K313" s="273">
        <v>35</v>
      </c>
      <c r="L313" s="266">
        <f t="shared" si="68"/>
        <v>35000</v>
      </c>
      <c r="M313" s="241" t="str">
        <f t="shared" si="69"/>
        <v>szt.</v>
      </c>
      <c r="N313" s="241"/>
      <c r="O313" s="245">
        <v>0</v>
      </c>
      <c r="P313" s="246">
        <f t="shared" si="70"/>
        <v>0</v>
      </c>
      <c r="Q313" s="43">
        <f t="shared" si="75"/>
        <v>35000</v>
      </c>
      <c r="S313" s="30">
        <f t="shared" si="72"/>
        <v>0</v>
      </c>
      <c r="T313" s="205">
        <f t="shared" si="73"/>
        <v>0</v>
      </c>
      <c r="U313" s="205">
        <f t="shared" si="74"/>
        <v>0</v>
      </c>
      <c r="V313" s="8"/>
      <c r="W313" s="8"/>
      <c r="X313" s="8"/>
      <c r="Y313" s="9"/>
      <c r="Z313" s="9"/>
    </row>
    <row r="314" spans="2:26" s="1" customFormat="1" ht="28.8">
      <c r="B314" s="21" t="s">
        <v>556</v>
      </c>
      <c r="C314" s="224" t="s">
        <v>557</v>
      </c>
      <c r="D314" s="23" t="s">
        <v>507</v>
      </c>
      <c r="E314" s="24"/>
      <c r="F314" s="24"/>
      <c r="G314" s="24"/>
      <c r="H314" s="24"/>
      <c r="I314" s="241" t="s">
        <v>558</v>
      </c>
      <c r="J314" s="241">
        <v>1</v>
      </c>
      <c r="K314" s="273">
        <v>104218.5</v>
      </c>
      <c r="L314" s="266">
        <f t="shared" si="68"/>
        <v>104218.5</v>
      </c>
      <c r="M314" s="241" t="str">
        <f t="shared" si="69"/>
        <v>usługa</v>
      </c>
      <c r="N314" s="241"/>
      <c r="O314" s="245">
        <v>0</v>
      </c>
      <c r="P314" s="246">
        <f t="shared" si="70"/>
        <v>0</v>
      </c>
      <c r="Q314" s="43">
        <f t="shared" si="75"/>
        <v>104218.5</v>
      </c>
      <c r="S314" s="30">
        <f t="shared" si="72"/>
        <v>0</v>
      </c>
      <c r="T314" s="205">
        <f t="shared" si="73"/>
        <v>0</v>
      </c>
      <c r="U314" s="205">
        <f t="shared" si="74"/>
        <v>0</v>
      </c>
      <c r="V314" s="8"/>
      <c r="W314" s="8"/>
      <c r="X314" s="8"/>
      <c r="Y314" s="9"/>
      <c r="Z314" s="9"/>
    </row>
    <row r="315" spans="2:26" s="1" customFormat="1" ht="14.4">
      <c r="B315" s="21" t="s">
        <v>559</v>
      </c>
      <c r="C315" s="225" t="s">
        <v>135</v>
      </c>
      <c r="D315" s="23" t="s">
        <v>507</v>
      </c>
      <c r="E315" s="24"/>
      <c r="F315" s="24"/>
      <c r="G315" s="24"/>
      <c r="H315" s="24"/>
      <c r="I315" s="241" t="s">
        <v>501</v>
      </c>
      <c r="J315" s="241">
        <v>800</v>
      </c>
      <c r="K315" s="273">
        <v>120</v>
      </c>
      <c r="L315" s="266">
        <f t="shared" si="68"/>
        <v>96000</v>
      </c>
      <c r="M315" s="241" t="str">
        <f t="shared" si="69"/>
        <v>godzina</v>
      </c>
      <c r="N315" s="241"/>
      <c r="O315" s="245">
        <v>0</v>
      </c>
      <c r="P315" s="246">
        <f t="shared" si="70"/>
        <v>0</v>
      </c>
      <c r="Q315" s="43">
        <f t="shared" si="75"/>
        <v>96000</v>
      </c>
      <c r="S315" s="30">
        <f t="shared" si="72"/>
        <v>0</v>
      </c>
      <c r="T315" s="205">
        <f t="shared" si="73"/>
        <v>0</v>
      </c>
      <c r="U315" s="205">
        <f t="shared" si="74"/>
        <v>0</v>
      </c>
      <c r="V315" s="8"/>
      <c r="W315" s="8"/>
      <c r="X315" s="8"/>
      <c r="Y315" s="9"/>
      <c r="Z315" s="9"/>
    </row>
    <row r="316" spans="2:26" s="1" customFormat="1" ht="14.4">
      <c r="B316" s="21" t="s">
        <v>560</v>
      </c>
      <c r="C316" s="226" t="s">
        <v>340</v>
      </c>
      <c r="D316" s="23" t="s">
        <v>507</v>
      </c>
      <c r="E316" s="49"/>
      <c r="F316" s="49"/>
      <c r="G316" s="49"/>
      <c r="H316" s="49"/>
      <c r="I316" s="241" t="s">
        <v>341</v>
      </c>
      <c r="J316" s="241">
        <v>200</v>
      </c>
      <c r="K316" s="273">
        <v>200</v>
      </c>
      <c r="L316" s="266">
        <f t="shared" si="68"/>
        <v>40000</v>
      </c>
      <c r="M316" s="241" t="str">
        <f t="shared" si="69"/>
        <v>liczba dni</v>
      </c>
      <c r="N316" s="241"/>
      <c r="O316" s="245">
        <v>0</v>
      </c>
      <c r="P316" s="246">
        <f t="shared" si="70"/>
        <v>0</v>
      </c>
      <c r="Q316" s="43">
        <f t="shared" si="75"/>
        <v>40000</v>
      </c>
      <c r="S316" s="30">
        <f t="shared" si="72"/>
        <v>0</v>
      </c>
      <c r="T316" s="205">
        <f t="shared" si="73"/>
        <v>0</v>
      </c>
      <c r="U316" s="205">
        <f t="shared" si="74"/>
        <v>0</v>
      </c>
      <c r="V316" s="8"/>
      <c r="W316" s="8"/>
      <c r="X316" s="8"/>
      <c r="Y316" s="9"/>
      <c r="Z316" s="9"/>
    </row>
    <row r="317" spans="2:26" s="1" customFormat="1" ht="14.4">
      <c r="B317" s="21" t="s">
        <v>561</v>
      </c>
      <c r="C317" s="224" t="s">
        <v>562</v>
      </c>
      <c r="D317" s="23" t="s">
        <v>507</v>
      </c>
      <c r="E317" s="49"/>
      <c r="F317" s="49"/>
      <c r="G317" s="49"/>
      <c r="H317" s="49"/>
      <c r="I317" s="241" t="s">
        <v>25</v>
      </c>
      <c r="J317" s="288">
        <v>100</v>
      </c>
      <c r="K317" s="274">
        <v>130</v>
      </c>
      <c r="L317" s="266">
        <f t="shared" si="68"/>
        <v>13000</v>
      </c>
      <c r="M317" s="241" t="str">
        <f t="shared" si="69"/>
        <v>szt.</v>
      </c>
      <c r="N317" s="288"/>
      <c r="O317" s="245">
        <v>0</v>
      </c>
      <c r="P317" s="246">
        <f t="shared" si="70"/>
        <v>0</v>
      </c>
      <c r="Q317" s="43">
        <f t="shared" si="75"/>
        <v>13000</v>
      </c>
      <c r="S317" s="30">
        <f t="shared" si="72"/>
        <v>0</v>
      </c>
      <c r="T317" s="205">
        <f t="shared" si="73"/>
        <v>0</v>
      </c>
      <c r="U317" s="205">
        <f t="shared" si="74"/>
        <v>0</v>
      </c>
      <c r="V317" s="8"/>
      <c r="W317" s="8"/>
      <c r="X317" s="8"/>
      <c r="Y317" s="9"/>
      <c r="Z317" s="9"/>
    </row>
    <row r="318" spans="2:26" s="1" customFormat="1" ht="14.4">
      <c r="B318" s="21" t="s">
        <v>563</v>
      </c>
      <c r="C318" s="76" t="s">
        <v>772</v>
      </c>
      <c r="D318" s="23" t="s">
        <v>507</v>
      </c>
      <c r="E318" s="49"/>
      <c r="F318" s="49"/>
      <c r="G318" s="49"/>
      <c r="H318" s="57" t="s">
        <v>28</v>
      </c>
      <c r="I318" s="241" t="s">
        <v>25</v>
      </c>
      <c r="J318" s="288">
        <v>19000</v>
      </c>
      <c r="K318" s="274">
        <v>20</v>
      </c>
      <c r="L318" s="267">
        <f t="shared" si="68"/>
        <v>380000</v>
      </c>
      <c r="M318" s="241" t="str">
        <f t="shared" si="69"/>
        <v>szt.</v>
      </c>
      <c r="N318" s="288"/>
      <c r="O318" s="245">
        <v>0</v>
      </c>
      <c r="P318" s="246">
        <f t="shared" si="70"/>
        <v>0</v>
      </c>
      <c r="Q318" s="40">
        <f t="shared" si="75"/>
        <v>380000</v>
      </c>
      <c r="S318" s="30">
        <f t="shared" si="72"/>
        <v>0</v>
      </c>
      <c r="T318" s="205">
        <f t="shared" si="73"/>
        <v>0</v>
      </c>
      <c r="U318" s="205">
        <f t="shared" si="74"/>
        <v>380000</v>
      </c>
      <c r="V318" s="8"/>
      <c r="W318" s="8"/>
      <c r="X318" s="8"/>
      <c r="Y318" s="9"/>
      <c r="Z318" s="9"/>
    </row>
    <row r="319" spans="2:26" s="1" customFormat="1" ht="14.4">
      <c r="B319" s="21" t="s">
        <v>564</v>
      </c>
      <c r="C319" s="224" t="s">
        <v>565</v>
      </c>
      <c r="D319" s="23" t="s">
        <v>507</v>
      </c>
      <c r="E319" s="49"/>
      <c r="F319" s="49"/>
      <c r="G319" s="49"/>
      <c r="H319" s="49"/>
      <c r="I319" s="241" t="s">
        <v>25</v>
      </c>
      <c r="J319" s="288">
        <v>250</v>
      </c>
      <c r="K319" s="274">
        <v>800</v>
      </c>
      <c r="L319" s="266">
        <f t="shared" si="68"/>
        <v>200000</v>
      </c>
      <c r="M319" s="241" t="str">
        <f t="shared" si="69"/>
        <v>szt.</v>
      </c>
      <c r="N319" s="288"/>
      <c r="O319" s="245">
        <v>0</v>
      </c>
      <c r="P319" s="246">
        <f t="shared" si="70"/>
        <v>0</v>
      </c>
      <c r="Q319" s="43">
        <f t="shared" si="75"/>
        <v>200000</v>
      </c>
      <c r="S319" s="30">
        <f t="shared" si="72"/>
        <v>0</v>
      </c>
      <c r="T319" s="205">
        <f t="shared" si="73"/>
        <v>0</v>
      </c>
      <c r="U319" s="205">
        <f t="shared" si="74"/>
        <v>0</v>
      </c>
      <c r="V319" s="8"/>
      <c r="W319" s="8"/>
      <c r="X319" s="8"/>
      <c r="Y319" s="9"/>
      <c r="Z319" s="9"/>
    </row>
    <row r="320" spans="2:26" s="1" customFormat="1" ht="14.4">
      <c r="B320" s="21" t="s">
        <v>566</v>
      </c>
      <c r="C320" s="76" t="s">
        <v>773</v>
      </c>
      <c r="D320" s="23" t="s">
        <v>507</v>
      </c>
      <c r="E320" s="49"/>
      <c r="F320" s="49"/>
      <c r="G320" s="49"/>
      <c r="H320" s="57" t="s">
        <v>28</v>
      </c>
      <c r="I320" s="241" t="s">
        <v>25</v>
      </c>
      <c r="J320" s="288">
        <v>3000</v>
      </c>
      <c r="K320" s="274">
        <v>11</v>
      </c>
      <c r="L320" s="267">
        <f t="shared" si="68"/>
        <v>33000</v>
      </c>
      <c r="M320" s="241" t="str">
        <f t="shared" si="69"/>
        <v>szt.</v>
      </c>
      <c r="N320" s="288"/>
      <c r="O320" s="245">
        <v>0</v>
      </c>
      <c r="P320" s="246">
        <f t="shared" si="70"/>
        <v>0</v>
      </c>
      <c r="Q320" s="40">
        <f t="shared" si="75"/>
        <v>33000</v>
      </c>
      <c r="S320" s="30">
        <f t="shared" si="72"/>
        <v>0</v>
      </c>
      <c r="T320" s="205">
        <f t="shared" si="73"/>
        <v>0</v>
      </c>
      <c r="U320" s="205">
        <f t="shared" si="74"/>
        <v>33000</v>
      </c>
      <c r="V320" s="8"/>
      <c r="W320" s="8"/>
      <c r="X320" s="8"/>
      <c r="Y320" s="9"/>
      <c r="Z320" s="9"/>
    </row>
    <row r="321" spans="2:25" ht="14.4">
      <c r="B321" s="45" t="s">
        <v>567</v>
      </c>
      <c r="C321" s="542" t="s">
        <v>859</v>
      </c>
      <c r="D321" s="542"/>
      <c r="E321" s="542"/>
      <c r="F321" s="542"/>
      <c r="G321" s="542"/>
      <c r="H321" s="542"/>
      <c r="I321" s="543">
        <f>SUM(L322:L328)</f>
        <v>400000</v>
      </c>
      <c r="J321" s="543"/>
      <c r="K321" s="543"/>
      <c r="L321" s="543"/>
      <c r="M321" s="543">
        <f>SUM(P322:P328)</f>
        <v>0</v>
      </c>
      <c r="N321" s="543"/>
      <c r="O321" s="543"/>
      <c r="P321" s="543"/>
      <c r="Q321" s="20">
        <f>SUM(Q322:Q328)</f>
        <v>400000</v>
      </c>
      <c r="S321" s="227">
        <f>SUM(S322:S328)</f>
        <v>0</v>
      </c>
      <c r="T321" s="227">
        <f>SUM(T322:T328)</f>
        <v>0</v>
      </c>
      <c r="U321" s="227">
        <f>SUM(U322:U328)</f>
        <v>0</v>
      </c>
      <c r="V321" s="220">
        <f>U321/Q321</f>
        <v>0</v>
      </c>
      <c r="W321" s="202">
        <f>Q321-U321</f>
        <v>400000</v>
      </c>
      <c r="X321" s="202">
        <f>Q321-U321+Q474-Q476</f>
        <v>2775778.7800000003</v>
      </c>
      <c r="Y321" s="228">
        <f>Q321+Q474</f>
        <v>3055065.74</v>
      </c>
    </row>
    <row r="322" spans="2:25" ht="14.4">
      <c r="B322" s="21" t="s">
        <v>569</v>
      </c>
      <c r="C322" s="289" t="s">
        <v>570</v>
      </c>
      <c r="D322" s="23" t="s">
        <v>571</v>
      </c>
      <c r="E322" s="24"/>
      <c r="F322" s="24"/>
      <c r="G322" s="24"/>
      <c r="H322" s="24"/>
      <c r="I322" s="241" t="s">
        <v>572</v>
      </c>
      <c r="J322" s="241">
        <v>10</v>
      </c>
      <c r="K322" s="273">
        <v>3200</v>
      </c>
      <c r="L322" s="266">
        <f t="shared" ref="L322:L328" si="76">ROUND(K322*J322,2)</f>
        <v>32000</v>
      </c>
      <c r="M322" s="241"/>
      <c r="N322" s="241"/>
      <c r="O322" s="245">
        <v>0</v>
      </c>
      <c r="P322" s="246">
        <f t="shared" ref="P322:P328" si="77">O322*N322</f>
        <v>0</v>
      </c>
      <c r="Q322" s="43">
        <f t="shared" ref="Q322:Q328" si="78">P322+L322</f>
        <v>32000</v>
      </c>
      <c r="S322" s="206">
        <f t="shared" ref="S322:S328" si="79">IF(F322="T",Q322,0)</f>
        <v>0</v>
      </c>
      <c r="T322" s="206">
        <f t="shared" ref="T322:T328" si="80">IF(H322="T",Q322,0)</f>
        <v>0</v>
      </c>
      <c r="U322" s="206">
        <f t="shared" ref="U322:U328" si="81">IF(H322="T",Q322,0)</f>
        <v>0</v>
      </c>
    </row>
    <row r="323" spans="2:25" ht="28.8">
      <c r="B323" s="21" t="s">
        <v>573</v>
      </c>
      <c r="C323" s="289" t="s">
        <v>774</v>
      </c>
      <c r="D323" s="23" t="s">
        <v>571</v>
      </c>
      <c r="E323" s="24"/>
      <c r="F323" s="24"/>
      <c r="G323" s="24"/>
      <c r="H323" s="24"/>
      <c r="I323" s="241" t="s">
        <v>775</v>
      </c>
      <c r="J323" s="241">
        <v>40</v>
      </c>
      <c r="K323" s="273">
        <v>2091</v>
      </c>
      <c r="L323" s="266">
        <f t="shared" si="76"/>
        <v>83640</v>
      </c>
      <c r="M323" s="241"/>
      <c r="N323" s="241"/>
      <c r="O323" s="245">
        <v>0</v>
      </c>
      <c r="P323" s="246">
        <f t="shared" si="77"/>
        <v>0</v>
      </c>
      <c r="Q323" s="43">
        <f t="shared" si="78"/>
        <v>83640</v>
      </c>
      <c r="S323" s="206">
        <f t="shared" si="79"/>
        <v>0</v>
      </c>
      <c r="T323" s="206">
        <f t="shared" si="80"/>
        <v>0</v>
      </c>
      <c r="U323" s="206">
        <f t="shared" si="81"/>
        <v>0</v>
      </c>
    </row>
    <row r="324" spans="2:25" ht="43.2">
      <c r="B324" s="21" t="s">
        <v>574</v>
      </c>
      <c r="C324" s="289" t="s">
        <v>575</v>
      </c>
      <c r="D324" s="23" t="s">
        <v>571</v>
      </c>
      <c r="E324" s="24"/>
      <c r="F324" s="24"/>
      <c r="G324" s="24"/>
      <c r="H324" s="24"/>
      <c r="I324" s="241" t="s">
        <v>501</v>
      </c>
      <c r="J324" s="241">
        <v>120</v>
      </c>
      <c r="K324" s="273">
        <v>200</v>
      </c>
      <c r="L324" s="266">
        <f t="shared" si="76"/>
        <v>24000</v>
      </c>
      <c r="M324" s="241"/>
      <c r="N324" s="241"/>
      <c r="O324" s="245">
        <v>0</v>
      </c>
      <c r="P324" s="246">
        <f t="shared" si="77"/>
        <v>0</v>
      </c>
      <c r="Q324" s="43">
        <f t="shared" si="78"/>
        <v>24000</v>
      </c>
      <c r="S324" s="206">
        <f t="shared" si="79"/>
        <v>0</v>
      </c>
      <c r="T324" s="206">
        <f t="shared" si="80"/>
        <v>0</v>
      </c>
      <c r="U324" s="206">
        <f t="shared" si="81"/>
        <v>0</v>
      </c>
    </row>
    <row r="325" spans="2:25" ht="14.4">
      <c r="B325" s="21" t="s">
        <v>576</v>
      </c>
      <c r="C325" s="290" t="s">
        <v>577</v>
      </c>
      <c r="D325" s="23" t="s">
        <v>571</v>
      </c>
      <c r="E325" s="24"/>
      <c r="F325" s="24"/>
      <c r="G325" s="24"/>
      <c r="H325" s="24"/>
      <c r="I325" s="241" t="s">
        <v>776</v>
      </c>
      <c r="J325" s="241">
        <v>20</v>
      </c>
      <c r="K325" s="273">
        <v>3750</v>
      </c>
      <c r="L325" s="266">
        <f t="shared" si="76"/>
        <v>75000</v>
      </c>
      <c r="M325" s="241"/>
      <c r="N325" s="241"/>
      <c r="O325" s="245">
        <v>0</v>
      </c>
      <c r="P325" s="246">
        <f t="shared" si="77"/>
        <v>0</v>
      </c>
      <c r="Q325" s="43">
        <f t="shared" si="78"/>
        <v>75000</v>
      </c>
      <c r="S325" s="206">
        <f t="shared" si="79"/>
        <v>0</v>
      </c>
      <c r="T325" s="206">
        <f t="shared" si="80"/>
        <v>0</v>
      </c>
      <c r="U325" s="206">
        <f t="shared" si="81"/>
        <v>0</v>
      </c>
    </row>
    <row r="326" spans="2:25" ht="14.4">
      <c r="B326" s="21" t="s">
        <v>578</v>
      </c>
      <c r="C326" s="289" t="s">
        <v>777</v>
      </c>
      <c r="D326" s="23" t="s">
        <v>571</v>
      </c>
      <c r="E326" s="24"/>
      <c r="F326" s="24"/>
      <c r="G326" s="24"/>
      <c r="H326" s="24"/>
      <c r="I326" s="241" t="s">
        <v>775</v>
      </c>
      <c r="J326" s="241">
        <v>35</v>
      </c>
      <c r="K326" s="273">
        <v>1845</v>
      </c>
      <c r="L326" s="266">
        <f t="shared" si="76"/>
        <v>64575</v>
      </c>
      <c r="M326" s="241"/>
      <c r="N326" s="241"/>
      <c r="O326" s="245">
        <v>0</v>
      </c>
      <c r="P326" s="246">
        <f t="shared" si="77"/>
        <v>0</v>
      </c>
      <c r="Q326" s="43">
        <f t="shared" si="78"/>
        <v>64575</v>
      </c>
      <c r="S326" s="206">
        <f t="shared" si="79"/>
        <v>0</v>
      </c>
      <c r="T326" s="206">
        <f t="shared" si="80"/>
        <v>0</v>
      </c>
      <c r="U326" s="206">
        <f t="shared" si="81"/>
        <v>0</v>
      </c>
    </row>
    <row r="327" spans="2:25" ht="14.4">
      <c r="B327" s="21" t="s">
        <v>579</v>
      </c>
      <c r="C327" s="289" t="s">
        <v>580</v>
      </c>
      <c r="D327" s="23" t="s">
        <v>571</v>
      </c>
      <c r="E327" s="24"/>
      <c r="F327" s="24"/>
      <c r="G327" s="24"/>
      <c r="H327" s="24"/>
      <c r="I327" s="241" t="s">
        <v>572</v>
      </c>
      <c r="J327" s="241">
        <v>10</v>
      </c>
      <c r="K327" s="273">
        <v>8142.5</v>
      </c>
      <c r="L327" s="266">
        <f t="shared" si="76"/>
        <v>81425</v>
      </c>
      <c r="M327" s="241"/>
      <c r="N327" s="241"/>
      <c r="O327" s="245">
        <v>0</v>
      </c>
      <c r="P327" s="246">
        <f t="shared" si="77"/>
        <v>0</v>
      </c>
      <c r="Q327" s="43">
        <f t="shared" si="78"/>
        <v>81425</v>
      </c>
      <c r="S327" s="206">
        <f t="shared" si="79"/>
        <v>0</v>
      </c>
      <c r="T327" s="206">
        <f t="shared" si="80"/>
        <v>0</v>
      </c>
      <c r="U327" s="206">
        <f t="shared" si="81"/>
        <v>0</v>
      </c>
    </row>
    <row r="328" spans="2:25" ht="28.8">
      <c r="B328" s="21" t="s">
        <v>581</v>
      </c>
      <c r="C328" s="291" t="s">
        <v>582</v>
      </c>
      <c r="D328" s="23" t="s">
        <v>571</v>
      </c>
      <c r="E328" s="24"/>
      <c r="F328" s="24"/>
      <c r="G328" s="24"/>
      <c r="H328" s="24"/>
      <c r="I328" s="241" t="s">
        <v>776</v>
      </c>
      <c r="J328" s="241">
        <v>40</v>
      </c>
      <c r="K328" s="273">
        <v>984</v>
      </c>
      <c r="L328" s="266">
        <f t="shared" si="76"/>
        <v>39360</v>
      </c>
      <c r="M328" s="241"/>
      <c r="N328" s="241"/>
      <c r="O328" s="245">
        <v>0</v>
      </c>
      <c r="P328" s="246">
        <f t="shared" si="77"/>
        <v>0</v>
      </c>
      <c r="Q328" s="43">
        <f t="shared" si="78"/>
        <v>39360</v>
      </c>
      <c r="S328" s="206">
        <f t="shared" si="79"/>
        <v>0</v>
      </c>
      <c r="T328" s="206">
        <f t="shared" si="80"/>
        <v>0</v>
      </c>
      <c r="U328" s="206">
        <f t="shared" si="81"/>
        <v>0</v>
      </c>
    </row>
    <row r="329" spans="2:25" ht="24.15" hidden="1" customHeight="1">
      <c r="B329" s="45" t="s">
        <v>583</v>
      </c>
      <c r="C329" s="542" t="s">
        <v>860</v>
      </c>
      <c r="D329" s="542"/>
      <c r="E329" s="542"/>
      <c r="F329" s="542"/>
      <c r="G329" s="542"/>
      <c r="H329" s="542"/>
      <c r="I329" s="543">
        <f>SUM(L330:L348)</f>
        <v>0</v>
      </c>
      <c r="J329" s="543"/>
      <c r="K329" s="543"/>
      <c r="L329" s="543"/>
      <c r="M329" s="543">
        <f>SUM(P330:P347)</f>
        <v>0</v>
      </c>
      <c r="N329" s="543"/>
      <c r="O329" s="543"/>
      <c r="P329" s="543"/>
      <c r="Q329" s="20">
        <f>SUM(Q330:Q343)</f>
        <v>0</v>
      </c>
      <c r="S329" s="205"/>
      <c r="T329" s="205"/>
    </row>
    <row r="330" spans="2:25" ht="14.4" hidden="1">
      <c r="B330" s="21" t="s">
        <v>585</v>
      </c>
      <c r="C330" s="72"/>
      <c r="D330" s="23"/>
      <c r="E330" s="24"/>
      <c r="F330" s="24"/>
      <c r="G330" s="24"/>
      <c r="H330" s="24"/>
      <c r="I330" s="241"/>
      <c r="J330" s="241"/>
      <c r="K330" s="273">
        <v>0</v>
      </c>
      <c r="L330" s="266">
        <f t="shared" ref="L330:L361" si="82">K330*J330</f>
        <v>0</v>
      </c>
      <c r="M330" s="241"/>
      <c r="N330" s="241"/>
      <c r="O330" s="245">
        <v>0</v>
      </c>
      <c r="P330" s="246">
        <f t="shared" ref="P330:P361" si="83">O330*N330</f>
        <v>0</v>
      </c>
      <c r="Q330" s="43">
        <f t="shared" ref="Q330:Q361" si="84">L330+O330</f>
        <v>0</v>
      </c>
    </row>
    <row r="331" spans="2:25" ht="14.4" hidden="1">
      <c r="B331" s="21" t="s">
        <v>588</v>
      </c>
      <c r="C331" s="72"/>
      <c r="D331" s="23"/>
      <c r="E331" s="24"/>
      <c r="F331" s="24"/>
      <c r="G331" s="24"/>
      <c r="H331" s="24"/>
      <c r="I331" s="241"/>
      <c r="J331" s="241"/>
      <c r="K331" s="273">
        <v>0</v>
      </c>
      <c r="L331" s="266">
        <f t="shared" si="82"/>
        <v>0</v>
      </c>
      <c r="M331" s="241"/>
      <c r="N331" s="241"/>
      <c r="O331" s="245">
        <v>0</v>
      </c>
      <c r="P331" s="246">
        <f t="shared" si="83"/>
        <v>0</v>
      </c>
      <c r="Q331" s="43">
        <f t="shared" si="84"/>
        <v>0</v>
      </c>
    </row>
    <row r="332" spans="2:25" ht="14.4" hidden="1">
      <c r="B332" s="21" t="s">
        <v>590</v>
      </c>
      <c r="C332" s="72"/>
      <c r="D332" s="23"/>
      <c r="E332" s="24"/>
      <c r="F332" s="24"/>
      <c r="G332" s="24"/>
      <c r="H332" s="24"/>
      <c r="I332" s="241"/>
      <c r="J332" s="241"/>
      <c r="K332" s="273">
        <v>0</v>
      </c>
      <c r="L332" s="266">
        <f t="shared" si="82"/>
        <v>0</v>
      </c>
      <c r="M332" s="241"/>
      <c r="N332" s="241"/>
      <c r="O332" s="245">
        <v>0</v>
      </c>
      <c r="P332" s="246">
        <f t="shared" si="83"/>
        <v>0</v>
      </c>
      <c r="Q332" s="43">
        <f t="shared" si="84"/>
        <v>0</v>
      </c>
    </row>
    <row r="333" spans="2:25" ht="14.4" hidden="1">
      <c r="B333" s="21" t="s">
        <v>592</v>
      </c>
      <c r="C333" s="72"/>
      <c r="D333" s="23"/>
      <c r="E333" s="24"/>
      <c r="F333" s="24"/>
      <c r="G333" s="24"/>
      <c r="H333" s="24"/>
      <c r="I333" s="241"/>
      <c r="J333" s="241"/>
      <c r="K333" s="273">
        <v>0</v>
      </c>
      <c r="L333" s="266">
        <f t="shared" si="82"/>
        <v>0</v>
      </c>
      <c r="M333" s="241"/>
      <c r="N333" s="241"/>
      <c r="O333" s="245">
        <v>0</v>
      </c>
      <c r="P333" s="246">
        <f t="shared" si="83"/>
        <v>0</v>
      </c>
      <c r="Q333" s="43">
        <f t="shared" si="84"/>
        <v>0</v>
      </c>
    </row>
    <row r="334" spans="2:25" ht="14.4" hidden="1">
      <c r="B334" s="21" t="s">
        <v>593</v>
      </c>
      <c r="C334" s="72"/>
      <c r="D334" s="23"/>
      <c r="E334" s="24"/>
      <c r="F334" s="24"/>
      <c r="G334" s="24"/>
      <c r="H334" s="24"/>
      <c r="I334" s="241"/>
      <c r="J334" s="241"/>
      <c r="K334" s="273">
        <v>0</v>
      </c>
      <c r="L334" s="266">
        <f t="shared" si="82"/>
        <v>0</v>
      </c>
      <c r="M334" s="241"/>
      <c r="N334" s="241"/>
      <c r="O334" s="245">
        <v>0</v>
      </c>
      <c r="P334" s="246">
        <f t="shared" si="83"/>
        <v>0</v>
      </c>
      <c r="Q334" s="43">
        <f t="shared" si="84"/>
        <v>0</v>
      </c>
    </row>
    <row r="335" spans="2:25" ht="14.4" hidden="1">
      <c r="B335" s="21" t="s">
        <v>595</v>
      </c>
      <c r="C335" s="72"/>
      <c r="D335" s="23"/>
      <c r="E335" s="24"/>
      <c r="F335" s="24"/>
      <c r="G335" s="24"/>
      <c r="H335" s="24"/>
      <c r="I335" s="241"/>
      <c r="J335" s="241"/>
      <c r="K335" s="273">
        <v>0</v>
      </c>
      <c r="L335" s="266">
        <f t="shared" si="82"/>
        <v>0</v>
      </c>
      <c r="M335" s="241"/>
      <c r="N335" s="241"/>
      <c r="O335" s="245">
        <v>0</v>
      </c>
      <c r="P335" s="246">
        <f t="shared" si="83"/>
        <v>0</v>
      </c>
      <c r="Q335" s="43">
        <f t="shared" si="84"/>
        <v>0</v>
      </c>
    </row>
    <row r="336" spans="2:25" ht="14.4" hidden="1">
      <c r="B336" s="21" t="s">
        <v>597</v>
      </c>
      <c r="C336" s="72"/>
      <c r="D336" s="23"/>
      <c r="E336" s="24"/>
      <c r="F336" s="24"/>
      <c r="G336" s="24"/>
      <c r="H336" s="24"/>
      <c r="I336" s="241"/>
      <c r="J336" s="241"/>
      <c r="K336" s="273">
        <v>0</v>
      </c>
      <c r="L336" s="266">
        <f t="shared" si="82"/>
        <v>0</v>
      </c>
      <c r="M336" s="241"/>
      <c r="N336" s="241"/>
      <c r="O336" s="245">
        <v>0</v>
      </c>
      <c r="P336" s="246">
        <f t="shared" si="83"/>
        <v>0</v>
      </c>
      <c r="Q336" s="43">
        <f t="shared" si="84"/>
        <v>0</v>
      </c>
    </row>
    <row r="337" spans="2:17" ht="14.4" hidden="1">
      <c r="B337" s="21" t="s">
        <v>598</v>
      </c>
      <c r="C337" s="72"/>
      <c r="D337" s="23"/>
      <c r="E337" s="24"/>
      <c r="F337" s="24"/>
      <c r="G337" s="24"/>
      <c r="H337" s="24"/>
      <c r="I337" s="241"/>
      <c r="J337" s="241"/>
      <c r="K337" s="273">
        <v>0</v>
      </c>
      <c r="L337" s="266">
        <f t="shared" si="82"/>
        <v>0</v>
      </c>
      <c r="M337" s="241"/>
      <c r="N337" s="241"/>
      <c r="O337" s="245">
        <v>0</v>
      </c>
      <c r="P337" s="246">
        <f t="shared" si="83"/>
        <v>0</v>
      </c>
      <c r="Q337" s="43">
        <f t="shared" si="84"/>
        <v>0</v>
      </c>
    </row>
    <row r="338" spans="2:17" ht="14.4" hidden="1">
      <c r="B338" s="21" t="s">
        <v>600</v>
      </c>
      <c r="C338" s="72"/>
      <c r="D338" s="23"/>
      <c r="E338" s="24"/>
      <c r="F338" s="24"/>
      <c r="G338" s="24"/>
      <c r="H338" s="24"/>
      <c r="I338" s="241"/>
      <c r="J338" s="241"/>
      <c r="K338" s="273">
        <v>0</v>
      </c>
      <c r="L338" s="266">
        <f t="shared" si="82"/>
        <v>0</v>
      </c>
      <c r="M338" s="241"/>
      <c r="N338" s="241"/>
      <c r="O338" s="245">
        <v>0</v>
      </c>
      <c r="P338" s="246">
        <f t="shared" si="83"/>
        <v>0</v>
      </c>
      <c r="Q338" s="43">
        <f t="shared" si="84"/>
        <v>0</v>
      </c>
    </row>
    <row r="339" spans="2:17" ht="14.4" hidden="1">
      <c r="B339" s="21" t="s">
        <v>602</v>
      </c>
      <c r="C339" s="72"/>
      <c r="D339" s="23"/>
      <c r="E339" s="24"/>
      <c r="F339" s="24"/>
      <c r="G339" s="24"/>
      <c r="H339" s="24"/>
      <c r="I339" s="241"/>
      <c r="J339" s="241"/>
      <c r="K339" s="273">
        <v>0</v>
      </c>
      <c r="L339" s="266">
        <f t="shared" si="82"/>
        <v>0</v>
      </c>
      <c r="M339" s="241"/>
      <c r="N339" s="241"/>
      <c r="O339" s="245">
        <v>0</v>
      </c>
      <c r="P339" s="246">
        <f t="shared" si="83"/>
        <v>0</v>
      </c>
      <c r="Q339" s="43">
        <f t="shared" si="84"/>
        <v>0</v>
      </c>
    </row>
    <row r="340" spans="2:17" ht="14.4" hidden="1">
      <c r="B340" s="21" t="s">
        <v>604</v>
      </c>
      <c r="C340" s="72"/>
      <c r="D340" s="23"/>
      <c r="E340" s="24"/>
      <c r="F340" s="24"/>
      <c r="G340" s="24"/>
      <c r="H340" s="24"/>
      <c r="I340" s="241"/>
      <c r="J340" s="241"/>
      <c r="K340" s="273">
        <v>0</v>
      </c>
      <c r="L340" s="266">
        <f t="shared" si="82"/>
        <v>0</v>
      </c>
      <c r="M340" s="241"/>
      <c r="N340" s="241"/>
      <c r="O340" s="245">
        <v>0</v>
      </c>
      <c r="P340" s="246">
        <f t="shared" si="83"/>
        <v>0</v>
      </c>
      <c r="Q340" s="43">
        <f t="shared" si="84"/>
        <v>0</v>
      </c>
    </row>
    <row r="341" spans="2:17" ht="14.4" hidden="1">
      <c r="B341" s="21" t="s">
        <v>606</v>
      </c>
      <c r="C341" s="72"/>
      <c r="D341" s="23"/>
      <c r="E341" s="24"/>
      <c r="F341" s="24"/>
      <c r="G341" s="24"/>
      <c r="H341" s="24"/>
      <c r="I341" s="241"/>
      <c r="J341" s="241"/>
      <c r="K341" s="273">
        <v>0</v>
      </c>
      <c r="L341" s="266">
        <f t="shared" si="82"/>
        <v>0</v>
      </c>
      <c r="M341" s="241"/>
      <c r="N341" s="241"/>
      <c r="O341" s="245">
        <v>0</v>
      </c>
      <c r="P341" s="246">
        <f t="shared" si="83"/>
        <v>0</v>
      </c>
      <c r="Q341" s="43">
        <f t="shared" si="84"/>
        <v>0</v>
      </c>
    </row>
    <row r="342" spans="2:17" ht="14.4" hidden="1">
      <c r="B342" s="21" t="s">
        <v>779</v>
      </c>
      <c r="C342" s="72"/>
      <c r="D342" s="23"/>
      <c r="E342" s="24"/>
      <c r="F342" s="24"/>
      <c r="G342" s="24"/>
      <c r="H342" s="24"/>
      <c r="I342" s="241"/>
      <c r="J342" s="241"/>
      <c r="K342" s="273">
        <v>0</v>
      </c>
      <c r="L342" s="266">
        <f t="shared" si="82"/>
        <v>0</v>
      </c>
      <c r="M342" s="241"/>
      <c r="N342" s="241"/>
      <c r="O342" s="245">
        <v>0</v>
      </c>
      <c r="P342" s="246">
        <f t="shared" si="83"/>
        <v>0</v>
      </c>
      <c r="Q342" s="43">
        <f t="shared" si="84"/>
        <v>0</v>
      </c>
    </row>
    <row r="343" spans="2:17" ht="14.4" hidden="1">
      <c r="B343" s="21" t="s">
        <v>781</v>
      </c>
      <c r="C343" s="72"/>
      <c r="D343" s="23"/>
      <c r="E343" s="24"/>
      <c r="F343" s="24"/>
      <c r="G343" s="24"/>
      <c r="H343" s="24"/>
      <c r="I343" s="241"/>
      <c r="J343" s="241"/>
      <c r="K343" s="273">
        <v>0</v>
      </c>
      <c r="L343" s="266">
        <f t="shared" si="82"/>
        <v>0</v>
      </c>
      <c r="M343" s="241"/>
      <c r="N343" s="241"/>
      <c r="O343" s="245">
        <v>0</v>
      </c>
      <c r="P343" s="246">
        <f t="shared" si="83"/>
        <v>0</v>
      </c>
      <c r="Q343" s="43">
        <f t="shared" si="84"/>
        <v>0</v>
      </c>
    </row>
    <row r="344" spans="2:17" ht="14.4" hidden="1">
      <c r="B344" s="21" t="s">
        <v>782</v>
      </c>
      <c r="C344" s="72"/>
      <c r="D344" s="23"/>
      <c r="E344" s="24"/>
      <c r="F344" s="24"/>
      <c r="G344" s="24"/>
      <c r="H344" s="24"/>
      <c r="I344" s="241"/>
      <c r="J344" s="241"/>
      <c r="K344" s="273">
        <v>0</v>
      </c>
      <c r="L344" s="266">
        <f t="shared" si="82"/>
        <v>0</v>
      </c>
      <c r="M344" s="241"/>
      <c r="N344" s="241"/>
      <c r="O344" s="245">
        <v>0</v>
      </c>
      <c r="P344" s="246">
        <f t="shared" si="83"/>
        <v>0</v>
      </c>
      <c r="Q344" s="43">
        <f t="shared" si="84"/>
        <v>0</v>
      </c>
    </row>
    <row r="345" spans="2:17" ht="14.4" hidden="1">
      <c r="B345" s="21" t="s">
        <v>783</v>
      </c>
      <c r="C345" s="72"/>
      <c r="D345" s="23"/>
      <c r="E345" s="24"/>
      <c r="F345" s="24"/>
      <c r="G345" s="24"/>
      <c r="H345" s="24"/>
      <c r="I345" s="241"/>
      <c r="J345" s="241"/>
      <c r="K345" s="273">
        <v>0</v>
      </c>
      <c r="L345" s="266">
        <f t="shared" si="82"/>
        <v>0</v>
      </c>
      <c r="M345" s="241"/>
      <c r="N345" s="241"/>
      <c r="O345" s="245">
        <v>0</v>
      </c>
      <c r="P345" s="246">
        <f t="shared" si="83"/>
        <v>0</v>
      </c>
      <c r="Q345" s="43">
        <f t="shared" si="84"/>
        <v>0</v>
      </c>
    </row>
    <row r="346" spans="2:17" ht="14.4" hidden="1">
      <c r="B346" s="21" t="s">
        <v>784</v>
      </c>
      <c r="C346" s="72"/>
      <c r="D346" s="23"/>
      <c r="E346" s="24"/>
      <c r="F346" s="24"/>
      <c r="G346" s="24"/>
      <c r="H346" s="24"/>
      <c r="I346" s="241"/>
      <c r="J346" s="241"/>
      <c r="K346" s="273">
        <v>0</v>
      </c>
      <c r="L346" s="266">
        <f t="shared" si="82"/>
        <v>0</v>
      </c>
      <c r="M346" s="241"/>
      <c r="N346" s="241"/>
      <c r="O346" s="245">
        <v>0</v>
      </c>
      <c r="P346" s="246">
        <f t="shared" si="83"/>
        <v>0</v>
      </c>
      <c r="Q346" s="43">
        <f t="shared" si="84"/>
        <v>0</v>
      </c>
    </row>
    <row r="347" spans="2:17" ht="14.4" hidden="1">
      <c r="B347" s="21" t="s">
        <v>785</v>
      </c>
      <c r="C347" s="72"/>
      <c r="D347" s="23"/>
      <c r="E347" s="24"/>
      <c r="F347" s="24"/>
      <c r="G347" s="24"/>
      <c r="H347" s="24"/>
      <c r="I347" s="241"/>
      <c r="J347" s="241"/>
      <c r="K347" s="273">
        <v>0</v>
      </c>
      <c r="L347" s="266">
        <f t="shared" si="82"/>
        <v>0</v>
      </c>
      <c r="M347" s="241"/>
      <c r="N347" s="241"/>
      <c r="O347" s="245">
        <v>0</v>
      </c>
      <c r="P347" s="246">
        <f t="shared" si="83"/>
        <v>0</v>
      </c>
      <c r="Q347" s="43">
        <f t="shared" si="84"/>
        <v>0</v>
      </c>
    </row>
    <row r="348" spans="2:17" ht="14.4" hidden="1">
      <c r="B348" s="21" t="s">
        <v>786</v>
      </c>
      <c r="C348" s="72"/>
      <c r="D348" s="23"/>
      <c r="E348" s="24"/>
      <c r="F348" s="24"/>
      <c r="G348" s="24"/>
      <c r="H348" s="24"/>
      <c r="I348" s="241"/>
      <c r="J348" s="241"/>
      <c r="K348" s="273">
        <v>0</v>
      </c>
      <c r="L348" s="266">
        <f t="shared" si="82"/>
        <v>0</v>
      </c>
      <c r="M348" s="241"/>
      <c r="N348" s="241"/>
      <c r="O348" s="245">
        <v>0</v>
      </c>
      <c r="P348" s="246">
        <f t="shared" si="83"/>
        <v>0</v>
      </c>
      <c r="Q348" s="43">
        <f t="shared" si="84"/>
        <v>0</v>
      </c>
    </row>
    <row r="349" spans="2:17" ht="14.4" hidden="1">
      <c r="B349" s="21" t="s">
        <v>787</v>
      </c>
      <c r="C349" s="72"/>
      <c r="D349" s="23"/>
      <c r="E349" s="24"/>
      <c r="F349" s="24"/>
      <c r="G349" s="24"/>
      <c r="H349" s="24"/>
      <c r="I349" s="241"/>
      <c r="J349" s="241"/>
      <c r="K349" s="273">
        <v>0</v>
      </c>
      <c r="L349" s="266">
        <f t="shared" si="82"/>
        <v>0</v>
      </c>
      <c r="M349" s="241"/>
      <c r="N349" s="241"/>
      <c r="O349" s="245">
        <v>0</v>
      </c>
      <c r="P349" s="246">
        <f t="shared" si="83"/>
        <v>0</v>
      </c>
      <c r="Q349" s="43">
        <f t="shared" si="84"/>
        <v>0</v>
      </c>
    </row>
    <row r="350" spans="2:17" ht="14.4" hidden="1">
      <c r="B350" s="21" t="s">
        <v>788</v>
      </c>
      <c r="C350" s="72"/>
      <c r="D350" s="23"/>
      <c r="E350" s="24"/>
      <c r="F350" s="24"/>
      <c r="G350" s="24"/>
      <c r="H350" s="24"/>
      <c r="I350" s="241"/>
      <c r="J350" s="241"/>
      <c r="K350" s="273">
        <v>0</v>
      </c>
      <c r="L350" s="266">
        <f t="shared" si="82"/>
        <v>0</v>
      </c>
      <c r="M350" s="241"/>
      <c r="N350" s="241"/>
      <c r="O350" s="245">
        <v>0</v>
      </c>
      <c r="P350" s="246">
        <f t="shared" si="83"/>
        <v>0</v>
      </c>
      <c r="Q350" s="43">
        <f t="shared" si="84"/>
        <v>0</v>
      </c>
    </row>
    <row r="351" spans="2:17" ht="14.4" hidden="1">
      <c r="B351" s="21" t="s">
        <v>789</v>
      </c>
      <c r="C351" s="72"/>
      <c r="D351" s="23"/>
      <c r="E351" s="24"/>
      <c r="F351" s="24"/>
      <c r="G351" s="24"/>
      <c r="H351" s="24"/>
      <c r="I351" s="241"/>
      <c r="J351" s="241"/>
      <c r="K351" s="273">
        <v>0</v>
      </c>
      <c r="L351" s="266">
        <f t="shared" si="82"/>
        <v>0</v>
      </c>
      <c r="M351" s="241"/>
      <c r="N351" s="241"/>
      <c r="O351" s="245">
        <v>0</v>
      </c>
      <c r="P351" s="246">
        <f t="shared" si="83"/>
        <v>0</v>
      </c>
      <c r="Q351" s="43">
        <f t="shared" si="84"/>
        <v>0</v>
      </c>
    </row>
    <row r="352" spans="2:17" ht="14.4" hidden="1">
      <c r="B352" s="21" t="s">
        <v>790</v>
      </c>
      <c r="C352" s="72"/>
      <c r="D352" s="23"/>
      <c r="E352" s="24"/>
      <c r="F352" s="24"/>
      <c r="G352" s="24"/>
      <c r="H352" s="24"/>
      <c r="I352" s="241"/>
      <c r="J352" s="241"/>
      <c r="K352" s="273">
        <v>0</v>
      </c>
      <c r="L352" s="266">
        <f t="shared" si="82"/>
        <v>0</v>
      </c>
      <c r="M352" s="241"/>
      <c r="N352" s="241"/>
      <c r="O352" s="245">
        <v>0</v>
      </c>
      <c r="P352" s="246">
        <f t="shared" si="83"/>
        <v>0</v>
      </c>
      <c r="Q352" s="43">
        <f t="shared" si="84"/>
        <v>0</v>
      </c>
    </row>
    <row r="353" spans="2:17" ht="14.4" hidden="1">
      <c r="B353" s="21" t="s">
        <v>791</v>
      </c>
      <c r="C353" s="72"/>
      <c r="D353" s="23"/>
      <c r="E353" s="24"/>
      <c r="F353" s="24"/>
      <c r="G353" s="24"/>
      <c r="H353" s="24"/>
      <c r="I353" s="241"/>
      <c r="J353" s="241"/>
      <c r="K353" s="273">
        <v>0</v>
      </c>
      <c r="L353" s="266">
        <f t="shared" si="82"/>
        <v>0</v>
      </c>
      <c r="M353" s="241"/>
      <c r="N353" s="241"/>
      <c r="O353" s="245">
        <v>0</v>
      </c>
      <c r="P353" s="246">
        <f t="shared" si="83"/>
        <v>0</v>
      </c>
      <c r="Q353" s="43">
        <f t="shared" si="84"/>
        <v>0</v>
      </c>
    </row>
    <row r="354" spans="2:17" ht="14.4" hidden="1">
      <c r="B354" s="21" t="s">
        <v>793</v>
      </c>
      <c r="C354" s="72"/>
      <c r="D354" s="23"/>
      <c r="E354" s="24"/>
      <c r="F354" s="24"/>
      <c r="G354" s="24"/>
      <c r="H354" s="24"/>
      <c r="I354" s="241"/>
      <c r="J354" s="241"/>
      <c r="K354" s="273">
        <v>0</v>
      </c>
      <c r="L354" s="266">
        <f t="shared" si="82"/>
        <v>0</v>
      </c>
      <c r="M354" s="241"/>
      <c r="N354" s="241"/>
      <c r="O354" s="245">
        <v>0</v>
      </c>
      <c r="P354" s="246">
        <f t="shared" si="83"/>
        <v>0</v>
      </c>
      <c r="Q354" s="43">
        <f t="shared" si="84"/>
        <v>0</v>
      </c>
    </row>
    <row r="355" spans="2:17" ht="14.4" hidden="1">
      <c r="B355" s="21" t="s">
        <v>794</v>
      </c>
      <c r="C355" s="72"/>
      <c r="D355" s="23"/>
      <c r="E355" s="24"/>
      <c r="F355" s="24"/>
      <c r="G355" s="24"/>
      <c r="H355" s="24"/>
      <c r="I355" s="241"/>
      <c r="J355" s="241"/>
      <c r="K355" s="273">
        <v>0</v>
      </c>
      <c r="L355" s="266">
        <f t="shared" si="82"/>
        <v>0</v>
      </c>
      <c r="M355" s="241"/>
      <c r="N355" s="241"/>
      <c r="O355" s="245">
        <v>0</v>
      </c>
      <c r="P355" s="246">
        <f t="shared" si="83"/>
        <v>0</v>
      </c>
      <c r="Q355" s="43">
        <f t="shared" si="84"/>
        <v>0</v>
      </c>
    </row>
    <row r="356" spans="2:17" ht="14.4" hidden="1">
      <c r="B356" s="21" t="s">
        <v>795</v>
      </c>
      <c r="C356" s="72"/>
      <c r="D356" s="23"/>
      <c r="E356" s="24"/>
      <c r="F356" s="24"/>
      <c r="G356" s="24"/>
      <c r="H356" s="24"/>
      <c r="I356" s="241"/>
      <c r="J356" s="241"/>
      <c r="K356" s="273">
        <v>0</v>
      </c>
      <c r="L356" s="266">
        <f t="shared" si="82"/>
        <v>0</v>
      </c>
      <c r="M356" s="241"/>
      <c r="N356" s="241"/>
      <c r="O356" s="245">
        <v>0</v>
      </c>
      <c r="P356" s="246">
        <f t="shared" si="83"/>
        <v>0</v>
      </c>
      <c r="Q356" s="43">
        <f t="shared" si="84"/>
        <v>0</v>
      </c>
    </row>
    <row r="357" spans="2:17" ht="14.4" hidden="1">
      <c r="B357" s="21" t="s">
        <v>796</v>
      </c>
      <c r="C357" s="72"/>
      <c r="D357" s="23"/>
      <c r="E357" s="24"/>
      <c r="F357" s="24"/>
      <c r="G357" s="24"/>
      <c r="H357" s="24"/>
      <c r="I357" s="241"/>
      <c r="J357" s="241"/>
      <c r="K357" s="273">
        <v>0</v>
      </c>
      <c r="L357" s="266">
        <f t="shared" si="82"/>
        <v>0</v>
      </c>
      <c r="M357" s="241"/>
      <c r="N357" s="241"/>
      <c r="O357" s="245">
        <v>0</v>
      </c>
      <c r="P357" s="246">
        <f t="shared" si="83"/>
        <v>0</v>
      </c>
      <c r="Q357" s="43">
        <f t="shared" si="84"/>
        <v>0</v>
      </c>
    </row>
    <row r="358" spans="2:17" ht="14.4" hidden="1">
      <c r="B358" s="21" t="s">
        <v>797</v>
      </c>
      <c r="C358" s="72"/>
      <c r="D358" s="23"/>
      <c r="E358" s="24"/>
      <c r="F358" s="24"/>
      <c r="G358" s="24"/>
      <c r="H358" s="24"/>
      <c r="I358" s="241"/>
      <c r="J358" s="241"/>
      <c r="K358" s="273">
        <v>0</v>
      </c>
      <c r="L358" s="266">
        <f t="shared" si="82"/>
        <v>0</v>
      </c>
      <c r="M358" s="241"/>
      <c r="N358" s="241"/>
      <c r="O358" s="245">
        <v>0</v>
      </c>
      <c r="P358" s="246">
        <f t="shared" si="83"/>
        <v>0</v>
      </c>
      <c r="Q358" s="43">
        <f t="shared" si="84"/>
        <v>0</v>
      </c>
    </row>
    <row r="359" spans="2:17" ht="14.4" hidden="1">
      <c r="B359" s="21" t="s">
        <v>798</v>
      </c>
      <c r="C359" s="72"/>
      <c r="D359" s="23"/>
      <c r="E359" s="24"/>
      <c r="F359" s="24"/>
      <c r="G359" s="24"/>
      <c r="H359" s="24"/>
      <c r="I359" s="241"/>
      <c r="J359" s="241"/>
      <c r="K359" s="273">
        <v>0</v>
      </c>
      <c r="L359" s="266">
        <f t="shared" si="82"/>
        <v>0</v>
      </c>
      <c r="M359" s="241"/>
      <c r="N359" s="241"/>
      <c r="O359" s="245">
        <v>0</v>
      </c>
      <c r="P359" s="246">
        <f t="shared" si="83"/>
        <v>0</v>
      </c>
      <c r="Q359" s="43">
        <f t="shared" si="84"/>
        <v>0</v>
      </c>
    </row>
    <row r="360" spans="2:17" ht="14.4" hidden="1">
      <c r="B360" s="21" t="s">
        <v>799</v>
      </c>
      <c r="C360" s="72"/>
      <c r="D360" s="23"/>
      <c r="E360" s="24"/>
      <c r="F360" s="24"/>
      <c r="G360" s="24"/>
      <c r="H360" s="24"/>
      <c r="I360" s="241"/>
      <c r="J360" s="241"/>
      <c r="K360" s="273">
        <v>0</v>
      </c>
      <c r="L360" s="266">
        <f t="shared" si="82"/>
        <v>0</v>
      </c>
      <c r="M360" s="241"/>
      <c r="N360" s="241"/>
      <c r="O360" s="245">
        <v>0</v>
      </c>
      <c r="P360" s="246">
        <f t="shared" si="83"/>
        <v>0</v>
      </c>
      <c r="Q360" s="43">
        <f t="shared" si="84"/>
        <v>0</v>
      </c>
    </row>
    <row r="361" spans="2:17" ht="14.4" hidden="1">
      <c r="B361" s="21" t="s">
        <v>800</v>
      </c>
      <c r="C361" s="72"/>
      <c r="D361" s="23"/>
      <c r="E361" s="24"/>
      <c r="F361" s="24"/>
      <c r="G361" s="24"/>
      <c r="H361" s="24"/>
      <c r="I361" s="241"/>
      <c r="J361" s="241"/>
      <c r="K361" s="273">
        <v>0</v>
      </c>
      <c r="L361" s="266">
        <f t="shared" si="82"/>
        <v>0</v>
      </c>
      <c r="M361" s="241"/>
      <c r="N361" s="241"/>
      <c r="O361" s="245">
        <v>0</v>
      </c>
      <c r="P361" s="246">
        <f t="shared" si="83"/>
        <v>0</v>
      </c>
      <c r="Q361" s="43">
        <f t="shared" si="84"/>
        <v>0</v>
      </c>
    </row>
    <row r="362" spans="2:17" ht="14.4" hidden="1">
      <c r="B362" s="21" t="s">
        <v>801</v>
      </c>
      <c r="C362" s="72"/>
      <c r="D362" s="23"/>
      <c r="E362" s="24"/>
      <c r="F362" s="24"/>
      <c r="G362" s="24"/>
      <c r="H362" s="24"/>
      <c r="I362" s="241"/>
      <c r="J362" s="241"/>
      <c r="K362" s="273">
        <v>0</v>
      </c>
      <c r="L362" s="266">
        <f t="shared" ref="L362:L393" si="85">K362*J362</f>
        <v>0</v>
      </c>
      <c r="M362" s="241"/>
      <c r="N362" s="241"/>
      <c r="O362" s="245">
        <v>0</v>
      </c>
      <c r="P362" s="246">
        <f t="shared" ref="P362:P393" si="86">O362*N362</f>
        <v>0</v>
      </c>
      <c r="Q362" s="43">
        <f t="shared" ref="Q362:Q393" si="87">L362+O362</f>
        <v>0</v>
      </c>
    </row>
    <row r="363" spans="2:17" ht="14.4" hidden="1">
      <c r="B363" s="21" t="s">
        <v>802</v>
      </c>
      <c r="C363" s="72"/>
      <c r="D363" s="23"/>
      <c r="E363" s="24"/>
      <c r="F363" s="24"/>
      <c r="G363" s="24"/>
      <c r="H363" s="24"/>
      <c r="I363" s="241"/>
      <c r="J363" s="241"/>
      <c r="K363" s="273">
        <v>0</v>
      </c>
      <c r="L363" s="266">
        <f t="shared" si="85"/>
        <v>0</v>
      </c>
      <c r="M363" s="241"/>
      <c r="N363" s="241"/>
      <c r="O363" s="245">
        <v>0</v>
      </c>
      <c r="P363" s="246">
        <f t="shared" si="86"/>
        <v>0</v>
      </c>
      <c r="Q363" s="43">
        <f t="shared" si="87"/>
        <v>0</v>
      </c>
    </row>
    <row r="364" spans="2:17" ht="14.4" hidden="1">
      <c r="B364" s="21" t="s">
        <v>607</v>
      </c>
      <c r="C364" s="72"/>
      <c r="D364" s="23"/>
      <c r="E364" s="24"/>
      <c r="F364" s="24"/>
      <c r="G364" s="24"/>
      <c r="H364" s="24"/>
      <c r="I364" s="241"/>
      <c r="J364" s="241"/>
      <c r="K364" s="273">
        <v>0</v>
      </c>
      <c r="L364" s="266">
        <f t="shared" si="85"/>
        <v>0</v>
      </c>
      <c r="M364" s="241"/>
      <c r="N364" s="241"/>
      <c r="O364" s="245">
        <v>0</v>
      </c>
      <c r="P364" s="246">
        <f t="shared" si="86"/>
        <v>0</v>
      </c>
      <c r="Q364" s="43">
        <f t="shared" si="87"/>
        <v>0</v>
      </c>
    </row>
    <row r="365" spans="2:17" ht="14.4" hidden="1">
      <c r="B365" s="21" t="s">
        <v>608</v>
      </c>
      <c r="C365" s="72"/>
      <c r="D365" s="23"/>
      <c r="E365" s="24"/>
      <c r="F365" s="24"/>
      <c r="G365" s="24"/>
      <c r="H365" s="24"/>
      <c r="I365" s="241"/>
      <c r="J365" s="241"/>
      <c r="K365" s="273">
        <v>0</v>
      </c>
      <c r="L365" s="266">
        <f t="shared" si="85"/>
        <v>0</v>
      </c>
      <c r="M365" s="241"/>
      <c r="N365" s="241"/>
      <c r="O365" s="245">
        <v>0</v>
      </c>
      <c r="P365" s="246">
        <f t="shared" si="86"/>
        <v>0</v>
      </c>
      <c r="Q365" s="43">
        <f t="shared" si="87"/>
        <v>0</v>
      </c>
    </row>
    <row r="366" spans="2:17" ht="14.4" hidden="1">
      <c r="B366" s="21" t="s">
        <v>609</v>
      </c>
      <c r="C366" s="72"/>
      <c r="D366" s="23"/>
      <c r="E366" s="24"/>
      <c r="F366" s="24"/>
      <c r="G366" s="24"/>
      <c r="H366" s="24"/>
      <c r="I366" s="241"/>
      <c r="J366" s="241"/>
      <c r="K366" s="273">
        <v>0</v>
      </c>
      <c r="L366" s="266">
        <f t="shared" si="85"/>
        <v>0</v>
      </c>
      <c r="M366" s="241"/>
      <c r="N366" s="241"/>
      <c r="O366" s="245">
        <v>0</v>
      </c>
      <c r="P366" s="246">
        <f t="shared" si="86"/>
        <v>0</v>
      </c>
      <c r="Q366" s="43">
        <f t="shared" si="87"/>
        <v>0</v>
      </c>
    </row>
    <row r="367" spans="2:17" ht="14.4" hidden="1">
      <c r="B367" s="21" t="s">
        <v>610</v>
      </c>
      <c r="C367" s="72"/>
      <c r="D367" s="23"/>
      <c r="E367" s="24"/>
      <c r="F367" s="24"/>
      <c r="G367" s="24"/>
      <c r="H367" s="24"/>
      <c r="I367" s="241"/>
      <c r="J367" s="241"/>
      <c r="K367" s="273">
        <v>0</v>
      </c>
      <c r="L367" s="266">
        <f t="shared" si="85"/>
        <v>0</v>
      </c>
      <c r="M367" s="241"/>
      <c r="N367" s="241"/>
      <c r="O367" s="245">
        <v>0</v>
      </c>
      <c r="P367" s="246">
        <f t="shared" si="86"/>
        <v>0</v>
      </c>
      <c r="Q367" s="43">
        <f t="shared" si="87"/>
        <v>0</v>
      </c>
    </row>
    <row r="368" spans="2:17" ht="14.4" hidden="1">
      <c r="B368" s="21" t="s">
        <v>611</v>
      </c>
      <c r="C368" s="72"/>
      <c r="D368" s="23"/>
      <c r="E368" s="24"/>
      <c r="F368" s="24"/>
      <c r="G368" s="24"/>
      <c r="H368" s="24"/>
      <c r="I368" s="241"/>
      <c r="J368" s="241"/>
      <c r="K368" s="273">
        <v>0</v>
      </c>
      <c r="L368" s="266">
        <f t="shared" si="85"/>
        <v>0</v>
      </c>
      <c r="M368" s="241"/>
      <c r="N368" s="241"/>
      <c r="O368" s="245">
        <v>0</v>
      </c>
      <c r="P368" s="246">
        <f t="shared" si="86"/>
        <v>0</v>
      </c>
      <c r="Q368" s="43">
        <f t="shared" si="87"/>
        <v>0</v>
      </c>
    </row>
    <row r="369" spans="2:17" ht="14.4" hidden="1">
      <c r="B369" s="21" t="s">
        <v>612</v>
      </c>
      <c r="C369" s="72"/>
      <c r="D369" s="23"/>
      <c r="E369" s="24"/>
      <c r="F369" s="24"/>
      <c r="G369" s="24"/>
      <c r="H369" s="24"/>
      <c r="I369" s="241"/>
      <c r="J369" s="241"/>
      <c r="K369" s="273">
        <v>0</v>
      </c>
      <c r="L369" s="266">
        <f t="shared" si="85"/>
        <v>0</v>
      </c>
      <c r="M369" s="241"/>
      <c r="N369" s="241"/>
      <c r="O369" s="245">
        <v>0</v>
      </c>
      <c r="P369" s="246">
        <f t="shared" si="86"/>
        <v>0</v>
      </c>
      <c r="Q369" s="43">
        <f t="shared" si="87"/>
        <v>0</v>
      </c>
    </row>
    <row r="370" spans="2:17" ht="14.4" hidden="1">
      <c r="B370" s="21" t="s">
        <v>613</v>
      </c>
      <c r="C370" s="72"/>
      <c r="D370" s="23"/>
      <c r="E370" s="24"/>
      <c r="F370" s="24"/>
      <c r="G370" s="24"/>
      <c r="H370" s="24"/>
      <c r="I370" s="241"/>
      <c r="J370" s="241"/>
      <c r="K370" s="273">
        <v>0</v>
      </c>
      <c r="L370" s="266">
        <f t="shared" si="85"/>
        <v>0</v>
      </c>
      <c r="M370" s="241"/>
      <c r="N370" s="241"/>
      <c r="O370" s="245">
        <v>0</v>
      </c>
      <c r="P370" s="246">
        <f t="shared" si="86"/>
        <v>0</v>
      </c>
      <c r="Q370" s="43">
        <f t="shared" si="87"/>
        <v>0</v>
      </c>
    </row>
    <row r="371" spans="2:17" ht="14.4" hidden="1">
      <c r="B371" s="21" t="s">
        <v>614</v>
      </c>
      <c r="C371" s="72"/>
      <c r="D371" s="23"/>
      <c r="E371" s="24"/>
      <c r="F371" s="24"/>
      <c r="G371" s="24"/>
      <c r="H371" s="24"/>
      <c r="I371" s="241"/>
      <c r="J371" s="241"/>
      <c r="K371" s="273">
        <v>0</v>
      </c>
      <c r="L371" s="266">
        <f t="shared" si="85"/>
        <v>0</v>
      </c>
      <c r="M371" s="241"/>
      <c r="N371" s="241"/>
      <c r="O371" s="245">
        <v>0</v>
      </c>
      <c r="P371" s="246">
        <f t="shared" si="86"/>
        <v>0</v>
      </c>
      <c r="Q371" s="43">
        <f t="shared" si="87"/>
        <v>0</v>
      </c>
    </row>
    <row r="372" spans="2:17" ht="14.4" hidden="1">
      <c r="B372" s="21" t="s">
        <v>615</v>
      </c>
      <c r="C372" s="72"/>
      <c r="D372" s="23"/>
      <c r="E372" s="24"/>
      <c r="F372" s="24"/>
      <c r="G372" s="24"/>
      <c r="H372" s="24"/>
      <c r="I372" s="241"/>
      <c r="J372" s="241"/>
      <c r="K372" s="273">
        <v>0</v>
      </c>
      <c r="L372" s="266">
        <f t="shared" si="85"/>
        <v>0</v>
      </c>
      <c r="M372" s="241"/>
      <c r="N372" s="241"/>
      <c r="O372" s="245">
        <v>0</v>
      </c>
      <c r="P372" s="246">
        <f t="shared" si="86"/>
        <v>0</v>
      </c>
      <c r="Q372" s="43">
        <f t="shared" si="87"/>
        <v>0</v>
      </c>
    </row>
    <row r="373" spans="2:17" ht="14.4" hidden="1">
      <c r="B373" s="21" t="s">
        <v>616</v>
      </c>
      <c r="C373" s="72"/>
      <c r="D373" s="23"/>
      <c r="E373" s="24"/>
      <c r="F373" s="24"/>
      <c r="G373" s="24"/>
      <c r="H373" s="24"/>
      <c r="I373" s="241"/>
      <c r="J373" s="241"/>
      <c r="K373" s="273">
        <v>0</v>
      </c>
      <c r="L373" s="266">
        <f t="shared" si="85"/>
        <v>0</v>
      </c>
      <c r="M373" s="241"/>
      <c r="N373" s="241"/>
      <c r="O373" s="245">
        <v>0</v>
      </c>
      <c r="P373" s="246">
        <f t="shared" si="86"/>
        <v>0</v>
      </c>
      <c r="Q373" s="43">
        <f t="shared" si="87"/>
        <v>0</v>
      </c>
    </row>
    <row r="374" spans="2:17" ht="14.4" hidden="1">
      <c r="B374" s="21" t="s">
        <v>617</v>
      </c>
      <c r="C374" s="72"/>
      <c r="D374" s="23"/>
      <c r="E374" s="24"/>
      <c r="F374" s="24"/>
      <c r="G374" s="24"/>
      <c r="H374" s="24"/>
      <c r="I374" s="241"/>
      <c r="J374" s="241"/>
      <c r="K374" s="273">
        <v>0</v>
      </c>
      <c r="L374" s="266">
        <f t="shared" si="85"/>
        <v>0</v>
      </c>
      <c r="M374" s="241"/>
      <c r="N374" s="241"/>
      <c r="O374" s="245">
        <v>0</v>
      </c>
      <c r="P374" s="246">
        <f t="shared" si="86"/>
        <v>0</v>
      </c>
      <c r="Q374" s="43">
        <f t="shared" si="87"/>
        <v>0</v>
      </c>
    </row>
    <row r="375" spans="2:17" ht="14.4" hidden="1">
      <c r="B375" s="21" t="s">
        <v>618</v>
      </c>
      <c r="C375" s="72"/>
      <c r="D375" s="23"/>
      <c r="E375" s="24"/>
      <c r="F375" s="24"/>
      <c r="G375" s="24"/>
      <c r="H375" s="24"/>
      <c r="I375" s="241"/>
      <c r="J375" s="241"/>
      <c r="K375" s="273">
        <v>0</v>
      </c>
      <c r="L375" s="266">
        <f t="shared" si="85"/>
        <v>0</v>
      </c>
      <c r="M375" s="241"/>
      <c r="N375" s="241"/>
      <c r="O375" s="245">
        <v>0</v>
      </c>
      <c r="P375" s="246">
        <f t="shared" si="86"/>
        <v>0</v>
      </c>
      <c r="Q375" s="43">
        <f t="shared" si="87"/>
        <v>0</v>
      </c>
    </row>
    <row r="376" spans="2:17" ht="14.4" hidden="1">
      <c r="B376" s="21" t="s">
        <v>619</v>
      </c>
      <c r="C376" s="72"/>
      <c r="D376" s="23"/>
      <c r="E376" s="24"/>
      <c r="F376" s="24"/>
      <c r="G376" s="24"/>
      <c r="H376" s="24"/>
      <c r="I376" s="241"/>
      <c r="J376" s="241"/>
      <c r="K376" s="273">
        <v>0</v>
      </c>
      <c r="L376" s="266">
        <f t="shared" si="85"/>
        <v>0</v>
      </c>
      <c r="M376" s="241"/>
      <c r="N376" s="241"/>
      <c r="O376" s="245">
        <v>0</v>
      </c>
      <c r="P376" s="246">
        <f t="shared" si="86"/>
        <v>0</v>
      </c>
      <c r="Q376" s="43">
        <f t="shared" si="87"/>
        <v>0</v>
      </c>
    </row>
    <row r="377" spans="2:17" ht="14.4" hidden="1">
      <c r="B377" s="21" t="s">
        <v>620</v>
      </c>
      <c r="C377" s="72"/>
      <c r="D377" s="23"/>
      <c r="E377" s="24"/>
      <c r="F377" s="24"/>
      <c r="G377" s="24"/>
      <c r="H377" s="24"/>
      <c r="I377" s="241"/>
      <c r="J377" s="241"/>
      <c r="K377" s="273">
        <v>0</v>
      </c>
      <c r="L377" s="266">
        <f t="shared" si="85"/>
        <v>0</v>
      </c>
      <c r="M377" s="241"/>
      <c r="N377" s="241"/>
      <c r="O377" s="245">
        <v>0</v>
      </c>
      <c r="P377" s="246">
        <f t="shared" si="86"/>
        <v>0</v>
      </c>
      <c r="Q377" s="43">
        <f t="shared" si="87"/>
        <v>0</v>
      </c>
    </row>
    <row r="378" spans="2:17" ht="14.4" hidden="1">
      <c r="B378" s="21" t="s">
        <v>621</v>
      </c>
      <c r="C378" s="72"/>
      <c r="D378" s="23"/>
      <c r="E378" s="24"/>
      <c r="F378" s="24"/>
      <c r="G378" s="24"/>
      <c r="H378" s="24"/>
      <c r="I378" s="241"/>
      <c r="J378" s="241"/>
      <c r="K378" s="273">
        <v>0</v>
      </c>
      <c r="L378" s="266">
        <f t="shared" si="85"/>
        <v>0</v>
      </c>
      <c r="M378" s="241"/>
      <c r="N378" s="241"/>
      <c r="O378" s="245">
        <v>0</v>
      </c>
      <c r="P378" s="246">
        <f t="shared" si="86"/>
        <v>0</v>
      </c>
      <c r="Q378" s="43">
        <f t="shared" si="87"/>
        <v>0</v>
      </c>
    </row>
    <row r="379" spans="2:17" ht="14.4" hidden="1">
      <c r="B379" s="21" t="s">
        <v>622</v>
      </c>
      <c r="C379" s="72"/>
      <c r="D379" s="23"/>
      <c r="E379" s="24"/>
      <c r="F379" s="24"/>
      <c r="G379" s="24"/>
      <c r="H379" s="24"/>
      <c r="I379" s="241"/>
      <c r="J379" s="241"/>
      <c r="K379" s="273">
        <v>0</v>
      </c>
      <c r="L379" s="266">
        <f t="shared" si="85"/>
        <v>0</v>
      </c>
      <c r="M379" s="241"/>
      <c r="N379" s="241"/>
      <c r="O379" s="245">
        <v>0</v>
      </c>
      <c r="P379" s="246">
        <f t="shared" si="86"/>
        <v>0</v>
      </c>
      <c r="Q379" s="43">
        <f t="shared" si="87"/>
        <v>0</v>
      </c>
    </row>
    <row r="380" spans="2:17" ht="14.4" hidden="1">
      <c r="B380" s="21" t="s">
        <v>623</v>
      </c>
      <c r="C380" s="72"/>
      <c r="D380" s="23"/>
      <c r="E380" s="24"/>
      <c r="F380" s="24"/>
      <c r="G380" s="24"/>
      <c r="H380" s="24"/>
      <c r="I380" s="241"/>
      <c r="J380" s="241"/>
      <c r="K380" s="273">
        <v>0</v>
      </c>
      <c r="L380" s="266">
        <f t="shared" si="85"/>
        <v>0</v>
      </c>
      <c r="M380" s="241"/>
      <c r="N380" s="241"/>
      <c r="O380" s="245">
        <v>0</v>
      </c>
      <c r="P380" s="246">
        <f t="shared" si="86"/>
        <v>0</v>
      </c>
      <c r="Q380" s="43">
        <f t="shared" si="87"/>
        <v>0</v>
      </c>
    </row>
    <row r="381" spans="2:17" ht="14.4" hidden="1">
      <c r="B381" s="21" t="s">
        <v>624</v>
      </c>
      <c r="C381" s="72"/>
      <c r="D381" s="23"/>
      <c r="E381" s="24"/>
      <c r="F381" s="24"/>
      <c r="G381" s="24"/>
      <c r="H381" s="24"/>
      <c r="I381" s="241"/>
      <c r="J381" s="241"/>
      <c r="K381" s="273">
        <v>0</v>
      </c>
      <c r="L381" s="266">
        <f t="shared" si="85"/>
        <v>0</v>
      </c>
      <c r="M381" s="241"/>
      <c r="N381" s="241"/>
      <c r="O381" s="245">
        <v>0</v>
      </c>
      <c r="P381" s="246">
        <f t="shared" si="86"/>
        <v>0</v>
      </c>
      <c r="Q381" s="43">
        <f t="shared" si="87"/>
        <v>0</v>
      </c>
    </row>
    <row r="382" spans="2:17" ht="14.4" hidden="1">
      <c r="B382" s="21" t="s">
        <v>625</v>
      </c>
      <c r="C382" s="72"/>
      <c r="D382" s="23"/>
      <c r="E382" s="24"/>
      <c r="F382" s="24"/>
      <c r="G382" s="24"/>
      <c r="H382" s="24"/>
      <c r="I382" s="241"/>
      <c r="J382" s="241"/>
      <c r="K382" s="273">
        <v>0</v>
      </c>
      <c r="L382" s="266">
        <f t="shared" si="85"/>
        <v>0</v>
      </c>
      <c r="M382" s="241"/>
      <c r="N382" s="241"/>
      <c r="O382" s="245">
        <v>0</v>
      </c>
      <c r="P382" s="246">
        <f t="shared" si="86"/>
        <v>0</v>
      </c>
      <c r="Q382" s="43">
        <f t="shared" si="87"/>
        <v>0</v>
      </c>
    </row>
    <row r="383" spans="2:17" ht="14.4" hidden="1">
      <c r="B383" s="21" t="s">
        <v>626</v>
      </c>
      <c r="C383" s="72"/>
      <c r="D383" s="23"/>
      <c r="E383" s="24"/>
      <c r="F383" s="24"/>
      <c r="G383" s="24"/>
      <c r="H383" s="24"/>
      <c r="I383" s="241"/>
      <c r="J383" s="241"/>
      <c r="K383" s="273">
        <v>0</v>
      </c>
      <c r="L383" s="266">
        <f t="shared" si="85"/>
        <v>0</v>
      </c>
      <c r="M383" s="241"/>
      <c r="N383" s="241"/>
      <c r="O383" s="245">
        <v>0</v>
      </c>
      <c r="P383" s="246">
        <f t="shared" si="86"/>
        <v>0</v>
      </c>
      <c r="Q383" s="43">
        <f t="shared" si="87"/>
        <v>0</v>
      </c>
    </row>
    <row r="384" spans="2:17" ht="14.4" hidden="1">
      <c r="B384" s="21" t="s">
        <v>627</v>
      </c>
      <c r="C384" s="72"/>
      <c r="D384" s="23"/>
      <c r="E384" s="24"/>
      <c r="F384" s="24"/>
      <c r="G384" s="24"/>
      <c r="H384" s="24"/>
      <c r="I384" s="241"/>
      <c r="J384" s="241"/>
      <c r="K384" s="273">
        <v>0</v>
      </c>
      <c r="L384" s="266">
        <f t="shared" si="85"/>
        <v>0</v>
      </c>
      <c r="M384" s="241"/>
      <c r="N384" s="241"/>
      <c r="O384" s="245">
        <v>0</v>
      </c>
      <c r="P384" s="246">
        <f t="shared" si="86"/>
        <v>0</v>
      </c>
      <c r="Q384" s="43">
        <f t="shared" si="87"/>
        <v>0</v>
      </c>
    </row>
    <row r="385" spans="2:17" ht="14.4" hidden="1">
      <c r="B385" s="21" t="s">
        <v>628</v>
      </c>
      <c r="C385" s="72"/>
      <c r="D385" s="23"/>
      <c r="E385" s="24"/>
      <c r="F385" s="24"/>
      <c r="G385" s="24"/>
      <c r="H385" s="24"/>
      <c r="I385" s="241"/>
      <c r="J385" s="241"/>
      <c r="K385" s="273">
        <v>0</v>
      </c>
      <c r="L385" s="266">
        <f t="shared" si="85"/>
        <v>0</v>
      </c>
      <c r="M385" s="241"/>
      <c r="N385" s="241"/>
      <c r="O385" s="245">
        <v>0</v>
      </c>
      <c r="P385" s="246">
        <f t="shared" si="86"/>
        <v>0</v>
      </c>
      <c r="Q385" s="43">
        <f t="shared" si="87"/>
        <v>0</v>
      </c>
    </row>
    <row r="386" spans="2:17" ht="14.4" hidden="1">
      <c r="B386" s="21" t="s">
        <v>629</v>
      </c>
      <c r="C386" s="72"/>
      <c r="D386" s="23"/>
      <c r="E386" s="24"/>
      <c r="F386" s="24"/>
      <c r="G386" s="24"/>
      <c r="H386" s="24"/>
      <c r="I386" s="241"/>
      <c r="J386" s="241"/>
      <c r="K386" s="273">
        <v>0</v>
      </c>
      <c r="L386" s="266">
        <f t="shared" si="85"/>
        <v>0</v>
      </c>
      <c r="M386" s="241"/>
      <c r="N386" s="241"/>
      <c r="O386" s="245">
        <v>0</v>
      </c>
      <c r="P386" s="246">
        <f t="shared" si="86"/>
        <v>0</v>
      </c>
      <c r="Q386" s="43">
        <f t="shared" si="87"/>
        <v>0</v>
      </c>
    </row>
    <row r="387" spans="2:17" ht="14.4" hidden="1">
      <c r="B387" s="21" t="s">
        <v>630</v>
      </c>
      <c r="C387" s="72"/>
      <c r="D387" s="23"/>
      <c r="E387" s="24"/>
      <c r="F387" s="24"/>
      <c r="G387" s="24"/>
      <c r="H387" s="24"/>
      <c r="I387" s="241"/>
      <c r="J387" s="241"/>
      <c r="K387" s="273">
        <v>0</v>
      </c>
      <c r="L387" s="266">
        <f t="shared" si="85"/>
        <v>0</v>
      </c>
      <c r="M387" s="241"/>
      <c r="N387" s="241"/>
      <c r="O387" s="245">
        <v>0</v>
      </c>
      <c r="P387" s="246">
        <f t="shared" si="86"/>
        <v>0</v>
      </c>
      <c r="Q387" s="43">
        <f t="shared" si="87"/>
        <v>0</v>
      </c>
    </row>
    <row r="388" spans="2:17" ht="14.4" hidden="1">
      <c r="B388" s="21" t="s">
        <v>631</v>
      </c>
      <c r="C388" s="72"/>
      <c r="D388" s="23"/>
      <c r="E388" s="24"/>
      <c r="F388" s="24"/>
      <c r="G388" s="24"/>
      <c r="H388" s="24"/>
      <c r="I388" s="241"/>
      <c r="J388" s="241"/>
      <c r="K388" s="273">
        <v>0</v>
      </c>
      <c r="L388" s="266">
        <f t="shared" si="85"/>
        <v>0</v>
      </c>
      <c r="M388" s="241"/>
      <c r="N388" s="241"/>
      <c r="O388" s="245">
        <v>0</v>
      </c>
      <c r="P388" s="246">
        <f t="shared" si="86"/>
        <v>0</v>
      </c>
      <c r="Q388" s="43">
        <f t="shared" si="87"/>
        <v>0</v>
      </c>
    </row>
    <row r="389" spans="2:17" ht="14.4" hidden="1">
      <c r="B389" s="21" t="s">
        <v>632</v>
      </c>
      <c r="C389" s="72"/>
      <c r="D389" s="23"/>
      <c r="E389" s="24"/>
      <c r="F389" s="24"/>
      <c r="G389" s="24"/>
      <c r="H389" s="24"/>
      <c r="I389" s="241"/>
      <c r="J389" s="241"/>
      <c r="K389" s="273">
        <v>0</v>
      </c>
      <c r="L389" s="266">
        <f t="shared" si="85"/>
        <v>0</v>
      </c>
      <c r="M389" s="241"/>
      <c r="N389" s="241"/>
      <c r="O389" s="245">
        <v>0</v>
      </c>
      <c r="P389" s="246">
        <f t="shared" si="86"/>
        <v>0</v>
      </c>
      <c r="Q389" s="43">
        <f t="shared" si="87"/>
        <v>0</v>
      </c>
    </row>
    <row r="390" spans="2:17" ht="14.4" hidden="1">
      <c r="B390" s="21" t="s">
        <v>633</v>
      </c>
      <c r="C390" s="72"/>
      <c r="D390" s="23"/>
      <c r="E390" s="24"/>
      <c r="F390" s="24"/>
      <c r="G390" s="24"/>
      <c r="H390" s="24"/>
      <c r="I390" s="241"/>
      <c r="J390" s="241"/>
      <c r="K390" s="273">
        <v>0</v>
      </c>
      <c r="L390" s="266">
        <f t="shared" si="85"/>
        <v>0</v>
      </c>
      <c r="M390" s="241"/>
      <c r="N390" s="241"/>
      <c r="O390" s="245">
        <v>0</v>
      </c>
      <c r="P390" s="246">
        <f t="shared" si="86"/>
        <v>0</v>
      </c>
      <c r="Q390" s="43">
        <f t="shared" si="87"/>
        <v>0</v>
      </c>
    </row>
    <row r="391" spans="2:17" ht="14.4" hidden="1">
      <c r="B391" s="21" t="s">
        <v>634</v>
      </c>
      <c r="C391" s="72"/>
      <c r="D391" s="23"/>
      <c r="E391" s="24"/>
      <c r="F391" s="24"/>
      <c r="G391" s="24"/>
      <c r="H391" s="24"/>
      <c r="I391" s="241"/>
      <c r="J391" s="241"/>
      <c r="K391" s="273">
        <v>0</v>
      </c>
      <c r="L391" s="266">
        <f t="shared" si="85"/>
        <v>0</v>
      </c>
      <c r="M391" s="241"/>
      <c r="N391" s="241"/>
      <c r="O391" s="245">
        <v>0</v>
      </c>
      <c r="P391" s="246">
        <f t="shared" si="86"/>
        <v>0</v>
      </c>
      <c r="Q391" s="43">
        <f t="shared" si="87"/>
        <v>0</v>
      </c>
    </row>
    <row r="392" spans="2:17" ht="14.4" hidden="1">
      <c r="B392" s="21" t="s">
        <v>635</v>
      </c>
      <c r="C392" s="72"/>
      <c r="D392" s="23"/>
      <c r="E392" s="24"/>
      <c r="F392" s="24"/>
      <c r="G392" s="24"/>
      <c r="H392" s="24"/>
      <c r="I392" s="241"/>
      <c r="J392" s="241"/>
      <c r="K392" s="273">
        <v>0</v>
      </c>
      <c r="L392" s="266">
        <f t="shared" si="85"/>
        <v>0</v>
      </c>
      <c r="M392" s="241"/>
      <c r="N392" s="241"/>
      <c r="O392" s="245">
        <v>0</v>
      </c>
      <c r="P392" s="246">
        <f t="shared" si="86"/>
        <v>0</v>
      </c>
      <c r="Q392" s="43">
        <f t="shared" si="87"/>
        <v>0</v>
      </c>
    </row>
    <row r="393" spans="2:17" ht="14.4" hidden="1">
      <c r="B393" s="21" t="s">
        <v>636</v>
      </c>
      <c r="C393" s="72"/>
      <c r="D393" s="23"/>
      <c r="E393" s="24"/>
      <c r="F393" s="24"/>
      <c r="G393" s="24"/>
      <c r="H393" s="24"/>
      <c r="I393" s="241"/>
      <c r="J393" s="241"/>
      <c r="K393" s="273">
        <v>0</v>
      </c>
      <c r="L393" s="266">
        <f t="shared" si="85"/>
        <v>0</v>
      </c>
      <c r="M393" s="241"/>
      <c r="N393" s="241"/>
      <c r="O393" s="245">
        <v>0</v>
      </c>
      <c r="P393" s="246">
        <f t="shared" si="86"/>
        <v>0</v>
      </c>
      <c r="Q393" s="43">
        <f t="shared" si="87"/>
        <v>0</v>
      </c>
    </row>
    <row r="394" spans="2:17" ht="14.4" hidden="1">
      <c r="B394" s="21" t="s">
        <v>637</v>
      </c>
      <c r="C394" s="72"/>
      <c r="D394" s="23"/>
      <c r="E394" s="24"/>
      <c r="F394" s="24"/>
      <c r="G394" s="24"/>
      <c r="H394" s="24"/>
      <c r="I394" s="241"/>
      <c r="J394" s="241"/>
      <c r="K394" s="273">
        <v>0</v>
      </c>
      <c r="L394" s="266">
        <f t="shared" ref="L394:L409" si="88">K394*J394</f>
        <v>0</v>
      </c>
      <c r="M394" s="241"/>
      <c r="N394" s="241"/>
      <c r="O394" s="245">
        <v>0</v>
      </c>
      <c r="P394" s="246">
        <f t="shared" ref="P394:P409" si="89">O394*N394</f>
        <v>0</v>
      </c>
      <c r="Q394" s="43">
        <f t="shared" ref="Q394:Q409" si="90">L394+O394</f>
        <v>0</v>
      </c>
    </row>
    <row r="395" spans="2:17" ht="14.4" hidden="1">
      <c r="B395" s="21" t="s">
        <v>638</v>
      </c>
      <c r="C395" s="72"/>
      <c r="D395" s="23"/>
      <c r="E395" s="24"/>
      <c r="F395" s="24"/>
      <c r="G395" s="24"/>
      <c r="H395" s="24"/>
      <c r="I395" s="241"/>
      <c r="J395" s="241"/>
      <c r="K395" s="273">
        <v>0</v>
      </c>
      <c r="L395" s="266">
        <f t="shared" si="88"/>
        <v>0</v>
      </c>
      <c r="M395" s="241"/>
      <c r="N395" s="241"/>
      <c r="O395" s="245">
        <v>0</v>
      </c>
      <c r="P395" s="246">
        <f t="shared" si="89"/>
        <v>0</v>
      </c>
      <c r="Q395" s="43">
        <f t="shared" si="90"/>
        <v>0</v>
      </c>
    </row>
    <row r="396" spans="2:17" ht="14.4" hidden="1">
      <c r="B396" s="21" t="s">
        <v>639</v>
      </c>
      <c r="C396" s="72"/>
      <c r="D396" s="23"/>
      <c r="E396" s="24"/>
      <c r="F396" s="24"/>
      <c r="G396" s="24"/>
      <c r="H396" s="24"/>
      <c r="I396" s="241"/>
      <c r="J396" s="241"/>
      <c r="K396" s="273">
        <v>0</v>
      </c>
      <c r="L396" s="266">
        <f t="shared" si="88"/>
        <v>0</v>
      </c>
      <c r="M396" s="241"/>
      <c r="N396" s="241"/>
      <c r="O396" s="245">
        <v>0</v>
      </c>
      <c r="P396" s="246">
        <f t="shared" si="89"/>
        <v>0</v>
      </c>
      <c r="Q396" s="43">
        <f t="shared" si="90"/>
        <v>0</v>
      </c>
    </row>
    <row r="397" spans="2:17" ht="14.4" hidden="1">
      <c r="B397" s="21" t="s">
        <v>640</v>
      </c>
      <c r="C397" s="72"/>
      <c r="D397" s="23"/>
      <c r="E397" s="24"/>
      <c r="F397" s="24"/>
      <c r="G397" s="24"/>
      <c r="H397" s="24"/>
      <c r="I397" s="241"/>
      <c r="J397" s="241"/>
      <c r="K397" s="273">
        <v>0</v>
      </c>
      <c r="L397" s="266">
        <f t="shared" si="88"/>
        <v>0</v>
      </c>
      <c r="M397" s="241"/>
      <c r="N397" s="241"/>
      <c r="O397" s="245">
        <v>0</v>
      </c>
      <c r="P397" s="246">
        <f t="shared" si="89"/>
        <v>0</v>
      </c>
      <c r="Q397" s="43">
        <f t="shared" si="90"/>
        <v>0</v>
      </c>
    </row>
    <row r="398" spans="2:17" ht="14.4" hidden="1">
      <c r="B398" s="21" t="s">
        <v>641</v>
      </c>
      <c r="C398" s="72"/>
      <c r="D398" s="23"/>
      <c r="E398" s="24"/>
      <c r="F398" s="24"/>
      <c r="G398" s="24"/>
      <c r="H398" s="24"/>
      <c r="I398" s="241"/>
      <c r="J398" s="241"/>
      <c r="K398" s="273">
        <v>0</v>
      </c>
      <c r="L398" s="266">
        <f t="shared" si="88"/>
        <v>0</v>
      </c>
      <c r="M398" s="241"/>
      <c r="N398" s="241"/>
      <c r="O398" s="245">
        <v>0</v>
      </c>
      <c r="P398" s="246">
        <f t="shared" si="89"/>
        <v>0</v>
      </c>
      <c r="Q398" s="43">
        <f t="shared" si="90"/>
        <v>0</v>
      </c>
    </row>
    <row r="399" spans="2:17" ht="14.4" hidden="1">
      <c r="B399" s="1"/>
      <c r="C399" s="72"/>
      <c r="D399" s="23"/>
      <c r="E399" s="24"/>
      <c r="F399" s="24"/>
      <c r="G399" s="24"/>
      <c r="H399" s="24"/>
      <c r="I399" s="241"/>
      <c r="J399" s="241"/>
      <c r="K399" s="273">
        <v>0</v>
      </c>
      <c r="L399" s="266">
        <f t="shared" si="88"/>
        <v>0</v>
      </c>
      <c r="M399" s="241"/>
      <c r="N399" s="241"/>
      <c r="O399" s="245">
        <v>0</v>
      </c>
      <c r="P399" s="246">
        <f t="shared" si="89"/>
        <v>0</v>
      </c>
      <c r="Q399" s="43">
        <f t="shared" si="90"/>
        <v>0</v>
      </c>
    </row>
    <row r="400" spans="2:17" ht="14.4" hidden="1">
      <c r="B400" s="1"/>
      <c r="C400" s="72"/>
      <c r="D400" s="23"/>
      <c r="E400" s="24"/>
      <c r="F400" s="24"/>
      <c r="G400" s="24"/>
      <c r="H400" s="24"/>
      <c r="I400" s="241"/>
      <c r="J400" s="241"/>
      <c r="K400" s="273">
        <v>0</v>
      </c>
      <c r="L400" s="266">
        <f t="shared" si="88"/>
        <v>0</v>
      </c>
      <c r="M400" s="241"/>
      <c r="N400" s="241"/>
      <c r="O400" s="245">
        <v>0</v>
      </c>
      <c r="P400" s="246">
        <f t="shared" si="89"/>
        <v>0</v>
      </c>
      <c r="Q400" s="43">
        <f t="shared" si="90"/>
        <v>0</v>
      </c>
    </row>
    <row r="401" spans="2:17" ht="14.4" hidden="1">
      <c r="B401" s="1"/>
      <c r="C401" s="72"/>
      <c r="D401" s="23"/>
      <c r="E401" s="24"/>
      <c r="F401" s="24"/>
      <c r="G401" s="24"/>
      <c r="H401" s="24"/>
      <c r="I401" s="241"/>
      <c r="J401" s="241"/>
      <c r="K401" s="273">
        <v>0</v>
      </c>
      <c r="L401" s="266">
        <f t="shared" si="88"/>
        <v>0</v>
      </c>
      <c r="M401" s="241"/>
      <c r="N401" s="241"/>
      <c r="O401" s="245">
        <v>0</v>
      </c>
      <c r="P401" s="246">
        <f t="shared" si="89"/>
        <v>0</v>
      </c>
      <c r="Q401" s="43">
        <f t="shared" si="90"/>
        <v>0</v>
      </c>
    </row>
    <row r="402" spans="2:17" ht="14.4" hidden="1">
      <c r="B402" s="1"/>
      <c r="C402" s="72"/>
      <c r="D402" s="23"/>
      <c r="E402" s="24"/>
      <c r="F402" s="24"/>
      <c r="G402" s="24"/>
      <c r="H402" s="24"/>
      <c r="I402" s="241"/>
      <c r="J402" s="241"/>
      <c r="K402" s="273">
        <v>0</v>
      </c>
      <c r="L402" s="266">
        <f t="shared" si="88"/>
        <v>0</v>
      </c>
      <c r="M402" s="241"/>
      <c r="N402" s="241"/>
      <c r="O402" s="245">
        <v>0</v>
      </c>
      <c r="P402" s="246">
        <f t="shared" si="89"/>
        <v>0</v>
      </c>
      <c r="Q402" s="43">
        <f t="shared" si="90"/>
        <v>0</v>
      </c>
    </row>
    <row r="403" spans="2:17" ht="14.4" hidden="1">
      <c r="B403" s="1"/>
      <c r="C403" s="72"/>
      <c r="D403" s="23"/>
      <c r="E403" s="24"/>
      <c r="F403" s="24"/>
      <c r="G403" s="24"/>
      <c r="H403" s="24"/>
      <c r="I403" s="241"/>
      <c r="J403" s="241"/>
      <c r="K403" s="273">
        <v>0</v>
      </c>
      <c r="L403" s="266">
        <f t="shared" si="88"/>
        <v>0</v>
      </c>
      <c r="M403" s="241"/>
      <c r="N403" s="241"/>
      <c r="O403" s="245">
        <v>0</v>
      </c>
      <c r="P403" s="246">
        <f t="shared" si="89"/>
        <v>0</v>
      </c>
      <c r="Q403" s="43">
        <f t="shared" si="90"/>
        <v>0</v>
      </c>
    </row>
    <row r="404" spans="2:17" ht="14.4" hidden="1">
      <c r="B404" s="1"/>
      <c r="C404" s="72"/>
      <c r="D404" s="23"/>
      <c r="E404" s="24"/>
      <c r="F404" s="24"/>
      <c r="G404" s="24"/>
      <c r="H404" s="24"/>
      <c r="I404" s="241"/>
      <c r="J404" s="241"/>
      <c r="K404" s="273">
        <v>0</v>
      </c>
      <c r="L404" s="266">
        <f t="shared" si="88"/>
        <v>0</v>
      </c>
      <c r="M404" s="241"/>
      <c r="N404" s="241"/>
      <c r="O404" s="245">
        <v>0</v>
      </c>
      <c r="P404" s="246">
        <f t="shared" si="89"/>
        <v>0</v>
      </c>
      <c r="Q404" s="43">
        <f t="shared" si="90"/>
        <v>0</v>
      </c>
    </row>
    <row r="405" spans="2:17" ht="14.4" hidden="1">
      <c r="B405" s="1"/>
      <c r="C405" s="72"/>
      <c r="D405" s="23"/>
      <c r="E405" s="24"/>
      <c r="F405" s="24"/>
      <c r="G405" s="24"/>
      <c r="H405" s="24"/>
      <c r="I405" s="241"/>
      <c r="J405" s="241"/>
      <c r="K405" s="273">
        <v>0</v>
      </c>
      <c r="L405" s="266">
        <f t="shared" si="88"/>
        <v>0</v>
      </c>
      <c r="M405" s="241"/>
      <c r="N405" s="241"/>
      <c r="O405" s="245">
        <v>0</v>
      </c>
      <c r="P405" s="246">
        <f t="shared" si="89"/>
        <v>0</v>
      </c>
      <c r="Q405" s="43">
        <f t="shared" si="90"/>
        <v>0</v>
      </c>
    </row>
    <row r="406" spans="2:17" ht="14.4" hidden="1">
      <c r="B406" s="1"/>
      <c r="C406" s="72"/>
      <c r="D406" s="23"/>
      <c r="E406" s="24"/>
      <c r="F406" s="24"/>
      <c r="G406" s="24"/>
      <c r="H406" s="24"/>
      <c r="I406" s="241"/>
      <c r="J406" s="241"/>
      <c r="K406" s="273">
        <v>0</v>
      </c>
      <c r="L406" s="266">
        <f t="shared" si="88"/>
        <v>0</v>
      </c>
      <c r="M406" s="241"/>
      <c r="N406" s="241"/>
      <c r="O406" s="245">
        <v>0</v>
      </c>
      <c r="P406" s="246">
        <f t="shared" si="89"/>
        <v>0</v>
      </c>
      <c r="Q406" s="43">
        <f t="shared" si="90"/>
        <v>0</v>
      </c>
    </row>
    <row r="407" spans="2:17" ht="14.4" hidden="1">
      <c r="B407" s="1"/>
      <c r="C407" s="72"/>
      <c r="D407" s="23"/>
      <c r="E407" s="24"/>
      <c r="F407" s="24"/>
      <c r="G407" s="24"/>
      <c r="H407" s="24"/>
      <c r="I407" s="241"/>
      <c r="J407" s="241"/>
      <c r="K407" s="273">
        <v>0</v>
      </c>
      <c r="L407" s="266">
        <f t="shared" si="88"/>
        <v>0</v>
      </c>
      <c r="M407" s="241"/>
      <c r="N407" s="241"/>
      <c r="O407" s="245">
        <v>0</v>
      </c>
      <c r="P407" s="246">
        <f t="shared" si="89"/>
        <v>0</v>
      </c>
      <c r="Q407" s="43">
        <f t="shared" si="90"/>
        <v>0</v>
      </c>
    </row>
    <row r="408" spans="2:17" ht="14.4" hidden="1">
      <c r="B408" s="1"/>
      <c r="C408" s="72"/>
      <c r="D408" s="23"/>
      <c r="E408" s="24"/>
      <c r="F408" s="24"/>
      <c r="G408" s="24"/>
      <c r="H408" s="24"/>
      <c r="I408" s="241"/>
      <c r="J408" s="241"/>
      <c r="K408" s="273">
        <v>0</v>
      </c>
      <c r="L408" s="266">
        <f t="shared" si="88"/>
        <v>0</v>
      </c>
      <c r="M408" s="241"/>
      <c r="N408" s="241"/>
      <c r="O408" s="245">
        <v>0</v>
      </c>
      <c r="P408" s="246">
        <f t="shared" si="89"/>
        <v>0</v>
      </c>
      <c r="Q408" s="43">
        <f t="shared" si="90"/>
        <v>0</v>
      </c>
    </row>
    <row r="409" spans="2:17" ht="14.4" hidden="1">
      <c r="B409" s="1"/>
      <c r="C409" s="72"/>
      <c r="D409" s="23"/>
      <c r="E409" s="24"/>
      <c r="F409" s="24"/>
      <c r="G409" s="24"/>
      <c r="H409" s="24"/>
      <c r="I409" s="241"/>
      <c r="J409" s="241"/>
      <c r="K409" s="273">
        <v>0</v>
      </c>
      <c r="L409" s="266">
        <f t="shared" si="88"/>
        <v>0</v>
      </c>
      <c r="M409" s="241"/>
      <c r="N409" s="241"/>
      <c r="O409" s="245">
        <v>0</v>
      </c>
      <c r="P409" s="246">
        <f t="shared" si="89"/>
        <v>0</v>
      </c>
      <c r="Q409" s="43">
        <f t="shared" si="90"/>
        <v>0</v>
      </c>
    </row>
    <row r="410" spans="2:17" hidden="1"/>
    <row r="411" spans="2:17" hidden="1"/>
    <row r="412" spans="2:17" hidden="1"/>
    <row r="413" spans="2:17" hidden="1"/>
    <row r="414" spans="2:17" hidden="1"/>
    <row r="415" spans="2:17" hidden="1"/>
    <row r="416" spans="2:17" hidden="1"/>
    <row r="417" spans="3:17" hidden="1">
      <c r="C417" s="292"/>
      <c r="Q417"/>
    </row>
    <row r="418" spans="3:17" hidden="1">
      <c r="C418" s="292"/>
      <c r="Q418"/>
    </row>
    <row r="419" spans="3:17" hidden="1">
      <c r="C419" s="292"/>
      <c r="Q419"/>
    </row>
    <row r="420" spans="3:17" hidden="1">
      <c r="C420" s="292"/>
      <c r="Q420"/>
    </row>
    <row r="421" spans="3:17" hidden="1">
      <c r="C421" s="292"/>
      <c r="Q421"/>
    </row>
    <row r="422" spans="3:17" hidden="1">
      <c r="C422" s="292"/>
      <c r="Q422"/>
    </row>
    <row r="423" spans="3:17" hidden="1">
      <c r="C423" s="292"/>
      <c r="Q423"/>
    </row>
    <row r="424" spans="3:17" hidden="1">
      <c r="C424" s="292"/>
      <c r="Q424"/>
    </row>
    <row r="425" spans="3:17" hidden="1">
      <c r="C425" s="292"/>
      <c r="Q425"/>
    </row>
    <row r="426" spans="3:17" hidden="1">
      <c r="C426" s="292"/>
      <c r="Q426"/>
    </row>
    <row r="427" spans="3:17" hidden="1">
      <c r="C427" s="292"/>
      <c r="Q427"/>
    </row>
    <row r="428" spans="3:17" hidden="1">
      <c r="C428" s="292"/>
      <c r="Q428"/>
    </row>
    <row r="429" spans="3:17" hidden="1">
      <c r="C429" s="292"/>
      <c r="Q429"/>
    </row>
    <row r="430" spans="3:17" hidden="1">
      <c r="C430" s="292"/>
      <c r="Q430"/>
    </row>
    <row r="431" spans="3:17" hidden="1">
      <c r="C431" s="292"/>
      <c r="Q431"/>
    </row>
    <row r="432" spans="3:17" hidden="1">
      <c r="C432" s="292"/>
      <c r="Q432"/>
    </row>
    <row r="433" spans="3:17" hidden="1">
      <c r="C433" s="292"/>
      <c r="Q433"/>
    </row>
    <row r="434" spans="3:17" hidden="1">
      <c r="C434" s="292"/>
      <c r="Q434"/>
    </row>
    <row r="435" spans="3:17" hidden="1">
      <c r="C435" s="292"/>
      <c r="Q435"/>
    </row>
    <row r="436" spans="3:17" hidden="1">
      <c r="C436" s="292"/>
      <c r="Q436"/>
    </row>
    <row r="437" spans="3:17" hidden="1">
      <c r="C437" s="292"/>
      <c r="Q437"/>
    </row>
    <row r="438" spans="3:17" hidden="1">
      <c r="C438" s="292"/>
      <c r="Q438"/>
    </row>
    <row r="439" spans="3:17" hidden="1">
      <c r="C439" s="292"/>
      <c r="Q439"/>
    </row>
    <row r="440" spans="3:17" hidden="1">
      <c r="C440" s="292"/>
      <c r="Q440"/>
    </row>
    <row r="441" spans="3:17" hidden="1">
      <c r="C441" s="292"/>
      <c r="Q441"/>
    </row>
    <row r="442" spans="3:17" hidden="1">
      <c r="C442" s="292"/>
      <c r="Q442"/>
    </row>
    <row r="443" spans="3:17" hidden="1">
      <c r="C443" s="292"/>
      <c r="Q443"/>
    </row>
    <row r="444" spans="3:17" hidden="1">
      <c r="C444" s="292"/>
      <c r="Q444"/>
    </row>
    <row r="445" spans="3:17" hidden="1">
      <c r="C445" s="292"/>
      <c r="Q445"/>
    </row>
    <row r="446" spans="3:17" hidden="1">
      <c r="C446" s="292"/>
      <c r="Q446"/>
    </row>
    <row r="447" spans="3:17" hidden="1">
      <c r="C447" s="292"/>
      <c r="Q447"/>
    </row>
    <row r="448" spans="3:17" hidden="1">
      <c r="C448" s="292"/>
      <c r="Q448"/>
    </row>
    <row r="449" spans="3:17" hidden="1">
      <c r="C449" s="292"/>
      <c r="Q449"/>
    </row>
    <row r="450" spans="3:17" hidden="1">
      <c r="C450" s="292"/>
      <c r="Q450"/>
    </row>
    <row r="451" spans="3:17" hidden="1">
      <c r="C451" s="292"/>
      <c r="Q451"/>
    </row>
    <row r="452" spans="3:17" hidden="1">
      <c r="C452" s="292"/>
      <c r="Q452"/>
    </row>
    <row r="453" spans="3:17" hidden="1">
      <c r="C453" s="292"/>
      <c r="Q453"/>
    </row>
    <row r="454" spans="3:17" hidden="1">
      <c r="C454" s="292"/>
      <c r="Q454"/>
    </row>
    <row r="455" spans="3:17" hidden="1">
      <c r="C455" s="292"/>
      <c r="Q455"/>
    </row>
    <row r="456" spans="3:17" hidden="1">
      <c r="C456" s="292"/>
      <c r="Q456"/>
    </row>
    <row r="457" spans="3:17" hidden="1">
      <c r="C457" s="292"/>
      <c r="Q457"/>
    </row>
    <row r="458" spans="3:17" hidden="1">
      <c r="C458" s="292"/>
      <c r="Q458"/>
    </row>
    <row r="459" spans="3:17" hidden="1">
      <c r="C459" s="292"/>
      <c r="Q459"/>
    </row>
    <row r="460" spans="3:17" hidden="1">
      <c r="C460" s="292"/>
      <c r="Q460"/>
    </row>
    <row r="461" spans="3:17" hidden="1">
      <c r="C461" s="292"/>
      <c r="Q461"/>
    </row>
    <row r="462" spans="3:17" hidden="1">
      <c r="C462" s="292"/>
      <c r="Q462"/>
    </row>
    <row r="463" spans="3:17" hidden="1">
      <c r="C463" s="292"/>
      <c r="Q463"/>
    </row>
    <row r="464" spans="3:17" hidden="1">
      <c r="C464" s="292"/>
      <c r="Q464"/>
    </row>
    <row r="465" spans="2:17" hidden="1"/>
    <row r="466" spans="2:17" hidden="1"/>
    <row r="467" spans="2:17" hidden="1"/>
    <row r="468" spans="2:17" hidden="1"/>
    <row r="469" spans="2:17" hidden="1"/>
    <row r="470" spans="2:17" hidden="1"/>
    <row r="471" spans="2:17" hidden="1"/>
    <row r="472" spans="2:17" hidden="1"/>
    <row r="473" spans="2:17" hidden="1"/>
    <row r="474" spans="2:17" ht="27" customHeight="1">
      <c r="B474" s="573" t="s">
        <v>642</v>
      </c>
      <c r="C474" s="573" t="s">
        <v>643</v>
      </c>
      <c r="D474" s="573"/>
      <c r="E474" s="573"/>
      <c r="F474" s="573"/>
      <c r="G474" s="573"/>
      <c r="H474" s="573"/>
      <c r="I474" s="568">
        <f>ROUND(I475*I4,2)</f>
        <v>2655065.7400000002</v>
      </c>
      <c r="J474" s="568"/>
      <c r="K474" s="568"/>
      <c r="L474" s="568"/>
      <c r="M474" s="568">
        <f>ROUND(M475*M4,2)</f>
        <v>0</v>
      </c>
      <c r="N474" s="568"/>
      <c r="O474" s="568"/>
      <c r="P474" s="568"/>
      <c r="Q474" s="293">
        <f>ROUND(Q475*Q4,2)</f>
        <v>2655065.7400000002</v>
      </c>
    </row>
    <row r="475" spans="2:17" ht="25.5" customHeight="1">
      <c r="B475" s="570" t="s">
        <v>644</v>
      </c>
      <c r="C475" s="570" t="s">
        <v>645</v>
      </c>
      <c r="D475" s="570"/>
      <c r="E475" s="570"/>
      <c r="F475" s="570"/>
      <c r="G475" s="570"/>
      <c r="H475" s="570"/>
      <c r="I475" s="571">
        <v>0.1</v>
      </c>
      <c r="J475" s="571"/>
      <c r="K475" s="571"/>
      <c r="L475" s="571"/>
      <c r="M475" s="571">
        <v>0.1</v>
      </c>
      <c r="N475" s="571"/>
      <c r="O475" s="571"/>
      <c r="P475" s="571"/>
      <c r="Q475" s="294">
        <v>0.1</v>
      </c>
    </row>
    <row r="476" spans="2:17" ht="27" customHeight="1">
      <c r="B476" s="572" t="s">
        <v>646</v>
      </c>
      <c r="C476" s="572" t="s">
        <v>646</v>
      </c>
      <c r="D476" s="572"/>
      <c r="E476" s="572"/>
      <c r="F476" s="572"/>
      <c r="G476" s="572"/>
      <c r="H476" s="572"/>
      <c r="I476" s="568">
        <f>D488</f>
        <v>279286.95999999973</v>
      </c>
      <c r="J476" s="568"/>
      <c r="K476" s="568"/>
      <c r="L476" s="568"/>
      <c r="M476" s="568">
        <f>M474*I486</f>
        <v>0</v>
      </c>
      <c r="N476" s="568"/>
      <c r="O476" s="568"/>
      <c r="P476" s="568"/>
      <c r="Q476" s="293">
        <f>M476+I476</f>
        <v>279286.95999999973</v>
      </c>
    </row>
    <row r="477" spans="2:17" ht="25.5" customHeight="1">
      <c r="B477" s="567" t="s">
        <v>647</v>
      </c>
      <c r="C477" s="567" t="s">
        <v>648</v>
      </c>
      <c r="D477" s="567"/>
      <c r="E477" s="567"/>
      <c r="F477" s="567"/>
      <c r="G477" s="567"/>
      <c r="H477" s="567"/>
      <c r="I477" s="568">
        <f>SUM(U321,U286,U202,U188,U87,U49,U5)</f>
        <v>1473056.4300000002</v>
      </c>
      <c r="J477" s="568"/>
      <c r="K477" s="568"/>
      <c r="L477" s="568"/>
      <c r="M477" s="568">
        <v>0</v>
      </c>
      <c r="N477" s="568"/>
      <c r="O477" s="568"/>
      <c r="P477" s="568"/>
      <c r="Q477" s="295">
        <f>SUM(I477)</f>
        <v>1473056.4300000002</v>
      </c>
    </row>
    <row r="478" spans="2:17" ht="19.2">
      <c r="B478" s="569" t="s">
        <v>16</v>
      </c>
      <c r="C478" s="569"/>
      <c r="D478" s="569"/>
      <c r="E478" s="569"/>
      <c r="F478" s="569"/>
      <c r="G478" s="569"/>
      <c r="H478" s="569"/>
      <c r="I478" s="296"/>
      <c r="J478" s="297"/>
      <c r="K478" s="298"/>
      <c r="L478" s="299"/>
      <c r="M478" s="296"/>
      <c r="N478" s="296"/>
      <c r="O478" s="296"/>
      <c r="P478" s="299"/>
      <c r="Q478" s="300">
        <f>SUM(X321,X286,X202,X188,X87,X49,X5)</f>
        <v>27453379.740000002</v>
      </c>
    </row>
    <row r="479" spans="2:17" ht="19.2">
      <c r="B479" s="301"/>
      <c r="C479" s="564" t="s">
        <v>15</v>
      </c>
      <c r="D479" s="564"/>
      <c r="E479" s="564"/>
      <c r="F479" s="564"/>
      <c r="G479" s="564"/>
      <c r="H479" s="564"/>
      <c r="I479" s="296"/>
      <c r="J479" s="297"/>
      <c r="K479" s="298"/>
      <c r="L479" s="299"/>
      <c r="M479" s="296"/>
      <c r="N479" s="296"/>
      <c r="O479" s="296"/>
      <c r="P479" s="299"/>
      <c r="Q479" s="300">
        <f>SUM(W321,W286,W202,W188,W87,W49,W5)</f>
        <v>25077600.960000001</v>
      </c>
    </row>
    <row r="480" spans="2:17" ht="19.2">
      <c r="B480" s="296"/>
      <c r="C480" s="564" t="s">
        <v>649</v>
      </c>
      <c r="D480" s="564"/>
      <c r="E480" s="564"/>
      <c r="F480" s="564"/>
      <c r="G480" s="564"/>
      <c r="H480" s="564"/>
      <c r="I480" s="296"/>
      <c r="J480" s="297"/>
      <c r="K480" s="298"/>
      <c r="L480" s="299"/>
      <c r="M480" s="296"/>
      <c r="N480" s="296"/>
      <c r="O480" s="296"/>
      <c r="P480" s="299"/>
      <c r="Q480" s="302">
        <f>Q474-Q476</f>
        <v>2375778.7800000003</v>
      </c>
    </row>
    <row r="481" spans="2:19" ht="16.8">
      <c r="B481" s="303"/>
      <c r="C481" s="304"/>
      <c r="D481" s="305"/>
      <c r="E481" s="306"/>
      <c r="F481" s="306"/>
      <c r="G481" s="306"/>
      <c r="H481" s="306"/>
      <c r="I481" s="303"/>
      <c r="J481" s="306"/>
      <c r="K481" s="307"/>
    </row>
    <row r="482" spans="2:19" ht="16.8">
      <c r="B482" s="303"/>
      <c r="C482" s="304"/>
      <c r="D482" s="305"/>
      <c r="E482" s="306"/>
      <c r="F482" s="306"/>
      <c r="G482" s="306"/>
      <c r="H482" s="306"/>
      <c r="I482" s="303"/>
      <c r="J482" s="306"/>
      <c r="K482" s="307"/>
    </row>
    <row r="483" spans="2:19" ht="21.75" customHeight="1">
      <c r="B483" s="303"/>
      <c r="I483" s="308" t="s">
        <v>650</v>
      </c>
      <c r="J483" s="306"/>
      <c r="K483" s="307"/>
    </row>
    <row r="484" spans="2:19" ht="21.75" customHeight="1">
      <c r="B484" s="303"/>
      <c r="C484" s="309" t="s">
        <v>651</v>
      </c>
      <c r="D484" s="557">
        <f>Q474</f>
        <v>2655065.7400000002</v>
      </c>
      <c r="E484" s="557"/>
      <c r="F484" s="557"/>
      <c r="G484" s="557"/>
      <c r="H484" s="557"/>
      <c r="I484" s="310"/>
      <c r="J484" s="306"/>
      <c r="K484" s="307"/>
    </row>
    <row r="485" spans="2:19" ht="21.75" customHeight="1">
      <c r="B485" s="303"/>
      <c r="C485" s="311" t="s">
        <v>652</v>
      </c>
      <c r="D485" s="565">
        <v>0.06</v>
      </c>
      <c r="E485" s="565"/>
      <c r="F485" s="565"/>
      <c r="G485" s="565"/>
      <c r="H485" s="565"/>
      <c r="I485" s="312"/>
      <c r="J485" s="306"/>
      <c r="K485" s="307"/>
    </row>
    <row r="486" spans="2:19" ht="21.75" customHeight="1">
      <c r="B486" s="303"/>
      <c r="C486" s="309" t="s">
        <v>653</v>
      </c>
      <c r="D486" s="557">
        <f>ROUND(Q3*D485,2)</f>
        <v>1752343.39</v>
      </c>
      <c r="E486" s="557"/>
      <c r="F486" s="557"/>
      <c r="G486" s="557"/>
      <c r="H486" s="557"/>
      <c r="I486" s="313"/>
      <c r="J486" s="306"/>
      <c r="K486" s="307"/>
      <c r="L486" s="220"/>
      <c r="Q486" s="314"/>
      <c r="S486" s="231"/>
    </row>
    <row r="487" spans="2:19" ht="21.75" customHeight="1">
      <c r="B487" s="303"/>
      <c r="C487" s="315" t="s">
        <v>647</v>
      </c>
      <c r="D487" s="566">
        <f>U321+U286+U202+U188+U87+U49+U5</f>
        <v>1473056.4300000002</v>
      </c>
      <c r="E487" s="566"/>
      <c r="F487" s="566"/>
      <c r="G487" s="566"/>
      <c r="H487" s="566"/>
      <c r="I487" s="313"/>
      <c r="J487" s="306"/>
      <c r="K487" s="307"/>
      <c r="L487" s="316"/>
      <c r="M487" s="317"/>
      <c r="N487" s="317"/>
      <c r="O487" s="317"/>
      <c r="P487" s="317"/>
      <c r="Q487" s="314"/>
      <c r="S487" s="231"/>
    </row>
    <row r="488" spans="2:19" ht="21.75" customHeight="1">
      <c r="B488" s="303"/>
      <c r="C488" s="309" t="s">
        <v>654</v>
      </c>
      <c r="D488" s="557">
        <f>D486-D487</f>
        <v>279286.95999999973</v>
      </c>
      <c r="E488" s="557"/>
      <c r="F488" s="557"/>
      <c r="G488" s="557"/>
      <c r="H488" s="557"/>
      <c r="I488" s="313"/>
      <c r="J488" s="306"/>
      <c r="K488" s="307"/>
    </row>
    <row r="489" spans="2:19" ht="21.75" customHeight="1">
      <c r="B489" s="303"/>
      <c r="C489" s="309" t="s">
        <v>655</v>
      </c>
      <c r="D489" s="563">
        <v>0.1</v>
      </c>
      <c r="E489" s="563"/>
      <c r="F489" s="563"/>
      <c r="G489" s="563"/>
      <c r="H489" s="563"/>
      <c r="I489" s="312"/>
      <c r="J489" s="306"/>
      <c r="K489" s="307"/>
    </row>
    <row r="490" spans="2:19" ht="21.75" customHeight="1">
      <c r="B490" s="303"/>
      <c r="C490" s="309" t="s">
        <v>656</v>
      </c>
      <c r="D490" s="557">
        <f>D489*Q3</f>
        <v>2920572.3130000005</v>
      </c>
      <c r="E490" s="557"/>
      <c r="F490" s="557"/>
      <c r="G490" s="557"/>
      <c r="H490" s="557"/>
      <c r="I490" s="312"/>
      <c r="J490" s="306"/>
      <c r="K490" s="307"/>
      <c r="Q490" s="318"/>
    </row>
    <row r="491" spans="2:19" ht="26.4" customHeight="1">
      <c r="B491" s="303"/>
      <c r="C491" s="309" t="s">
        <v>657</v>
      </c>
      <c r="D491" s="557">
        <f>S5+S49+S188+S202+S286+S321+S87</f>
        <v>1447220</v>
      </c>
      <c r="E491" s="557"/>
      <c r="F491" s="557"/>
      <c r="G491" s="557"/>
      <c r="H491" s="557"/>
      <c r="I491" s="319">
        <f>D491/Q3</f>
        <v>4.9552616573065485E-2</v>
      </c>
      <c r="L491" s="320"/>
      <c r="M491" s="321"/>
      <c r="N491" s="321"/>
    </row>
    <row r="492" spans="2:19" ht="17.399999999999999">
      <c r="B492" s="303"/>
      <c r="C492" s="322" t="s">
        <v>658</v>
      </c>
      <c r="D492" s="557">
        <f>T5+T49+T188+T202+T286+T321</f>
        <v>167000</v>
      </c>
      <c r="E492" s="557"/>
      <c r="F492" s="557"/>
      <c r="G492" s="557"/>
      <c r="H492" s="557"/>
      <c r="I492" s="319">
        <f>D492/Q3</f>
        <v>5.7180573566575476E-3</v>
      </c>
      <c r="J492" s="323"/>
      <c r="K492" s="307"/>
    </row>
    <row r="493" spans="2:19" ht="17.399999999999999">
      <c r="B493" s="303"/>
      <c r="C493" s="322" t="s">
        <v>659</v>
      </c>
      <c r="D493" s="557">
        <f>D491+D492</f>
        <v>1614220</v>
      </c>
      <c r="E493" s="557"/>
      <c r="F493" s="557"/>
      <c r="G493" s="557"/>
      <c r="H493" s="557"/>
      <c r="I493" s="319">
        <f>D493/Q3</f>
        <v>5.5270673929723027E-2</v>
      </c>
      <c r="J493" s="306"/>
      <c r="K493" s="324"/>
    </row>
    <row r="497" spans="3:17" ht="15.6">
      <c r="C497" s="559" t="s">
        <v>660</v>
      </c>
      <c r="D497" s="559"/>
      <c r="E497" s="559"/>
      <c r="F497" s="559"/>
      <c r="G497" s="559"/>
      <c r="H497" s="559"/>
      <c r="I497" s="325" t="s">
        <v>650</v>
      </c>
    </row>
    <row r="498" spans="3:17" ht="17.399999999999999">
      <c r="C498" s="326" t="s">
        <v>661</v>
      </c>
      <c r="D498" s="560">
        <f>Q3</f>
        <v>29205723.130000003</v>
      </c>
      <c r="E498" s="560"/>
      <c r="F498" s="560"/>
      <c r="G498" s="560"/>
      <c r="H498" s="560"/>
      <c r="I498" s="327">
        <v>1</v>
      </c>
    </row>
    <row r="499" spans="3:17" ht="17.399999999999999">
      <c r="C499" s="326" t="s">
        <v>662</v>
      </c>
      <c r="D499" s="561">
        <f>D498-D502</f>
        <v>27453379.740000002</v>
      </c>
      <c r="E499" s="561"/>
      <c r="F499" s="561"/>
      <c r="G499" s="561"/>
      <c r="H499" s="561"/>
      <c r="I499" s="327">
        <f>D499/D498</f>
        <v>0.93999999992467231</v>
      </c>
    </row>
    <row r="500" spans="3:17" ht="17.399999999999999">
      <c r="C500" s="328" t="s">
        <v>663</v>
      </c>
      <c r="D500" s="562">
        <f>D498*85%</f>
        <v>24824864.660500001</v>
      </c>
      <c r="E500" s="562"/>
      <c r="F500" s="562"/>
      <c r="G500" s="562"/>
      <c r="H500" s="562"/>
      <c r="I500" s="327">
        <f>D500/D498</f>
        <v>0.85</v>
      </c>
      <c r="L500" s="234"/>
      <c r="Q500" s="234"/>
    </row>
    <row r="501" spans="3:17" ht="17.399999999999999">
      <c r="C501" s="326" t="s">
        <v>664</v>
      </c>
      <c r="D501" s="556">
        <f>D498-D500</f>
        <v>4380858.4695000015</v>
      </c>
      <c r="E501" s="556"/>
      <c r="F501" s="556"/>
      <c r="G501" s="556"/>
      <c r="H501" s="556"/>
      <c r="I501" s="327">
        <f>D501/D498</f>
        <v>0.15000000000000005</v>
      </c>
    </row>
    <row r="502" spans="3:17" ht="16.8">
      <c r="C502" s="329" t="s">
        <v>665</v>
      </c>
      <c r="D502" s="557">
        <f>D486</f>
        <v>1752343.39</v>
      </c>
      <c r="E502" s="557"/>
      <c r="F502" s="557"/>
      <c r="G502" s="557"/>
      <c r="H502" s="557"/>
      <c r="I502" s="327">
        <f>D502/D498</f>
        <v>6.0000000075327693E-2</v>
      </c>
    </row>
    <row r="503" spans="3:17" ht="15">
      <c r="C503" s="329" t="s">
        <v>666</v>
      </c>
      <c r="D503" s="558">
        <f>D502</f>
        <v>1752343.39</v>
      </c>
      <c r="E503" s="558"/>
      <c r="F503" s="558"/>
      <c r="G503" s="558"/>
      <c r="H503" s="558"/>
      <c r="I503" s="327">
        <f>D503/D502</f>
        <v>1</v>
      </c>
    </row>
    <row r="504" spans="3:17" ht="14.4">
      <c r="C504" s="330"/>
      <c r="D504" s="3"/>
      <c r="E504" s="211"/>
      <c r="F504" s="211"/>
      <c r="G504" s="211"/>
      <c r="H504" s="211"/>
    </row>
    <row r="505" spans="3:17" ht="14.4">
      <c r="C505" s="330"/>
      <c r="D505" s="3"/>
      <c r="F505" s="331"/>
    </row>
    <row r="506" spans="3:17" ht="14.4">
      <c r="C506" s="330"/>
      <c r="D506" s="232"/>
    </row>
    <row r="507" spans="3:17" ht="14.4">
      <c r="C507" s="330"/>
      <c r="D507" s="232"/>
    </row>
  </sheetData>
  <mergeCells count="69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87:I87"/>
    <mergeCell ref="J87:L87"/>
    <mergeCell ref="M87:P87"/>
    <mergeCell ref="C188:H188"/>
    <mergeCell ref="I188:L188"/>
    <mergeCell ref="M188:P188"/>
    <mergeCell ref="C202:H202"/>
    <mergeCell ref="I202:L202"/>
    <mergeCell ref="M202:P202"/>
    <mergeCell ref="C286:H286"/>
    <mergeCell ref="I286:L286"/>
    <mergeCell ref="M286:P286"/>
    <mergeCell ref="C321:H321"/>
    <mergeCell ref="I321:L321"/>
    <mergeCell ref="M321:P321"/>
    <mergeCell ref="C329:H329"/>
    <mergeCell ref="I329:L329"/>
    <mergeCell ref="M329:P329"/>
    <mergeCell ref="B474:H474"/>
    <mergeCell ref="I474:L474"/>
    <mergeCell ref="M474:P474"/>
    <mergeCell ref="B475:H475"/>
    <mergeCell ref="I475:L475"/>
    <mergeCell ref="M475:P475"/>
    <mergeCell ref="B476:H476"/>
    <mergeCell ref="I476:L476"/>
    <mergeCell ref="M476:P476"/>
    <mergeCell ref="B477:H477"/>
    <mergeCell ref="I477:L477"/>
    <mergeCell ref="M477:P477"/>
    <mergeCell ref="B478:H478"/>
    <mergeCell ref="C479:H479"/>
    <mergeCell ref="C480:H480"/>
    <mergeCell ref="D484:H484"/>
    <mergeCell ref="D485:H485"/>
    <mergeCell ref="D486:H486"/>
    <mergeCell ref="D487:H487"/>
    <mergeCell ref="D488:H488"/>
    <mergeCell ref="D489:H489"/>
    <mergeCell ref="D490:H490"/>
    <mergeCell ref="D491:H491"/>
    <mergeCell ref="D492:H492"/>
    <mergeCell ref="D501:H501"/>
    <mergeCell ref="D502:H502"/>
    <mergeCell ref="D503:H503"/>
    <mergeCell ref="D493:H493"/>
    <mergeCell ref="C497:H497"/>
    <mergeCell ref="D498:H498"/>
    <mergeCell ref="D499:H499"/>
    <mergeCell ref="D500:H500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8" max="16383" man="1"/>
    <brk id="86" max="16383" man="1"/>
    <brk id="138" max="16383" man="1"/>
    <brk id="187" max="16383" man="1"/>
    <brk id="243" max="16383" man="1"/>
    <brk id="285" max="16383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B1:Y451"/>
  <sheetViews>
    <sheetView zoomScale="60" zoomScaleNormal="60" workbookViewId="0">
      <pane xSplit="1" ySplit="2" topLeftCell="B51" activePane="bottomRight" state="frozen"/>
      <selection pane="topRight" activeCell="B1" sqref="B1"/>
      <selection pane="bottomLeft" activeCell="A51" sqref="A51"/>
      <selection pane="bottomRight" activeCell="I436" sqref="I436"/>
    </sheetView>
  </sheetViews>
  <sheetFormatPr defaultColWidth="8.59765625" defaultRowHeight="13.8"/>
  <cols>
    <col min="1" max="2" width="9.59765625" customWidth="1"/>
    <col min="3" max="3" width="74.19921875" customWidth="1"/>
    <col min="4" max="4" width="6.59765625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83" t="s">
        <v>803</v>
      </c>
      <c r="C1" s="583"/>
      <c r="D1" s="584" t="s">
        <v>1</v>
      </c>
      <c r="E1" s="584" t="s">
        <v>2</v>
      </c>
      <c r="F1" s="584" t="s">
        <v>861</v>
      </c>
      <c r="G1" s="585" t="s">
        <v>5</v>
      </c>
      <c r="H1" s="585"/>
      <c r="I1" s="582">
        <v>2020</v>
      </c>
      <c r="J1" s="582"/>
      <c r="K1" s="582"/>
      <c r="L1" s="582"/>
      <c r="M1" s="582">
        <v>2021</v>
      </c>
      <c r="N1" s="582"/>
      <c r="O1" s="582"/>
      <c r="P1" s="582"/>
      <c r="Q1" s="333"/>
      <c r="S1" s="194" t="s">
        <v>6</v>
      </c>
    </row>
    <row r="2" spans="2:20" ht="70.5" customHeight="1">
      <c r="B2" s="583"/>
      <c r="C2" s="583"/>
      <c r="D2" s="584"/>
      <c r="E2" s="584"/>
      <c r="F2" s="584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73" t="s">
        <v>18</v>
      </c>
      <c r="C3" s="573"/>
      <c r="D3" s="573"/>
      <c r="E3" s="573"/>
      <c r="F3" s="573"/>
      <c r="G3" s="573"/>
      <c r="H3" s="573"/>
      <c r="I3" s="568">
        <f>I4+I433</f>
        <v>18006446.986000001</v>
      </c>
      <c r="J3" s="568"/>
      <c r="K3" s="568"/>
      <c r="L3" s="568"/>
      <c r="M3" s="568">
        <f>M4+M433</f>
        <v>531350.6</v>
      </c>
      <c r="N3" s="568"/>
      <c r="O3" s="568"/>
      <c r="P3" s="568"/>
      <c r="Q3" s="293">
        <f>Q4+Q433</f>
        <v>18537797.586000003</v>
      </c>
    </row>
    <row r="4" spans="2:20" ht="25.5" customHeight="1">
      <c r="B4" s="567" t="s">
        <v>19</v>
      </c>
      <c r="C4" s="567"/>
      <c r="D4" s="567"/>
      <c r="E4" s="567"/>
      <c r="F4" s="567"/>
      <c r="G4" s="567"/>
      <c r="H4" s="567"/>
      <c r="I4" s="568">
        <f>I5+I49+J117+I178+I196+I232+I262</f>
        <v>16369497.260000002</v>
      </c>
      <c r="J4" s="568"/>
      <c r="K4" s="568"/>
      <c r="L4" s="568"/>
      <c r="M4" s="568">
        <f>M5+M49+M117+M178+M196+M232+M262</f>
        <v>483046</v>
      </c>
      <c r="N4" s="568"/>
      <c r="O4" s="568"/>
      <c r="P4" s="568"/>
      <c r="Q4" s="338">
        <f>Q5+Q49+Q117+Q178+Q196+Q232+Q262</f>
        <v>16852543.260000002</v>
      </c>
    </row>
    <row r="5" spans="2:20" ht="21" customHeight="1">
      <c r="B5" s="339" t="s">
        <v>20</v>
      </c>
      <c r="C5" s="580" t="s">
        <v>863</v>
      </c>
      <c r="D5" s="580"/>
      <c r="E5" s="580"/>
      <c r="F5" s="580"/>
      <c r="G5" s="580"/>
      <c r="H5" s="580"/>
      <c r="I5" s="581">
        <f>SUM(L6:L43)</f>
        <v>7184839</v>
      </c>
      <c r="J5" s="581"/>
      <c r="K5" s="581"/>
      <c r="L5" s="581"/>
      <c r="M5" s="578">
        <f>SUM(P6:P43)</f>
        <v>453046</v>
      </c>
      <c r="N5" s="578"/>
      <c r="O5" s="578"/>
      <c r="P5" s="578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2" t="s">
        <v>871</v>
      </c>
      <c r="D49" s="542"/>
      <c r="E49" s="542"/>
      <c r="F49" s="542"/>
      <c r="G49" s="542"/>
      <c r="H49" s="542"/>
      <c r="I49" s="578">
        <f>SUM(L50:L116)</f>
        <v>3334800</v>
      </c>
      <c r="J49" s="578"/>
      <c r="K49" s="578"/>
      <c r="L49" s="578"/>
      <c r="M49" s="578">
        <f>SUM(P50:P110)</f>
        <v>6000</v>
      </c>
      <c r="N49" s="578"/>
      <c r="O49" s="578"/>
      <c r="P49" s="578"/>
      <c r="Q49" s="340">
        <f>SUM(Q50:Q115)</f>
        <v>3340800</v>
      </c>
      <c r="R49" s="214"/>
      <c r="S49" s="377">
        <f>SUM(S50:S110)</f>
        <v>1876000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264">
        <v>3</v>
      </c>
      <c r="K55" s="265">
        <v>55000</v>
      </c>
      <c r="L55" s="245">
        <f t="shared" si="5"/>
        <v>165000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165000</v>
      </c>
      <c r="S55" s="353">
        <f t="shared" si="9"/>
        <v>165000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264">
        <v>6</v>
      </c>
      <c r="K56" s="265">
        <v>100000</v>
      </c>
      <c r="L56" s="245">
        <f t="shared" si="5"/>
        <v>600000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600000</v>
      </c>
      <c r="S56" s="353">
        <f t="shared" si="9"/>
        <v>600000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264">
        <v>2</v>
      </c>
      <c r="K57" s="265">
        <v>140000</v>
      </c>
      <c r="L57" s="245">
        <f t="shared" si="5"/>
        <v>280000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280000</v>
      </c>
      <c r="S57" s="353">
        <f t="shared" si="9"/>
        <v>280000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264">
        <v>1</v>
      </c>
      <c r="K58" s="265">
        <v>240000</v>
      </c>
      <c r="L58" s="245">
        <f t="shared" si="5"/>
        <v>240000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240000</v>
      </c>
      <c r="S58" s="353">
        <f t="shared" si="9"/>
        <v>240000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264">
        <v>3</v>
      </c>
      <c r="K59" s="265">
        <v>35000</v>
      </c>
      <c r="L59" s="245">
        <f t="shared" si="5"/>
        <v>105000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105000</v>
      </c>
      <c r="S59" s="353">
        <f t="shared" si="9"/>
        <v>105000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264">
        <v>5</v>
      </c>
      <c r="K60" s="265">
        <v>15000</v>
      </c>
      <c r="L60" s="245">
        <f t="shared" si="5"/>
        <v>75000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75000</v>
      </c>
      <c r="S60" s="353">
        <f t="shared" si="9"/>
        <v>75000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2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2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2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2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2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2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2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2:25" s="380" customFormat="1" ht="14.4"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2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2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2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2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2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2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2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2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79" t="s">
        <v>943</v>
      </c>
      <c r="D117" s="579"/>
      <c r="E117" s="579"/>
      <c r="F117" s="579"/>
      <c r="G117" s="579"/>
      <c r="H117" s="579"/>
      <c r="I117" s="579"/>
      <c r="J117" s="578">
        <f>SUM(L118:L177)</f>
        <v>3670257.9600000004</v>
      </c>
      <c r="K117" s="578"/>
      <c r="L117" s="578"/>
      <c r="M117" s="578">
        <f>SUM(P118:P171)</f>
        <v>6000</v>
      </c>
      <c r="N117" s="578"/>
      <c r="O117" s="578"/>
      <c r="P117" s="578"/>
      <c r="Q117" s="340">
        <f>SUM(Q118:Q177)</f>
        <v>3676257.9600000004</v>
      </c>
      <c r="R117" s="214"/>
      <c r="S117" s="377">
        <f>SUM(S118:S151)</f>
        <v>2076046.9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241">
        <v>2</v>
      </c>
      <c r="K123" s="274">
        <v>130000</v>
      </c>
      <c r="L123" s="245">
        <f t="shared" si="17"/>
        <v>260000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260000</v>
      </c>
      <c r="S123" s="353">
        <f t="shared" si="20"/>
        <v>260000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2" t="s">
        <v>994</v>
      </c>
      <c r="D178" s="542"/>
      <c r="E178" s="542"/>
      <c r="F178" s="542"/>
      <c r="G178" s="542"/>
      <c r="H178" s="542"/>
      <c r="I178" s="578">
        <f>SUM(L179:L195)</f>
        <v>1045100</v>
      </c>
      <c r="J178" s="578"/>
      <c r="K178" s="578"/>
      <c r="L178" s="578"/>
      <c r="M178" s="578">
        <f>SUM(P179:P195)</f>
        <v>6000</v>
      </c>
      <c r="N178" s="578"/>
      <c r="O178" s="578"/>
      <c r="P178" s="578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2" t="s">
        <v>1001</v>
      </c>
      <c r="D196" s="542"/>
      <c r="E196" s="542"/>
      <c r="F196" s="542"/>
      <c r="G196" s="542"/>
      <c r="H196" s="542"/>
      <c r="I196" s="543">
        <f>SUM(L197:L231)</f>
        <v>99160.3</v>
      </c>
      <c r="J196" s="543"/>
      <c r="K196" s="543"/>
      <c r="L196" s="543"/>
      <c r="M196" s="543">
        <f>SUM(P197:P229)</f>
        <v>6000</v>
      </c>
      <c r="N196" s="543"/>
      <c r="O196" s="543"/>
      <c r="P196" s="543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>
        <v>0</v>
      </c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2" t="s">
        <v>1032</v>
      </c>
      <c r="D232" s="542"/>
      <c r="E232" s="542"/>
      <c r="F232" s="542"/>
      <c r="G232" s="542"/>
      <c r="H232" s="542"/>
      <c r="I232" s="543">
        <f>SUM(L233:L251)</f>
        <v>587700</v>
      </c>
      <c r="J232" s="543"/>
      <c r="K232" s="543"/>
      <c r="L232" s="543"/>
      <c r="M232" s="543">
        <f>SUM(P233:P260)</f>
        <v>6000</v>
      </c>
      <c r="N232" s="543"/>
      <c r="O232" s="543"/>
      <c r="P232" s="543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42" t="s">
        <v>859</v>
      </c>
      <c r="D262" s="542"/>
      <c r="E262" s="542"/>
      <c r="F262" s="542"/>
      <c r="G262" s="542"/>
      <c r="H262" s="542"/>
      <c r="I262" s="543">
        <f>SUM(L263:L281)</f>
        <v>447640</v>
      </c>
      <c r="J262" s="543"/>
      <c r="K262" s="543"/>
      <c r="L262" s="543"/>
      <c r="M262" s="543">
        <f>SUM(P263:P280)</f>
        <v>0</v>
      </c>
      <c r="N262" s="543"/>
      <c r="O262" s="543"/>
      <c r="P262" s="543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42" t="s">
        <v>860</v>
      </c>
      <c r="D288" s="542"/>
      <c r="E288" s="542"/>
      <c r="F288" s="542"/>
      <c r="G288" s="542"/>
      <c r="H288" s="542"/>
      <c r="I288" s="543">
        <f>SUM(L289:L307)</f>
        <v>0</v>
      </c>
      <c r="J288" s="543"/>
      <c r="K288" s="543"/>
      <c r="L288" s="543"/>
      <c r="M288" s="543">
        <f>SUM(P289:P306)</f>
        <v>0</v>
      </c>
      <c r="N288" s="543"/>
      <c r="O288" s="543"/>
      <c r="P288" s="543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73" t="s">
        <v>642</v>
      </c>
      <c r="C433" s="573" t="s">
        <v>643</v>
      </c>
      <c r="D433" s="573"/>
      <c r="E433" s="573"/>
      <c r="F433" s="573"/>
      <c r="G433" s="573"/>
      <c r="H433" s="573"/>
      <c r="I433" s="568">
        <f>I434*I4</f>
        <v>1636949.7260000003</v>
      </c>
      <c r="J433" s="568"/>
      <c r="K433" s="568"/>
      <c r="L433" s="568"/>
      <c r="M433" s="568">
        <f>M434*M4</f>
        <v>48304.600000000006</v>
      </c>
      <c r="N433" s="568"/>
      <c r="O433" s="568"/>
      <c r="P433" s="568"/>
      <c r="Q433" s="293">
        <f>Q434*Q4</f>
        <v>1685254.3260000004</v>
      </c>
    </row>
    <row r="434" spans="2:17" ht="25.5" customHeight="1">
      <c r="B434" s="570" t="s">
        <v>644</v>
      </c>
      <c r="C434" s="570" t="s">
        <v>645</v>
      </c>
      <c r="D434" s="570"/>
      <c r="E434" s="570"/>
      <c r="F434" s="570"/>
      <c r="G434" s="570"/>
      <c r="H434" s="570"/>
      <c r="I434" s="571">
        <v>0.1</v>
      </c>
      <c r="J434" s="571"/>
      <c r="K434" s="571"/>
      <c r="L434" s="571"/>
      <c r="M434" s="571">
        <v>0.1</v>
      </c>
      <c r="N434" s="571"/>
      <c r="O434" s="571"/>
      <c r="P434" s="571"/>
      <c r="Q434" s="294">
        <v>0.1</v>
      </c>
    </row>
    <row r="435" spans="2:17" ht="27" customHeight="1">
      <c r="B435" s="572" t="s">
        <v>646</v>
      </c>
      <c r="C435" s="572" t="s">
        <v>646</v>
      </c>
      <c r="D435" s="572"/>
      <c r="E435" s="572"/>
      <c r="F435" s="572"/>
      <c r="G435" s="572"/>
      <c r="H435" s="572"/>
      <c r="I435" s="568">
        <f>I444*I433</f>
        <v>1080386.81916</v>
      </c>
      <c r="J435" s="568"/>
      <c r="K435" s="568"/>
      <c r="L435" s="568"/>
      <c r="M435" s="568">
        <f>M433*I444</f>
        <v>31881.036</v>
      </c>
      <c r="N435" s="568"/>
      <c r="O435" s="568"/>
      <c r="P435" s="568"/>
      <c r="Q435" s="293">
        <f>Q433*I444</f>
        <v>1112267.85516</v>
      </c>
    </row>
    <row r="436" spans="2:17" ht="25.5" customHeight="1">
      <c r="B436" s="567" t="s">
        <v>648</v>
      </c>
      <c r="C436" s="567" t="s">
        <v>648</v>
      </c>
      <c r="D436" s="567"/>
      <c r="E436" s="567"/>
      <c r="F436" s="567"/>
      <c r="G436" s="567"/>
      <c r="H436" s="567"/>
      <c r="I436" s="568">
        <v>0</v>
      </c>
      <c r="J436" s="568"/>
      <c r="K436" s="568"/>
      <c r="L436" s="568"/>
      <c r="M436" s="568">
        <v>0</v>
      </c>
      <c r="N436" s="568"/>
      <c r="O436" s="568"/>
      <c r="P436" s="568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57">
        <f>Q433</f>
        <v>1685254.3260000004</v>
      </c>
      <c r="E442" s="557"/>
      <c r="F442" s="557"/>
      <c r="G442" s="557"/>
      <c r="H442" s="557"/>
      <c r="I442" s="327"/>
      <c r="J442" s="303"/>
      <c r="K442" s="405"/>
    </row>
    <row r="443" spans="2:17" ht="21.75" customHeight="1">
      <c r="B443" s="303"/>
      <c r="C443" s="407" t="s">
        <v>652</v>
      </c>
      <c r="D443" s="565">
        <v>0.06</v>
      </c>
      <c r="E443" s="565"/>
      <c r="F443" s="565"/>
      <c r="G443" s="565"/>
      <c r="H443" s="565"/>
      <c r="I443" s="313"/>
      <c r="J443" s="303"/>
      <c r="K443" s="405"/>
    </row>
    <row r="444" spans="2:17" ht="21.75" customHeight="1">
      <c r="B444" s="303"/>
      <c r="C444" s="406" t="s">
        <v>653</v>
      </c>
      <c r="D444" s="557">
        <f>Q3*D443</f>
        <v>1112267.85516</v>
      </c>
      <c r="E444" s="557"/>
      <c r="F444" s="557"/>
      <c r="G444" s="557"/>
      <c r="H444" s="557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57">
        <f>D442-D444</f>
        <v>572986.47084000031</v>
      </c>
      <c r="E445" s="557"/>
      <c r="F445" s="557"/>
      <c r="G445" s="557"/>
      <c r="H445" s="557"/>
      <c r="I445" s="313">
        <f>D445/D442</f>
        <v>0.34000000000000014</v>
      </c>
      <c r="J445" s="303"/>
      <c r="K445" s="405"/>
    </row>
    <row r="446" spans="2:17" ht="21.75" customHeight="1">
      <c r="B446" s="303"/>
      <c r="C446" s="408" t="s">
        <v>1059</v>
      </c>
      <c r="D446" s="577">
        <v>0.1</v>
      </c>
      <c r="E446" s="577"/>
      <c r="F446" s="577"/>
      <c r="G446" s="577"/>
      <c r="H446" s="577"/>
      <c r="I446" s="313"/>
      <c r="J446" s="303"/>
      <c r="K446" s="405"/>
    </row>
    <row r="447" spans="2:17" ht="21.75" customHeight="1">
      <c r="B447" s="303"/>
      <c r="C447" s="406" t="s">
        <v>656</v>
      </c>
      <c r="D447" s="557">
        <f>D446*Q3</f>
        <v>1853779.7586000003</v>
      </c>
      <c r="E447" s="557"/>
      <c r="F447" s="557"/>
      <c r="G447" s="557"/>
      <c r="H447" s="557"/>
      <c r="I447" s="313"/>
      <c r="J447" s="303"/>
      <c r="K447" s="405"/>
    </row>
    <row r="448" spans="2:17" ht="26.4" customHeight="1">
      <c r="B448" s="303"/>
      <c r="C448" s="406" t="s">
        <v>657</v>
      </c>
      <c r="D448" s="557">
        <f>S5+S49+S117+S178</f>
        <v>5792046.9000000004</v>
      </c>
      <c r="E448" s="557"/>
      <c r="F448" s="557"/>
      <c r="G448" s="557"/>
      <c r="H448" s="557"/>
      <c r="I448" s="319">
        <f>D448/Q3</f>
        <v>0.31244525532926487</v>
      </c>
      <c r="J448" s="303" t="s">
        <v>1060</v>
      </c>
      <c r="K448" s="409" t="s">
        <v>1061</v>
      </c>
      <c r="L448" s="1"/>
    </row>
    <row r="449" spans="2:11" ht="16.8">
      <c r="B449" s="303"/>
      <c r="C449" s="303"/>
      <c r="D449" s="306"/>
      <c r="E449" s="303"/>
      <c r="F449" s="576"/>
      <c r="G449" s="576"/>
      <c r="H449" s="576"/>
      <c r="I449" s="576"/>
      <c r="J449" s="576"/>
    </row>
    <row r="450" spans="2:11" ht="16.8">
      <c r="B450" s="405" t="s">
        <v>1062</v>
      </c>
      <c r="C450" s="303"/>
      <c r="D450" s="306"/>
      <c r="E450" s="303"/>
      <c r="F450" s="306"/>
      <c r="G450" s="306"/>
      <c r="H450" s="306"/>
      <c r="I450" s="303"/>
      <c r="J450" s="303"/>
      <c r="K450" s="405"/>
    </row>
    <row r="451" spans="2:11" ht="14.4">
      <c r="B451" s="410" t="s">
        <v>911</v>
      </c>
      <c r="C451" s="411" t="s">
        <v>912</v>
      </c>
      <c r="D451" s="412" t="s">
        <v>88</v>
      </c>
      <c r="E451" s="411"/>
      <c r="F451" s="412"/>
      <c r="G451" s="412"/>
      <c r="H451" s="412"/>
      <c r="I451" s="413" t="s">
        <v>25</v>
      </c>
      <c r="J451" s="413">
        <v>0</v>
      </c>
      <c r="K451" s="414">
        <v>950000</v>
      </c>
    </row>
  </sheetData>
  <mergeCells count="57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117:I117"/>
    <mergeCell ref="J117:L117"/>
    <mergeCell ref="M117:P117"/>
    <mergeCell ref="C178:H178"/>
    <mergeCell ref="I178:L178"/>
    <mergeCell ref="M178:P178"/>
    <mergeCell ref="C196:H196"/>
    <mergeCell ref="I196:L196"/>
    <mergeCell ref="M196:P196"/>
    <mergeCell ref="C232:H232"/>
    <mergeCell ref="I232:L232"/>
    <mergeCell ref="M232:P232"/>
    <mergeCell ref="C262:H262"/>
    <mergeCell ref="I262:L262"/>
    <mergeCell ref="M262:P262"/>
    <mergeCell ref="C288:H288"/>
    <mergeCell ref="I288:L288"/>
    <mergeCell ref="M288:P288"/>
    <mergeCell ref="B433:H433"/>
    <mergeCell ref="I433:L433"/>
    <mergeCell ref="M433:P433"/>
    <mergeCell ref="B434:H434"/>
    <mergeCell ref="I434:L434"/>
    <mergeCell ref="M434:P434"/>
    <mergeCell ref="B435:H435"/>
    <mergeCell ref="I435:L435"/>
    <mergeCell ref="M435:P435"/>
    <mergeCell ref="B436:H436"/>
    <mergeCell ref="I436:L436"/>
    <mergeCell ref="M436:P436"/>
    <mergeCell ref="D442:H442"/>
    <mergeCell ref="D443:H443"/>
    <mergeCell ref="F449:J449"/>
    <mergeCell ref="D444:H444"/>
    <mergeCell ref="D445:H445"/>
    <mergeCell ref="D446:H446"/>
    <mergeCell ref="D447:H447"/>
    <mergeCell ref="D448:H448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Y464"/>
  <sheetViews>
    <sheetView zoomScale="60" zoomScaleNormal="60" workbookViewId="0">
      <pane xSplit="1" ySplit="2" topLeftCell="B111" activePane="bottomRight" state="frozen"/>
      <selection pane="topRight" activeCell="B1" sqref="B1"/>
      <selection pane="bottomLeft" activeCell="A111" sqref="A111"/>
      <selection pane="bottomRight" activeCell="C283" sqref="C283"/>
    </sheetView>
  </sheetViews>
  <sheetFormatPr defaultColWidth="8.59765625" defaultRowHeight="13.8"/>
  <cols>
    <col min="1" max="2" width="9.59765625" customWidth="1"/>
    <col min="3" max="3" width="74.19921875" customWidth="1"/>
    <col min="4" max="4" width="8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83" t="s">
        <v>803</v>
      </c>
      <c r="C1" s="583"/>
      <c r="D1" s="584" t="s">
        <v>1</v>
      </c>
      <c r="E1" s="584" t="s">
        <v>2</v>
      </c>
      <c r="F1" s="584" t="s">
        <v>861</v>
      </c>
      <c r="G1" s="585" t="s">
        <v>5</v>
      </c>
      <c r="H1" s="585"/>
      <c r="I1" s="582">
        <v>2020</v>
      </c>
      <c r="J1" s="582"/>
      <c r="K1" s="582"/>
      <c r="L1" s="582"/>
      <c r="M1" s="582">
        <v>2021</v>
      </c>
      <c r="N1" s="582"/>
      <c r="O1" s="582"/>
      <c r="P1" s="582"/>
      <c r="Q1" s="333"/>
      <c r="S1" s="194" t="s">
        <v>6</v>
      </c>
    </row>
    <row r="2" spans="2:20" ht="70.5" customHeight="1">
      <c r="B2" s="583"/>
      <c r="C2" s="583"/>
      <c r="D2" s="584"/>
      <c r="E2" s="584"/>
      <c r="F2" s="584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73" t="s">
        <v>18</v>
      </c>
      <c r="C3" s="573"/>
      <c r="D3" s="573"/>
      <c r="E3" s="573"/>
      <c r="F3" s="573"/>
      <c r="G3" s="573"/>
      <c r="H3" s="573"/>
      <c r="I3" s="568">
        <f>I4+I433</f>
        <v>16108946.986000001</v>
      </c>
      <c r="J3" s="568"/>
      <c r="K3" s="568"/>
      <c r="L3" s="568"/>
      <c r="M3" s="568">
        <f>M4+M433</f>
        <v>531350.6</v>
      </c>
      <c r="N3" s="568"/>
      <c r="O3" s="568"/>
      <c r="P3" s="568"/>
      <c r="Q3" s="293">
        <f>Q4+Q433</f>
        <v>16640297.586000003</v>
      </c>
    </row>
    <row r="4" spans="2:20" ht="25.5" customHeight="1">
      <c r="B4" s="567" t="s">
        <v>19</v>
      </c>
      <c r="C4" s="567"/>
      <c r="D4" s="567"/>
      <c r="E4" s="567"/>
      <c r="F4" s="567"/>
      <c r="G4" s="567"/>
      <c r="H4" s="567"/>
      <c r="I4" s="568">
        <f>I5+I49+J117+I178+I196+I232+I262</f>
        <v>14644497.260000002</v>
      </c>
      <c r="J4" s="568"/>
      <c r="K4" s="568"/>
      <c r="L4" s="568"/>
      <c r="M4" s="568">
        <f>M5+M49+M117+M178+M196+M232+M262</f>
        <v>483046</v>
      </c>
      <c r="N4" s="568"/>
      <c r="O4" s="568"/>
      <c r="P4" s="568"/>
      <c r="Q4" s="338">
        <f>Q5+Q49+Q117+Q178+Q196+Q232+Q262</f>
        <v>15127543.260000002</v>
      </c>
    </row>
    <row r="5" spans="2:20" ht="21" customHeight="1">
      <c r="B5" s="339" t="s">
        <v>20</v>
      </c>
      <c r="C5" s="580" t="s">
        <v>863</v>
      </c>
      <c r="D5" s="580"/>
      <c r="E5" s="580"/>
      <c r="F5" s="580"/>
      <c r="G5" s="580"/>
      <c r="H5" s="580"/>
      <c r="I5" s="581">
        <f>SUM(L6:L43)</f>
        <v>7184839</v>
      </c>
      <c r="J5" s="581"/>
      <c r="K5" s="581"/>
      <c r="L5" s="581"/>
      <c r="M5" s="578">
        <f>SUM(P6:P43)</f>
        <v>453046</v>
      </c>
      <c r="N5" s="578"/>
      <c r="O5" s="578"/>
      <c r="P5" s="578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2" t="s">
        <v>871</v>
      </c>
      <c r="D49" s="542"/>
      <c r="E49" s="542"/>
      <c r="F49" s="542"/>
      <c r="G49" s="542"/>
      <c r="H49" s="542"/>
      <c r="I49" s="578">
        <f>SUM(L50:L116)</f>
        <v>1869800</v>
      </c>
      <c r="J49" s="578"/>
      <c r="K49" s="578"/>
      <c r="L49" s="578"/>
      <c r="M49" s="578">
        <f>SUM(P50:P110)</f>
        <v>6000</v>
      </c>
      <c r="N49" s="578"/>
      <c r="O49" s="578"/>
      <c r="P49" s="578"/>
      <c r="Q49" s="340">
        <f>SUM(Q50:Q115)</f>
        <v>1875800</v>
      </c>
      <c r="R49" s="214"/>
      <c r="S49" s="377">
        <f>SUM(S50:S110)</f>
        <v>411000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415">
        <v>0</v>
      </c>
      <c r="K55" s="265">
        <v>55000</v>
      </c>
      <c r="L55" s="245">
        <f t="shared" si="5"/>
        <v>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0</v>
      </c>
      <c r="S55" s="353">
        <f t="shared" si="9"/>
        <v>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415">
        <v>0</v>
      </c>
      <c r="K56" s="265">
        <v>100000</v>
      </c>
      <c r="L56" s="245">
        <f t="shared" si="5"/>
        <v>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0</v>
      </c>
      <c r="S56" s="353">
        <f t="shared" si="9"/>
        <v>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415">
        <v>0</v>
      </c>
      <c r="K57" s="265">
        <v>140000</v>
      </c>
      <c r="L57" s="245">
        <f t="shared" si="5"/>
        <v>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0</v>
      </c>
      <c r="S57" s="353">
        <f t="shared" si="9"/>
        <v>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415">
        <v>0</v>
      </c>
      <c r="K58" s="265">
        <v>240000</v>
      </c>
      <c r="L58" s="245">
        <f t="shared" si="5"/>
        <v>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0</v>
      </c>
      <c r="S58" s="353">
        <f t="shared" si="9"/>
        <v>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415">
        <v>0</v>
      </c>
      <c r="K59" s="265">
        <v>35000</v>
      </c>
      <c r="L59" s="245">
        <f t="shared" si="5"/>
        <v>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0</v>
      </c>
      <c r="S59" s="353">
        <f t="shared" si="9"/>
        <v>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415">
        <v>0</v>
      </c>
      <c r="K60" s="265">
        <v>15000</v>
      </c>
      <c r="L60" s="245">
        <f t="shared" si="5"/>
        <v>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0</v>
      </c>
      <c r="S60" s="353">
        <f t="shared" si="9"/>
        <v>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1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1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1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1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1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1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1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1:25" s="380" customFormat="1" ht="14.4">
      <c r="A88" s="380" t="s">
        <v>1063</v>
      </c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1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1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1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1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1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1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1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1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79" t="s">
        <v>943</v>
      </c>
      <c r="D117" s="579"/>
      <c r="E117" s="579"/>
      <c r="F117" s="579"/>
      <c r="G117" s="579"/>
      <c r="H117" s="579"/>
      <c r="I117" s="579"/>
      <c r="J117" s="578">
        <f>SUM(L118:L177)</f>
        <v>3410257.9600000004</v>
      </c>
      <c r="K117" s="578"/>
      <c r="L117" s="578"/>
      <c r="M117" s="578">
        <f>SUM(P118:P171)</f>
        <v>6000</v>
      </c>
      <c r="N117" s="578"/>
      <c r="O117" s="578"/>
      <c r="P117" s="578"/>
      <c r="Q117" s="340">
        <f>SUM(Q118:Q177)</f>
        <v>3416257.9600000004</v>
      </c>
      <c r="R117" s="214"/>
      <c r="S117" s="377">
        <f>SUM(S118:S151)</f>
        <v>1816046.9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416">
        <v>0</v>
      </c>
      <c r="K123" s="274">
        <v>130000</v>
      </c>
      <c r="L123" s="245">
        <f t="shared" si="17"/>
        <v>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0</v>
      </c>
      <c r="S123" s="353">
        <f t="shared" si="20"/>
        <v>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2" t="s">
        <v>994</v>
      </c>
      <c r="D178" s="542"/>
      <c r="E178" s="542"/>
      <c r="F178" s="542"/>
      <c r="G178" s="542"/>
      <c r="H178" s="542"/>
      <c r="I178" s="578">
        <f>SUM(L179:L195)</f>
        <v>1045100</v>
      </c>
      <c r="J178" s="578"/>
      <c r="K178" s="578"/>
      <c r="L178" s="578"/>
      <c r="M178" s="578">
        <f>SUM(P179:P195)</f>
        <v>6000</v>
      </c>
      <c r="N178" s="578"/>
      <c r="O178" s="578"/>
      <c r="P178" s="578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2" t="s">
        <v>1001</v>
      </c>
      <c r="D196" s="542"/>
      <c r="E196" s="542"/>
      <c r="F196" s="542"/>
      <c r="G196" s="542"/>
      <c r="H196" s="542"/>
      <c r="I196" s="543">
        <f>SUM(L197:L231)</f>
        <v>99160.3</v>
      </c>
      <c r="J196" s="543"/>
      <c r="K196" s="543"/>
      <c r="L196" s="543"/>
      <c r="M196" s="543">
        <f>SUM(P197:P229)</f>
        <v>6000</v>
      </c>
      <c r="N196" s="543"/>
      <c r="O196" s="543"/>
      <c r="P196" s="543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/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2" t="s">
        <v>1032</v>
      </c>
      <c r="D232" s="542"/>
      <c r="E232" s="542"/>
      <c r="F232" s="542"/>
      <c r="G232" s="542"/>
      <c r="H232" s="542"/>
      <c r="I232" s="543">
        <f>SUM(L233:L251)</f>
        <v>587700</v>
      </c>
      <c r="J232" s="543"/>
      <c r="K232" s="543"/>
      <c r="L232" s="543"/>
      <c r="M232" s="543">
        <f>SUM(P233:P260)</f>
        <v>6000</v>
      </c>
      <c r="N232" s="543"/>
      <c r="O232" s="543"/>
      <c r="P232" s="543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42" t="s">
        <v>859</v>
      </c>
      <c r="D262" s="542"/>
      <c r="E262" s="542"/>
      <c r="F262" s="542"/>
      <c r="G262" s="542"/>
      <c r="H262" s="542"/>
      <c r="I262" s="543">
        <f>SUM(L263:L281)</f>
        <v>447640</v>
      </c>
      <c r="J262" s="543"/>
      <c r="K262" s="543"/>
      <c r="L262" s="543"/>
      <c r="M262" s="543">
        <f>SUM(P263:P280)</f>
        <v>0</v>
      </c>
      <c r="N262" s="543"/>
      <c r="O262" s="543"/>
      <c r="P262" s="543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42" t="s">
        <v>860</v>
      </c>
      <c r="D288" s="542"/>
      <c r="E288" s="542"/>
      <c r="F288" s="542"/>
      <c r="G288" s="542"/>
      <c r="H288" s="542"/>
      <c r="I288" s="543">
        <f>SUM(L289:L307)</f>
        <v>0</v>
      </c>
      <c r="J288" s="543"/>
      <c r="K288" s="543"/>
      <c r="L288" s="543"/>
      <c r="M288" s="543">
        <f>SUM(P289:P306)</f>
        <v>0</v>
      </c>
      <c r="N288" s="543"/>
      <c r="O288" s="543"/>
      <c r="P288" s="543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73" t="s">
        <v>642</v>
      </c>
      <c r="C433" s="573" t="s">
        <v>643</v>
      </c>
      <c r="D433" s="573"/>
      <c r="E433" s="573"/>
      <c r="F433" s="573"/>
      <c r="G433" s="573"/>
      <c r="H433" s="573"/>
      <c r="I433" s="568">
        <f>I434*I4</f>
        <v>1464449.7260000003</v>
      </c>
      <c r="J433" s="568"/>
      <c r="K433" s="568"/>
      <c r="L433" s="568"/>
      <c r="M433" s="568">
        <f>M434*M4</f>
        <v>48304.600000000006</v>
      </c>
      <c r="N433" s="568"/>
      <c r="O433" s="568"/>
      <c r="P433" s="568"/>
      <c r="Q433" s="293">
        <f>Q434*Q4</f>
        <v>1512754.3260000004</v>
      </c>
    </row>
    <row r="434" spans="2:17" ht="25.5" customHeight="1">
      <c r="B434" s="570" t="s">
        <v>644</v>
      </c>
      <c r="C434" s="570" t="s">
        <v>645</v>
      </c>
      <c r="D434" s="570"/>
      <c r="E434" s="570"/>
      <c r="F434" s="570"/>
      <c r="G434" s="570"/>
      <c r="H434" s="570"/>
      <c r="I434" s="571">
        <v>0.1</v>
      </c>
      <c r="J434" s="571"/>
      <c r="K434" s="571"/>
      <c r="L434" s="571"/>
      <c r="M434" s="571">
        <v>0.1</v>
      </c>
      <c r="N434" s="571"/>
      <c r="O434" s="571"/>
      <c r="P434" s="571"/>
      <c r="Q434" s="294">
        <v>0.1</v>
      </c>
    </row>
    <row r="435" spans="2:17" ht="27" customHeight="1">
      <c r="B435" s="572" t="s">
        <v>646</v>
      </c>
      <c r="C435" s="572" t="s">
        <v>646</v>
      </c>
      <c r="D435" s="572"/>
      <c r="E435" s="572"/>
      <c r="F435" s="572"/>
      <c r="G435" s="572"/>
      <c r="H435" s="572"/>
      <c r="I435" s="568">
        <f>I444*I433</f>
        <v>966536.81916000007</v>
      </c>
      <c r="J435" s="568"/>
      <c r="K435" s="568"/>
      <c r="L435" s="568"/>
      <c r="M435" s="568">
        <f>M433*I444</f>
        <v>31881.036</v>
      </c>
      <c r="N435" s="568"/>
      <c r="O435" s="568"/>
      <c r="P435" s="568"/>
      <c r="Q435" s="293">
        <f>Q433*I444</f>
        <v>998417.85516000015</v>
      </c>
    </row>
    <row r="436" spans="2:17" ht="25.5" customHeight="1">
      <c r="B436" s="567" t="s">
        <v>648</v>
      </c>
      <c r="C436" s="567" t="s">
        <v>648</v>
      </c>
      <c r="D436" s="567"/>
      <c r="E436" s="567"/>
      <c r="F436" s="567"/>
      <c r="G436" s="567"/>
      <c r="H436" s="567"/>
      <c r="I436" s="568">
        <v>0</v>
      </c>
      <c r="J436" s="568"/>
      <c r="K436" s="568"/>
      <c r="L436" s="568"/>
      <c r="M436" s="568">
        <v>0</v>
      </c>
      <c r="N436" s="568"/>
      <c r="O436" s="568"/>
      <c r="P436" s="568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57">
        <f>Q433</f>
        <v>1512754.3260000004</v>
      </c>
      <c r="E442" s="557"/>
      <c r="F442" s="557"/>
      <c r="G442" s="557"/>
      <c r="H442" s="557"/>
      <c r="I442" s="310"/>
      <c r="J442" s="303"/>
      <c r="K442" s="405"/>
    </row>
    <row r="443" spans="2:17" ht="21.75" customHeight="1">
      <c r="B443" s="303"/>
      <c r="C443" s="407" t="s">
        <v>652</v>
      </c>
      <c r="D443" s="565">
        <v>0.06</v>
      </c>
      <c r="E443" s="565"/>
      <c r="F443" s="565"/>
      <c r="G443" s="565"/>
      <c r="H443" s="565"/>
      <c r="I443" s="312"/>
      <c r="J443" s="303"/>
      <c r="K443" s="405"/>
    </row>
    <row r="444" spans="2:17" ht="21.75" customHeight="1">
      <c r="B444" s="303"/>
      <c r="C444" s="406" t="s">
        <v>653</v>
      </c>
      <c r="D444" s="557">
        <f>Q3*D443</f>
        <v>998417.85516000015</v>
      </c>
      <c r="E444" s="557"/>
      <c r="F444" s="557"/>
      <c r="G444" s="557"/>
      <c r="H444" s="557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57">
        <f>D442-D444</f>
        <v>514336.4708400002</v>
      </c>
      <c r="E445" s="557"/>
      <c r="F445" s="557"/>
      <c r="G445" s="557"/>
      <c r="H445" s="557"/>
      <c r="I445" s="313">
        <f>D445/D442</f>
        <v>0.34000000000000008</v>
      </c>
      <c r="J445" s="303"/>
      <c r="K445" s="405"/>
    </row>
    <row r="446" spans="2:17" ht="21.75" customHeight="1">
      <c r="B446" s="303"/>
      <c r="C446" s="406" t="s">
        <v>655</v>
      </c>
      <c r="D446" s="563">
        <v>0.1</v>
      </c>
      <c r="E446" s="563"/>
      <c r="F446" s="563"/>
      <c r="G446" s="563"/>
      <c r="H446" s="563"/>
      <c r="I446" s="312"/>
      <c r="J446" s="303"/>
      <c r="K446" s="405"/>
    </row>
    <row r="447" spans="2:17" ht="21.75" customHeight="1">
      <c r="B447" s="303"/>
      <c r="C447" s="406" t="s">
        <v>656</v>
      </c>
      <c r="D447" s="557">
        <f>D446*Q3</f>
        <v>1664029.7586000003</v>
      </c>
      <c r="E447" s="557"/>
      <c r="F447" s="557"/>
      <c r="G447" s="557"/>
      <c r="H447" s="557"/>
      <c r="I447" s="312"/>
      <c r="J447" s="303"/>
      <c r="K447" s="405"/>
    </row>
    <row r="448" spans="2:17" ht="26.4" customHeight="1">
      <c r="B448" s="303"/>
      <c r="C448" s="406" t="s">
        <v>1064</v>
      </c>
      <c r="D448" s="557">
        <f>S5+S49+S117+S178</f>
        <v>4067046.9</v>
      </c>
      <c r="E448" s="557"/>
      <c r="F448" s="557"/>
      <c r="G448" s="557"/>
      <c r="H448" s="557"/>
      <c r="I448" s="319">
        <f>D448/Q3</f>
        <v>0.2444095052375585</v>
      </c>
      <c r="J448" s="303" t="s">
        <v>1060</v>
      </c>
      <c r="K448" s="417"/>
    </row>
    <row r="449" spans="2:11" ht="16.8">
      <c r="B449" s="303"/>
      <c r="C449" s="303"/>
      <c r="D449" s="306"/>
      <c r="E449" s="303"/>
      <c r="F449" s="576"/>
      <c r="G449" s="576"/>
      <c r="H449" s="576"/>
      <c r="I449" s="576"/>
      <c r="J449" s="576"/>
      <c r="K449" s="405"/>
    </row>
    <row r="450" spans="2:11" ht="16.8">
      <c r="B450" s="303"/>
      <c r="C450" s="303"/>
      <c r="D450" s="306"/>
      <c r="E450" s="303"/>
      <c r="F450" s="306"/>
      <c r="G450" s="306"/>
      <c r="H450" s="306"/>
      <c r="I450" s="303"/>
      <c r="J450" s="303"/>
    </row>
    <row r="454" spans="2:11" ht="16.8">
      <c r="B454" s="405" t="s">
        <v>1065</v>
      </c>
    </row>
    <row r="456" spans="2:11" ht="14.4">
      <c r="B456" s="342" t="s">
        <v>97</v>
      </c>
      <c r="C456" s="378" t="s">
        <v>877</v>
      </c>
    </row>
    <row r="457" spans="2:11" ht="14.4">
      <c r="B457" s="342" t="s">
        <v>99</v>
      </c>
      <c r="C457" s="378" t="s">
        <v>878</v>
      </c>
    </row>
    <row r="458" spans="2:11" ht="14.4">
      <c r="B458" s="342" t="s">
        <v>101</v>
      </c>
      <c r="C458" s="378" t="s">
        <v>879</v>
      </c>
    </row>
    <row r="459" spans="2:11" ht="14.4">
      <c r="B459" s="342" t="s">
        <v>103</v>
      </c>
      <c r="C459" s="378" t="s">
        <v>880</v>
      </c>
    </row>
    <row r="460" spans="2:11" ht="14.4">
      <c r="B460" s="342" t="s">
        <v>106</v>
      </c>
      <c r="C460" s="378" t="s">
        <v>881</v>
      </c>
    </row>
    <row r="461" spans="2:11" ht="14.4">
      <c r="B461" s="342" t="s">
        <v>108</v>
      </c>
      <c r="C461" s="378" t="s">
        <v>882</v>
      </c>
    </row>
    <row r="462" spans="2:11" ht="14.4">
      <c r="B462" s="381" t="s">
        <v>911</v>
      </c>
      <c r="C462" s="382" t="s">
        <v>912</v>
      </c>
      <c r="E462" s="321" t="s">
        <v>1066</v>
      </c>
    </row>
    <row r="463" spans="2:11" ht="14.4">
      <c r="B463" s="342" t="s">
        <v>175</v>
      </c>
      <c r="C463" s="394" t="s">
        <v>949</v>
      </c>
    </row>
    <row r="464" spans="2:11" ht="14.4">
      <c r="B464" s="342"/>
      <c r="C464" s="394"/>
    </row>
  </sheetData>
  <mergeCells count="57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117:I117"/>
    <mergeCell ref="J117:L117"/>
    <mergeCell ref="M117:P117"/>
    <mergeCell ref="C178:H178"/>
    <mergeCell ref="I178:L178"/>
    <mergeCell ref="M178:P178"/>
    <mergeCell ref="C196:H196"/>
    <mergeCell ref="I196:L196"/>
    <mergeCell ref="M196:P196"/>
    <mergeCell ref="C232:H232"/>
    <mergeCell ref="I232:L232"/>
    <mergeCell ref="M232:P232"/>
    <mergeCell ref="C262:H262"/>
    <mergeCell ref="I262:L262"/>
    <mergeCell ref="M262:P262"/>
    <mergeCell ref="C288:H288"/>
    <mergeCell ref="I288:L288"/>
    <mergeCell ref="M288:P288"/>
    <mergeCell ref="B433:H433"/>
    <mergeCell ref="I433:L433"/>
    <mergeCell ref="M433:P433"/>
    <mergeCell ref="B434:H434"/>
    <mergeCell ref="I434:L434"/>
    <mergeCell ref="M434:P434"/>
    <mergeCell ref="B435:H435"/>
    <mergeCell ref="I435:L435"/>
    <mergeCell ref="M435:P435"/>
    <mergeCell ref="B436:H436"/>
    <mergeCell ref="I436:L436"/>
    <mergeCell ref="M436:P436"/>
    <mergeCell ref="D442:H442"/>
    <mergeCell ref="D443:H443"/>
    <mergeCell ref="F449:J449"/>
    <mergeCell ref="D444:H444"/>
    <mergeCell ref="D445:H445"/>
    <mergeCell ref="D446:H446"/>
    <mergeCell ref="D447:H447"/>
    <mergeCell ref="D448:H448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J15"/>
  <sheetViews>
    <sheetView zoomScale="60" zoomScaleNormal="60" workbookViewId="0">
      <selection activeCell="B8" sqref="B8"/>
    </sheetView>
  </sheetViews>
  <sheetFormatPr defaultColWidth="7.8984375" defaultRowHeight="13.8"/>
  <cols>
    <col min="1" max="1" width="45.8984375" customWidth="1"/>
    <col min="2" max="2" width="14.8984375" customWidth="1"/>
    <col min="3" max="5" width="16.8984375" customWidth="1"/>
    <col min="6" max="6" width="14.8984375" customWidth="1"/>
    <col min="7" max="8" width="16.8984375" customWidth="1"/>
    <col min="9" max="9" width="20.09765625" customWidth="1"/>
    <col min="10" max="10" width="13.09765625" customWidth="1"/>
  </cols>
  <sheetData>
    <row r="1" spans="1:10" ht="18">
      <c r="A1" s="586" t="s">
        <v>1067</v>
      </c>
      <c r="B1" s="586"/>
      <c r="C1" s="586"/>
      <c r="D1" s="586"/>
      <c r="E1" s="586"/>
      <c r="F1" s="586"/>
      <c r="G1" s="586"/>
      <c r="H1" s="586"/>
      <c r="I1" s="586"/>
      <c r="J1" t="s">
        <v>1068</v>
      </c>
    </row>
    <row r="2" spans="1:10" ht="14.4">
      <c r="A2" s="418" t="s">
        <v>1069</v>
      </c>
      <c r="B2" s="418" t="s">
        <v>571</v>
      </c>
      <c r="C2" s="418" t="s">
        <v>24</v>
      </c>
      <c r="D2" s="418" t="s">
        <v>88</v>
      </c>
      <c r="E2" s="418" t="s">
        <v>166</v>
      </c>
      <c r="F2" s="418" t="s">
        <v>346</v>
      </c>
      <c r="G2" s="418" t="s">
        <v>368</v>
      </c>
      <c r="H2" s="418" t="s">
        <v>507</v>
      </c>
      <c r="I2" s="418" t="s">
        <v>1070</v>
      </c>
    </row>
    <row r="3" spans="1:10" ht="14.4">
      <c r="A3" s="419" t="s">
        <v>1071</v>
      </c>
      <c r="B3" s="420">
        <f t="shared" ref="B3:H3" si="0">SUM(B4:B5)</f>
        <v>2775778.7800000003</v>
      </c>
      <c r="C3" s="420">
        <f t="shared" si="0"/>
        <v>3010145.45</v>
      </c>
      <c r="D3" s="420">
        <f t="shared" si="0"/>
        <v>6999412.96</v>
      </c>
      <c r="E3" s="420">
        <f t="shared" si="0"/>
        <v>3042775.25</v>
      </c>
      <c r="F3" s="420">
        <f t="shared" si="0"/>
        <v>835795</v>
      </c>
      <c r="G3" s="420">
        <f t="shared" si="0"/>
        <v>1051632.3</v>
      </c>
      <c r="H3" s="420">
        <f t="shared" si="0"/>
        <v>9927840</v>
      </c>
      <c r="I3" s="421">
        <f t="shared" ref="I3:I11" si="1">SUM(B3:H3)</f>
        <v>27643379.740000002</v>
      </c>
    </row>
    <row r="4" spans="1:10" ht="14.4">
      <c r="A4" s="422" t="s">
        <v>1072</v>
      </c>
      <c r="B4" s="423">
        <v>400000</v>
      </c>
      <c r="C4" s="423">
        <v>3010145.45</v>
      </c>
      <c r="D4" s="423">
        <v>6999412.96</v>
      </c>
      <c r="E4" s="423">
        <v>3042775.25</v>
      </c>
      <c r="F4" s="423">
        <v>835795</v>
      </c>
      <c r="G4" s="423">
        <v>1051632.3</v>
      </c>
      <c r="H4" s="423">
        <v>9927840</v>
      </c>
      <c r="I4" s="424">
        <f t="shared" si="1"/>
        <v>25267600.960000001</v>
      </c>
      <c r="J4" s="425">
        <f>'budżet szczegółowy stan na 02-4'!Q479-'zródła finansowania'!I4</f>
        <v>-190000</v>
      </c>
    </row>
    <row r="5" spans="1:10" ht="14.4">
      <c r="A5" s="422" t="s">
        <v>1073</v>
      </c>
      <c r="B5" s="423">
        <f>'budżet szczegółowy stan na 02-4'!Q480</f>
        <v>2375778.7800000003</v>
      </c>
      <c r="C5" s="423">
        <v>0</v>
      </c>
      <c r="D5" s="423">
        <v>0</v>
      </c>
      <c r="E5" s="423">
        <v>0</v>
      </c>
      <c r="F5" s="423">
        <v>0</v>
      </c>
      <c r="G5" s="423">
        <v>0</v>
      </c>
      <c r="H5" s="423">
        <v>0</v>
      </c>
      <c r="I5" s="424">
        <f t="shared" si="1"/>
        <v>2375778.7800000003</v>
      </c>
      <c r="J5" s="425">
        <f>'budżet szczegółowy stan na 02-4'!Q480-'zródła finansowania'!I5</f>
        <v>0</v>
      </c>
    </row>
    <row r="6" spans="1:10" ht="14.4">
      <c r="A6" s="114" t="s">
        <v>1074</v>
      </c>
      <c r="B6" s="423">
        <v>2515854.2200000002</v>
      </c>
      <c r="C6" s="423">
        <v>2721940.03</v>
      </c>
      <c r="D6" s="423">
        <v>6329256.4000000004</v>
      </c>
      <c r="E6" s="423">
        <v>2751445.7</v>
      </c>
      <c r="F6" s="423">
        <v>755772.07</v>
      </c>
      <c r="G6" s="423">
        <v>950944.1</v>
      </c>
      <c r="H6" s="423">
        <v>8977302.1300000008</v>
      </c>
      <c r="I6" s="421">
        <f t="shared" si="1"/>
        <v>25002514.650000002</v>
      </c>
    </row>
    <row r="7" spans="1:10" ht="14.4">
      <c r="A7" s="114" t="s">
        <v>1075</v>
      </c>
      <c r="B7" s="423">
        <v>266384.56</v>
      </c>
      <c r="C7" s="423">
        <v>288205.42</v>
      </c>
      <c r="D7" s="423">
        <v>670156.56000000006</v>
      </c>
      <c r="E7" s="423">
        <v>291329.549999999</v>
      </c>
      <c r="F7" s="423">
        <v>80022.930000000095</v>
      </c>
      <c r="G7" s="423">
        <v>100688.2</v>
      </c>
      <c r="H7" s="423">
        <v>950537.86999999895</v>
      </c>
      <c r="I7" s="421">
        <f t="shared" si="1"/>
        <v>2647325.089999998</v>
      </c>
    </row>
    <row r="8" spans="1:10" ht="14.4">
      <c r="A8" s="419" t="s">
        <v>1076</v>
      </c>
      <c r="B8" s="420">
        <f t="shared" ref="B8:H8" si="2">SUM(B9:B10)</f>
        <v>291826.96000000002</v>
      </c>
      <c r="C8" s="420">
        <f t="shared" si="2"/>
        <v>0</v>
      </c>
      <c r="D8" s="420">
        <f t="shared" si="2"/>
        <v>446772</v>
      </c>
      <c r="E8" s="420">
        <f t="shared" si="2"/>
        <v>240039</v>
      </c>
      <c r="F8" s="420">
        <f t="shared" si="2"/>
        <v>85305</v>
      </c>
      <c r="G8" s="420">
        <f t="shared" si="2"/>
        <v>67215.430000000008</v>
      </c>
      <c r="H8" s="420">
        <f t="shared" si="2"/>
        <v>633725</v>
      </c>
      <c r="I8" s="421">
        <f t="shared" si="1"/>
        <v>1764883.39</v>
      </c>
    </row>
    <row r="9" spans="1:10" ht="14.4">
      <c r="A9" s="422" t="s">
        <v>1077</v>
      </c>
      <c r="B9" s="423">
        <v>0</v>
      </c>
      <c r="C9" s="423">
        <f>'budżet szczegółowy stan na 02-4'!U5</f>
        <v>0</v>
      </c>
      <c r="D9" s="423">
        <f>'budżet szczegółowy stan na 02-4'!U49</f>
        <v>446772</v>
      </c>
      <c r="E9" s="423">
        <f>'budżet szczegółowy stan na 02-4'!U87</f>
        <v>240039</v>
      </c>
      <c r="F9" s="423">
        <f>'budżet szczegółowy stan na 02-4'!U188</f>
        <v>85305</v>
      </c>
      <c r="G9" s="423">
        <f>'budżet szczegółowy stan na 02-4'!U202</f>
        <v>67215.430000000008</v>
      </c>
      <c r="H9" s="423">
        <f>'budżet szczegółowy stan na 02-4'!U286</f>
        <v>633725</v>
      </c>
      <c r="I9" s="424">
        <f t="shared" si="1"/>
        <v>1473056.4300000002</v>
      </c>
      <c r="J9" s="425">
        <f>'budżet szczegółowy stan na 02-4'!Q477-'zródła finansowania'!I9</f>
        <v>0</v>
      </c>
    </row>
    <row r="10" spans="1:10" ht="14.4">
      <c r="A10" s="422" t="s">
        <v>1078</v>
      </c>
      <c r="B10" s="423">
        <v>291826.96000000002</v>
      </c>
      <c r="C10" s="423"/>
      <c r="D10" s="423"/>
      <c r="E10" s="423"/>
      <c r="F10" s="423"/>
      <c r="G10" s="423">
        <v>0</v>
      </c>
      <c r="H10" s="423">
        <v>0</v>
      </c>
      <c r="I10" s="424">
        <f t="shared" si="1"/>
        <v>291826.96000000002</v>
      </c>
      <c r="J10" s="425">
        <f>'budżet szczegółowy stan na 02-4'!Q476-'zródła finansowania'!I10</f>
        <v>-12540.000000000291</v>
      </c>
    </row>
    <row r="11" spans="1:10" ht="14.4">
      <c r="A11" s="426" t="s">
        <v>1079</v>
      </c>
      <c r="B11" s="427">
        <f t="shared" ref="B11:H11" si="3">SUM(B6:B8)</f>
        <v>3074065.74</v>
      </c>
      <c r="C11" s="427">
        <f t="shared" si="3"/>
        <v>3010145.4499999997</v>
      </c>
      <c r="D11" s="427">
        <f t="shared" si="3"/>
        <v>7446184.9600000009</v>
      </c>
      <c r="E11" s="427">
        <f t="shared" si="3"/>
        <v>3282814.2499999991</v>
      </c>
      <c r="F11" s="427">
        <f t="shared" si="3"/>
        <v>921100</v>
      </c>
      <c r="G11" s="427">
        <f t="shared" si="3"/>
        <v>1118847.73</v>
      </c>
      <c r="H11" s="427">
        <f t="shared" si="3"/>
        <v>10561565</v>
      </c>
      <c r="I11" s="421">
        <f t="shared" si="1"/>
        <v>29414723.129999999</v>
      </c>
    </row>
    <row r="12" spans="1:10" ht="14.4">
      <c r="B12" s="428"/>
      <c r="C12" s="428"/>
      <c r="D12" s="428"/>
      <c r="E12" s="428"/>
      <c r="F12" s="428"/>
      <c r="G12" s="428"/>
      <c r="H12" s="428"/>
    </row>
    <row r="13" spans="1:10">
      <c r="A13" t="s">
        <v>1080</v>
      </c>
      <c r="B13" s="425">
        <f>B4</f>
        <v>400000</v>
      </c>
      <c r="C13" s="425">
        <f t="shared" ref="C13:H13" si="4">C8+C4</f>
        <v>3010145.45</v>
      </c>
      <c r="D13" s="425">
        <f t="shared" si="4"/>
        <v>7446184.96</v>
      </c>
      <c r="E13" s="425">
        <f t="shared" si="4"/>
        <v>3282814.25</v>
      </c>
      <c r="F13" s="425">
        <f t="shared" si="4"/>
        <v>921100</v>
      </c>
      <c r="G13" s="425">
        <f t="shared" si="4"/>
        <v>1118847.73</v>
      </c>
      <c r="H13" s="425">
        <f t="shared" si="4"/>
        <v>10561565</v>
      </c>
    </row>
    <row r="15" spans="1:10">
      <c r="A15" t="s">
        <v>1081</v>
      </c>
      <c r="B15" s="429">
        <f t="shared" ref="B15:H15" si="5">B3-B6-B7</f>
        <v>-6459.9999999999418</v>
      </c>
      <c r="C15" s="429">
        <f t="shared" si="5"/>
        <v>0</v>
      </c>
      <c r="D15" s="429">
        <f t="shared" si="5"/>
        <v>0</v>
      </c>
      <c r="E15" s="429">
        <f t="shared" si="5"/>
        <v>8.149072527885437E-10</v>
      </c>
      <c r="F15" s="429">
        <f t="shared" si="5"/>
        <v>0</v>
      </c>
      <c r="G15" s="429">
        <f t="shared" si="5"/>
        <v>0</v>
      </c>
      <c r="H15" s="429">
        <f t="shared" si="5"/>
        <v>0</v>
      </c>
    </row>
  </sheetData>
  <mergeCells count="1">
    <mergeCell ref="A1:I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Szczegółowy budżet</vt:lpstr>
      <vt:lpstr> zródla finan do 2,7 mln</vt:lpstr>
      <vt:lpstr>budżet zgrupowany</vt:lpstr>
      <vt:lpstr>budżet szczegółowy stan na 02-4</vt:lpstr>
      <vt:lpstr>budżet szczegółowy stan na 27-0</vt:lpstr>
      <vt:lpstr>budżet szczegółowy_okrojony ze </vt:lpstr>
      <vt:lpstr>zródła finansowania</vt:lpstr>
      <vt:lpstr>'Szczegółowy budżet'!Obszar_wydruku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</dc:creator>
  <dc:description/>
  <cp:lastModifiedBy>Dziedzic, Michał</cp:lastModifiedBy>
  <cp:revision>35</cp:revision>
  <cp:lastPrinted>2023-04-20T16:28:31Z</cp:lastPrinted>
  <dcterms:created xsi:type="dcterms:W3CDTF">2017-12-14T18:10:06Z</dcterms:created>
  <dcterms:modified xsi:type="dcterms:W3CDTF">2023-11-27T13:31:33Z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