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USŁUGI PUBLICZNE I REWITALIZACJA\UKRAINA\ukraina\13.2 szkoły\"/>
    </mc:Choice>
  </mc:AlternateContent>
  <xr:revisionPtr revIDLastSave="0" documentId="13_ncr:1_{777837EA-89D2-45DC-95ED-6FE18C68E44F}" xr6:coauthVersionLast="47" xr6:coauthVersionMax="47" xr10:uidLastSave="{00000000-0000-0000-0000-000000000000}"/>
  <workbookProtection workbookAlgorithmName="SHA-512" workbookHashValue="wh9+xE/ouAWvJo3IRvZLAwLOr4WJIJUyITOSt2mClyLVHtHPbTZf5kycEMLcs+1UaQBBCEbkHEL4eVaA3fD8ZQ==" workbookSaltValue="x5xUgVwdvqU9YwVvihxiQw==" workbookSpinCount="100000" lockStructure="1"/>
  <bookViews>
    <workbookView xWindow="-120" yWindow="-120" windowWidth="29040" windowHeight="15840" tabRatio="747" activeTab="5" xr2:uid="{00000000-000D-0000-FFFF-FFFF00000000}"/>
  </bookViews>
  <sheets>
    <sheet name="NagAOC" sheetId="49" r:id="rId1"/>
    <sheet name="Instr.dokonywania oceny punkt" sheetId="51" r:id="rId2"/>
    <sheet name="OcenaPkt_Pom" sheetId="61" state="hidden" r:id="rId3"/>
    <sheet name="A. Kryteria Formalne" sheetId="52" r:id="rId4"/>
    <sheet name="A. Kryteria Formalne_Pom" sheetId="59" state="hidden" r:id="rId5"/>
    <sheet name="B. Kryteria dopuszczające" sheetId="53" r:id="rId6"/>
    <sheet name="B. Kryteria dopuszczające_Pom" sheetId="60" state="hidden" r:id="rId7"/>
    <sheet name="C. Kryteria punktowe" sheetId="55" r:id="rId8"/>
    <sheet name="Wynik oceny" sheetId="56" r:id="rId9"/>
  </sheets>
  <definedNames>
    <definedName name="_ftn1" localSheetId="0">NagAOC!#REF!</definedName>
    <definedName name="_ftnref1" localSheetId="0">NagAOC!#REF!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KwotaDofinansProp" comment="Proponowana_kwota_dofinansowania_PLN">'Wynik oceny'!$B$10</definedName>
    <definedName name="_xlnm.Print_Area" localSheetId="3">'A. Kryteria Formalne'!$A$1:$F$19</definedName>
    <definedName name="_xlnm.Print_Area" localSheetId="4">'A. Kryteria Formalne_Pom'!$A$1:$E$17</definedName>
    <definedName name="_xlnm.Print_Area" localSheetId="5">'B. Kryteria dopuszczające'!$A$1:$F$51</definedName>
    <definedName name="_xlnm.Print_Area" localSheetId="6">'B. Kryteria dopuszczające_Pom'!$A$1:$I$44</definedName>
    <definedName name="_xlnm.Print_Area" localSheetId="7">'C. Kryteria punktowe'!$A$1:$H$20</definedName>
    <definedName name="_xlnm.Print_Area" localSheetId="1">'Instr.dokonywania oceny punkt'!$A$1:$F$17</definedName>
    <definedName name="_xlnm.Print_Area" localSheetId="0">NagAOC!$A$1:$E$18</definedName>
    <definedName name="_xlnm.Print_Area" localSheetId="2">OcenaPkt_Pom!$A$1:$G$17</definedName>
    <definedName name="_xlnm.Print_Area" localSheetId="8">'Wynik oceny'!$A$1:$G$25</definedName>
    <definedName name="OcenaData" comment="Data Oceny">'Wynik oceny'!$B$22</definedName>
    <definedName name="OLE_LINK1" localSheetId="0">NagAOC!$C$18</definedName>
    <definedName name="slownie" localSheetId="0">#REF!</definedName>
    <definedName name="slownie">#REF!</definedName>
    <definedName name="XX">#REF!</definedName>
  </definedNames>
  <calcPr calcId="191029"/>
</workbook>
</file>

<file path=xl/calcChain.xml><?xml version="1.0" encoding="utf-8"?>
<calcChain xmlns="http://schemas.openxmlformats.org/spreadsheetml/2006/main">
  <c r="E9" i="61" l="1"/>
  <c r="E8" i="61"/>
  <c r="E7" i="61"/>
  <c r="E6" i="61"/>
  <c r="C1" i="61"/>
  <c r="B1" i="61"/>
  <c r="M6" i="60"/>
  <c r="K6" i="60"/>
  <c r="E23" i="53"/>
  <c r="C17" i="60"/>
  <c r="C16" i="60"/>
  <c r="C15" i="60"/>
  <c r="C14" i="60"/>
  <c r="C13" i="60"/>
  <c r="C12" i="60"/>
  <c r="C11" i="60"/>
  <c r="C10" i="60"/>
  <c r="C9" i="60"/>
  <c r="C8" i="60"/>
  <c r="C7" i="60"/>
  <c r="H17" i="60"/>
  <c r="F17" i="60"/>
  <c r="D17" i="60"/>
  <c r="H16" i="60"/>
  <c r="F16" i="60"/>
  <c r="D16" i="60"/>
  <c r="H15" i="60"/>
  <c r="F15" i="60"/>
  <c r="D15" i="60"/>
  <c r="H14" i="60"/>
  <c r="F14" i="60"/>
  <c r="D14" i="60"/>
  <c r="H13" i="60"/>
  <c r="F13" i="60"/>
  <c r="D13" i="60"/>
  <c r="H12" i="60"/>
  <c r="F12" i="60"/>
  <c r="D12" i="60"/>
  <c r="H11" i="60"/>
  <c r="F11" i="60"/>
  <c r="D11" i="60"/>
  <c r="H10" i="60"/>
  <c r="F10" i="60"/>
  <c r="D10" i="60"/>
  <c r="H9" i="60"/>
  <c r="F9" i="60"/>
  <c r="D9" i="60"/>
  <c r="H8" i="60"/>
  <c r="F8" i="60"/>
  <c r="D8" i="60"/>
  <c r="H7" i="60"/>
  <c r="F7" i="60"/>
  <c r="D7" i="60"/>
  <c r="F6" i="60"/>
  <c r="D6" i="60"/>
  <c r="H6" i="60"/>
  <c r="C6" i="60"/>
  <c r="B1" i="60"/>
  <c r="H15" i="59"/>
  <c r="H14" i="59"/>
  <c r="H13" i="59"/>
  <c r="H10" i="59"/>
  <c r="F15" i="59"/>
  <c r="D15" i="59"/>
  <c r="C15" i="59"/>
  <c r="F14" i="59"/>
  <c r="D14" i="59"/>
  <c r="C14" i="59"/>
  <c r="F13" i="59"/>
  <c r="D13" i="59"/>
  <c r="C13" i="59"/>
  <c r="H12" i="59"/>
  <c r="F12" i="59"/>
  <c r="D12" i="59"/>
  <c r="C12" i="59"/>
  <c r="H11" i="59"/>
  <c r="F11" i="59"/>
  <c r="D11" i="59"/>
  <c r="C11" i="59"/>
  <c r="F10" i="59"/>
  <c r="D10" i="59"/>
  <c r="C10" i="59"/>
  <c r="H9" i="59"/>
  <c r="F9" i="59"/>
  <c r="D9" i="59"/>
  <c r="C9" i="59"/>
  <c r="H8" i="59"/>
  <c r="F8" i="59"/>
  <c r="D8" i="59"/>
  <c r="C8" i="59"/>
  <c r="H7" i="59"/>
  <c r="F7" i="59"/>
  <c r="D7" i="59"/>
  <c r="C7" i="59"/>
  <c r="H6" i="59"/>
  <c r="F6" i="59"/>
  <c r="D6" i="59"/>
  <c r="C6" i="59"/>
  <c r="B1" i="59"/>
  <c r="A6" i="55"/>
  <c r="E10" i="61" l="1"/>
  <c r="D23" i="53"/>
  <c r="B5" i="56" s="1"/>
  <c r="D19" i="52"/>
  <c r="E19" i="52"/>
  <c r="A5" i="56" l="1"/>
  <c r="C20" i="56" l="1"/>
  <c r="C19" i="56"/>
  <c r="B20" i="56"/>
  <c r="B19" i="56"/>
  <c r="B13" i="56"/>
  <c r="D6" i="55" l="1"/>
  <c r="G6" i="55" s="1"/>
  <c r="D7" i="55"/>
  <c r="G7" i="55" s="1"/>
  <c r="D8" i="55"/>
  <c r="G8" i="55" s="1"/>
  <c r="D9" i="55"/>
  <c r="G9" i="55" s="1"/>
  <c r="C6" i="55"/>
  <c r="C7" i="55"/>
  <c r="C8" i="55"/>
  <c r="C9" i="55"/>
  <c r="A9" i="55"/>
  <c r="A8" i="55"/>
  <c r="A7" i="55"/>
  <c r="B6" i="55"/>
  <c r="B7" i="55"/>
  <c r="B8" i="55"/>
  <c r="B9" i="55"/>
  <c r="F9" i="51"/>
  <c r="F8" i="51"/>
  <c r="E9" i="55" l="1"/>
  <c r="G10" i="55"/>
  <c r="E8" i="56" s="1"/>
  <c r="F6" i="51"/>
  <c r="F7" i="51"/>
  <c r="E7" i="55" s="1"/>
  <c r="E8" i="55"/>
  <c r="E6" i="55" l="1"/>
  <c r="F10" i="51"/>
  <c r="B1" i="56"/>
  <c r="E10" i="55" l="1"/>
  <c r="A1" i="56"/>
  <c r="B1" i="52"/>
  <c r="B1" i="51"/>
  <c r="B1" i="55"/>
  <c r="B19" i="53"/>
  <c r="B1" i="53"/>
  <c r="C20" i="53" l="1"/>
  <c r="C1" i="52" l="1"/>
  <c r="C1" i="55"/>
  <c r="C19" i="53"/>
  <c r="C1" i="51"/>
  <c r="C1" i="53"/>
</calcChain>
</file>

<file path=xl/sharedStrings.xml><?xml version="1.0" encoding="utf-8"?>
<sst xmlns="http://schemas.openxmlformats.org/spreadsheetml/2006/main" count="261" uniqueCount="149">
  <si>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</si>
  <si>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</si>
  <si>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</si>
  <si>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</si>
  <si>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</si>
  <si>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</si>
  <si>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</si>
  <si>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</si>
  <si>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</si>
  <si>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</si>
  <si>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</si>
  <si>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</si>
  <si>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</si>
  <si>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</si>
  <si>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</si>
  <si>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słownie: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</si>
  <si>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</si>
  <si>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</si>
  <si>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</si>
  <si>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</si>
  <si>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</si>
  <si>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 xml:space="preserve">Nazwa kryterium </t>
  </si>
  <si>
    <t>Definicja kryterium (informacja o zasadach oceny)</t>
  </si>
  <si>
    <t>(Niespełnienie co najmniej jednego z wymienionych poniżej kryteriów powoduje odrzucenie projektu)</t>
  </si>
  <si>
    <t xml:space="preserve">Przekazanie projektu do oceny punktowej </t>
  </si>
  <si>
    <t>PRIORYTET INWESTYCYJNY:</t>
  </si>
  <si>
    <t xml:space="preserve">Wnioskodawca: </t>
  </si>
  <si>
    <t>Koszty kwalifikowalne:</t>
  </si>
  <si>
    <t>6.</t>
  </si>
  <si>
    <t>7.</t>
  </si>
  <si>
    <t>Uzasadnienie oceny</t>
  </si>
  <si>
    <t>Pozytywny</t>
  </si>
  <si>
    <t>Negatywny</t>
  </si>
  <si>
    <t>WYNIK OCENY PUNKTOWEJ:</t>
  </si>
  <si>
    <t>Numer ewidencyjny wniosku:</t>
  </si>
  <si>
    <t>8.</t>
  </si>
  <si>
    <t xml:space="preserve">Odrzucenie projektu z powodu niespełnienia kryteriów dopuszczających ogólnych </t>
  </si>
  <si>
    <t>Nazwa kryterium</t>
  </si>
  <si>
    <t>Liczba punktów uzyskanych przez projekt:</t>
  </si>
  <si>
    <t>Proponowana kwota dofinansowania PLN:</t>
  </si>
  <si>
    <t>0-1</t>
  </si>
  <si>
    <t>Wnioskodawca/partnerzy uprawniony/uprawnieni jest/są do składania wniosku/otrzymania wsparcia</t>
  </si>
  <si>
    <t>Właściwe miejsce realizacji projektu</t>
  </si>
  <si>
    <t>B1 KRYTERIA DOPUSZCZAJĄCE OGÓLNE</t>
  </si>
  <si>
    <t>Spójność dokumentacji projektowej</t>
  </si>
  <si>
    <t>Efektywność ekonomiczna projektu</t>
  </si>
  <si>
    <t>Potencjalna kwalifikowalność wydatków</t>
  </si>
  <si>
    <t>Trwałość projektu</t>
  </si>
  <si>
    <t>Adekwatność rodzaju wskaźników do typu projektu i realność ich wartości docelowych</t>
  </si>
  <si>
    <t>Czy wnioskodawca posiada zdolność organizacyjno-instytucjonalną do realizacji projektu?</t>
  </si>
  <si>
    <t>Wykonalność finansowa projektu</t>
  </si>
  <si>
    <t xml:space="preserve">Negatywny </t>
  </si>
  <si>
    <t>Data złożenia do Oddziału ds. Usług Publicznych i Rewitalizacji:</t>
  </si>
  <si>
    <t>A. Kryteria Formalne</t>
  </si>
  <si>
    <t>Liczba uzyskanych punktów (przed zważeniem)</t>
  </si>
  <si>
    <t>Liczba uzyskanych punktów (po zważeniu)</t>
  </si>
  <si>
    <t>WYNIK OCENY - KRYTERIA FORMALNE:</t>
  </si>
  <si>
    <t>C. KRYTERIA PUNKTOWE</t>
  </si>
  <si>
    <t>Wnioskowana kwota dofinansowania:</t>
  </si>
  <si>
    <t>Tak Względne</t>
  </si>
  <si>
    <t>Data oceny:</t>
  </si>
  <si>
    <t>(rrrr-mm-dd)</t>
  </si>
  <si>
    <t>Jeżeli we wniosku o dofinansowanie wartość wnioskowanego dofinansowania przekracza pułap maksymalnego poziomu dofinansowania, wniosek zostaje odrzucony.</t>
  </si>
  <si>
    <t>Jeżeli wniosek nie spełnia warunku minimalnej/maksymalnej wartości projektu, wniosek zostaje odrzucony.</t>
  </si>
  <si>
    <t>Jeżeli wniosek nie jest zgodny z typami projektów przewidzianymi dla danego działania, wniosek zostaje odrzucony.</t>
  </si>
  <si>
    <t>* Zgodnie z Regulaminem konkursu/naboru</t>
  </si>
  <si>
    <t>9.</t>
  </si>
  <si>
    <t>10.</t>
  </si>
  <si>
    <t>Wykonalność prawna projektu</t>
  </si>
  <si>
    <t>Zgodność projektu z zapisami RPOWŚ 2014-2020 oraz SZOOP obowiązującym na dzień ogłoszenia konkursu/naboru</t>
  </si>
  <si>
    <t>Kryteria rozstrzygające</t>
  </si>
  <si>
    <t>Liczba punktów (1)</t>
  </si>
  <si>
    <t>Waga kryterium
(2)</t>
  </si>
  <si>
    <t>Maksymalna liczba punktów
(1x2)</t>
  </si>
  <si>
    <t>Suma:</t>
  </si>
  <si>
    <t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</t>
  </si>
  <si>
    <t>2</t>
  </si>
  <si>
    <t>Generator Walidacji</t>
  </si>
  <si>
    <t>KRYTERIA ROZSTRZYGAJĄCE</t>
  </si>
  <si>
    <t>…....................................</t>
  </si>
  <si>
    <t>Instrukcja dokonywania oceny punktowej</t>
  </si>
  <si>
    <t>&lt;nazwa wnioskodawcy&gt;</t>
  </si>
  <si>
    <t>&lt;tytuł projektu&gt;</t>
  </si>
  <si>
    <t>11.</t>
  </si>
  <si>
    <t>12.</t>
  </si>
  <si>
    <t>Wniosek złożony w odpowiedzi na właściwe ogłoszenie konkursowe/o naborze</t>
  </si>
  <si>
    <t>Jeżeli wniosek dotyczy innego konkursu/naboru niż ten, w ramach którego został złożony, wniosek zostaje odrzucony.</t>
  </si>
  <si>
    <t>Wniosek złożony do właściwej insty­tucji</t>
  </si>
  <si>
    <t>Jeżeli wniosek nie został złożony do Sekretariatu Naboru Wniosków, na adres wskazany w Regulaminie konkursu/naboru wniosek zostaje odrzucony.</t>
  </si>
  <si>
    <t>1. Jeżeli wnioskodawca/partner jest spoza katalogu podmiotów uprawnionych 
     do  wnioskowania o dofinansowanie wskazanego w Regulaminie konkursu/naboru,
     wniosek zostaje odrzucony i/lub 
2. Jeżeli wnioskodawca/partnerzy podlegają wykluczeniu z ubiegania się 
     o dofinansowanie na podstawie:
    - art. 207 ust. 4 ustawy z dnia 27 sierpnia 2009 r. o finansach publicznych (t. j. Dz. U. 
       z 2017 r. poz. 2077 z późn. zm.);
    - art. 12 ust. 1 pkt 1 ustawy z dnia 15 czerwca 2012 r. o skutkach powierzania 
       wykonywania pracy cudzoziemcom przebywającym wbrew przepisom na terytorium 
       Rzeczypospolitej Polskiej (Dz. U. poz. 769 z późn. zm.);
    - art. 9 ust. 1 pkt 2a ustawy z dnia 28 października 2002 r. o odpowiedzialności 
       podmiotów zbiorowych za czyny zabronione pod groźbą kary (t.j. Dz. U. z 2016 r. 
      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
     ust.18 Rozporządzenia Komisji (UE) nr 651/14, wniosek zostaje odrzucony.</t>
  </si>
  <si>
    <t>Jeżeli projekt nie jest realizowany na terenie województwa świętokrzyskiego oraz jest realizowany poza wskazanym obszarem strategicznej interwencji (o ile dotyczy), wniosek zostaje odrzucony.</t>
  </si>
  <si>
    <t>Projekt nie dotyczy działalności go­spodarczej wykluczonej ze wsparcia? (kody PKD/EKD) (o ile dotyczy)</t>
  </si>
  <si>
    <t>Jeżeli we wniosku wpisano kod PKD/EKD (zgodny z danymi w KRS) który podlega wykluczeniu, zgodnie z Rozporządzeniem Parlamentu Europejskiego i Rady (UE) nr 1303/2013; Rozporządzeniem Parlamentu Europejskiego i Rady (UE) nr 1301/2013, Rozporządzeniem Komisji (UE) nr 651/2014,Rozporządzeniem Komisji (UE) nr 1407/2013, wniosek zostaje odrzucony.</t>
  </si>
  <si>
    <t>Czy projekt nie jest zakończony lub w pełni zrealizowany w rozumieniu art.65 ust. 6 Rozporządzenia ogólne­go 1303/2013 z dnia 17 grudnia 2013 roku?</t>
  </si>
  <si>
    <t>Jeżeli projekt jest zakończony w rozumieniu art. 65 ust. 6 Rozporządzenia ogólnego 1303/2013 z dnia 17 grudnia 2013 roku, wniosek zostaje odrzucony. 
(Kryterium musi być spełnione na moment składania wniosku).</t>
  </si>
  <si>
    <t>Wartość wnioskowanego dofinanso­wania nie przekracza pułapu maksy­malnego poziomu dofinansowania w wysokości określonej w Regulaminie konkursu/naboru (o ile dotyczy)</t>
  </si>
  <si>
    <t>Wniosek spełnia warunki minimalnej/maksymalnej wartości wydatków kwalifikowalnych projektu w wysokości określonej w Regulaminie konkursu/naboru (o ile dotyczy)</t>
  </si>
  <si>
    <t xml:space="preserve">Wniosek zgodny z typami projektów przewidzianymi dla danego działania zgodnie z Regulaminem konkursu/naboru </t>
  </si>
  <si>
    <t>Właściwie przygotowana analiza finansowa i/lub ekonomiczna projek¬tu</t>
  </si>
  <si>
    <t>Czy Wnioskodawca wykazał, że pro¬jekt nie ma negatywnego wpływu na zasady horyzontalne UE?</t>
  </si>
  <si>
    <t/>
  </si>
  <si>
    <t>Efektywność dofinansowania</t>
  </si>
  <si>
    <t>1-4</t>
  </si>
  <si>
    <t>0-3</t>
  </si>
  <si>
    <t>Doświadczenie w realizacji podobnych projektów</t>
  </si>
  <si>
    <t>Strategiczne znaczenie projektu dla danego obszaru</t>
  </si>
  <si>
    <t>Efektywność dofinansowania (Kryterium punktowe 1)</t>
  </si>
  <si>
    <t>KRYTERIUM ROZSTRZYGAJĄCE NR 2</t>
  </si>
  <si>
    <t>Infrastruktura edukacyjna na potrzeby edukacji szkolnej (kod kategorii interwencji 050 i 051)</t>
  </si>
  <si>
    <t>10a. Inwestycje w edukację, umiejętności i uczenie się przez całe życie poprzez rozwój infrastruktury edukacyjnej i szkoleniowej.</t>
  </si>
  <si>
    <t>RPSW.13.02.00-26-????/23</t>
  </si>
  <si>
    <t>Liczba uczniów objętych wsparciem</t>
  </si>
  <si>
    <t>Ocenie podlega udokumentowana przez Wnioskodawcę liczba uczniów z Ukrainy pobierająca naukę w szkole lub szkołach objętych wsparciem w ramach jednego projektu (dotyczy osób, które przybyły na terytorium RP z terytorium Ukrainy w związku z działaniami wojennymi prowadzonymi na terytorium tego państwa) wg następującej punktacji:
                         5-15 uczniów – 1 pkt
                         powyżej 15 uczniów – 2 pkt</t>
  </si>
  <si>
    <t>1-2</t>
  </si>
  <si>
    <t>Ocenie podlega doświadczenie Wnioskodawcy w realizacji projektów współfinansowanych ze środków UE dotyczących zakupu sprzętu komputerowego/wyposażenie pracowni informatycznych wg następującej punktacji:
                         brak doświadczenia – 0 pkt
                         udokumentowane doświadczenie – 1 pkt</t>
  </si>
  <si>
    <t>4</t>
  </si>
  <si>
    <r>
      <t xml:space="preserve">W przypadku uzyskania przez projekty w wyniku oceny jednakowej liczby punktów, o ich kolejności na liście rankingowej przesądza wyższa liczba punktów uzyskana w kolejnych kryteriach wskazanych jako rozstrzygające. W przypadku jednakowej liczby punktów uzyskanych w </t>
    </r>
    <r>
      <rPr>
        <b/>
        <sz val="11"/>
        <color rgb="FF000000"/>
        <rFont val="Calibri"/>
        <family val="2"/>
        <charset val="238"/>
      </rPr>
      <t>kryterium nr 1</t>
    </r>
    <r>
      <rPr>
        <sz val="11"/>
        <color rgb="FF000000"/>
        <rFont val="Calibri"/>
        <family val="2"/>
        <charset val="238"/>
      </rPr>
      <t xml:space="preserve"> decyduje liczba punktów uzyskana w </t>
    </r>
    <r>
      <rPr>
        <b/>
        <sz val="11"/>
        <color rgb="FF000000"/>
        <rFont val="Calibri"/>
        <family val="2"/>
        <charset val="238"/>
      </rPr>
      <t>kryterium nr 2</t>
    </r>
    <r>
      <rPr>
        <sz val="11"/>
        <color rgb="FF000000"/>
        <rFont val="Calibri"/>
        <family val="2"/>
        <charset val="238"/>
      </rPr>
      <t>.</t>
    </r>
  </si>
  <si>
    <t>KRYTERIUM ROZSTRZYGAJĄCE NR 1</t>
  </si>
  <si>
    <t>Liczba uczniów objętych wsparciem (Kryterium punktowe 2)</t>
  </si>
  <si>
    <r>
      <t xml:space="preserve">W kryterium badane będzie, czy Wnioskodawca wykazał zgodność projektu z zasadami horyzontalnymi UE, w tym:
         </t>
    </r>
    <r>
      <rPr>
        <sz val="9"/>
        <rFont val="Calibri"/>
        <family val="2"/>
        <charset val="238"/>
      </rPr>
      <t>•</t>
    </r>
    <r>
      <rPr>
        <sz val="11.25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  <scheme val="minor"/>
      </rPr>
      <t>zgodność projektu z zasadą zrównoważonego rozwoju
         • zgodność projektu z zasadą równości szans kobiet i mężczyzn
         • zgodność projektu z zasadą równości szans i niedyskryminacji, w tym dostępności dla osób z niepełnosprawnościami 
Wymagane jest wykazanie pozytywnego wpływu na zasadę równości szans i niedyskryminacji, w tym dostępności dla osób z niepełnosprawnościami oraz zasadę równości szans kobiet i mężczyzn zgodnie z Wytycznymi w zakresie realizacji zasady równości szans i niedyskryminacji, w tym dostępności dla osób z niepełnosprawnościami oraz zasady równości szans kobiet i mężczyzn w ramach funduszy unijnych na lata 2014-2020. 
Na wezwanie Instytucji Zarządzającej RPOWŚ 2014-2020, Wnioskodawca może uzupełnić lub poprawić projekt w zakresie niniejszego kryterium na etapie oceny spełniania kryteriów wyboru (zgodnie z art. 45 
ust. 3 ustawy wdrożeniowej).</t>
    </r>
  </si>
  <si>
    <t>Zgodność projektu z zapisami Regu¬laminu konkursu/naboru</t>
  </si>
  <si>
    <t>W ramach kryterium ocenie podlega zgodność projektu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</t>
  </si>
  <si>
    <t>Ocena dokonywana będzie na podstawie uproszczonej analizy jakościowej i ilościowej (np. sporządzonej w formie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</si>
  <si>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>W ramach kryterium ocenie podlega zgodność projektu z przepisami prawa odnoszącymi się do jego stosowania.  
W szczególności sprawdzana będzie zgodność z:
         • właściwymi Wytycznymi ministra właściwego ds. rozwoju;
         •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</si>
  <si>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t>Wniosek spełnia warunki minimalnej/maksymalnej wartości projektu w wysokości określonej w Regulaminie konkursu/naboru (o ile dotyczy)</t>
  </si>
  <si>
    <t>Jeżeli wniosek nie spełnia warunku minimalnej/maksymalnej wartości wydatków kwalifikowalnych projektu, wniosek zostaje odrzucony.</t>
  </si>
  <si>
    <t>Tabela dopuszczalnych wartości</t>
  </si>
  <si>
    <t xml:space="preserve">w tym EFS: </t>
  </si>
  <si>
    <t xml:space="preserve">B KRYTERIA DOPUSZCZAJĄCE </t>
  </si>
  <si>
    <t>Właściwie przygotowana analiza finansowa i/lub ekonomiczna projektu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</si>
  <si>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</t>
  </si>
  <si>
    <t>Czy Wnioskodawca wykazał, że projekt nie ma negatywnego wpływu na zasady horyzontalne UE?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</si>
  <si>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</si>
  <si>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Regulaminu konkursu/naboru</t>
  </si>
  <si>
    <t>(Nie uzyskanie co najmniej 50% maksymalnej liczby punktów powoduje odrzucenie projektu)</t>
  </si>
  <si>
    <t>WYNIK OCENY DOPUSZCZAJĄCEJ :</t>
  </si>
  <si>
    <t>Kryterium stanowi wskaźnik efektywności dofinansowania w postaci ilorazu wartości dofinansowania projektu (D) i potencjału objętej wsparciem infrastruktury edukacyjnej mierzonym w osobach – dotyczy wyłącznie uczniów z Ukrainy (Lo)
                                                                                                                  W = D/ Lo
Najwięcej punktów otrzymają projekty o najkorzystniejszej wartości wskaźnika, czyli o najmniejszej wartości środków unijnych przypadających na ucznia, deklarowanych w danej edycji konkursu (wszystkie projekty przekazane do oceny merytorycznej). Punkty będą przyznawane następująco: gdy numer kolejny projektu na liście uporządkowanej rosnąco wg wartości wskaźnika, podzielony przez liczbę projektów na tejże liście, zawiera się w przedziale:
                         0-0,25 włącznie projekt otrzymuje 4 p. 
                         powyżej 0,25 do 0,5 włącznie — 3 p. 
                         powyżej 0,5 do 0,75 włącznie — projekt otrzymuje 2 p. 
                         powyżej 0,75 do 1 — projekt otrzymuje 1 p. 
W przypadku, gdy ocenie podlegać będą mniej niż 4 projekty, najlepszy otrzyma maksymalną liczbę punktów, a kolejne odpowiednio mniej.</t>
  </si>
  <si>
    <t>W ramach kryterium pod uwagę brane będą uwarunkowania makroekonomiczne na danym obszarze – poziom bezrobocia, poziom przedsiębiorczości, przyrost naturalny. Analiza oparta będzie o dostępne dane statystyczne.</t>
  </si>
  <si>
    <t>Wniosek złożony do właściwej instytucji</t>
  </si>
  <si>
    <t>Projekt nie dotyczy działalności gospodarczej wykluczonej ze wsparcia? (kody PKD/EKD) (o ile dotyczy)</t>
  </si>
  <si>
    <t>Czy projekt nie jest zakończony lub w pełni zrealizowany w rozumieniu art.65 ust. 6 Rozporządzenia ogólnego 1303/2013 z dnia 17 grudnia 2013 roku?</t>
  </si>
  <si>
    <t>Wartość wnioskowanego dofinansowania nie przekracza pułapu maksymalnego poziomu dofinansowania w wysokości określonej w Regulaminie konkursu/naboru (o ile dotyczy)</t>
  </si>
  <si>
    <t>13 - CARE – Wsparcie osób uciekających z Ukrainy w wyniku działań zbrojnych, prowadzonych na terenie tego kraju</t>
  </si>
  <si>
    <r>
      <t xml:space="preserve">13.2 Wyposażenie uczniów/uchodźców w sprzęt komputerowy </t>
    </r>
    <r>
      <rPr>
        <b/>
        <i/>
        <sz val="14"/>
        <rFont val="Calibri"/>
        <family val="2"/>
        <charset val="238"/>
        <scheme val="minor"/>
      </rPr>
      <t>(Tryb konkursowy)</t>
    </r>
  </si>
  <si>
    <t>Przy ocenie projektu weryfikacji podlegać będzie w szczególności metodologia i poprawność sporządzenia analiz w oparciu o obowiązujące przepisy prawa 
w tym zakresie (np. m.in. Ustawa o 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</si>
  <si>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>W kryterium badane będzie w szczególności:
czy wydatki zostaną poniesione w okresie kwalifikowalności (tj. między dniem 1 stycznia 2014 r. a dniem 31 grudnia 2023 r., z zastrzeżeniem zapisów Regulaminu konkursu/naboru,
czy wydatki są zgodne z obowiązującymi przepisami prawa unijnego oraz prawa krajowego oraz wytycznymi Ministra Rozwoju,
czy wydatki są zgodne z zapisami Regulaminu konkursu/naboru,
czy wydatki są niezbędne do realizacji celów projektu i zostaną poniesione w związku z realizacja projektu,
czy wydatki zostaną dokonane w sposób racjonalny i efektywny z zachowaniem zasad uzyskiwania najlepszych efektów z danych nakładów.
Na wezwanie Instytucji Zarządzającej RPOWŚ 2014-2020, Wnioskodawca może uzupełnić lub poprawić projekt w zakresie niniejszego kryterium na etapie oceny spełniania kryteriów wyboru (zgodnie z art. 45 ust. 3 ustawy wdrożeniowej).</t>
  </si>
  <si>
    <t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</t>
  </si>
  <si>
    <t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</t>
  </si>
  <si>
    <t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</si>
</sst>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\."/>
    <numFmt numFmtId="165" formatCode="#,##0.00\ &quot;zł&quot;"/>
    <numFmt numFmtId="166" formatCode="[=0]&quot;&quot;;General"/>
  </numFmts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Calibri"/>
      <family val="2"/>
      <charset val="238"/>
    </font>
    <font>
      <sz val="11.25"/>
      <name val="Calibri"/>
      <family val="2"/>
      <charset val="238"/>
    </font>
    <font>
      <b/>
      <i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lightDown">
        <bgColor rgb="FFFFFF00"/>
      </patternFill>
    </fill>
    <fill>
      <patternFill patternType="solid">
        <fgColor theme="0" tint="-0.14996795556505021"/>
        <bgColor indexed="64"/>
      </patternFill>
    </fill>
    <fill>
      <patternFill patternType="lightDown"/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17" fillId="20" borderId="1" applyNumberFormat="0" applyAlignment="0" applyProtection="0"/>
    <xf numFmtId="9" fontId="4" fillId="0" borderId="0" applyFon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22" fillId="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24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164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wrapText="1" indent="1"/>
    </xf>
    <xf numFmtId="0" fontId="26" fillId="0" borderId="0" xfId="0" applyFont="1"/>
    <xf numFmtId="9" fontId="26" fillId="0" borderId="0" xfId="38" applyFont="1" applyAlignment="1">
      <alignment horizontal="center"/>
    </xf>
    <xf numFmtId="0" fontId="26" fillId="0" borderId="0" xfId="0" applyFont="1" applyAlignment="1">
      <alignment horizontal="left" indent="1"/>
    </xf>
    <xf numFmtId="9" fontId="26" fillId="0" borderId="0" xfId="38" applyFont="1"/>
    <xf numFmtId="0" fontId="27" fillId="0" borderId="0" xfId="0" applyFont="1"/>
    <xf numFmtId="0" fontId="28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4" fontId="25" fillId="0" borderId="0" xfId="0" applyNumberFormat="1" applyFont="1" applyAlignment="1">
      <alignment horizontal="left"/>
    </xf>
    <xf numFmtId="0" fontId="29" fillId="0" borderId="0" xfId="0" applyFont="1"/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25" borderId="0" xfId="0" applyFont="1" applyFill="1" applyAlignment="1">
      <alignment vertical="center"/>
    </xf>
    <xf numFmtId="0" fontId="25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1" fillId="0" borderId="0" xfId="0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centerContinuous" vertical="center"/>
    </xf>
    <xf numFmtId="49" fontId="0" fillId="0" borderId="0" xfId="0" applyNumberFormat="1"/>
    <xf numFmtId="0" fontId="30" fillId="27" borderId="28" xfId="0" applyFont="1" applyFill="1" applyBorder="1" applyAlignment="1">
      <alignment horizontal="center" vertical="center"/>
    </xf>
    <xf numFmtId="0" fontId="30" fillId="27" borderId="0" xfId="0" applyFont="1" applyFill="1" applyAlignment="1">
      <alignment horizontal="center" wrapText="1"/>
    </xf>
    <xf numFmtId="0" fontId="32" fillId="27" borderId="0" xfId="0" applyFont="1" applyFill="1" applyAlignment="1">
      <alignment horizontal="center"/>
    </xf>
    <xf numFmtId="0" fontId="26" fillId="0" borderId="0" xfId="0" applyFont="1" applyAlignment="1">
      <alignment horizontal="left" vertical="top" wrapText="1"/>
    </xf>
    <xf numFmtId="49" fontId="26" fillId="0" borderId="0" xfId="0" applyNumberFormat="1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26" fillId="0" borderId="0" xfId="0" applyFont="1" applyAlignment="1">
      <alignment horizontal="centerContinuous" vertical="center"/>
    </xf>
    <xf numFmtId="0" fontId="40" fillId="0" borderId="0" xfId="0" applyFont="1" applyAlignment="1">
      <alignment horizontal="left" vertical="top"/>
    </xf>
    <xf numFmtId="0" fontId="41" fillId="0" borderId="0" xfId="0" applyFont="1" applyAlignment="1">
      <alignment wrapText="1"/>
    </xf>
    <xf numFmtId="0" fontId="36" fillId="0" borderId="0" xfId="0" applyFont="1" applyAlignment="1">
      <alignment wrapText="1"/>
    </xf>
    <xf numFmtId="49" fontId="42" fillId="0" borderId="0" xfId="0" applyNumberFormat="1" applyFont="1" applyAlignment="1">
      <alignment horizontal="centerContinuous" vertical="top" wrapText="1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 wrapText="1"/>
    </xf>
    <xf numFmtId="0" fontId="44" fillId="0" borderId="0" xfId="0" applyFont="1" applyAlignment="1">
      <alignment vertical="top" wrapText="1"/>
    </xf>
    <xf numFmtId="0" fontId="42" fillId="0" borderId="0" xfId="0" applyFont="1"/>
    <xf numFmtId="0" fontId="45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4" fillId="0" borderId="0" xfId="0" applyFont="1" applyAlignment="1">
      <alignment horizontal="centerContinuous" vertical="top"/>
    </xf>
    <xf numFmtId="49" fontId="42" fillId="0" borderId="0" xfId="0" applyNumberFormat="1" applyFont="1" applyAlignment="1">
      <alignment vertical="top" wrapText="1"/>
    </xf>
    <xf numFmtId="0" fontId="41" fillId="0" borderId="0" xfId="0" applyFont="1"/>
    <xf numFmtId="0" fontId="36" fillId="0" borderId="0" xfId="0" applyFont="1"/>
    <xf numFmtId="0" fontId="46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7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164" fontId="47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center" vertical="center" wrapText="1"/>
    </xf>
    <xf numFmtId="0" fontId="39" fillId="0" borderId="0" xfId="0" applyFont="1"/>
    <xf numFmtId="165" fontId="48" fillId="0" borderId="0" xfId="0" applyNumberFormat="1" applyFont="1"/>
    <xf numFmtId="0" fontId="48" fillId="0" borderId="0" xfId="0" applyFont="1" applyAlignment="1">
      <alignment horizontal="left" wrapText="1" indent="1"/>
    </xf>
    <xf numFmtId="0" fontId="48" fillId="0" borderId="0" xfId="0" applyFont="1"/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4" borderId="0" xfId="27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49" fontId="37" fillId="0" borderId="16" xfId="0" applyNumberFormat="1" applyFont="1" applyBorder="1" applyAlignment="1">
      <alignment horizontal="left" vertical="center" wrapText="1"/>
    </xf>
    <xf numFmtId="49" fontId="36" fillId="24" borderId="11" xfId="0" applyNumberFormat="1" applyFont="1" applyFill="1" applyBorder="1" applyAlignment="1">
      <alignment horizontal="center" vertical="center" wrapText="1"/>
    </xf>
    <xf numFmtId="49" fontId="36" fillId="24" borderId="13" xfId="0" applyNumberFormat="1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49" fontId="37" fillId="0" borderId="16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37" fillId="0" borderId="1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horizontal="left" vertical="top" wrapText="1"/>
    </xf>
    <xf numFmtId="0" fontId="38" fillId="0" borderId="0" xfId="0" applyFont="1"/>
    <xf numFmtId="0" fontId="36" fillId="0" borderId="0" xfId="0" applyFont="1" applyAlignment="1">
      <alignment horizontal="center"/>
    </xf>
    <xf numFmtId="49" fontId="37" fillId="0" borderId="0" xfId="0" applyNumberFormat="1" applyFont="1" applyAlignment="1">
      <alignment horizontal="center" vertical="top"/>
    </xf>
    <xf numFmtId="0" fontId="51" fillId="0" borderId="11" xfId="0" applyFont="1" applyBorder="1" applyAlignment="1">
      <alignment horizontal="left" vertical="center" wrapText="1"/>
    </xf>
    <xf numFmtId="49" fontId="51" fillId="0" borderId="11" xfId="0" applyNumberFormat="1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6" xfId="0" applyFont="1" applyBorder="1" applyAlignment="1">
      <alignment horizontal="left" vertical="center" wrapText="1"/>
    </xf>
    <xf numFmtId="0" fontId="51" fillId="0" borderId="16" xfId="0" applyFont="1" applyBorder="1" applyAlignment="1">
      <alignment horizontal="center" vertical="center"/>
    </xf>
    <xf numFmtId="0" fontId="32" fillId="27" borderId="37" xfId="0" applyFont="1" applyFill="1" applyBorder="1" applyAlignment="1">
      <alignment horizontal="center"/>
    </xf>
    <xf numFmtId="49" fontId="26" fillId="0" borderId="37" xfId="0" applyNumberFormat="1" applyFont="1" applyBorder="1" applyAlignment="1">
      <alignment horizontal="center" vertical="center"/>
    </xf>
    <xf numFmtId="1" fontId="26" fillId="0" borderId="0" xfId="0" applyNumberFormat="1" applyFont="1"/>
    <xf numFmtId="1" fontId="29" fillId="0" borderId="0" xfId="0" applyNumberFormat="1" applyFont="1"/>
    <xf numFmtId="0" fontId="25" fillId="0" borderId="0" xfId="0" applyFont="1" applyAlignment="1">
      <alignment horizontal="left" wrapText="1"/>
    </xf>
    <xf numFmtId="1" fontId="37" fillId="24" borderId="22" xfId="0" applyNumberFormat="1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right" vertical="center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0" borderId="45" xfId="0" applyFill="1" applyBorder="1" applyAlignment="1">
      <alignment horizontal="centerContinuous" vertical="center"/>
    </xf>
    <xf numFmtId="0" fontId="0" fillId="30" borderId="30" xfId="0" applyFill="1" applyBorder="1" applyAlignment="1">
      <alignment horizontal="centerContinuous" vertical="center"/>
    </xf>
    <xf numFmtId="0" fontId="4" fillId="0" borderId="46" xfId="0" applyFon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2" fillId="30" borderId="31" xfId="0" applyFont="1" applyFill="1" applyBorder="1" applyAlignment="1">
      <alignment horizontal="centerContinuous" vertical="center"/>
    </xf>
    <xf numFmtId="0" fontId="52" fillId="30" borderId="30" xfId="0" applyFont="1" applyFill="1" applyBorder="1" applyAlignment="1">
      <alignment horizontal="centerContinuous" vertical="center"/>
    </xf>
    <xf numFmtId="0" fontId="52" fillId="30" borderId="45" xfId="0" applyFont="1" applyFill="1" applyBorder="1" applyAlignment="1">
      <alignment horizontal="centerContinuous" vertical="center"/>
    </xf>
    <xf numFmtId="0" fontId="26" fillId="0" borderId="29" xfId="0" applyFont="1" applyBorder="1"/>
    <xf numFmtId="0" fontId="37" fillId="0" borderId="52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top"/>
    </xf>
    <xf numFmtId="0" fontId="30" fillId="0" borderId="53" xfId="0" applyFont="1" applyBorder="1"/>
    <xf numFmtId="0" fontId="30" fillId="0" borderId="53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" fillId="29" borderId="54" xfId="0" applyFont="1" applyFill="1" applyBorder="1" applyAlignment="1">
      <alignment horizontal="center" vertical="top"/>
    </xf>
    <xf numFmtId="0" fontId="3" fillId="29" borderId="18" xfId="0" applyFont="1" applyFill="1" applyBorder="1"/>
    <xf numFmtId="0" fontId="3" fillId="29" borderId="18" xfId="0" applyFont="1" applyFill="1" applyBorder="1" applyAlignment="1">
      <alignment horizontal="center" vertical="center"/>
    </xf>
    <xf numFmtId="0" fontId="3" fillId="29" borderId="55" xfId="0" applyFont="1" applyFill="1" applyBorder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51" fillId="0" borderId="59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36" fillId="24" borderId="13" xfId="0" applyFont="1" applyFill="1" applyBorder="1" applyAlignment="1">
      <alignment horizontal="center" vertical="center" wrapText="1"/>
    </xf>
    <xf numFmtId="49" fontId="36" fillId="24" borderId="62" xfId="0" applyNumberFormat="1" applyFont="1" applyFill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center" vertical="center"/>
    </xf>
    <xf numFmtId="49" fontId="37" fillId="0" borderId="62" xfId="0" applyNumberFormat="1" applyFont="1" applyBorder="1" applyAlignment="1">
      <alignment horizontal="center" vertical="center" wrapText="1"/>
    </xf>
    <xf numFmtId="49" fontId="37" fillId="0" borderId="44" xfId="0" applyNumberFormat="1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/>
    </xf>
    <xf numFmtId="49" fontId="37" fillId="0" borderId="60" xfId="0" applyNumberFormat="1" applyFont="1" applyBorder="1" applyAlignment="1">
      <alignment horizontal="left" vertical="center" wrapText="1"/>
    </xf>
    <xf numFmtId="49" fontId="37" fillId="0" borderId="60" xfId="0" applyNumberFormat="1" applyFont="1" applyBorder="1" applyAlignment="1">
      <alignment horizontal="centerContinuous" vertical="center" wrapText="1"/>
    </xf>
    <xf numFmtId="49" fontId="42" fillId="0" borderId="60" xfId="0" applyNumberFormat="1" applyFont="1" applyBorder="1" applyAlignment="1">
      <alignment horizontal="centerContinuous" vertical="center" wrapText="1"/>
    </xf>
    <xf numFmtId="0" fontId="42" fillId="0" borderId="13" xfId="0" applyFont="1" applyBorder="1" applyAlignment="1">
      <alignment horizontal="center"/>
    </xf>
    <xf numFmtId="0" fontId="42" fillId="0" borderId="12" xfId="0" applyFont="1" applyBorder="1"/>
    <xf numFmtId="0" fontId="42" fillId="0" borderId="15" xfId="0" applyFont="1" applyBorder="1" applyAlignment="1">
      <alignment horizontal="center"/>
    </xf>
    <xf numFmtId="0" fontId="42" fillId="0" borderId="17" xfId="0" applyFont="1" applyBorder="1"/>
    <xf numFmtId="0" fontId="26" fillId="25" borderId="34" xfId="0" applyFont="1" applyFill="1" applyBorder="1" applyAlignment="1">
      <alignment horizontal="center" vertical="center"/>
    </xf>
    <xf numFmtId="0" fontId="26" fillId="25" borderId="33" xfId="0" applyFont="1" applyFill="1" applyBorder="1" applyAlignment="1">
      <alignment horizontal="center" vertical="center"/>
    </xf>
    <xf numFmtId="0" fontId="25" fillId="31" borderId="61" xfId="0" applyFont="1" applyFill="1" applyBorder="1" applyAlignment="1">
      <alignment horizontal="centerContinuous" vertical="center"/>
    </xf>
    <xf numFmtId="0" fontId="25" fillId="31" borderId="65" xfId="0" applyFont="1" applyFill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25" fillId="0" borderId="34" xfId="0" applyFont="1" applyBorder="1" applyAlignment="1">
      <alignment horizontal="center" vertical="center" wrapText="1"/>
    </xf>
    <xf numFmtId="0" fontId="26" fillId="0" borderId="0" xfId="0" applyFont="1" applyAlignment="1">
      <alignment horizontal="centerContinuous" vertical="center" wrapText="1"/>
    </xf>
    <xf numFmtId="0" fontId="29" fillId="0" borderId="0" xfId="0" applyFont="1" applyAlignment="1">
      <alignment horizontal="centerContinuous" vertical="center" wrapText="1"/>
    </xf>
    <xf numFmtId="0" fontId="36" fillId="31" borderId="24" xfId="0" applyFont="1" applyFill="1" applyBorder="1" applyAlignment="1">
      <alignment horizontal="center" vertical="center" wrapText="1"/>
    </xf>
    <xf numFmtId="0" fontId="36" fillId="31" borderId="25" xfId="0" applyFont="1" applyFill="1" applyBorder="1" applyAlignment="1">
      <alignment horizontal="center" vertical="center" wrapText="1"/>
    </xf>
    <xf numFmtId="0" fontId="26" fillId="25" borderId="26" xfId="0" applyFont="1" applyFill="1" applyBorder="1" applyAlignment="1">
      <alignment horizontal="center" vertical="center"/>
    </xf>
    <xf numFmtId="0" fontId="26" fillId="25" borderId="27" xfId="0" applyFont="1" applyFill="1" applyBorder="1" applyAlignment="1">
      <alignment horizontal="center" vertical="center"/>
    </xf>
    <xf numFmtId="0" fontId="42" fillId="0" borderId="60" xfId="0" applyFont="1" applyBorder="1"/>
    <xf numFmtId="165" fontId="48" fillId="0" borderId="0" xfId="0" applyNumberFormat="1" applyFont="1" applyAlignment="1">
      <alignment vertical="center"/>
    </xf>
    <xf numFmtId="0" fontId="4" fillId="0" borderId="0" xfId="0" applyFont="1"/>
    <xf numFmtId="1" fontId="52" fillId="26" borderId="35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top"/>
    </xf>
    <xf numFmtId="0" fontId="53" fillId="0" borderId="0" xfId="0" applyFont="1"/>
    <xf numFmtId="49" fontId="26" fillId="0" borderId="67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left" vertical="center" wrapText="1"/>
    </xf>
    <xf numFmtId="49" fontId="37" fillId="0" borderId="0" xfId="0" applyNumberFormat="1" applyFont="1" applyAlignment="1">
      <alignment horizontal="centerContinuous" vertical="center" wrapText="1"/>
    </xf>
    <xf numFmtId="49" fontId="42" fillId="0" borderId="0" xfId="0" applyNumberFormat="1" applyFont="1" applyAlignment="1">
      <alignment horizontal="centerContinuous" vertical="center" wrapText="1"/>
    </xf>
    <xf numFmtId="0" fontId="49" fillId="0" borderId="68" xfId="0" applyFont="1" applyBorder="1" applyAlignment="1">
      <alignment vertical="top" wrapText="1"/>
    </xf>
    <xf numFmtId="0" fontId="25" fillId="0" borderId="69" xfId="0" applyFont="1" applyBorder="1" applyAlignment="1">
      <alignment horizontal="center" vertical="center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3" xfId="0" applyFont="1" applyFill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left" vertical="center" wrapText="1"/>
    </xf>
    <xf numFmtId="49" fontId="37" fillId="0" borderId="42" xfId="0" applyNumberFormat="1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1" fontId="37" fillId="0" borderId="42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1" fontId="37" fillId="0" borderId="16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vertical="center" wrapText="1"/>
    </xf>
    <xf numFmtId="0" fontId="37" fillId="0" borderId="56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1" fontId="54" fillId="0" borderId="66" xfId="0" applyNumberFormat="1" applyFont="1" applyBorder="1" applyAlignment="1">
      <alignment horizontal="center" vertical="center" wrapText="1"/>
    </xf>
    <xf numFmtId="1" fontId="37" fillId="0" borderId="35" xfId="0" applyNumberFormat="1" applyFont="1" applyBorder="1" applyAlignment="1">
      <alignment horizontal="center" vertical="center" wrapText="1"/>
    </xf>
    <xf numFmtId="0" fontId="37" fillId="0" borderId="36" xfId="0" applyFont="1" applyBorder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49" fontId="26" fillId="32" borderId="0" xfId="0" applyNumberFormat="1" applyFont="1" applyFill="1" applyAlignment="1">
      <alignment horizontal="center" vertical="center"/>
    </xf>
    <xf numFmtId="0" fontId="3" fillId="0" borderId="70" xfId="0" applyFont="1" applyBorder="1" applyAlignment="1">
      <alignment horizontal="center" vertical="top"/>
    </xf>
    <xf numFmtId="0" fontId="3" fillId="0" borderId="71" xfId="0" applyFont="1" applyBorder="1"/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7" fillId="28" borderId="53" xfId="0" applyFont="1" applyFill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2" fillId="0" borderId="16" xfId="0" applyFont="1" applyBorder="1"/>
    <xf numFmtId="49" fontId="36" fillId="0" borderId="0" xfId="0" applyNumberFormat="1" applyFont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6" fillId="0" borderId="74" xfId="0" applyFont="1" applyBorder="1" applyAlignment="1">
      <alignment horizontal="left" vertical="center" wrapText="1"/>
    </xf>
    <xf numFmtId="0" fontId="26" fillId="0" borderId="7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72" xfId="0" applyFont="1" applyBorder="1" applyAlignment="1">
      <alignment horizontal="left" vertical="center" wrapText="1"/>
    </xf>
  </cellXfs>
  <cellStyles count="4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 xr:uid="{00000000-0005-0000-0000-000024000000}"/>
    <cellStyle name="Normalny 3" xfId="46" xr:uid="{00000000-0005-0000-0000-000025000000}"/>
    <cellStyle name="Normalny 4" xfId="48" xr:uid="{00000000-0005-0000-0000-000026000000}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Walutowy 2" xfId="45" xr:uid="{00000000-0005-0000-0000-00002E000000}"/>
    <cellStyle name="Walutowy 3" xfId="47" xr:uid="{00000000-0005-0000-0000-00002F000000}"/>
    <cellStyle name="Zły" xfId="44" builtinId="27" customBuiltin="1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double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double">
          <color indexed="64"/>
        </left>
        <right style="double">
          <color indexed="64"/>
        </right>
        <top style="double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auto="1"/>
        </right>
        <top style="thin">
          <color indexed="64"/>
        </top>
        <bottom style="thin">
          <color indexed="64"/>
        </bottom>
        <vertical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double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double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theme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double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alignment horizontal="centerContinuous" vertical="center" textRotation="0" wrapText="1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centerContinuous" vertical="center" textRotation="0" wrapText="1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double">
          <color rgb="FF000000"/>
        </left>
        <right style="double">
          <color rgb="FF000000"/>
        </right>
        <top style="double">
          <color rgb="FF000000"/>
        </top>
        <bottom style="double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alignment horizontal="centerContinuous" vertical="center" textRotation="0" wrapText="1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centerContinuous" vertical="center" textRotation="0" wrapText="1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193327</xdr:colOff>
      <xdr:row>1</xdr:row>
      <xdr:rowOff>0</xdr:rowOff>
    </xdr:from>
    <xdr:to>
      <xdr:col>3</xdr:col>
      <xdr:colOff>2753590</xdr:colOff>
      <xdr:row>5</xdr:row>
      <xdr:rowOff>25977</xdr:rowOff>
    </xdr:to>
    <xdr:pic>
      <xdr:nvPicPr>
        <xdr:cNvPr id="3" name="Obraz 2" descr="Nagłówek z logotypami:&#10;Fundusze Europejskie Program Regionalny&#10;Flaga RP Rzeczypospolita Polska&#10;Herb Województwo Świętokrzyskie&#10;Unia Europejska Europejski Fundusz Społeczny&#10;Flaga Unii Europejskiej">
          <a:extLst>
            <a:ext uri="{FF2B5EF4-FFF2-40B4-BE49-F238E27FC236}">
              <a16:creationId xmlns:a16="http://schemas.microsoft.com/office/drawing/2014/main" id="{46C99650-A8E2-2B0D-D453-E9200A81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441" y="164523"/>
          <a:ext cx="7071649" cy="684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24</xdr:row>
      <xdr:rowOff>57149</xdr:rowOff>
    </xdr:from>
    <xdr:to>
      <xdr:col>5</xdr:col>
      <xdr:colOff>504825</xdr:colOff>
      <xdr:row>47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57175" y="30394274"/>
          <a:ext cx="11601450" cy="377190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/>
            <a:t>Uwagi do oceny dopuszczającej ogólnej:</a:t>
          </a:r>
        </a:p>
        <a:p>
          <a:pPr algn="ctr"/>
          <a:endParaRPr lang="pl-PL" sz="1100" b="1"/>
        </a:p>
        <a:p>
          <a:pPr algn="l"/>
          <a:endParaRPr lang="pl-PL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171449</xdr:rowOff>
    </xdr:from>
    <xdr:to>
      <xdr:col>7</xdr:col>
      <xdr:colOff>4406167</xdr:colOff>
      <xdr:row>19</xdr:row>
      <xdr:rowOff>152400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6438899"/>
          <a:ext cx="11187967" cy="17049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/>
            <a:t>Uzasadnienie oceny punktowej</a:t>
          </a:r>
        </a:p>
        <a:p>
          <a:pPr algn="ctr"/>
          <a:endParaRPr lang="pl-PL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730250</xdr:colOff>
      <xdr:row>22</xdr:row>
      <xdr:rowOff>0</xdr:rowOff>
    </xdr:from>
    <xdr:to>
      <xdr:col>4</xdr:col>
      <xdr:colOff>847725</xdr:colOff>
      <xdr:row>24</xdr:row>
      <xdr:rowOff>133349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911600" y="5743575"/>
          <a:ext cx="2117725" cy="533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………………………………………………….</a:t>
          </a:r>
        </a:p>
        <a:p>
          <a:pPr algn="ctr"/>
          <a:r>
            <a:rPr lang="pl-PL" sz="1000">
              <a:solidFill>
                <a:sysClr val="windowText" lastClr="000000"/>
              </a:solidFill>
            </a:rPr>
            <a:t>/podpis oceniającego/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ryteriaPunktoweDef" displayName="KryteriaPunktoweDef" ref="A5:F10" totalsRowCount="1" headerRowDxfId="93" dataDxfId="91" headerRowBorderDxfId="92" tableBorderDxfId="90">
  <tableColumns count="6">
    <tableColumn id="1" xr3:uid="{00000000-0010-0000-0000-000001000000}" name="Lp." dataDxfId="89" totalsRowDxfId="88"/>
    <tableColumn id="2" xr3:uid="{00000000-0010-0000-0000-000002000000}" name="Nazwa kryterium" dataDxfId="87" totalsRowDxfId="86"/>
    <tableColumn id="3" xr3:uid="{00000000-0010-0000-0000-000003000000}" name="Definicja kryterium (informacja o zasadach oceny)" dataDxfId="85" totalsRowDxfId="84"/>
    <tableColumn id="7" xr3:uid="{00000000-0010-0000-0000-000007000000}" name="Liczba punktów (1)" dataDxfId="83" totalsRowDxfId="82"/>
    <tableColumn id="6" xr3:uid="{00000000-0010-0000-0000-000006000000}" name="Waga kryterium_x000a_(2)" totalsRowLabel="Suma:" totalsRowDxfId="81"/>
    <tableColumn id="4" xr3:uid="{00000000-0010-0000-0000-000004000000}" name="Maksymalna liczba punktów_x000a_(1x2)" totalsRowFunction="sum" dataDxfId="80" totalsRowDxfId="79">
      <calculatedColumnFormula xml:space="preserve"> VALUE(RIGHT(D6,LEN(D6)-SEARCH("-",D6)))*E6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C.KryteriaPunktowe" displayName="C.KryteriaPunktowe" ref="A5:H9" totalsRowShown="0" headerRowDxfId="11" dataDxfId="9" headerRowBorderDxfId="10" tableBorderDxfId="8">
  <tableColumns count="8">
    <tableColumn id="1" xr3:uid="{00000000-0010-0000-0600-000001000000}" name="Lp." dataDxfId="7">
      <calculatedColumnFormula>KryteriaPunktoweDef[[#This Row],[Lp.]]</calculatedColumnFormula>
    </tableColumn>
    <tableColumn id="2" xr3:uid="{00000000-0010-0000-0600-000002000000}" name="Kryterium" dataDxfId="6">
      <calculatedColumnFormula>KryteriaPunktoweDef[[#This Row],[Nazwa kryterium]]</calculatedColumnFormula>
    </tableColumn>
    <tableColumn id="3" xr3:uid="{00000000-0010-0000-0600-000003000000}" name="Punktacja" dataDxfId="5">
      <calculatedColumnFormula>KryteriaPunktoweDef[[#This Row],[Liczba punktów (1)]]</calculatedColumnFormula>
    </tableColumn>
    <tableColumn id="4" xr3:uid="{00000000-0010-0000-0600-000004000000}" name="Waga" dataDxfId="4">
      <calculatedColumnFormula>KryteriaPunktoweDef[[#This Row],[Waga kryterium
(2)]]</calculatedColumnFormula>
    </tableColumn>
    <tableColumn id="5" xr3:uid="{00000000-0010-0000-0600-000005000000}" name="Maks. _x000a_liczba _x000a_pkt." dataDxfId="3">
      <calculatedColumnFormula>KryteriaPunktoweDef[[#This Row],[Maksymalna liczba punktów
(1x2)]]</calculatedColumnFormula>
    </tableColumn>
    <tableColumn id="6" xr3:uid="{00000000-0010-0000-0600-000006000000}" name="Liczba uzyskanych punktów (przed zważeniem)" dataDxfId="2"/>
    <tableColumn id="7" xr3:uid="{00000000-0010-0000-0600-000007000000}" name="Liczba uzyskanych punktów (po zważeniu)" dataDxfId="1">
      <calculatedColumnFormula>F6*D6</calculatedColumnFormula>
    </tableColumn>
    <tableColumn id="8" xr3:uid="{00000000-0010-0000-0600-000008000000}" name="Uzasadnienie oceny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ryteriaRozstrzygające" displayName="KryteriaRozstrzygające" ref="B15:C16" headerRowCount="0" totalsRowShown="0" headerRowDxfId="78" tableBorderDxfId="77" totalsRowBorderDxfId="76">
  <tableColumns count="2">
    <tableColumn id="1" xr3:uid="{00000000-0010-0000-0100-000001000000}" name="Kolumna1" headerRowDxfId="75" dataDxfId="74"/>
    <tableColumn id="2" xr3:uid="{00000000-0010-0000-0100-000002000000}" name="Kolumna2" headerRowDxfId="73" dataDxfId="7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42E5B87-4533-43B8-8C6E-8A9A0AE78404}" name="KryteriaPunktoweDef10" displayName="KryteriaPunktoweDef10" ref="A5:E10" totalsRowCount="1" headerRowDxfId="71" dataDxfId="69" headerRowBorderDxfId="70" tableBorderDxfId="68">
  <tableColumns count="5">
    <tableColumn id="1" xr3:uid="{E0082A6B-85AA-488E-92FD-FA148BC02CAA}" name="Lp." dataDxfId="67" totalsRowDxfId="66"/>
    <tableColumn id="2" xr3:uid="{F54F876B-D744-4C7F-92DF-412288C7D0EA}" name="Nazwa kryterium" dataDxfId="65" totalsRowDxfId="64"/>
    <tableColumn id="7" xr3:uid="{80B476EB-5A80-4D0E-96D0-46F7F297ABDE}" name="Liczba punktów (1)" dataDxfId="63" totalsRowDxfId="62"/>
    <tableColumn id="6" xr3:uid="{654432BA-C40D-46DF-8927-1D6300105195}" name="Waga kryterium_x000a_(2)" totalsRowLabel="Suma:" totalsRowDxfId="61"/>
    <tableColumn id="4" xr3:uid="{67210B0E-D080-401F-B9D9-E7AB4568EE89}" name="Maksymalna liczba punktów_x000a_(1x2)" totalsRowFunction="sum" dataDxfId="60" totalsRowDxfId="59">
      <calculatedColumnFormula xml:space="preserve"> VALUE(RIGHT(C6,LEN(C6)-SEARCH("-",C6)))*D6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586D278-0B52-44B6-A931-E7661BE4C3DF}" name="KryteriaRozstrzygające12" displayName="KryteriaRozstrzygające12" ref="B15:C16" headerRowCount="0" totalsRowShown="0" headerRowDxfId="58" tableBorderDxfId="57" totalsRowBorderDxfId="56">
  <tableColumns count="2">
    <tableColumn id="1" xr3:uid="{553490ED-E05A-419C-AAAA-B3696DE068DE}" name="Kolumna1" headerRowDxfId="55" dataDxfId="54"/>
    <tableColumn id="2" xr3:uid="{C1E526BD-C434-4CCC-8118-D5DDF593532C}" name="Kolumna2" headerRowDxfId="53" dataDxfId="52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KryteriaFormalne_Frm" displayName="tKryteriaFormalne_Frm" ref="A5:F15" totalsRowShown="0" headerRowDxfId="51" dataDxfId="50" tableBorderDxfId="49">
  <tableColumns count="6">
    <tableColumn id="1" xr3:uid="{00000000-0010-0000-0200-000001000000}" name="Lp." dataDxfId="48"/>
    <tableColumn id="2" xr3:uid="{00000000-0010-0000-0200-000002000000}" name="Nazwa kryterium" dataDxfId="47"/>
    <tableColumn id="3" xr3:uid="{00000000-0010-0000-0200-000003000000}" name="Definicja kryterium (informacja o zasadach oceny)" dataDxfId="46"/>
    <tableColumn id="4" xr3:uid="{00000000-0010-0000-0200-000004000000}" name="Tak" dataDxfId="45"/>
    <tableColumn id="5" xr3:uid="{00000000-0010-0000-0200-000005000000}" name="Nie" dataDxfId="44"/>
    <tableColumn id="6" xr3:uid="{00000000-0010-0000-0200-000006000000}" name="Nie dotyczy" dataDxfId="43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A.WynikOcFormalna" displayName="A.WynikOcFormalna" ref="D18:E19" totalsRowShown="0" headerRowDxfId="42" dataDxfId="41" tableBorderDxfId="40">
  <tableColumns count="2">
    <tableColumn id="2" xr3:uid="{00000000-0010-0000-0300-000002000000}" name="Pozytywny" dataDxfId="39">
      <calculatedColumnFormula>IF(COUNTIFS(tKryteriaFormalne_Pom[Tak Względne],"X")=10,"X","")</calculatedColumnFormula>
    </tableColumn>
    <tableColumn id="3" xr3:uid="{00000000-0010-0000-0300-000003000000}" name="Negatywny " dataDxfId="38">
      <calculatedColumnFormula>IF(OR(COUNTIFS(tKryteriaFormalne_Frm[Nie],"x")&gt;0,COUNTIFS(tKryteriaFormalne_Frm[Nie],"X")&gt;0),"X","")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B74657-AE11-4CF4-85D2-29F340654F05}" name="tKryteriaFormalne_Pom" displayName="tKryteriaFormalne_Pom" ref="A5:C15" totalsRowShown="0" headerRowDxfId="37" dataDxfId="36" tableBorderDxfId="35">
  <tableColumns count="3">
    <tableColumn id="1" xr3:uid="{75DE25BF-0221-459F-BD86-F82870D2E381}" name="Lp." dataDxfId="34"/>
    <tableColumn id="2" xr3:uid="{AA962404-1C32-4DCC-985D-4661904BE6F4}" name="Nazwa kryterium" dataDxfId="33"/>
    <tableColumn id="7" xr3:uid="{ECD007C6-F077-409C-BF8E-042ADBB776FC}" name="Tak Względne" dataDxfId="32">
      <calculatedColumnFormula>IF(OR(EXACT(UPPER(tKryteriaFormalne_Frm[[#This Row],[Tak]]),"X"),EXACT(UPPER(tKryteriaFormalne_Frm[[#This Row],[Nie dotyczy]]),"X")),"X","")</calculatedColumnFormula>
    </tableColumn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KryteriaDopOgólne_Frm" displayName="tKryteriaDopOgólne_Frm" ref="A5:F17" totalsRowShown="0" headerRowDxfId="30" dataDxfId="28" headerRowBorderDxfId="29" tableBorderDxfId="27" totalsRowBorderDxfId="26">
  <tableColumns count="6">
    <tableColumn id="1" xr3:uid="{00000000-0010-0000-0400-000001000000}" name="Lp." dataDxfId="25"/>
    <tableColumn id="2" xr3:uid="{00000000-0010-0000-0400-000002000000}" name="Nazwa kryterium " dataDxfId="24"/>
    <tableColumn id="3" xr3:uid="{00000000-0010-0000-0400-000003000000}" name="Definicja kryterium (informacja o zasadach oceny)" dataDxfId="23"/>
    <tableColumn id="4" xr3:uid="{00000000-0010-0000-0400-000004000000}" name="Tak" dataDxfId="22"/>
    <tableColumn id="5" xr3:uid="{00000000-0010-0000-0400-000005000000}" name="Nie" dataDxfId="21"/>
    <tableColumn id="6" xr3:uid="{00000000-0010-0000-0400-000006000000}" name="Nie dotyczy" dataDxfId="20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33E5B25-C79E-4A0F-A9F5-A8BA8D42F4BF}" name="tKryteriaDopOgólne_Pom" displayName="tKryteriaDopOgólne_Pom" ref="A5:C17" totalsRowShown="0" headerRowDxfId="19" dataDxfId="17" headerRowBorderDxfId="18" tableBorderDxfId="16" totalsRowBorderDxfId="15">
  <tableColumns count="3">
    <tableColumn id="1" xr3:uid="{3BB2B7BD-3B00-47D8-94BA-BD499605E724}" name="Lp." dataDxfId="14"/>
    <tableColumn id="2" xr3:uid="{BD36F049-A0EC-4F30-9D0E-AB68B3EF06BD}" name="Nazwa kryterium " dataDxfId="13"/>
    <tableColumn id="7" xr3:uid="{6CCB3525-C55A-420E-AA1A-AE8A679EF682}" name="Tak Względne" dataDxfId="12">
      <calculatedColumnFormula>IF(OR(EXACT(UPPER(tKryteriaDopOgólne_Frm[[#This Row],[Tak]]),"X"),EXACT(UPPER(tKryteriaDopOgólne_Frm[[#This Row],[Nie dotyczy]]),"X")),"X","")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8:I18"/>
  <sheetViews>
    <sheetView view="pageBreakPreview" zoomScale="110" zoomScaleNormal="100" zoomScaleSheetLayoutView="110" zoomScalePageLayoutView="42" workbookViewId="0">
      <selection activeCell="D16" sqref="D16"/>
    </sheetView>
  </sheetViews>
  <sheetFormatPr defaultColWidth="8.85546875" defaultRowHeight="12.75"/>
  <cols>
    <col min="1" max="1" width="43.7109375" style="1" customWidth="1"/>
    <col min="2" max="2" width="31.140625" customWidth="1"/>
    <col min="3" max="3" width="36.42578125" customWidth="1"/>
    <col min="4" max="4" width="44.85546875" customWidth="1"/>
    <col min="5" max="5" width="32.7109375" customWidth="1"/>
    <col min="6" max="6" width="29.85546875" customWidth="1"/>
    <col min="7" max="7" width="26.7109375" customWidth="1"/>
    <col min="8" max="8" width="24.140625" customWidth="1"/>
    <col min="9" max="9" width="34.42578125" customWidth="1"/>
  </cols>
  <sheetData>
    <row r="8" spans="1:9" s="2" customFormat="1" ht="39.75" customHeight="1">
      <c r="A8" s="93" t="s">
        <v>25</v>
      </c>
      <c r="B8" s="54" t="s">
        <v>109</v>
      </c>
      <c r="C8" s="55"/>
      <c r="D8" s="54"/>
      <c r="E8" s="54"/>
      <c r="F8" s="3"/>
      <c r="G8" s="3"/>
      <c r="H8" s="3"/>
      <c r="I8" s="3"/>
    </row>
    <row r="9" spans="1:9" s="2" customFormat="1" ht="44.25" customHeight="1">
      <c r="A9" s="93" t="s">
        <v>18</v>
      </c>
      <c r="B9" s="56" t="s">
        <v>142</v>
      </c>
      <c r="C9" s="55"/>
      <c r="D9" s="56"/>
      <c r="E9" s="56"/>
      <c r="F9" s="4"/>
      <c r="G9" s="4"/>
      <c r="H9" s="4"/>
      <c r="I9" s="4"/>
    </row>
    <row r="10" spans="1:9" s="2" customFormat="1" ht="42" customHeight="1">
      <c r="A10" s="93" t="s">
        <v>19</v>
      </c>
      <c r="B10" s="213" t="s">
        <v>143</v>
      </c>
      <c r="C10" s="213"/>
      <c r="D10" s="213"/>
      <c r="E10" s="213"/>
      <c r="F10" s="3"/>
      <c r="G10" s="3"/>
      <c r="H10" s="3"/>
      <c r="I10" s="3"/>
    </row>
    <row r="11" spans="1:9" s="2" customFormat="1" ht="54.75" customHeight="1">
      <c r="A11" s="93" t="s">
        <v>20</v>
      </c>
      <c r="B11" s="213" t="s">
        <v>108</v>
      </c>
      <c r="C11" s="213"/>
      <c r="D11" s="213"/>
      <c r="E11" s="213"/>
      <c r="F11" s="3"/>
      <c r="G11" s="3"/>
      <c r="H11" s="3"/>
      <c r="I11" s="3"/>
    </row>
    <row r="12" spans="1:9" s="2" customFormat="1" ht="36" customHeight="1">
      <c r="A12" s="93" t="s">
        <v>26</v>
      </c>
      <c r="B12" s="54" t="s">
        <v>81</v>
      </c>
      <c r="C12" s="55"/>
      <c r="D12" s="57"/>
      <c r="E12" s="57"/>
      <c r="F12" s="5"/>
      <c r="G12" s="5"/>
      <c r="H12" s="5"/>
      <c r="I12" s="5"/>
    </row>
    <row r="13" spans="1:9" ht="38.25" customHeight="1">
      <c r="A13" s="93" t="s">
        <v>16</v>
      </c>
      <c r="B13" s="54" t="s">
        <v>82</v>
      </c>
      <c r="C13" s="58"/>
      <c r="D13" s="57"/>
      <c r="E13" s="57"/>
      <c r="F13" s="5"/>
      <c r="G13" s="5"/>
      <c r="H13" s="5"/>
      <c r="I13" s="5"/>
    </row>
    <row r="14" spans="1:9" ht="36" customHeight="1">
      <c r="A14" s="93" t="s">
        <v>0</v>
      </c>
      <c r="B14" s="170">
        <v>0</v>
      </c>
      <c r="C14" s="58"/>
      <c r="D14" s="59"/>
      <c r="E14" s="59"/>
      <c r="F14" s="7"/>
      <c r="G14" s="7"/>
      <c r="H14" s="7"/>
      <c r="I14" s="8"/>
    </row>
    <row r="15" spans="1:9" ht="30" customHeight="1">
      <c r="A15" s="93" t="s">
        <v>27</v>
      </c>
      <c r="B15" s="170">
        <v>0</v>
      </c>
      <c r="C15" s="58"/>
      <c r="D15" s="59"/>
      <c r="E15" s="60"/>
      <c r="F15" s="7"/>
      <c r="G15" s="7"/>
      <c r="H15" s="7"/>
      <c r="I15" s="8"/>
    </row>
    <row r="16" spans="1:9" ht="29.25" customHeight="1">
      <c r="A16" s="93" t="s">
        <v>58</v>
      </c>
      <c r="B16" s="170">
        <v>0</v>
      </c>
      <c r="C16" s="58"/>
      <c r="D16" s="59"/>
      <c r="E16" s="61"/>
      <c r="F16" s="9"/>
      <c r="G16" s="10"/>
      <c r="H16" s="11"/>
      <c r="I16" s="8"/>
    </row>
    <row r="17" spans="1:9" ht="30.75" customHeight="1">
      <c r="A17" s="94" t="s">
        <v>127</v>
      </c>
      <c r="B17" s="170">
        <v>0</v>
      </c>
      <c r="C17" s="58"/>
      <c r="D17" s="59"/>
      <c r="E17" s="61"/>
      <c r="F17" s="9"/>
      <c r="G17" s="10"/>
      <c r="H17" s="11"/>
      <c r="I17" s="8"/>
    </row>
    <row r="18" spans="1:9" ht="35.25" customHeight="1">
      <c r="A18" s="25" t="s">
        <v>34</v>
      </c>
      <c r="B18" s="13" t="s">
        <v>110</v>
      </c>
      <c r="C18" s="8"/>
      <c r="D18" s="90" t="s">
        <v>52</v>
      </c>
      <c r="E18" s="140"/>
      <c r="F18" s="15"/>
      <c r="H18" s="14"/>
      <c r="I18" s="14"/>
    </row>
  </sheetData>
  <sheetProtection formatCells="0" formatColumns="0" formatRows="0" autoFilter="0"/>
  <protectedRanges>
    <protectedRange sqref="A13:B16 D13:I16 A18:F18 H18:I18" name="Rozstęp1_1"/>
    <protectedRange sqref="A17:B17 D17:I17" name="Rozstęp1_1_1"/>
  </protectedRanges>
  <mergeCells count="2">
    <mergeCell ref="B10:E10"/>
    <mergeCell ref="B11:E11"/>
  </mergeCells>
  <printOptions horizontalCentered="1"/>
  <pageMargins left="0.15748031496062992" right="0.19685039370078741" top="0.39370078740157483" bottom="0.35433070866141736" header="0.31496062992125984" footer="0.31496062992125984"/>
  <pageSetup paperSize="9" scale="68" orientation="landscape" r:id="rId1"/>
  <headerFooter>
    <oddFooter xml:space="preserve">&amp;C&amp;"-,Standardowy"Strona &amp;P z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8">
    <pageSetUpPr fitToPage="1"/>
  </sheetPr>
  <dimension ref="A1:F17"/>
  <sheetViews>
    <sheetView view="pageBreakPreview" topLeftCell="A7" zoomScaleNormal="100" zoomScaleSheetLayoutView="100" workbookViewId="0">
      <selection activeCell="C9" sqref="C9"/>
    </sheetView>
  </sheetViews>
  <sheetFormatPr defaultColWidth="11.42578125" defaultRowHeight="15"/>
  <cols>
    <col min="1" max="1" width="5.7109375" style="45" bestFit="1" customWidth="1"/>
    <col min="2" max="2" width="35" style="45" customWidth="1"/>
    <col min="3" max="3" width="131" style="45" customWidth="1"/>
    <col min="4" max="4" width="14.85546875" style="45" customWidth="1"/>
    <col min="5" max="5" width="15.140625" style="45" customWidth="1"/>
    <col min="6" max="6" width="14.7109375" style="45" customWidth="1"/>
    <col min="7" max="16384" width="11.42578125" style="45"/>
  </cols>
  <sheetData>
    <row r="1" spans="1:6" ht="18.75" customHeight="1">
      <c r="A1" s="42"/>
      <c r="B1" s="43" t="str">
        <f>NagAOC!A18</f>
        <v>Numer ewidencyjny wniosku:</v>
      </c>
      <c r="C1" s="44" t="str">
        <f>NagAOC!B18</f>
        <v>RPSW.13.02.00-26-????/23</v>
      </c>
      <c r="D1" s="44"/>
      <c r="E1" s="44"/>
    </row>
    <row r="2" spans="1:6">
      <c r="A2" s="42"/>
      <c r="B2" s="46"/>
      <c r="C2" s="47"/>
      <c r="D2" s="47"/>
      <c r="E2" s="47"/>
    </row>
    <row r="3" spans="1:6">
      <c r="A3" s="48" t="s">
        <v>80</v>
      </c>
      <c r="B3" s="41"/>
      <c r="C3" s="41"/>
      <c r="D3" s="41"/>
      <c r="E3" s="41"/>
    </row>
    <row r="4" spans="1:6">
      <c r="A4" s="48"/>
      <c r="B4" s="41"/>
      <c r="C4" s="41"/>
      <c r="D4" s="41"/>
      <c r="E4" s="41"/>
    </row>
    <row r="5" spans="1:6" ht="38.25">
      <c r="A5" s="144" t="s">
        <v>9</v>
      </c>
      <c r="B5" s="69" t="s">
        <v>37</v>
      </c>
      <c r="C5" s="69" t="s">
        <v>22</v>
      </c>
      <c r="D5" s="70" t="s">
        <v>71</v>
      </c>
      <c r="E5" s="70" t="s">
        <v>72</v>
      </c>
      <c r="F5" s="145" t="s">
        <v>73</v>
      </c>
    </row>
    <row r="6" spans="1:6" ht="150.75" customHeight="1">
      <c r="A6" s="146" t="s">
        <v>4</v>
      </c>
      <c r="B6" s="68" t="s">
        <v>101</v>
      </c>
      <c r="C6" s="68" t="s">
        <v>136</v>
      </c>
      <c r="D6" s="147" t="s">
        <v>102</v>
      </c>
      <c r="E6" s="75">
        <v>5</v>
      </c>
      <c r="F6" s="147">
        <f t="shared" ref="F6:F8" si="0" xml:space="preserve"> VALUE(RIGHT(D6,LEN(D6)-SEARCH("-",D6)))*E6</f>
        <v>20</v>
      </c>
    </row>
    <row r="7" spans="1:6" ht="63.75">
      <c r="A7" s="146" t="s">
        <v>5</v>
      </c>
      <c r="B7" s="68" t="s">
        <v>111</v>
      </c>
      <c r="C7" s="68" t="s">
        <v>112</v>
      </c>
      <c r="D7" s="148" t="s">
        <v>113</v>
      </c>
      <c r="E7" s="74">
        <v>6</v>
      </c>
      <c r="F7" s="148">
        <f t="shared" si="0"/>
        <v>12</v>
      </c>
    </row>
    <row r="8" spans="1:6" ht="51">
      <c r="A8" s="146" t="s">
        <v>6</v>
      </c>
      <c r="B8" s="68" t="s">
        <v>104</v>
      </c>
      <c r="C8" s="68" t="s">
        <v>114</v>
      </c>
      <c r="D8" s="148" t="s">
        <v>40</v>
      </c>
      <c r="E8" s="72" t="s">
        <v>115</v>
      </c>
      <c r="F8" s="148">
        <f t="shared" si="0"/>
        <v>4</v>
      </c>
    </row>
    <row r="9" spans="1:6" ht="26.25" thickBot="1">
      <c r="A9" s="146" t="s">
        <v>7</v>
      </c>
      <c r="B9" s="68" t="s">
        <v>105</v>
      </c>
      <c r="C9" s="68" t="s">
        <v>137</v>
      </c>
      <c r="D9" s="148" t="s">
        <v>103</v>
      </c>
      <c r="E9" s="72" t="s">
        <v>76</v>
      </c>
      <c r="F9" s="71">
        <f xml:space="preserve"> VALUE(RIGHT(D9,LEN(D9)-SEARCH("-",D9)))*E9</f>
        <v>6</v>
      </c>
    </row>
    <row r="10" spans="1:6" ht="15.75" thickTop="1">
      <c r="A10" s="149"/>
      <c r="B10" s="150"/>
      <c r="C10" s="169"/>
      <c r="D10" s="151"/>
      <c r="E10" s="152" t="s">
        <v>74</v>
      </c>
      <c r="F10" s="206">
        <f>SUBTOTAL(109,KryteriaPunktoweDef[Maksymalna liczba punktów
(1x2)])</f>
        <v>42</v>
      </c>
    </row>
    <row r="11" spans="1:6" ht="52.5" customHeight="1" thickBot="1">
      <c r="A11" s="62"/>
      <c r="B11" s="176"/>
      <c r="D11" s="177"/>
      <c r="E11" s="178"/>
    </row>
    <row r="12" spans="1:6" ht="46.5" thickTop="1" thickBot="1">
      <c r="B12" s="180" t="s">
        <v>70</v>
      </c>
      <c r="C12" s="179" t="s">
        <v>116</v>
      </c>
      <c r="D12" s="49"/>
      <c r="E12" s="49"/>
    </row>
    <row r="13" spans="1:6" ht="18" customHeight="1" thickTop="1">
      <c r="A13" s="42"/>
      <c r="B13" s="49"/>
      <c r="D13" s="49"/>
      <c r="E13" s="49"/>
    </row>
    <row r="14" spans="1:6">
      <c r="B14"/>
      <c r="C14"/>
      <c r="D14"/>
      <c r="E14"/>
    </row>
    <row r="15" spans="1:6">
      <c r="B15" s="153" t="s">
        <v>117</v>
      </c>
      <c r="C15" s="154" t="s">
        <v>106</v>
      </c>
    </row>
    <row r="16" spans="1:6">
      <c r="B16" s="155" t="s">
        <v>107</v>
      </c>
      <c r="C16" s="156" t="s">
        <v>118</v>
      </c>
    </row>
    <row r="17" ht="18.75" customHeight="1"/>
  </sheetData>
  <sheetProtection formatCells="0" formatColumns="0" formatRows="0" insertColumns="0" insertRows="0" insertHyperlinks="0" deleteColumns="0" deleteRows="0" sort="0" autoFilter="0" pivotTables="0"/>
  <phoneticPr fontId="55" type="noConversion"/>
  <pageMargins left="0.70866141732283472" right="0.70866141732283472" top="0.39370078740157483" bottom="0.74803149606299213" header="0.31496062992125984" footer="0.31496062992125984"/>
  <pageSetup paperSize="9" scale="61" fitToHeight="0" orientation="landscape" r:id="rId1"/>
  <headerFooter>
    <oddFooter xml:space="preserve">&amp;C&amp;"-,Standardowy"Strona &amp;P z &amp;N&amp;"Arial,Normalny"
</oddFooter>
  </headerFooter>
  <colBreaks count="1" manualBreakCount="1">
    <brk id="5" max="28" man="1"/>
  </col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D23BF-69A0-4A12-B4B2-0119F9C219B7}">
  <sheetPr>
    <pageSetUpPr fitToPage="1"/>
  </sheetPr>
  <dimension ref="A1:K17"/>
  <sheetViews>
    <sheetView topLeftCell="C1" zoomScaleNormal="100" zoomScaleSheetLayoutView="100" workbookViewId="0">
      <selection activeCell="K9" sqref="K9"/>
    </sheetView>
  </sheetViews>
  <sheetFormatPr defaultColWidth="11.42578125" defaultRowHeight="15"/>
  <cols>
    <col min="1" max="1" width="5.7109375" style="45" bestFit="1" customWidth="1"/>
    <col min="2" max="2" width="35" style="45" customWidth="1"/>
    <col min="3" max="3" width="131" style="45" customWidth="1"/>
    <col min="4" max="4" width="14.85546875" style="45" customWidth="1"/>
    <col min="5" max="6" width="15.140625" style="45" customWidth="1"/>
    <col min="7" max="7" width="14.7109375" style="45" customWidth="1"/>
    <col min="8" max="16384" width="11.42578125" style="45"/>
  </cols>
  <sheetData>
    <row r="1" spans="1:11" ht="18.75" customHeight="1">
      <c r="A1" s="42"/>
      <c r="B1" s="43" t="str">
        <f>NagAOC!A18</f>
        <v>Numer ewidencyjny wniosku:</v>
      </c>
      <c r="C1" s="44" t="str">
        <f>NagAOC!B18</f>
        <v>RPSW.13.02.00-26-????/23</v>
      </c>
      <c r="D1" s="44"/>
      <c r="E1" s="44"/>
      <c r="F1" s="44"/>
    </row>
    <row r="2" spans="1:11">
      <c r="A2" s="42"/>
      <c r="B2" s="46"/>
      <c r="C2" s="47"/>
      <c r="D2" s="47"/>
      <c r="E2" s="47"/>
      <c r="F2" s="47"/>
    </row>
    <row r="3" spans="1:11">
      <c r="A3" s="48" t="s">
        <v>80</v>
      </c>
      <c r="B3" s="41"/>
      <c r="C3" s="41"/>
      <c r="D3" s="41"/>
      <c r="E3" s="41"/>
      <c r="F3" s="41"/>
    </row>
    <row r="4" spans="1:11">
      <c r="A4" s="48"/>
      <c r="B4" s="41"/>
      <c r="C4" s="41"/>
      <c r="D4" s="41"/>
      <c r="E4" s="41"/>
      <c r="F4" s="41"/>
    </row>
    <row r="5" spans="1:11" ht="38.25">
      <c r="A5" s="144" t="s">
        <v>9</v>
      </c>
      <c r="B5" s="69" t="s">
        <v>37</v>
      </c>
      <c r="C5" s="70" t="s">
        <v>71</v>
      </c>
      <c r="D5" s="70" t="s">
        <v>72</v>
      </c>
      <c r="E5" s="145" t="s">
        <v>73</v>
      </c>
      <c r="F5" s="210"/>
      <c r="H5" s="208" t="s">
        <v>126</v>
      </c>
    </row>
    <row r="6" spans="1:11">
      <c r="A6" s="146" t="s">
        <v>4</v>
      </c>
      <c r="B6" s="68" t="s">
        <v>101</v>
      </c>
      <c r="C6" s="147" t="s">
        <v>102</v>
      </c>
      <c r="D6" s="75">
        <v>5</v>
      </c>
      <c r="E6" s="147">
        <f t="shared" ref="E6:E8" si="0" xml:space="preserve"> VALUE(RIGHT(C6,LEN(C6)-SEARCH("-",C6)))*D6</f>
        <v>20</v>
      </c>
      <c r="F6" s="211"/>
      <c r="H6" s="209">
        <v>1</v>
      </c>
      <c r="I6" s="209">
        <v>2</v>
      </c>
      <c r="J6" s="209">
        <v>3</v>
      </c>
      <c r="K6" s="209">
        <v>4</v>
      </c>
    </row>
    <row r="7" spans="1:11">
      <c r="A7" s="146" t="s">
        <v>5</v>
      </c>
      <c r="B7" s="68" t="s">
        <v>111</v>
      </c>
      <c r="C7" s="148" t="s">
        <v>113</v>
      </c>
      <c r="D7" s="74">
        <v>6</v>
      </c>
      <c r="E7" s="148">
        <f t="shared" si="0"/>
        <v>12</v>
      </c>
      <c r="F7" s="211"/>
      <c r="H7" s="209">
        <v>1</v>
      </c>
      <c r="I7" s="209">
        <v>2</v>
      </c>
      <c r="J7" s="209"/>
      <c r="K7" s="209"/>
    </row>
    <row r="8" spans="1:11" ht="25.5">
      <c r="A8" s="146" t="s">
        <v>6</v>
      </c>
      <c r="B8" s="68" t="s">
        <v>104</v>
      </c>
      <c r="C8" s="148" t="s">
        <v>40</v>
      </c>
      <c r="D8" s="72" t="s">
        <v>115</v>
      </c>
      <c r="E8" s="148">
        <f t="shared" si="0"/>
        <v>4</v>
      </c>
      <c r="F8" s="211"/>
      <c r="H8" s="209">
        <v>0</v>
      </c>
      <c r="I8" s="209">
        <v>1</v>
      </c>
      <c r="J8" s="209"/>
      <c r="K8" s="209"/>
    </row>
    <row r="9" spans="1:11" ht="26.25" thickBot="1">
      <c r="A9" s="146" t="s">
        <v>7</v>
      </c>
      <c r="B9" s="68" t="s">
        <v>105</v>
      </c>
      <c r="C9" s="148" t="s">
        <v>103</v>
      </c>
      <c r="D9" s="72" t="s">
        <v>76</v>
      </c>
      <c r="E9" s="71">
        <f xml:space="preserve"> VALUE(RIGHT(C9,LEN(C9)-SEARCH("-",C9)))*D9</f>
        <v>6</v>
      </c>
      <c r="F9" s="211"/>
      <c r="H9" s="209">
        <v>0</v>
      </c>
      <c r="I9" s="209">
        <v>1</v>
      </c>
      <c r="J9" s="209">
        <v>2</v>
      </c>
      <c r="K9" s="209">
        <v>3</v>
      </c>
    </row>
    <row r="10" spans="1:11" ht="15.75" thickTop="1">
      <c r="A10" s="149"/>
      <c r="B10" s="150"/>
      <c r="C10" s="151"/>
      <c r="D10" s="152" t="s">
        <v>74</v>
      </c>
      <c r="E10" s="206">
        <f>SUBTOTAL(109,KryteriaPunktoweDef10[Maksymalna liczba punktów
(1x2)])</f>
        <v>42</v>
      </c>
      <c r="F10" s="212"/>
    </row>
    <row r="11" spans="1:11" ht="52.5" customHeight="1" thickBot="1">
      <c r="A11" s="62"/>
      <c r="B11" s="176"/>
      <c r="D11" s="177"/>
      <c r="E11" s="178"/>
      <c r="F11" s="178"/>
    </row>
    <row r="12" spans="1:11" ht="46.5" thickTop="1" thickBot="1">
      <c r="B12" s="180" t="s">
        <v>70</v>
      </c>
      <c r="C12" s="179" t="s">
        <v>116</v>
      </c>
      <c r="D12" s="49"/>
      <c r="E12" s="49"/>
      <c r="F12" s="49"/>
    </row>
    <row r="13" spans="1:11" ht="18" customHeight="1" thickTop="1">
      <c r="A13" s="42"/>
      <c r="B13" s="49"/>
      <c r="D13" s="49"/>
      <c r="E13" s="49"/>
      <c r="F13" s="49"/>
    </row>
    <row r="14" spans="1:11">
      <c r="B14"/>
      <c r="C14"/>
      <c r="D14"/>
      <c r="E14"/>
      <c r="F14"/>
    </row>
    <row r="15" spans="1:11">
      <c r="B15" s="153" t="s">
        <v>117</v>
      </c>
      <c r="C15" s="154" t="s">
        <v>106</v>
      </c>
    </row>
    <row r="16" spans="1:11">
      <c r="B16" s="155" t="s">
        <v>107</v>
      </c>
      <c r="C16" s="156" t="s">
        <v>118</v>
      </c>
    </row>
    <row r="17" ht="18.75" customHeight="1"/>
  </sheetData>
  <sheetProtection formatCells="0" formatColumns="0" formatRows="0" insertColumns="0" insertRows="0" insertHyperlinks="0" deleteColumns="0" deleteRows="0" sort="0" autoFilter="0" pivotTables="0"/>
  <phoneticPr fontId="55" type="noConversion"/>
  <pageMargins left="0.70866141732283472" right="0.70866141732283472" top="0.39370078740157483" bottom="0.74803149606299213" header="0.31496062992125984" footer="0.31496062992125984"/>
  <pageSetup paperSize="9" scale="61" fitToHeight="0" orientation="landscape" r:id="rId1"/>
  <headerFooter>
    <oddFooter xml:space="preserve">&amp;C&amp;"-,Standardowy"Strona &amp;P z &amp;N&amp;"Arial,Normalny"
</oddFooter>
  </headerFooter>
  <rowBreaks count="1" manualBreakCount="1">
    <brk id="7" max="5" man="1"/>
  </rowBreaks>
  <colBreaks count="1" manualBreakCount="1">
    <brk id="6" max="28" man="1"/>
  </col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1"/>
  <sheetViews>
    <sheetView view="pageBreakPreview" zoomScale="120" zoomScaleNormal="100" zoomScaleSheetLayoutView="120" workbookViewId="0">
      <selection activeCell="B6" sqref="B6"/>
    </sheetView>
  </sheetViews>
  <sheetFormatPr defaultColWidth="8.85546875" defaultRowHeight="12.75"/>
  <cols>
    <col min="1" max="1" width="9" customWidth="1"/>
    <col min="2" max="2" width="42.7109375" style="17" customWidth="1"/>
    <col min="3" max="3" width="81.85546875" style="17" customWidth="1"/>
    <col min="4" max="4" width="9.85546875" customWidth="1"/>
    <col min="5" max="5" width="10.42578125" customWidth="1"/>
    <col min="6" max="7" width="13.5703125" customWidth="1"/>
  </cols>
  <sheetData>
    <row r="1" spans="1:8" s="34" customFormat="1">
      <c r="B1" s="39" t="str">
        <f>NagAOC!A18</f>
        <v>Numer ewidencyjny wniosku:</v>
      </c>
      <c r="C1" s="40" t="str">
        <f>NagAOC!B18</f>
        <v>RPSW.13.02.00-26-????/23</v>
      </c>
    </row>
    <row r="2" spans="1:8" s="34" customFormat="1">
      <c r="B2" s="36"/>
      <c r="C2" s="35"/>
    </row>
    <row r="3" spans="1:8" ht="15.75">
      <c r="A3" s="6" t="s">
        <v>53</v>
      </c>
      <c r="B3" s="26"/>
    </row>
    <row r="4" spans="1:8" ht="15.75">
      <c r="A4" s="6" t="s">
        <v>23</v>
      </c>
      <c r="B4" s="19"/>
      <c r="C4" s="19"/>
      <c r="D4" s="8"/>
      <c r="E4" s="8"/>
      <c r="F4" s="8"/>
    </row>
    <row r="5" spans="1:8" ht="16.5" thickBot="1">
      <c r="A5" s="29" t="s">
        <v>9</v>
      </c>
      <c r="B5" s="30" t="s">
        <v>37</v>
      </c>
      <c r="C5" s="30" t="s">
        <v>22</v>
      </c>
      <c r="D5" s="31" t="s">
        <v>1</v>
      </c>
      <c r="E5" s="31" t="s">
        <v>2</v>
      </c>
      <c r="F5" s="86" t="s">
        <v>3</v>
      </c>
    </row>
    <row r="6" spans="1:8" ht="31.5">
      <c r="A6" s="65" t="s">
        <v>4</v>
      </c>
      <c r="B6" s="67" t="s">
        <v>85</v>
      </c>
      <c r="C6" s="67" t="s">
        <v>86</v>
      </c>
      <c r="D6" s="33"/>
      <c r="E6" s="33"/>
      <c r="F6" s="201"/>
      <c r="G6" s="171"/>
    </row>
    <row r="7" spans="1:8" ht="31.5">
      <c r="A7" s="65" t="s">
        <v>5</v>
      </c>
      <c r="B7" s="67" t="s">
        <v>138</v>
      </c>
      <c r="C7" s="67" t="s">
        <v>88</v>
      </c>
      <c r="D7" s="33"/>
      <c r="E7" s="33"/>
      <c r="F7" s="201"/>
      <c r="G7" s="171"/>
    </row>
    <row r="8" spans="1:8" ht="297" customHeight="1">
      <c r="A8" s="65" t="s">
        <v>6</v>
      </c>
      <c r="B8" s="67" t="s">
        <v>41</v>
      </c>
      <c r="C8" s="67" t="s">
        <v>89</v>
      </c>
      <c r="D8" s="33"/>
      <c r="E8" s="33"/>
      <c r="F8" s="201"/>
      <c r="G8" s="171"/>
    </row>
    <row r="9" spans="1:8" ht="47.25">
      <c r="A9" s="65" t="s">
        <v>7</v>
      </c>
      <c r="B9" s="67" t="s">
        <v>42</v>
      </c>
      <c r="C9" s="67" t="s">
        <v>90</v>
      </c>
      <c r="D9" s="33"/>
      <c r="E9" s="33"/>
      <c r="F9" s="201"/>
      <c r="G9" s="171"/>
      <c r="H9" s="171"/>
    </row>
    <row r="10" spans="1:8" ht="78.75">
      <c r="A10" s="65" t="s">
        <v>8</v>
      </c>
      <c r="B10" s="67" t="s">
        <v>139</v>
      </c>
      <c r="C10" s="67" t="s">
        <v>92</v>
      </c>
      <c r="D10" s="33"/>
      <c r="E10" s="33"/>
      <c r="F10" s="175"/>
      <c r="G10" s="171"/>
    </row>
    <row r="11" spans="1:8" ht="63">
      <c r="A11" s="65" t="s">
        <v>28</v>
      </c>
      <c r="B11" s="67" t="s">
        <v>140</v>
      </c>
      <c r="C11" s="67" t="s">
        <v>94</v>
      </c>
      <c r="D11" s="33"/>
      <c r="E11" s="33"/>
      <c r="F11" s="201"/>
      <c r="G11" s="171"/>
    </row>
    <row r="12" spans="1:8" ht="78.75">
      <c r="A12" s="65" t="s">
        <v>29</v>
      </c>
      <c r="B12" s="67" t="s">
        <v>141</v>
      </c>
      <c r="C12" s="67" t="s">
        <v>62</v>
      </c>
      <c r="D12" s="33"/>
      <c r="E12" s="33"/>
      <c r="F12" s="201"/>
      <c r="G12" s="171"/>
    </row>
    <row r="13" spans="1:8" ht="63">
      <c r="A13" s="65" t="s">
        <v>35</v>
      </c>
      <c r="B13" s="67" t="s">
        <v>124</v>
      </c>
      <c r="C13" s="67" t="s">
        <v>63</v>
      </c>
      <c r="D13" s="33"/>
      <c r="E13" s="33"/>
      <c r="F13" s="87"/>
      <c r="G13" s="171"/>
    </row>
    <row r="14" spans="1:8" ht="78.75">
      <c r="A14" s="65" t="s">
        <v>66</v>
      </c>
      <c r="B14" s="67" t="s">
        <v>96</v>
      </c>
      <c r="C14" s="67" t="s">
        <v>125</v>
      </c>
      <c r="D14" s="33"/>
      <c r="E14" s="33"/>
      <c r="F14" s="87"/>
      <c r="G14" s="171"/>
    </row>
    <row r="15" spans="1:8" ht="47.25">
      <c r="A15" s="65" t="s">
        <v>67</v>
      </c>
      <c r="B15" s="67" t="s">
        <v>97</v>
      </c>
      <c r="C15" s="67" t="s">
        <v>64</v>
      </c>
      <c r="D15" s="33"/>
      <c r="E15" s="33"/>
      <c r="F15" s="87"/>
      <c r="G15" s="171"/>
    </row>
    <row r="16" spans="1:8" ht="15.75">
      <c r="A16" s="21"/>
      <c r="B16" s="66"/>
      <c r="C16" s="32"/>
      <c r="D16" s="33"/>
      <c r="E16" s="33"/>
      <c r="F16" s="33"/>
    </row>
    <row r="17" spans="1:6" s="8" customFormat="1" ht="15.75">
      <c r="B17" s="18"/>
      <c r="C17" s="27" t="s">
        <v>56</v>
      </c>
      <c r="D17" s="37"/>
      <c r="E17" s="37"/>
    </row>
    <row r="18" spans="1:6" s="8" customFormat="1" ht="19.5" customHeight="1" thickBot="1">
      <c r="B18" s="18"/>
      <c r="D18" s="165" t="s">
        <v>31</v>
      </c>
      <c r="E18" s="166" t="s">
        <v>51</v>
      </c>
    </row>
    <row r="19" spans="1:6" s="8" customFormat="1" ht="15.75">
      <c r="B19" s="18"/>
      <c r="D19" s="167" t="str">
        <f>IF(COUNTIFS(tKryteriaFormalne_Pom[Tak Względne],"X")=10,"X","")</f>
        <v/>
      </c>
      <c r="E19" s="168" t="str">
        <f>IF(OR(COUNTIFS(tKryteriaFormalne_Frm[Nie],"x")&gt;0,COUNTIFS(tKryteriaFormalne_Frm[Nie],"X")&gt;0),"X","")</f>
        <v/>
      </c>
    </row>
    <row r="20" spans="1:6" ht="15.75">
      <c r="A20" s="8"/>
      <c r="B20" s="18"/>
      <c r="C20" s="18"/>
      <c r="D20" s="8"/>
      <c r="E20" s="8"/>
      <c r="F20" s="8"/>
    </row>
    <row r="21" spans="1:6" ht="9.9499999999999993" customHeight="1">
      <c r="A21" s="8"/>
      <c r="B21" s="39"/>
      <c r="C21" s="40"/>
      <c r="D21" s="8"/>
      <c r="E21" s="8"/>
      <c r="F21" s="8"/>
    </row>
  </sheetData>
  <protectedRanges>
    <protectedRange sqref="D18:E18" name="Zakres9"/>
  </protectedRanges>
  <dataValidations count="2">
    <dataValidation type="custom" allowBlank="1" showInputMessage="1" showErrorMessage="1" sqref="F11:F12 F6:F9" xr:uid="{00000000-0002-0000-0200-000003000000}">
      <formula1>""</formula1>
    </dataValidation>
    <dataValidation type="list" allowBlank="1" showInputMessage="1" showErrorMessage="1" sqref="D16:F16" xr:uid="{00000000-0002-0000-0200-000000000000}">
      <formula1>#REF!</formula1>
    </dataValidation>
  </dataValidations>
  <pageMargins left="0.23622047244094491" right="0.23622047244094491" top="0.39370078740157483" bottom="0.74803149606299213" header="0.31496062992125984" footer="0.31496062992125984"/>
  <pageSetup paperSize="9" scale="87" fitToHeight="0" orientation="landscape" r:id="rId1"/>
  <headerFooter>
    <oddFooter xml:space="preserve">&amp;C&amp;"-,Standardowy"Strona &amp;P z &amp;N&amp;"Arial,Normalny"
</oddFooter>
  </headerFooter>
  <rowBreaks count="2" manualBreakCount="2">
    <brk id="10" max="5" man="1"/>
    <brk id="19" max="5" man="1"/>
  </rowBreak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200-000001000000}">
          <x14:formula1>
            <xm:f>'A. Kryteria Formalne_Pom'!$D$6:$E$6</xm:f>
          </x14:formula1>
          <xm:sqref>D6</xm:sqref>
        </x14:dataValidation>
        <x14:dataValidation type="list" allowBlank="1" showInputMessage="1" showErrorMessage="1" xr:uid="{00000000-0002-0000-0200-000002000000}">
          <x14:formula1>
            <xm:f>'A. Kryteria Formalne_Pom'!$F$6:$G$6</xm:f>
          </x14:formula1>
          <xm:sqref>E6</xm:sqref>
        </x14:dataValidation>
        <x14:dataValidation type="list" allowBlank="1" showInputMessage="1" showErrorMessage="1" xr:uid="{00000000-0002-0000-0200-000004000000}">
          <x14:formula1>
            <xm:f>'A. Kryteria Formalne_Pom'!$D$7:$E$7</xm:f>
          </x14:formula1>
          <xm:sqref>D7</xm:sqref>
        </x14:dataValidation>
        <x14:dataValidation type="list" allowBlank="1" showInputMessage="1" showErrorMessage="1" xr:uid="{00000000-0002-0000-0200-000005000000}">
          <x14:formula1>
            <xm:f>'A. Kryteria Formalne_Pom'!$F$7:$G$7</xm:f>
          </x14:formula1>
          <xm:sqref>E7</xm:sqref>
        </x14:dataValidation>
        <x14:dataValidation type="list" allowBlank="1" showInputMessage="1" showErrorMessage="1" xr:uid="{00000000-0002-0000-0200-000007000000}">
          <x14:formula1>
            <xm:f>'A. Kryteria Formalne_Pom'!$D$8:$E$8</xm:f>
          </x14:formula1>
          <xm:sqref>D8</xm:sqref>
        </x14:dataValidation>
        <x14:dataValidation type="list" allowBlank="1" showInputMessage="1" showErrorMessage="1" xr:uid="{00000000-0002-0000-0200-000008000000}">
          <x14:formula1>
            <xm:f>'A. Kryteria Formalne_Pom'!$F$8:$G$8</xm:f>
          </x14:formula1>
          <xm:sqref>E8</xm:sqref>
        </x14:dataValidation>
        <x14:dataValidation type="list" allowBlank="1" showInputMessage="1" showErrorMessage="1" xr:uid="{00000000-0002-0000-0200-00000A000000}">
          <x14:formula1>
            <xm:f>'A. Kryteria Formalne_Pom'!$D$9:$E$9</xm:f>
          </x14:formula1>
          <xm:sqref>D9</xm:sqref>
        </x14:dataValidation>
        <x14:dataValidation type="list" allowBlank="1" showInputMessage="1" showErrorMessage="1" xr:uid="{00000000-0002-0000-0200-00000B000000}">
          <x14:formula1>
            <xm:f>'A. Kryteria Formalne_Pom'!$F$9:$G$9</xm:f>
          </x14:formula1>
          <xm:sqref>E9</xm:sqref>
        </x14:dataValidation>
        <x14:dataValidation type="list" allowBlank="1" showInputMessage="1" showErrorMessage="1" xr:uid="{00000000-0002-0000-0200-00000D000000}">
          <x14:formula1>
            <xm:f>'A. Kryteria Formalne_Pom'!$D$10:$E$10</xm:f>
          </x14:formula1>
          <xm:sqref>D10</xm:sqref>
        </x14:dataValidation>
        <x14:dataValidation type="list" allowBlank="1" showInputMessage="1" showErrorMessage="1" xr:uid="{00000000-0002-0000-0200-00000E000000}">
          <x14:formula1>
            <xm:f>'A. Kryteria Formalne_Pom'!$F$10:$G$10</xm:f>
          </x14:formula1>
          <xm:sqref>E10</xm:sqref>
        </x14:dataValidation>
        <x14:dataValidation type="list" allowBlank="1" showInputMessage="1" showErrorMessage="1" xr:uid="{00000000-0002-0000-0200-00000F000000}">
          <x14:formula1>
            <xm:f>'A. Kryteria Formalne_Pom'!$H$10:$I$10</xm:f>
          </x14:formula1>
          <xm:sqref>F10</xm:sqref>
        </x14:dataValidation>
        <x14:dataValidation type="list" allowBlank="1" showInputMessage="1" showErrorMessage="1" xr:uid="{00000000-0002-0000-0200-000010000000}">
          <x14:formula1>
            <xm:f>'A. Kryteria Formalne_Pom'!$D$11:$E$11</xm:f>
          </x14:formula1>
          <xm:sqref>D11</xm:sqref>
        </x14:dataValidation>
        <x14:dataValidation type="list" allowBlank="1" showInputMessage="1" showErrorMessage="1" xr:uid="{00000000-0002-0000-0200-000011000000}">
          <x14:formula1>
            <xm:f>'A. Kryteria Formalne_Pom'!$F$11:$G$11</xm:f>
          </x14:formula1>
          <xm:sqref>E11</xm:sqref>
        </x14:dataValidation>
        <x14:dataValidation type="list" allowBlank="1" showInputMessage="1" showErrorMessage="1" xr:uid="{00000000-0002-0000-0200-000013000000}">
          <x14:formula1>
            <xm:f>'A. Kryteria Formalne_Pom'!$D$12:$E$12</xm:f>
          </x14:formula1>
          <xm:sqref>D12</xm:sqref>
        </x14:dataValidation>
        <x14:dataValidation type="list" allowBlank="1" showInputMessage="1" showErrorMessage="1" xr:uid="{00000000-0002-0000-0200-000014000000}">
          <x14:formula1>
            <xm:f>'A. Kryteria Formalne_Pom'!$F$12:$G$12</xm:f>
          </x14:formula1>
          <xm:sqref>E12</xm:sqref>
        </x14:dataValidation>
        <x14:dataValidation type="list" allowBlank="1" showInputMessage="1" showErrorMessage="1" xr:uid="{00000000-0002-0000-0200-000016000000}">
          <x14:formula1>
            <xm:f>'A. Kryteria Formalne_Pom'!$D$13:$E$13</xm:f>
          </x14:formula1>
          <xm:sqref>D13</xm:sqref>
        </x14:dataValidation>
        <x14:dataValidation type="list" allowBlank="1" showInputMessage="1" showErrorMessage="1" xr:uid="{00000000-0002-0000-0200-000017000000}">
          <x14:formula1>
            <xm:f>'A. Kryteria Formalne_Pom'!$F$13:$G$13</xm:f>
          </x14:formula1>
          <xm:sqref>E13</xm:sqref>
        </x14:dataValidation>
        <x14:dataValidation type="list" allowBlank="1" showInputMessage="1" showErrorMessage="1" xr:uid="{00000000-0002-0000-0200-000018000000}">
          <x14:formula1>
            <xm:f>'A. Kryteria Formalne_Pom'!$H$13:$I$13</xm:f>
          </x14:formula1>
          <xm:sqref>F13</xm:sqref>
        </x14:dataValidation>
        <x14:dataValidation type="list" allowBlank="1" showInputMessage="1" showErrorMessage="1" xr:uid="{00000000-0002-0000-0200-000019000000}">
          <x14:formula1>
            <xm:f>'A. Kryteria Formalne_Pom'!$D$14:$E$14</xm:f>
          </x14:formula1>
          <xm:sqref>D14</xm:sqref>
        </x14:dataValidation>
        <x14:dataValidation type="list" allowBlank="1" showInputMessage="1" showErrorMessage="1" xr:uid="{00000000-0002-0000-0200-00001A000000}">
          <x14:formula1>
            <xm:f>'A. Kryteria Formalne_Pom'!$F$14:$G$14</xm:f>
          </x14:formula1>
          <xm:sqref>E14</xm:sqref>
        </x14:dataValidation>
        <x14:dataValidation type="list" allowBlank="1" showInputMessage="1" showErrorMessage="1" xr:uid="{00000000-0002-0000-0200-00001B000000}">
          <x14:formula1>
            <xm:f>'A. Kryteria Formalne_Pom'!$H$14:$I$14</xm:f>
          </x14:formula1>
          <xm:sqref>F14</xm:sqref>
        </x14:dataValidation>
        <x14:dataValidation type="list" allowBlank="1" showInputMessage="1" showErrorMessage="1" xr:uid="{90945F94-E139-4EEA-BC01-D69049A5CB63}">
          <x14:formula1>
            <xm:f>'A. Kryteria Formalne_Pom'!$D$15:$E$15</xm:f>
          </x14:formula1>
          <xm:sqref>D15</xm:sqref>
        </x14:dataValidation>
        <x14:dataValidation type="list" allowBlank="1" showInputMessage="1" showErrorMessage="1" xr:uid="{C1585631-93F4-42FC-A701-98EAA6C55A21}">
          <x14:formula1>
            <xm:f>'A. Kryteria Formalne_Pom'!$F$15:$G$15</xm:f>
          </x14:formula1>
          <xm:sqref>E15</xm:sqref>
        </x14:dataValidation>
        <x14:dataValidation type="list" allowBlank="1" showInputMessage="1" showErrorMessage="1" xr:uid="{51437A71-ADD3-42D3-9DE8-79B9BF3A6261}">
          <x14:formula1>
            <xm:f>'A. Kryteria Formalne_Pom'!$H$15:$I$15</xm:f>
          </x14:formula1>
          <xm:sqref>F15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38CF-3B48-4CD5-AE34-B0052FE91EB4}">
  <sheetPr>
    <pageSetUpPr fitToPage="1"/>
  </sheetPr>
  <dimension ref="A1:L19"/>
  <sheetViews>
    <sheetView zoomScaleNormal="100" zoomScaleSheetLayoutView="120" workbookViewId="0">
      <selection activeCell="C5" sqref="C5"/>
    </sheetView>
  </sheetViews>
  <sheetFormatPr defaultColWidth="8.85546875" defaultRowHeight="12.75"/>
  <cols>
    <col min="1" max="1" width="9" customWidth="1"/>
    <col min="2" max="2" width="42.7109375" style="17" customWidth="1"/>
    <col min="3" max="3" width="15.140625" customWidth="1"/>
    <col min="4" max="4" width="10.42578125" customWidth="1"/>
    <col min="5" max="5" width="13.5703125" customWidth="1"/>
    <col min="6" max="9" width="13.5703125" style="63" customWidth="1"/>
    <col min="10" max="11" width="13.5703125" style="2" customWidth="1"/>
    <col min="12" max="13" width="13.5703125" customWidth="1"/>
  </cols>
  <sheetData>
    <row r="1" spans="1:12" s="34" customFormat="1">
      <c r="B1" s="39" t="str">
        <f>NagAOC!A18</f>
        <v>Numer ewidencyjny wniosku:</v>
      </c>
      <c r="F1" s="62"/>
      <c r="G1" s="62"/>
      <c r="H1" s="62"/>
      <c r="I1" s="62"/>
      <c r="J1" s="98"/>
      <c r="K1" s="98"/>
    </row>
    <row r="2" spans="1:12" s="34" customFormat="1">
      <c r="B2" s="36"/>
      <c r="F2" s="62"/>
      <c r="G2" s="62"/>
      <c r="H2" s="62"/>
      <c r="I2" s="62"/>
      <c r="J2" s="98"/>
      <c r="K2" s="98"/>
    </row>
    <row r="3" spans="1:12" ht="16.5" thickBot="1">
      <c r="A3" s="6" t="s">
        <v>53</v>
      </c>
      <c r="B3" s="26"/>
    </row>
    <row r="4" spans="1:12" ht="16.5" thickBot="1">
      <c r="A4" s="6" t="s">
        <v>23</v>
      </c>
      <c r="B4" s="19"/>
      <c r="C4" s="8"/>
      <c r="D4" s="113" t="s">
        <v>77</v>
      </c>
      <c r="E4" s="102"/>
      <c r="F4" s="102"/>
      <c r="G4" s="102"/>
      <c r="H4" s="102"/>
      <c r="I4" s="103"/>
    </row>
    <row r="5" spans="1:12" ht="16.5" thickBot="1">
      <c r="A5" s="29" t="s">
        <v>9</v>
      </c>
      <c r="B5" s="30" t="s">
        <v>37</v>
      </c>
      <c r="C5" s="64" t="s">
        <v>59</v>
      </c>
      <c r="D5" s="113" t="s">
        <v>1</v>
      </c>
      <c r="E5" s="114"/>
      <c r="F5" s="113" t="s">
        <v>2</v>
      </c>
      <c r="G5" s="114"/>
      <c r="H5" s="115" t="s">
        <v>3</v>
      </c>
      <c r="I5" s="114"/>
      <c r="J5"/>
      <c r="K5"/>
    </row>
    <row r="6" spans="1:12" ht="31.5">
      <c r="A6" s="65" t="s">
        <v>4</v>
      </c>
      <c r="B6" s="67" t="s">
        <v>85</v>
      </c>
      <c r="C6" s="65" t="str">
        <f>IF(OR(EXACT(UPPER(tKryteriaFormalne_Frm[[#This Row],[Tak]]),"X"),EXACT(UPPER(tKryteriaFormalne_Frm[[#This Row],[Nie dotyczy]]),"X")),"X","")</f>
        <v/>
      </c>
      <c r="D6" s="104" t="str">
        <f>IF(AND(EXACT(TRIM(tKryteriaFormalne_Frm[[#This Row],[Nie]]),""),EXACT(TRIM(tKryteriaFormalne_Frm[[#This Row],[Nie dotyczy]]),"")),"X","")</f>
        <v>X</v>
      </c>
      <c r="E6" s="105"/>
      <c r="F6" s="110" t="str">
        <f>IF(AND(EXACT(TRIM(tKryteriaFormalne_Frm[[#This Row],[Tak]]),""),EXACT(TRIM(tKryteriaFormalne_Frm[[#This Row],[Nie dotyczy]]),"")),"X","")</f>
        <v>X</v>
      </c>
      <c r="G6" s="105"/>
      <c r="H6" s="110" t="str">
        <f>IF(AND(EXACT(TRIM(tKryteriaFormalne_Frm[[#This Row],[Tak]]),""),EXACT(TRIM(tKryteriaFormalne_Frm[[#This Row],[Nie]]),"")),"","")</f>
        <v/>
      </c>
      <c r="I6" s="105"/>
      <c r="J6" s="171"/>
      <c r="K6"/>
    </row>
    <row r="7" spans="1:12" ht="15.75">
      <c r="A7" s="65" t="s">
        <v>5</v>
      </c>
      <c r="B7" s="67" t="s">
        <v>87</v>
      </c>
      <c r="C7" s="65" t="str">
        <f>IF(OR(EXACT(UPPER(tKryteriaFormalne_Frm[[#This Row],[Tak]]),"X"),EXACT(UPPER(tKryteriaFormalne_Frm[[#This Row],[Nie dotyczy]]),"X")),"X","")</f>
        <v/>
      </c>
      <c r="D7" s="106" t="str">
        <f>IF(AND(EXACT(TRIM(tKryteriaFormalne_Frm[[#This Row],[Nie]]),""),EXACT(TRIM(tKryteriaFormalne_Frm[[#This Row],[Nie dotyczy]]),"")),"X","")</f>
        <v>X</v>
      </c>
      <c r="E7" s="107"/>
      <c r="F7" s="111" t="str">
        <f>IF(AND(EXACT(TRIM(tKryteriaFormalne_Frm[[#This Row],[Tak]]),""),EXACT(TRIM(tKryteriaFormalne_Frm[[#This Row],[Nie dotyczy]]),"")),"X","")</f>
        <v>X</v>
      </c>
      <c r="G7" s="107"/>
      <c r="H7" s="111" t="str">
        <f>IF(AND(EXACT(TRIM(tKryteriaFormalne_Frm[[#This Row],[Tak]]),""),EXACT(TRIM(tKryteriaFormalne_Frm[[#This Row],[Nie]]),"")),"","")</f>
        <v/>
      </c>
      <c r="I7" s="107"/>
      <c r="J7" s="171"/>
      <c r="K7"/>
    </row>
    <row r="8" spans="1:12" ht="297" customHeight="1">
      <c r="A8" s="65" t="s">
        <v>6</v>
      </c>
      <c r="B8" s="67" t="s">
        <v>41</v>
      </c>
      <c r="C8" s="65" t="str">
        <f>IF(OR(EXACT(UPPER(tKryteriaFormalne_Frm[[#This Row],[Tak]]),"X"),EXACT(UPPER(tKryteriaFormalne_Frm[[#This Row],[Nie dotyczy]]),"X")),"X","")</f>
        <v/>
      </c>
      <c r="D8" s="106" t="str">
        <f>IF(AND(EXACT(TRIM(tKryteriaFormalne_Frm[[#This Row],[Nie]]),""),EXACT(TRIM(tKryteriaFormalne_Frm[[#This Row],[Nie dotyczy]]),"")),"X","")</f>
        <v>X</v>
      </c>
      <c r="E8" s="107"/>
      <c r="F8" s="111" t="str">
        <f>IF(AND(EXACT(TRIM(tKryteriaFormalne_Frm[[#This Row],[Tak]]),""),EXACT(TRIM(tKryteriaFormalne_Frm[[#This Row],[Nie dotyczy]]),"")),"X","")</f>
        <v>X</v>
      </c>
      <c r="G8" s="107"/>
      <c r="H8" s="111" t="str">
        <f>IF(AND(EXACT(TRIM(tKryteriaFormalne_Frm[[#This Row],[Tak]]),""),EXACT(TRIM(tKryteriaFormalne_Frm[[#This Row],[Nie]]),"")),"","")</f>
        <v/>
      </c>
      <c r="I8" s="107"/>
      <c r="J8" s="171"/>
      <c r="K8"/>
    </row>
    <row r="9" spans="1:12" ht="15.75">
      <c r="A9" s="65" t="s">
        <v>7</v>
      </c>
      <c r="B9" s="67" t="s">
        <v>42</v>
      </c>
      <c r="C9" s="65" t="str">
        <f>IF(OR(EXACT(UPPER(tKryteriaFormalne_Frm[[#This Row],[Tak]]),"X"),EXACT(UPPER(tKryteriaFormalne_Frm[[#This Row],[Nie dotyczy]]),"X")),"X","")</f>
        <v/>
      </c>
      <c r="D9" s="106" t="str">
        <f>IF(AND(EXACT(TRIM(tKryteriaFormalne_Frm[[#This Row],[Nie]]),""),EXACT(TRIM(tKryteriaFormalne_Frm[[#This Row],[Nie dotyczy]]),"")),"X","")</f>
        <v>X</v>
      </c>
      <c r="E9" s="107"/>
      <c r="F9" s="111" t="str">
        <f>IF(AND(EXACT(TRIM(tKryteriaFormalne_Frm[[#This Row],[Tak]]),""),EXACT(TRIM(tKryteriaFormalne_Frm[[#This Row],[Nie dotyczy]]),"")),"X","")</f>
        <v>X</v>
      </c>
      <c r="G9" s="107"/>
      <c r="H9" s="111" t="str">
        <f>IF(AND(EXACT(TRIM(tKryteriaFormalne_Frm[[#This Row],[Tak]]),""),EXACT(TRIM(tKryteriaFormalne_Frm[[#This Row],[Nie]]),"")),"","")</f>
        <v/>
      </c>
      <c r="I9" s="107"/>
      <c r="J9" s="171"/>
      <c r="K9" s="171"/>
    </row>
    <row r="10" spans="1:12" ht="47.25">
      <c r="A10" s="65" t="s">
        <v>8</v>
      </c>
      <c r="B10" s="67" t="s">
        <v>91</v>
      </c>
      <c r="C10" s="65" t="str">
        <f>IF(OR(EXACT(UPPER(tKryteriaFormalne_Frm[[#This Row],[Tak]]),"X"),EXACT(UPPER(tKryteriaFormalne_Frm[[#This Row],[Nie dotyczy]]),"X")),"X","")</f>
        <v/>
      </c>
      <c r="D10" s="106" t="str">
        <f>IF(AND(EXACT(TRIM(tKryteriaFormalne_Frm[[#This Row],[Nie]]),""),EXACT(TRIM(tKryteriaFormalne_Frm[[#This Row],[Nie dotyczy]]),"")),"X","")</f>
        <v>X</v>
      </c>
      <c r="E10" s="107"/>
      <c r="F10" s="111" t="str">
        <f>IF(AND(EXACT(TRIM(tKryteriaFormalne_Frm[[#This Row],[Tak]]),""),EXACT(TRIM(tKryteriaFormalne_Frm[[#This Row],[Nie dotyczy]]),"")),"X","")</f>
        <v>X</v>
      </c>
      <c r="G10" s="107"/>
      <c r="H10" s="111" t="str">
        <f>IF(AND(EXACT(TRIM(tKryteriaFormalne_Frm[[#This Row],[Tak]]),""),EXACT(TRIM(tKryteriaFormalne_Frm[[#This Row],[Nie]]),"")),"X","")</f>
        <v>X</v>
      </c>
      <c r="I10" s="107"/>
      <c r="J10" s="171"/>
      <c r="K10"/>
    </row>
    <row r="11" spans="1:12" ht="63">
      <c r="A11" s="65" t="s">
        <v>28</v>
      </c>
      <c r="B11" s="67" t="s">
        <v>93</v>
      </c>
      <c r="C11" s="65" t="str">
        <f>IF(OR(EXACT(UPPER(tKryteriaFormalne_Frm[[#This Row],[Tak]]),"X"),EXACT(UPPER(tKryteriaFormalne_Frm[[#This Row],[Nie dotyczy]]),"X")),"X","")</f>
        <v/>
      </c>
      <c r="D11" s="106" t="str">
        <f>IF(AND(EXACT(TRIM(tKryteriaFormalne_Frm[[#This Row],[Nie]]),""),EXACT(TRIM(tKryteriaFormalne_Frm[[#This Row],[Nie dotyczy]]),"")),"X","")</f>
        <v>X</v>
      </c>
      <c r="E11" s="107"/>
      <c r="F11" s="111" t="str">
        <f>IF(AND(EXACT(TRIM(tKryteriaFormalne_Frm[[#This Row],[Tak]]),""),EXACT(TRIM(tKryteriaFormalne_Frm[[#This Row],[Nie dotyczy]]),"")),"X","")</f>
        <v>X</v>
      </c>
      <c r="G11" s="107"/>
      <c r="H11" s="111" t="str">
        <f>IF(AND(EXACT(TRIM(tKryteriaFormalne_Frm[[#This Row],[Tak]]),""),EXACT(TRIM(tKryteriaFormalne_Frm[[#This Row],[Nie]]),"")),"","")</f>
        <v/>
      </c>
      <c r="I11" s="107"/>
      <c r="J11" s="171"/>
      <c r="K11"/>
    </row>
    <row r="12" spans="1:12" ht="78.75">
      <c r="A12" s="65" t="s">
        <v>29</v>
      </c>
      <c r="B12" s="67" t="s">
        <v>95</v>
      </c>
      <c r="C12" s="65" t="str">
        <f>IF(OR(EXACT(UPPER(tKryteriaFormalne_Frm[[#This Row],[Tak]]),"X"),EXACT(UPPER(tKryteriaFormalne_Frm[[#This Row],[Nie dotyczy]]),"X")),"X","")</f>
        <v/>
      </c>
      <c r="D12" s="106" t="str">
        <f>IF(AND(EXACT(TRIM(tKryteriaFormalne_Frm[[#This Row],[Nie]]),""),EXACT(TRIM(tKryteriaFormalne_Frm[[#This Row],[Nie dotyczy]]),"")),"X","")</f>
        <v>X</v>
      </c>
      <c r="E12" s="107"/>
      <c r="F12" s="111" t="str">
        <f>IF(AND(EXACT(TRIM(tKryteriaFormalne_Frm[[#This Row],[Tak]]),""),EXACT(TRIM(tKryteriaFormalne_Frm[[#This Row],[Nie dotyczy]]),"")),"X","")</f>
        <v>X</v>
      </c>
      <c r="G12" s="107"/>
      <c r="H12" s="111" t="str">
        <f>IF(AND(EXACT(TRIM(tKryteriaFormalne_Frm[[#This Row],[Tak]]),""),EXACT(TRIM(tKryteriaFormalne_Frm[[#This Row],[Nie]]),"")),"","")</f>
        <v/>
      </c>
      <c r="I12" s="107"/>
      <c r="J12" s="171"/>
      <c r="K12"/>
    </row>
    <row r="13" spans="1:12" ht="63">
      <c r="A13" s="65" t="s">
        <v>35</v>
      </c>
      <c r="B13" s="67" t="s">
        <v>124</v>
      </c>
      <c r="C13" s="65" t="str">
        <f>IF(OR(EXACT(UPPER(tKryteriaFormalne_Frm[[#This Row],[Tak]]),"X"),EXACT(UPPER(tKryteriaFormalne_Frm[[#This Row],[Nie dotyczy]]),"X")),"X","")</f>
        <v/>
      </c>
      <c r="D13" s="106" t="str">
        <f>IF(AND(EXACT(TRIM(tKryteriaFormalne_Frm[[#This Row],[Nie]]),""),EXACT(TRIM(tKryteriaFormalne_Frm[[#This Row],[Nie dotyczy]]),"")),"X","")</f>
        <v>X</v>
      </c>
      <c r="E13" s="107"/>
      <c r="F13" s="111" t="str">
        <f>IF(AND(EXACT(TRIM(tKryteriaFormalne_Frm[[#This Row],[Tak]]),""),EXACT(TRIM(tKryteriaFormalne_Frm[[#This Row],[Nie dotyczy]]),"")),"X","")</f>
        <v>X</v>
      </c>
      <c r="G13" s="107"/>
      <c r="H13" s="111" t="str">
        <f>IF(AND(EXACT(TRIM(tKryteriaFormalne_Frm[[#This Row],[Tak]]),""),EXACT(TRIM(tKryteriaFormalne_Frm[[#This Row],[Nie]]),"")),"X","")</f>
        <v>X</v>
      </c>
      <c r="I13" s="107"/>
      <c r="J13" s="171"/>
      <c r="K13"/>
    </row>
    <row r="14" spans="1:12" ht="78.75">
      <c r="A14" s="65" t="s">
        <v>66</v>
      </c>
      <c r="B14" s="67" t="s">
        <v>96</v>
      </c>
      <c r="C14" s="65" t="str">
        <f>IF(OR(EXACT(UPPER(tKryteriaFormalne_Frm[[#This Row],[Tak]]),"X"),EXACT(UPPER(tKryteriaFormalne_Frm[[#This Row],[Nie dotyczy]]),"X")),"X","")</f>
        <v/>
      </c>
      <c r="D14" s="106" t="str">
        <f>IF(AND(EXACT(TRIM(tKryteriaFormalne_Frm[[#This Row],[Nie]]),""),EXACT(TRIM(tKryteriaFormalne_Frm[[#This Row],[Nie dotyczy]]),"")),"X","")</f>
        <v>X</v>
      </c>
      <c r="E14" s="107"/>
      <c r="F14" s="111" t="str">
        <f>IF(AND(EXACT(TRIM(tKryteriaFormalne_Frm[[#This Row],[Tak]]),""),EXACT(TRIM(tKryteriaFormalne_Frm[[#This Row],[Nie dotyczy]]),"")),"X","")</f>
        <v>X</v>
      </c>
      <c r="G14" s="107"/>
      <c r="H14" s="111" t="str">
        <f>IF(AND(EXACT(TRIM(tKryteriaFormalne_Frm[[#This Row],[Tak]]),""),EXACT(TRIM(tKryteriaFormalne_Frm[[#This Row],[Nie]]),"")),"X","")</f>
        <v>X</v>
      </c>
      <c r="I14" s="107"/>
      <c r="J14" s="171"/>
      <c r="K14"/>
    </row>
    <row r="15" spans="1:12" ht="48" thickBot="1">
      <c r="A15" s="65" t="s">
        <v>67</v>
      </c>
      <c r="B15" s="67" t="s">
        <v>97</v>
      </c>
      <c r="C15" s="65" t="str">
        <f>IF(OR(EXACT(UPPER(tKryteriaFormalne_Frm[[#This Row],[Tak]]),"X"),EXACT(UPPER(tKryteriaFormalne_Frm[[#This Row],[Nie dotyczy]]),"X")),"X","")</f>
        <v/>
      </c>
      <c r="D15" s="108" t="str">
        <f>IF(AND(EXACT(TRIM(tKryteriaFormalne_Frm[[#This Row],[Nie]]),""),EXACT(TRIM(tKryteriaFormalne_Frm[[#This Row],[Nie dotyczy]]),"")),"X","")</f>
        <v>X</v>
      </c>
      <c r="E15" s="109"/>
      <c r="F15" s="112" t="str">
        <f>IF(AND(EXACT(TRIM(tKryteriaFormalne_Frm[[#This Row],[Tak]]),""),EXACT(TRIM(tKryteriaFormalne_Frm[[#This Row],[Nie dotyczy]]),"")),"X","")</f>
        <v>X</v>
      </c>
      <c r="G15" s="109"/>
      <c r="H15" s="112" t="str">
        <f>IF(AND(EXACT(TRIM(tKryteriaFormalne_Frm[[#This Row],[Tak]]),""),EXACT(TRIM(tKryteriaFormalne_Frm[[#This Row],[Nie]]),"")),"X","")</f>
        <v>X</v>
      </c>
      <c r="I15" s="109"/>
      <c r="J15" s="171"/>
      <c r="K15"/>
    </row>
    <row r="16" spans="1:12" ht="15.75">
      <c r="A16" s="21" t="s">
        <v>65</v>
      </c>
      <c r="B16" s="66"/>
      <c r="C16" s="33"/>
      <c r="D16" s="33"/>
      <c r="E16" s="33"/>
      <c r="G16" s="100"/>
      <c r="H16" s="101"/>
      <c r="J16" s="99"/>
      <c r="L16" s="28"/>
    </row>
    <row r="17" spans="1:11" s="8" customFormat="1" ht="15.75">
      <c r="B17" s="18"/>
      <c r="C17" s="37"/>
      <c r="D17" s="37"/>
      <c r="F17" s="65"/>
      <c r="G17" s="65"/>
      <c r="H17" s="65"/>
      <c r="I17" s="65"/>
      <c r="J17" s="96"/>
      <c r="K17" s="96"/>
    </row>
    <row r="18" spans="1:11" ht="15.75">
      <c r="A18" s="8"/>
      <c r="B18" s="18"/>
      <c r="C18" s="8"/>
      <c r="D18" s="8"/>
      <c r="E18" s="8"/>
    </row>
    <row r="19" spans="1:11" ht="9.9499999999999993" customHeight="1">
      <c r="A19" s="8"/>
      <c r="B19" s="39"/>
      <c r="C19" s="8"/>
      <c r="D19" s="8"/>
      <c r="E19" s="8"/>
    </row>
  </sheetData>
  <dataValidations count="3">
    <dataValidation type="list" allowBlank="1" showInputMessage="1" showErrorMessage="1" sqref="D16" xr:uid="{6F03D507-CC7C-4EB2-A5E0-E89384D2C753}">
      <formula1>$F$15:$G$15</formula1>
    </dataValidation>
    <dataValidation type="list" allowBlank="1" showInputMessage="1" showErrorMessage="1" sqref="C16" xr:uid="{150310FB-51C9-470F-89A5-C492636F4C0F}">
      <formula1>$D$15:$E$15</formula1>
    </dataValidation>
    <dataValidation type="list" allowBlank="1" showInputMessage="1" showErrorMessage="1" sqref="E16" xr:uid="{62D5DE0C-2433-4721-89BB-489414E1C1D1}">
      <formula1>$H$15:$I$15</formula1>
    </dataValidation>
  </dataValidations>
  <pageMargins left="0.23622047244094491" right="0.23622047244094491" top="0.39370078740157483" bottom="0.74803149606299213" header="0.31496062992125984" footer="0.31496062992125984"/>
  <pageSetup paperSize="9" fitToHeight="0" orientation="landscape" r:id="rId1"/>
  <headerFooter>
    <oddFooter xml:space="preserve">&amp;C&amp;"-,Standardowy"Strona &amp;P z &amp;N&amp;"Arial,Normalny"
</oddFooter>
  </headerFooter>
  <rowBreaks count="2" manualBreakCount="2">
    <brk id="8" max="5" man="1"/>
    <brk id="17" max="5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5"/>
  <sheetViews>
    <sheetView tabSelected="1" view="pageBreakPreview" zoomScale="125" zoomScaleNormal="100" zoomScaleSheetLayoutView="125" workbookViewId="0">
      <selection activeCell="C8" sqref="C8"/>
    </sheetView>
  </sheetViews>
  <sheetFormatPr defaultColWidth="9.140625" defaultRowHeight="12.75"/>
  <cols>
    <col min="1" max="1" width="9.140625" style="76"/>
    <col min="2" max="2" width="29.42578125" style="34" customWidth="1"/>
    <col min="3" max="3" width="113.140625" style="34" customWidth="1"/>
    <col min="4" max="5" width="9.42578125" style="34" customWidth="1"/>
    <col min="6" max="6" width="14.85546875" style="34" customWidth="1"/>
    <col min="7" max="16384" width="9.140625" style="34"/>
  </cols>
  <sheetData>
    <row r="1" spans="1:6">
      <c r="B1" s="50" t="str">
        <f>NagAOC!A18</f>
        <v>Numer ewidencyjny wniosku:</v>
      </c>
      <c r="C1" s="51" t="str">
        <f>NagAOC!B18</f>
        <v>RPSW.13.02.00-26-????/23</v>
      </c>
    </row>
    <row r="2" spans="1:6">
      <c r="B2" s="50"/>
      <c r="C2" s="51"/>
    </row>
    <row r="3" spans="1:6" ht="15.75">
      <c r="A3" s="21" t="s">
        <v>128</v>
      </c>
      <c r="B3" s="8"/>
      <c r="C3" s="8"/>
      <c r="D3" s="8"/>
      <c r="E3" s="8"/>
      <c r="F3" s="8"/>
    </row>
    <row r="4" spans="1:6" ht="16.5" thickBot="1">
      <c r="A4" s="22" t="s">
        <v>23</v>
      </c>
      <c r="B4" s="8"/>
      <c r="C4" s="8"/>
      <c r="D4" s="8"/>
      <c r="E4" s="8"/>
      <c r="F4" s="8"/>
    </row>
    <row r="5" spans="1:6" ht="14.25" thickTop="1" thickBot="1">
      <c r="A5" s="133" t="s">
        <v>9</v>
      </c>
      <c r="B5" s="134" t="s">
        <v>21</v>
      </c>
      <c r="C5" s="134" t="s">
        <v>22</v>
      </c>
      <c r="D5" s="134" t="s">
        <v>1</v>
      </c>
      <c r="E5" s="134" t="s">
        <v>2</v>
      </c>
      <c r="F5" s="135" t="s">
        <v>3</v>
      </c>
    </row>
    <row r="6" spans="1:6" ht="60">
      <c r="A6" s="136" t="s">
        <v>4</v>
      </c>
      <c r="B6" s="81" t="s">
        <v>44</v>
      </c>
      <c r="C6" s="81" t="s">
        <v>75</v>
      </c>
      <c r="D6" s="82"/>
      <c r="E6" s="83"/>
      <c r="F6" s="137"/>
    </row>
    <row r="7" spans="1:6" ht="132">
      <c r="A7" s="138" t="s">
        <v>5</v>
      </c>
      <c r="B7" s="84" t="s">
        <v>129</v>
      </c>
      <c r="C7" s="84" t="s">
        <v>144</v>
      </c>
      <c r="D7" s="85"/>
      <c r="E7" s="85"/>
      <c r="F7" s="139"/>
    </row>
    <row r="8" spans="1:6" ht="60">
      <c r="A8" s="138" t="s">
        <v>6</v>
      </c>
      <c r="B8" s="84" t="s">
        <v>45</v>
      </c>
      <c r="C8" s="84" t="s">
        <v>122</v>
      </c>
      <c r="D8" s="85"/>
      <c r="E8" s="85"/>
      <c r="F8" s="139"/>
    </row>
    <row r="9" spans="1:6" ht="132">
      <c r="A9" s="138" t="s">
        <v>7</v>
      </c>
      <c r="B9" s="84" t="s">
        <v>46</v>
      </c>
      <c r="C9" s="84" t="s">
        <v>145</v>
      </c>
      <c r="D9" s="85"/>
      <c r="E9" s="85"/>
      <c r="F9" s="139"/>
    </row>
    <row r="10" spans="1:6" ht="60">
      <c r="A10" s="138" t="s">
        <v>8</v>
      </c>
      <c r="B10" s="84" t="s">
        <v>47</v>
      </c>
      <c r="C10" s="84" t="s">
        <v>146</v>
      </c>
      <c r="D10" s="85"/>
      <c r="E10" s="85"/>
      <c r="F10" s="139"/>
    </row>
    <row r="11" spans="1:6" ht="76.5" customHeight="1">
      <c r="A11" s="138" t="s">
        <v>28</v>
      </c>
      <c r="B11" s="84" t="s">
        <v>48</v>
      </c>
      <c r="C11" s="84" t="s">
        <v>130</v>
      </c>
      <c r="D11" s="85"/>
      <c r="E11" s="85"/>
      <c r="F11" s="139"/>
    </row>
    <row r="12" spans="1:6" ht="159">
      <c r="A12" s="138" t="s">
        <v>29</v>
      </c>
      <c r="B12" s="84" t="s">
        <v>131</v>
      </c>
      <c r="C12" s="84" t="s">
        <v>119</v>
      </c>
      <c r="D12" s="85"/>
      <c r="E12" s="85"/>
      <c r="F12" s="139"/>
    </row>
    <row r="13" spans="1:6" ht="96">
      <c r="A13" s="138" t="s">
        <v>35</v>
      </c>
      <c r="B13" s="84" t="s">
        <v>68</v>
      </c>
      <c r="C13" s="84" t="s">
        <v>123</v>
      </c>
      <c r="D13" s="85"/>
      <c r="E13" s="85"/>
      <c r="F13" s="139"/>
    </row>
    <row r="14" spans="1:6" ht="60">
      <c r="A14" s="138" t="s">
        <v>66</v>
      </c>
      <c r="B14" s="84" t="s">
        <v>49</v>
      </c>
      <c r="C14" s="84" t="s">
        <v>132</v>
      </c>
      <c r="D14" s="85"/>
      <c r="E14" s="85"/>
      <c r="F14" s="139"/>
    </row>
    <row r="15" spans="1:6" ht="120">
      <c r="A15" s="138" t="s">
        <v>67</v>
      </c>
      <c r="B15" s="84" t="s">
        <v>50</v>
      </c>
      <c r="C15" s="84" t="s">
        <v>147</v>
      </c>
      <c r="D15" s="85"/>
      <c r="E15" s="85"/>
      <c r="F15" s="139"/>
    </row>
    <row r="16" spans="1:6" ht="60">
      <c r="A16" s="138" t="s">
        <v>83</v>
      </c>
      <c r="B16" s="84" t="s">
        <v>69</v>
      </c>
      <c r="C16" s="84" t="s">
        <v>148</v>
      </c>
      <c r="D16" s="85"/>
      <c r="E16" s="85"/>
      <c r="F16" s="139"/>
    </row>
    <row r="17" spans="1:6" ht="48">
      <c r="A17" s="138" t="s">
        <v>84</v>
      </c>
      <c r="B17" s="84" t="s">
        <v>133</v>
      </c>
      <c r="C17" s="84" t="s">
        <v>121</v>
      </c>
      <c r="D17" s="85"/>
      <c r="E17" s="85"/>
      <c r="F17" s="139"/>
    </row>
    <row r="18" spans="1:6">
      <c r="A18" s="23"/>
      <c r="B18" s="77"/>
      <c r="C18" s="77"/>
    </row>
    <row r="19" spans="1:6">
      <c r="A19" s="38"/>
      <c r="B19" s="50" t="str">
        <f>NagAOC!A18</f>
        <v>Numer ewidencyjny wniosku:</v>
      </c>
      <c r="C19" s="52" t="str">
        <f>NagAOC!B18</f>
        <v>RPSW.13.02.00-26-????/23</v>
      </c>
    </row>
    <row r="20" spans="1:6" ht="13.5" thickBot="1">
      <c r="A20" s="23"/>
      <c r="B20" s="78"/>
      <c r="C20" s="79" t="str">
        <f>IF(EXACT(A.WynikOcFormalna[[Negatywny ]],"X"),"!!! Projekt nie przeszedł oceny formalnej !!! ","")</f>
        <v/>
      </c>
    </row>
    <row r="21" spans="1:6" ht="16.5" thickTop="1">
      <c r="B21" s="123" t="s">
        <v>9</v>
      </c>
      <c r="C21" s="124" t="s">
        <v>14</v>
      </c>
      <c r="D21" s="125" t="s">
        <v>1</v>
      </c>
      <c r="E21" s="126" t="s">
        <v>2</v>
      </c>
    </row>
    <row r="22" spans="1:6" ht="15.75">
      <c r="B22" s="127" t="s">
        <v>4</v>
      </c>
      <c r="C22" s="128" t="s">
        <v>24</v>
      </c>
      <c r="D22" s="129" t="s">
        <v>100</v>
      </c>
      <c r="E22" s="130"/>
    </row>
    <row r="23" spans="1:6" ht="16.5" thickBot="1">
      <c r="B23" s="202" t="s">
        <v>5</v>
      </c>
      <c r="C23" s="203" t="s">
        <v>36</v>
      </c>
      <c r="D23" s="204" t="str">
        <f>IF(COUNTIFS(tKryteriaDopOgólne_Pom[Tak Względne],"X")=12,"X","")</f>
        <v/>
      </c>
      <c r="E23" s="205" t="str">
        <f>IF(OR(COUNTIFS(tKryteriaDopOgólne_Frm[Nie],"x")&gt;0,COUNTIFS(tKryteriaDopOgólne_Frm[Nie],"X")&gt;0),"X","")</f>
        <v/>
      </c>
    </row>
    <row r="24" spans="1:6" ht="13.5" thickTop="1"/>
    <row r="49" spans="1:3" ht="18.75">
      <c r="A49" s="24"/>
    </row>
    <row r="51" spans="1:3" ht="15.75">
      <c r="B51" s="12"/>
      <c r="C51" s="13"/>
    </row>
    <row r="54" spans="1:3">
      <c r="A54" s="80"/>
    </row>
    <row r="55" spans="1:3">
      <c r="A55" s="80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51:C51" name="Rozstęp1_1"/>
    <protectedRange sqref="B19:C19" name="Rozstęp1_1_1"/>
  </protectedRanges>
  <phoneticPr fontId="55" type="noConversion"/>
  <pageMargins left="0.70866141732283472" right="0.70866141732283472" top="0.39370078740157483" bottom="0.74803149606299213" header="0.31496062992125984" footer="0.31496062992125984"/>
  <pageSetup paperSize="9" scale="72" fitToHeight="0" orientation="landscape" r:id="rId1"/>
  <headerFooter>
    <oddFooter xml:space="preserve">&amp;C&amp;"-,Standardowy"Strona &amp;P z &amp;N&amp;"Arial,Normalny"
</oddFooter>
  </headerFooter>
  <rowBreaks count="1" manualBreakCount="1">
    <brk id="17" max="5" man="1"/>
  </rowBreak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7B7072E-5782-48C5-986C-92F8F89D398A}">
            <xm:f>NOT(ISERROR(SEARCH("!!! Projekt nie przeszedł oceny formalnej !!!",C20)))</xm:f>
            <xm:f>"!!! Projekt nie przeszedł oceny formalnej !!!"</xm:f>
            <x14:dxf>
              <font>
                <color theme="1"/>
              </font>
              <fill>
                <gradientFill degree="90">
                  <stop position="0">
                    <color theme="0"/>
                  </stop>
                  <stop position="0.5">
                    <color rgb="FFFF0000"/>
                  </stop>
                  <stop position="1">
                    <color theme="0"/>
                  </stop>
                </gradientFill>
              </fill>
            </x14:dxf>
          </x14:cfRule>
          <xm:sqref>C20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8">
        <x14:dataValidation type="list" allowBlank="1" showInputMessage="1" showErrorMessage="1" xr:uid="{00000000-0002-0000-0300-000001000000}">
          <x14:formula1>
            <xm:f>'B. Kryteria dopuszczające_Pom'!$K$6:$L$6</xm:f>
          </x14:formula1>
          <xm:sqref>D22</xm:sqref>
        </x14:dataValidation>
        <x14:dataValidation type="list" allowBlank="1" showInputMessage="1" showErrorMessage="1" xr:uid="{00000000-0002-0000-0300-000002000000}">
          <x14:formula1>
            <xm:f>'B. Kryteria dopuszczające_Pom'!$M$6:$N$6</xm:f>
          </x14:formula1>
          <xm:sqref>E22</xm:sqref>
        </x14:dataValidation>
        <x14:dataValidation type="list" allowBlank="1" showInputMessage="1" showErrorMessage="1" xr:uid="{00000000-0002-0000-0300-000004000000}">
          <x14:formula1>
            <xm:f>'B. Kryteria dopuszczające_Pom'!$F$6:$G$6</xm:f>
          </x14:formula1>
          <xm:sqref>E6</xm:sqref>
        </x14:dataValidation>
        <x14:dataValidation type="list" allowBlank="1" showInputMessage="1" showErrorMessage="1" xr:uid="{00000000-0002-0000-0300-000005000000}">
          <x14:formula1>
            <xm:f>'B. Kryteria dopuszczające_Pom'!$F$7:$G$7</xm:f>
          </x14:formula1>
          <xm:sqref>E7</xm:sqref>
        </x14:dataValidation>
        <x14:dataValidation type="list" allowBlank="1" showInputMessage="1" showErrorMessage="1" xr:uid="{00000000-0002-0000-0300-000006000000}">
          <x14:formula1>
            <xm:f>'B. Kryteria dopuszczające_Pom'!$H$7:$I$7</xm:f>
          </x14:formula1>
          <xm:sqref>F7</xm:sqref>
        </x14:dataValidation>
        <x14:dataValidation type="list" allowBlank="1" showInputMessage="1" showErrorMessage="1" xr:uid="{00000000-0002-0000-0300-000007000000}">
          <x14:formula1>
            <xm:f>'B. Kryteria dopuszczające_Pom'!$D$7:$E$7</xm:f>
          </x14:formula1>
          <xm:sqref>D7</xm:sqref>
        </x14:dataValidation>
        <x14:dataValidation type="list" allowBlank="1" showInputMessage="1" showErrorMessage="1" xr:uid="{00000000-0002-0000-0300-000008000000}">
          <x14:formula1>
            <xm:f>'B. Kryteria dopuszczające_Pom'!$D$6:$E$6</xm:f>
          </x14:formula1>
          <xm:sqref>D6</xm:sqref>
        </x14:dataValidation>
        <x14:dataValidation type="list" allowBlank="1" showInputMessage="1" showErrorMessage="1" xr:uid="{00000000-0002-0000-0300-000009000000}">
          <x14:formula1>
            <xm:f>'B. Kryteria dopuszczające_Pom'!$H$6:$I$6</xm:f>
          </x14:formula1>
          <xm:sqref>F6</xm:sqref>
        </x14:dataValidation>
        <x14:dataValidation type="list" allowBlank="1" showInputMessage="1" showErrorMessage="1" xr:uid="{00000000-0002-0000-0300-00000A000000}">
          <x14:formula1>
            <xm:f>'B. Kryteria dopuszczające_Pom'!$D$8:$E$8</xm:f>
          </x14:formula1>
          <xm:sqref>D8</xm:sqref>
        </x14:dataValidation>
        <x14:dataValidation type="list" allowBlank="1" showInputMessage="1" showErrorMessage="1" xr:uid="{00000000-0002-0000-0300-00000B000000}">
          <x14:formula1>
            <xm:f>'B. Kryteria dopuszczające_Pom'!$F$8:$G$8</xm:f>
          </x14:formula1>
          <xm:sqref>E8</xm:sqref>
        </x14:dataValidation>
        <x14:dataValidation type="list" allowBlank="1" showInputMessage="1" showErrorMessage="1" xr:uid="{00000000-0002-0000-0300-00000C000000}">
          <x14:formula1>
            <xm:f>'B. Kryteria dopuszczające_Pom'!$H$8:$I$8</xm:f>
          </x14:formula1>
          <xm:sqref>F8</xm:sqref>
        </x14:dataValidation>
        <x14:dataValidation type="list" allowBlank="1" showInputMessage="1" showErrorMessage="1" xr:uid="{00000000-0002-0000-0300-00000D000000}">
          <x14:formula1>
            <xm:f>'B. Kryteria dopuszczające_Pom'!$D$9:$E$9</xm:f>
          </x14:formula1>
          <xm:sqref>D9</xm:sqref>
        </x14:dataValidation>
        <x14:dataValidation type="list" allowBlank="1" showInputMessage="1" showErrorMessage="1" xr:uid="{00000000-0002-0000-0300-00000E000000}">
          <x14:formula1>
            <xm:f>'B. Kryteria dopuszczające_Pom'!$F$9:$G$9</xm:f>
          </x14:formula1>
          <xm:sqref>E9</xm:sqref>
        </x14:dataValidation>
        <x14:dataValidation type="list" allowBlank="1" showInputMessage="1" showErrorMessage="1" xr:uid="{00000000-0002-0000-0300-00000F000000}">
          <x14:formula1>
            <xm:f>'B. Kryteria dopuszczające_Pom'!$H$9:$I$9</xm:f>
          </x14:formula1>
          <xm:sqref>F9</xm:sqref>
        </x14:dataValidation>
        <x14:dataValidation type="list" allowBlank="1" showInputMessage="1" showErrorMessage="1" xr:uid="{00000000-0002-0000-0300-000010000000}">
          <x14:formula1>
            <xm:f>'B. Kryteria dopuszczające_Pom'!$D$10:$E$10</xm:f>
          </x14:formula1>
          <xm:sqref>D10</xm:sqref>
        </x14:dataValidation>
        <x14:dataValidation type="list" allowBlank="1" showInputMessage="1" showErrorMessage="1" xr:uid="{00000000-0002-0000-0300-000011000000}">
          <x14:formula1>
            <xm:f>'B. Kryteria dopuszczające_Pom'!$F$10:$G$10</xm:f>
          </x14:formula1>
          <xm:sqref>E10</xm:sqref>
        </x14:dataValidation>
        <x14:dataValidation type="list" allowBlank="1" showInputMessage="1" showErrorMessage="1" xr:uid="{00000000-0002-0000-0300-000012000000}">
          <x14:formula1>
            <xm:f>'B. Kryteria dopuszczające_Pom'!$H$10:$I$10</xm:f>
          </x14:formula1>
          <xm:sqref>F10</xm:sqref>
        </x14:dataValidation>
        <x14:dataValidation type="list" allowBlank="1" showInputMessage="1" showErrorMessage="1" xr:uid="{00000000-0002-0000-0300-000013000000}">
          <x14:formula1>
            <xm:f>'B. Kryteria dopuszczające_Pom'!$D$11:$E$11</xm:f>
          </x14:formula1>
          <xm:sqref>D11</xm:sqref>
        </x14:dataValidation>
        <x14:dataValidation type="list" allowBlank="1" showInputMessage="1" showErrorMessage="1" xr:uid="{00000000-0002-0000-0300-000014000000}">
          <x14:formula1>
            <xm:f>'B. Kryteria dopuszczające_Pom'!$F$11:$G$11</xm:f>
          </x14:formula1>
          <xm:sqref>E11</xm:sqref>
        </x14:dataValidation>
        <x14:dataValidation type="list" allowBlank="1" showInputMessage="1" showErrorMessage="1" xr:uid="{00000000-0002-0000-0300-000015000000}">
          <x14:formula1>
            <xm:f>'B. Kryteria dopuszczające_Pom'!$H$11:$I$11</xm:f>
          </x14:formula1>
          <xm:sqref>F11</xm:sqref>
        </x14:dataValidation>
        <x14:dataValidation type="list" allowBlank="1" showInputMessage="1" showErrorMessage="1" xr:uid="{00000000-0002-0000-0300-000016000000}">
          <x14:formula1>
            <xm:f>'B. Kryteria dopuszczające_Pom'!$D$12:$E$12</xm:f>
          </x14:formula1>
          <xm:sqref>D12</xm:sqref>
        </x14:dataValidation>
        <x14:dataValidation type="list" allowBlank="1" showInputMessage="1" showErrorMessage="1" xr:uid="{00000000-0002-0000-0300-000017000000}">
          <x14:formula1>
            <xm:f>'B. Kryteria dopuszczające_Pom'!$F$12:$G$12</xm:f>
          </x14:formula1>
          <xm:sqref>E12</xm:sqref>
        </x14:dataValidation>
        <x14:dataValidation type="list" allowBlank="1" showInputMessage="1" showErrorMessage="1" xr:uid="{00000000-0002-0000-0300-000018000000}">
          <x14:formula1>
            <xm:f>'B. Kryteria dopuszczające_Pom'!$H$12:$I$12</xm:f>
          </x14:formula1>
          <xm:sqref>F12</xm:sqref>
        </x14:dataValidation>
        <x14:dataValidation type="list" allowBlank="1" showInputMessage="1" showErrorMessage="1" xr:uid="{00000000-0002-0000-0300-000019000000}">
          <x14:formula1>
            <xm:f>'B. Kryteria dopuszczające_Pom'!$D$13:$E$13</xm:f>
          </x14:formula1>
          <xm:sqref>D13</xm:sqref>
        </x14:dataValidation>
        <x14:dataValidation type="list" allowBlank="1" showInputMessage="1" showErrorMessage="1" xr:uid="{00000000-0002-0000-0300-00001A000000}">
          <x14:formula1>
            <xm:f>'B. Kryteria dopuszczające_Pom'!$F$13:$G$13</xm:f>
          </x14:formula1>
          <xm:sqref>E13</xm:sqref>
        </x14:dataValidation>
        <x14:dataValidation type="list" allowBlank="1" showInputMessage="1" showErrorMessage="1" xr:uid="{00000000-0002-0000-0300-00001B000000}">
          <x14:formula1>
            <xm:f>'B. Kryteria dopuszczające_Pom'!$H$13:$I$13</xm:f>
          </x14:formula1>
          <xm:sqref>F13</xm:sqref>
        </x14:dataValidation>
        <x14:dataValidation type="list" allowBlank="1" showInputMessage="1" showErrorMessage="1" xr:uid="{00000000-0002-0000-0300-00001C000000}">
          <x14:formula1>
            <xm:f>'B. Kryteria dopuszczające_Pom'!$D$14:$E$14</xm:f>
          </x14:formula1>
          <xm:sqref>D14</xm:sqref>
        </x14:dataValidation>
        <x14:dataValidation type="list" allowBlank="1" showInputMessage="1" showErrorMessage="1" xr:uid="{00000000-0002-0000-0300-00001D000000}">
          <x14:formula1>
            <xm:f>'B. Kryteria dopuszczające_Pom'!$F$14:$G$14</xm:f>
          </x14:formula1>
          <xm:sqref>E14</xm:sqref>
        </x14:dataValidation>
        <x14:dataValidation type="list" allowBlank="1" showInputMessage="1" showErrorMessage="1" xr:uid="{00000000-0002-0000-0300-00001E000000}">
          <x14:formula1>
            <xm:f>'B. Kryteria dopuszczające_Pom'!$H$14:$I$14</xm:f>
          </x14:formula1>
          <xm:sqref>F14</xm:sqref>
        </x14:dataValidation>
        <x14:dataValidation type="list" allowBlank="1" showInputMessage="1" showErrorMessage="1" xr:uid="{00000000-0002-0000-0300-00001F000000}">
          <x14:formula1>
            <xm:f>'B. Kryteria dopuszczające_Pom'!$D$15:$E$15</xm:f>
          </x14:formula1>
          <xm:sqref>D15</xm:sqref>
        </x14:dataValidation>
        <x14:dataValidation type="list" allowBlank="1" showInputMessage="1" showErrorMessage="1" xr:uid="{00000000-0002-0000-0300-000020000000}">
          <x14:formula1>
            <xm:f>'B. Kryteria dopuszczające_Pom'!$F$15:$G$15</xm:f>
          </x14:formula1>
          <xm:sqref>E15</xm:sqref>
        </x14:dataValidation>
        <x14:dataValidation type="list" allowBlank="1" showInputMessage="1" showErrorMessage="1" xr:uid="{00000000-0002-0000-0300-000021000000}">
          <x14:formula1>
            <xm:f>'B. Kryteria dopuszczające_Pom'!$H$15:$I$15</xm:f>
          </x14:formula1>
          <xm:sqref>F15</xm:sqref>
        </x14:dataValidation>
        <x14:dataValidation type="list" allowBlank="1" showInputMessage="1" showErrorMessage="1" xr:uid="{00000000-0002-0000-0300-000022000000}">
          <x14:formula1>
            <xm:f>'B. Kryteria dopuszczające_Pom'!$D$16:$E$16</xm:f>
          </x14:formula1>
          <xm:sqref>D16</xm:sqref>
        </x14:dataValidation>
        <x14:dataValidation type="list" allowBlank="1" showInputMessage="1" showErrorMessage="1" xr:uid="{00000000-0002-0000-0300-000023000000}">
          <x14:formula1>
            <xm:f>'B. Kryteria dopuszczające_Pom'!$F$16:$G$16</xm:f>
          </x14:formula1>
          <xm:sqref>E16</xm:sqref>
        </x14:dataValidation>
        <x14:dataValidation type="list" allowBlank="1" showInputMessage="1" showErrorMessage="1" xr:uid="{00000000-0002-0000-0300-000024000000}">
          <x14:formula1>
            <xm:f>'B. Kryteria dopuszczające_Pom'!$H$16:$I$16</xm:f>
          </x14:formula1>
          <xm:sqref>F16</xm:sqref>
        </x14:dataValidation>
        <x14:dataValidation type="list" allowBlank="1" showInputMessage="1" showErrorMessage="1" xr:uid="{00000000-0002-0000-0300-000025000000}">
          <x14:formula1>
            <xm:f>'B. Kryteria dopuszczające_Pom'!$D$17:$E$17</xm:f>
          </x14:formula1>
          <xm:sqref>D17</xm:sqref>
        </x14:dataValidation>
        <x14:dataValidation type="list" allowBlank="1" showInputMessage="1" showErrorMessage="1" xr:uid="{00000000-0002-0000-0300-000026000000}">
          <x14:formula1>
            <xm:f>'B. Kryteria dopuszczające_Pom'!$F$17:$G$17</xm:f>
          </x14:formula1>
          <xm:sqref>E17</xm:sqref>
        </x14:dataValidation>
        <x14:dataValidation type="list" allowBlank="1" showInputMessage="1" showErrorMessage="1" xr:uid="{00000000-0002-0000-0300-000027000000}">
          <x14:formula1>
            <xm:f>'B. Kryteria dopuszczające_Pom'!$H$17:$I$17</xm:f>
          </x14:formula1>
          <xm:sqref>F17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E39D-75FB-4200-9501-0B8ABA366A5F}">
  <sheetPr>
    <pageSetUpPr fitToPage="1"/>
  </sheetPr>
  <dimension ref="A1:N48"/>
  <sheetViews>
    <sheetView view="pageBreakPreview" zoomScale="125" zoomScaleNormal="100" zoomScaleSheetLayoutView="125" workbookViewId="0">
      <selection activeCell="M6" sqref="M6"/>
    </sheetView>
  </sheetViews>
  <sheetFormatPr defaultColWidth="9.140625" defaultRowHeight="12.75"/>
  <cols>
    <col min="1" max="1" width="9.140625" style="76"/>
    <col min="2" max="2" width="29.42578125" style="34" customWidth="1"/>
    <col min="3" max="3" width="16.28515625" style="34" customWidth="1"/>
    <col min="4" max="9" width="9.140625" style="98" customWidth="1"/>
    <col min="10" max="16384" width="9.140625" style="34"/>
  </cols>
  <sheetData>
    <row r="1" spans="1:14">
      <c r="B1" s="50" t="str">
        <f>NagAOC!A18</f>
        <v>Numer ewidencyjny wniosku:</v>
      </c>
    </row>
    <row r="2" spans="1:14">
      <c r="B2" s="50"/>
    </row>
    <row r="3" spans="1:14" ht="16.5" thickBot="1">
      <c r="A3" s="21" t="s">
        <v>43</v>
      </c>
      <c r="B3" s="8"/>
      <c r="C3" s="8"/>
      <c r="K3" s="51" t="s">
        <v>14</v>
      </c>
    </row>
    <row r="4" spans="1:14" ht="16.5" thickBot="1">
      <c r="A4" s="22" t="s">
        <v>23</v>
      </c>
      <c r="B4" s="8"/>
      <c r="C4" s="116"/>
      <c r="D4" s="113" t="s">
        <v>77</v>
      </c>
      <c r="E4" s="102"/>
      <c r="F4" s="102"/>
      <c r="G4" s="102"/>
      <c r="H4" s="102"/>
      <c r="I4" s="103"/>
    </row>
    <row r="5" spans="1:14" ht="17.25" thickTop="1" thickBot="1">
      <c r="A5" s="133" t="s">
        <v>9</v>
      </c>
      <c r="B5" s="134" t="s">
        <v>21</v>
      </c>
      <c r="C5" s="64" t="s">
        <v>59</v>
      </c>
      <c r="D5" s="113" t="s">
        <v>1</v>
      </c>
      <c r="E5" s="114"/>
      <c r="F5" s="113" t="s">
        <v>2</v>
      </c>
      <c r="G5" s="114"/>
      <c r="H5" s="115" t="s">
        <v>3</v>
      </c>
      <c r="I5" s="114"/>
      <c r="K5" s="113" t="s">
        <v>1</v>
      </c>
      <c r="L5" s="114"/>
      <c r="M5" s="113" t="s">
        <v>2</v>
      </c>
      <c r="N5" s="114"/>
    </row>
    <row r="6" spans="1:14">
      <c r="A6" s="136" t="s">
        <v>4</v>
      </c>
      <c r="B6" s="81" t="s">
        <v>44</v>
      </c>
      <c r="C6" s="131" t="str">
        <f>IF(OR(EXACT(UPPER(tKryteriaDopOgólne_Frm[[#This Row],[Tak]]),"X"),EXACT(UPPER(tKryteriaDopOgólne_Frm[[#This Row],[Nie dotyczy]]),"X")),"X","")</f>
        <v/>
      </c>
      <c r="D6" s="121" t="str">
        <f>IF(AND(EXACT(TRIM(tKryteriaDopOgólne_Frm[[#This Row],[Nie]]),""),EXACT(TRIM(tKryteriaDopOgólne_Frm[[#This Row],[Nie dotyczy]]),"")),"X","")</f>
        <v>X</v>
      </c>
      <c r="E6" s="118"/>
      <c r="F6" s="121" t="str">
        <f>IF(AND(EXACT(TRIM(tKryteriaDopOgólne_Frm[[#This Row],[Tak]]),""),EXACT(TRIM(tKryteriaDopOgólne_Frm[[#This Row],[Nie dotyczy]]),"")),"X","")</f>
        <v>X</v>
      </c>
      <c r="G6" s="118"/>
      <c r="H6" s="117" t="str">
        <f>IF(AND(EXACT(TRIM(tKryteriaDopOgólne_Frm[[#This Row],[Tak]]),""),EXACT(TRIM(tKryteriaDopOgólne_Frm[[#This Row],[Nie]]),"")),"X","")</f>
        <v>X</v>
      </c>
      <c r="I6" s="118"/>
      <c r="K6" s="121" t="str">
        <f>IF(EXACT(TRIM('B. Kryteria dopuszczające'!E22),""),"X","")</f>
        <v>X</v>
      </c>
      <c r="L6" s="118"/>
      <c r="M6" s="121" t="str">
        <f>IF(EXACT(TRIM('B. Kryteria dopuszczające'!D22),""),"X","")</f>
        <v>X</v>
      </c>
      <c r="N6" s="118"/>
    </row>
    <row r="7" spans="1:14" ht="36">
      <c r="A7" s="138" t="s">
        <v>5</v>
      </c>
      <c r="B7" s="84" t="s">
        <v>98</v>
      </c>
      <c r="C7" s="132" t="str">
        <f>IF(OR(EXACT(UPPER(tKryteriaDopOgólne_Frm[[#This Row],[Tak]]),"X"),EXACT(UPPER(tKryteriaDopOgólne_Frm[[#This Row],[Nie dotyczy]]),"X")),"X","")</f>
        <v/>
      </c>
      <c r="D7" s="122" t="str">
        <f>IF(AND(EXACT(TRIM(tKryteriaDopOgólne_Frm[[#This Row],[Nie]]),""),EXACT(TRIM(tKryteriaDopOgólne_Frm[[#This Row],[Nie dotyczy]]),"")),"X","")</f>
        <v>X</v>
      </c>
      <c r="E7" s="120"/>
      <c r="F7" s="122" t="str">
        <f>IF(AND(EXACT(TRIM(tKryteriaDopOgólne_Frm[[#This Row],[Tak]]),""),EXACT(TRIM(tKryteriaDopOgólne_Frm[[#This Row],[Nie dotyczy]]),"")),"X","")</f>
        <v>X</v>
      </c>
      <c r="G7" s="120"/>
      <c r="H7" s="119" t="str">
        <f>IF(AND(EXACT(TRIM(tKryteriaDopOgólne_Frm[[#This Row],[Tak]]),""),EXACT(TRIM(tKryteriaDopOgólne_Frm[[#This Row],[Nie]]),"")),"X","")</f>
        <v>X</v>
      </c>
      <c r="I7" s="120"/>
    </row>
    <row r="8" spans="1:14">
      <c r="A8" s="138" t="s">
        <v>6</v>
      </c>
      <c r="B8" s="84" t="s">
        <v>45</v>
      </c>
      <c r="C8" s="132" t="str">
        <f>IF(OR(EXACT(UPPER(tKryteriaDopOgólne_Frm[[#This Row],[Tak]]),"X"),EXACT(UPPER(tKryteriaDopOgólne_Frm[[#This Row],[Nie dotyczy]]),"X")),"X","")</f>
        <v/>
      </c>
      <c r="D8" s="122" t="str">
        <f>IF(AND(EXACT(TRIM(tKryteriaDopOgólne_Frm[[#This Row],[Nie]]),""),EXACT(TRIM(tKryteriaDopOgólne_Frm[[#This Row],[Nie dotyczy]]),"")),"X","")</f>
        <v>X</v>
      </c>
      <c r="E8" s="120"/>
      <c r="F8" s="122" t="str">
        <f>IF(AND(EXACT(TRIM(tKryteriaDopOgólne_Frm[[#This Row],[Tak]]),""),EXACT(TRIM(tKryteriaDopOgólne_Frm[[#This Row],[Nie dotyczy]]),"")),"X","")</f>
        <v>X</v>
      </c>
      <c r="G8" s="120"/>
      <c r="H8" s="119" t="str">
        <f>IF(AND(EXACT(TRIM(tKryteriaDopOgólne_Frm[[#This Row],[Tak]]),""),EXACT(TRIM(tKryteriaDopOgólne_Frm[[#This Row],[Nie]]),"")),"X","")</f>
        <v>X</v>
      </c>
      <c r="I8" s="120"/>
    </row>
    <row r="9" spans="1:14" ht="24">
      <c r="A9" s="138" t="s">
        <v>7</v>
      </c>
      <c r="B9" s="84" t="s">
        <v>46</v>
      </c>
      <c r="C9" s="132" t="str">
        <f>IF(OR(EXACT(UPPER(tKryteriaDopOgólne_Frm[[#This Row],[Tak]]),"X"),EXACT(UPPER(tKryteriaDopOgólne_Frm[[#This Row],[Nie dotyczy]]),"X")),"X","")</f>
        <v/>
      </c>
      <c r="D9" s="122" t="str">
        <f>IF(AND(EXACT(TRIM(tKryteriaDopOgólne_Frm[[#This Row],[Nie]]),""),EXACT(TRIM(tKryteriaDopOgólne_Frm[[#This Row],[Nie dotyczy]]),"")),"X","")</f>
        <v>X</v>
      </c>
      <c r="E9" s="120"/>
      <c r="F9" s="122" t="str">
        <f>IF(AND(EXACT(TRIM(tKryteriaDopOgólne_Frm[[#This Row],[Tak]]),""),EXACT(TRIM(tKryteriaDopOgólne_Frm[[#This Row],[Nie dotyczy]]),"")),"X","")</f>
        <v>X</v>
      </c>
      <c r="G9" s="120"/>
      <c r="H9" s="119" t="str">
        <f>IF(AND(EXACT(TRIM(tKryteriaDopOgólne_Frm[[#This Row],[Tak]]),""),EXACT(TRIM(tKryteriaDopOgólne_Frm[[#This Row],[Nie]]),"")),"X","")</f>
        <v>X</v>
      </c>
      <c r="I9" s="120"/>
    </row>
    <row r="10" spans="1:14">
      <c r="A10" s="138" t="s">
        <v>8</v>
      </c>
      <c r="B10" s="84" t="s">
        <v>47</v>
      </c>
      <c r="C10" s="132" t="str">
        <f>IF(OR(EXACT(UPPER(tKryteriaDopOgólne_Frm[[#This Row],[Tak]]),"X"),EXACT(UPPER(tKryteriaDopOgólne_Frm[[#This Row],[Nie dotyczy]]),"X")),"X","")</f>
        <v/>
      </c>
      <c r="D10" s="122" t="str">
        <f>IF(AND(EXACT(TRIM(tKryteriaDopOgólne_Frm[[#This Row],[Nie]]),""),EXACT(TRIM(tKryteriaDopOgólne_Frm[[#This Row],[Nie dotyczy]]),"")),"X","")</f>
        <v>X</v>
      </c>
      <c r="E10" s="120"/>
      <c r="F10" s="122" t="str">
        <f>IF(AND(EXACT(TRIM(tKryteriaDopOgólne_Frm[[#This Row],[Tak]]),""),EXACT(TRIM(tKryteriaDopOgólne_Frm[[#This Row],[Nie dotyczy]]),"")),"X","")</f>
        <v>X</v>
      </c>
      <c r="G10" s="120"/>
      <c r="H10" s="119" t="str">
        <f>IF(AND(EXACT(TRIM(tKryteriaDopOgólne_Frm[[#This Row],[Tak]]),""),EXACT(TRIM(tKryteriaDopOgólne_Frm[[#This Row],[Nie]]),"")),"X","")</f>
        <v>X</v>
      </c>
      <c r="I10" s="120"/>
    </row>
    <row r="11" spans="1:14" ht="76.5" customHeight="1">
      <c r="A11" s="138" t="s">
        <v>28</v>
      </c>
      <c r="B11" s="84" t="s">
        <v>48</v>
      </c>
      <c r="C11" s="132" t="str">
        <f>IF(OR(EXACT(UPPER(tKryteriaDopOgólne_Frm[[#This Row],[Tak]]),"X"),EXACT(UPPER(tKryteriaDopOgólne_Frm[[#This Row],[Nie dotyczy]]),"X")),"X","")</f>
        <v/>
      </c>
      <c r="D11" s="122" t="str">
        <f>IF(AND(EXACT(TRIM(tKryteriaDopOgólne_Frm[[#This Row],[Nie]]),""),EXACT(TRIM(tKryteriaDopOgólne_Frm[[#This Row],[Nie dotyczy]]),"")),"X","")</f>
        <v>X</v>
      </c>
      <c r="E11" s="120"/>
      <c r="F11" s="122" t="str">
        <f>IF(AND(EXACT(TRIM(tKryteriaDopOgólne_Frm[[#This Row],[Tak]]),""),EXACT(TRIM(tKryteriaDopOgólne_Frm[[#This Row],[Nie dotyczy]]),"")),"X","")</f>
        <v>X</v>
      </c>
      <c r="G11" s="120"/>
      <c r="H11" s="119" t="str">
        <f>IF(AND(EXACT(TRIM(tKryteriaDopOgólne_Frm[[#This Row],[Tak]]),""),EXACT(TRIM(tKryteriaDopOgólne_Frm[[#This Row],[Nie]]),"")),"X","")</f>
        <v>X</v>
      </c>
      <c r="I11" s="120"/>
    </row>
    <row r="12" spans="1:14" ht="36">
      <c r="A12" s="138" t="s">
        <v>29</v>
      </c>
      <c r="B12" s="84" t="s">
        <v>99</v>
      </c>
      <c r="C12" s="132" t="str">
        <f>IF(OR(EXACT(UPPER(tKryteriaDopOgólne_Frm[[#This Row],[Tak]]),"X"),EXACT(UPPER(tKryteriaDopOgólne_Frm[[#This Row],[Nie dotyczy]]),"X")),"X","")</f>
        <v/>
      </c>
      <c r="D12" s="122" t="str">
        <f>IF(AND(EXACT(TRIM(tKryteriaDopOgólne_Frm[[#This Row],[Nie]]),""),EXACT(TRIM(tKryteriaDopOgólne_Frm[[#This Row],[Nie dotyczy]]),"")),"X","")</f>
        <v>X</v>
      </c>
      <c r="E12" s="120"/>
      <c r="F12" s="122" t="str">
        <f>IF(AND(EXACT(TRIM(tKryteriaDopOgólne_Frm[[#This Row],[Tak]]),""),EXACT(TRIM(tKryteriaDopOgólne_Frm[[#This Row],[Nie dotyczy]]),"")),"X","")</f>
        <v>X</v>
      </c>
      <c r="G12" s="120"/>
      <c r="H12" s="119" t="str">
        <f>IF(AND(EXACT(TRIM(tKryteriaDopOgólne_Frm[[#This Row],[Tak]]),""),EXACT(TRIM(tKryteriaDopOgólne_Frm[[#This Row],[Nie]]),"")),"X","")</f>
        <v>X</v>
      </c>
      <c r="I12" s="120"/>
    </row>
    <row r="13" spans="1:14">
      <c r="A13" s="138" t="s">
        <v>35</v>
      </c>
      <c r="B13" s="84" t="s">
        <v>68</v>
      </c>
      <c r="C13" s="132" t="str">
        <f>IF(OR(EXACT(UPPER(tKryteriaDopOgólne_Frm[[#This Row],[Tak]]),"X"),EXACT(UPPER(tKryteriaDopOgólne_Frm[[#This Row],[Nie dotyczy]]),"X")),"X","")</f>
        <v/>
      </c>
      <c r="D13" s="122" t="str">
        <f>IF(AND(EXACT(TRIM(tKryteriaDopOgólne_Frm[[#This Row],[Nie]]),""),EXACT(TRIM(tKryteriaDopOgólne_Frm[[#This Row],[Nie dotyczy]]),"")),"X","")</f>
        <v>X</v>
      </c>
      <c r="E13" s="120"/>
      <c r="F13" s="122" t="str">
        <f>IF(AND(EXACT(TRIM(tKryteriaDopOgólne_Frm[[#This Row],[Tak]]),""),EXACT(TRIM(tKryteriaDopOgólne_Frm[[#This Row],[Nie dotyczy]]),"")),"X","")</f>
        <v>X</v>
      </c>
      <c r="G13" s="120"/>
      <c r="H13" s="119" t="str">
        <f>IF(AND(EXACT(TRIM(tKryteriaDopOgólne_Frm[[#This Row],[Tak]]),""),EXACT(TRIM(tKryteriaDopOgólne_Frm[[#This Row],[Nie]]),"")),"X","")</f>
        <v>X</v>
      </c>
      <c r="I13" s="120"/>
    </row>
    <row r="14" spans="1:14" ht="48">
      <c r="A14" s="138" t="s">
        <v>66</v>
      </c>
      <c r="B14" s="84" t="s">
        <v>49</v>
      </c>
      <c r="C14" s="132" t="str">
        <f>IF(OR(EXACT(UPPER(tKryteriaDopOgólne_Frm[[#This Row],[Tak]]),"X"),EXACT(UPPER(tKryteriaDopOgólne_Frm[[#This Row],[Nie dotyczy]]),"X")),"X","")</f>
        <v/>
      </c>
      <c r="D14" s="122" t="str">
        <f>IF(AND(EXACT(TRIM(tKryteriaDopOgólne_Frm[[#This Row],[Nie]]),""),EXACT(TRIM(tKryteriaDopOgólne_Frm[[#This Row],[Nie dotyczy]]),"")),"X","")</f>
        <v>X</v>
      </c>
      <c r="E14" s="120"/>
      <c r="F14" s="122" t="str">
        <f>IF(AND(EXACT(TRIM(tKryteriaDopOgólne_Frm[[#This Row],[Tak]]),""),EXACT(TRIM(tKryteriaDopOgólne_Frm[[#This Row],[Nie dotyczy]]),"")),"X","")</f>
        <v>X</v>
      </c>
      <c r="G14" s="120"/>
      <c r="H14" s="119" t="str">
        <f>IF(AND(EXACT(TRIM(tKryteriaDopOgólne_Frm[[#This Row],[Tak]]),""),EXACT(TRIM(tKryteriaDopOgólne_Frm[[#This Row],[Nie]]),"")),"X","")</f>
        <v>X</v>
      </c>
      <c r="I14" s="120"/>
    </row>
    <row r="15" spans="1:14">
      <c r="A15" s="138" t="s">
        <v>67</v>
      </c>
      <c r="B15" s="84" t="s">
        <v>50</v>
      </c>
      <c r="C15" s="132" t="str">
        <f>IF(OR(EXACT(UPPER(tKryteriaDopOgólne_Frm[[#This Row],[Tak]]),"X"),EXACT(UPPER(tKryteriaDopOgólne_Frm[[#This Row],[Nie dotyczy]]),"X")),"X","")</f>
        <v/>
      </c>
      <c r="D15" s="122" t="str">
        <f>IF(AND(EXACT(TRIM(tKryteriaDopOgólne_Frm[[#This Row],[Nie]]),""),EXACT(TRIM(tKryteriaDopOgólne_Frm[[#This Row],[Nie dotyczy]]),"")),"X","")</f>
        <v>X</v>
      </c>
      <c r="E15" s="120"/>
      <c r="F15" s="122" t="str">
        <f>IF(AND(EXACT(TRIM(tKryteriaDopOgólne_Frm[[#This Row],[Tak]]),""),EXACT(TRIM(tKryteriaDopOgólne_Frm[[#This Row],[Nie dotyczy]]),"")),"X","")</f>
        <v>X</v>
      </c>
      <c r="G15" s="120"/>
      <c r="H15" s="119" t="str">
        <f>IF(AND(EXACT(TRIM(tKryteriaDopOgólne_Frm[[#This Row],[Tak]]),""),EXACT(TRIM(tKryteriaDopOgólne_Frm[[#This Row],[Nie]]),"")),"X","")</f>
        <v>X</v>
      </c>
      <c r="I15" s="120"/>
    </row>
    <row r="16" spans="1:14" ht="48">
      <c r="A16" s="138" t="s">
        <v>83</v>
      </c>
      <c r="B16" s="84" t="s">
        <v>69</v>
      </c>
      <c r="C16" s="132" t="str">
        <f>IF(OR(EXACT(UPPER(tKryteriaDopOgólne_Frm[[#This Row],[Tak]]),"X"),EXACT(UPPER(tKryteriaDopOgólne_Frm[[#This Row],[Nie dotyczy]]),"X")),"X","")</f>
        <v/>
      </c>
      <c r="D16" s="122" t="str">
        <f>IF(AND(EXACT(TRIM(tKryteriaDopOgólne_Frm[[#This Row],[Nie]]),""),EXACT(TRIM(tKryteriaDopOgólne_Frm[[#This Row],[Nie dotyczy]]),"")),"X","")</f>
        <v>X</v>
      </c>
      <c r="E16" s="120"/>
      <c r="F16" s="122" t="str">
        <f>IF(AND(EXACT(TRIM(tKryteriaDopOgólne_Frm[[#This Row],[Tak]]),""),EXACT(TRIM(tKryteriaDopOgólne_Frm[[#This Row],[Nie dotyczy]]),"")),"X","")</f>
        <v>X</v>
      </c>
      <c r="G16" s="120"/>
      <c r="H16" s="119" t="str">
        <f>IF(AND(EXACT(TRIM(tKryteriaDopOgólne_Frm[[#This Row],[Tak]]),""),EXACT(TRIM(tKryteriaDopOgólne_Frm[[#This Row],[Nie]]),"")),"X","")</f>
        <v>X</v>
      </c>
      <c r="I16" s="120"/>
    </row>
    <row r="17" spans="1:9" ht="24">
      <c r="A17" s="138" t="s">
        <v>84</v>
      </c>
      <c r="B17" s="84" t="s">
        <v>120</v>
      </c>
      <c r="C17" s="132" t="str">
        <f>IF(OR(EXACT(UPPER(tKryteriaDopOgólne_Frm[[#This Row],[Tak]]),"X"),EXACT(UPPER(tKryteriaDopOgólne_Frm[[#This Row],[Nie dotyczy]]),"X")),"X","")</f>
        <v/>
      </c>
      <c r="D17" s="122" t="str">
        <f>IF(AND(EXACT(TRIM(tKryteriaDopOgólne_Frm[[#This Row],[Nie]]),""),EXACT(TRIM(tKryteriaDopOgólne_Frm[[#This Row],[Nie dotyczy]]),"")),"X","")</f>
        <v>X</v>
      </c>
      <c r="E17" s="120"/>
      <c r="F17" s="122" t="str">
        <f>IF(AND(EXACT(TRIM(tKryteriaDopOgólne_Frm[[#This Row],[Tak]]),""),EXACT(TRIM(tKryteriaDopOgólne_Frm[[#This Row],[Nie dotyczy]]),"")),"X","")</f>
        <v>X</v>
      </c>
      <c r="G17" s="120"/>
      <c r="H17" s="119" t="str">
        <f>IF(AND(EXACT(TRIM(tKryteriaDopOgólne_Frm[[#This Row],[Tak]]),""),EXACT(TRIM(tKryteriaDopOgólne_Frm[[#This Row],[Nie]]),"")),"X","")</f>
        <v>X</v>
      </c>
      <c r="I17" s="120"/>
    </row>
    <row r="42" spans="1:2" ht="18.75">
      <c r="A42" s="24"/>
    </row>
    <row r="44" spans="1:2" ht="15.75">
      <c r="B44" s="12"/>
    </row>
    <row r="47" spans="1:2">
      <c r="A47" s="80"/>
    </row>
    <row r="48" spans="1:2">
      <c r="A48" s="80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44" name="Rozstęp1_1"/>
  </protectedRanges>
  <dataValidations count="1">
    <dataValidation type="list" allowBlank="1" showInputMessage="1" showErrorMessage="1" sqref="H10" xr:uid="{61688C4C-00D7-4ACE-8A0F-89F4D83CFCFC}">
      <formula1>$H$10:$I$10</formula1>
    </dataValidation>
  </dataValidations>
  <pageMargins left="0.70866141732283472" right="0.70866141732283472" top="0.39370078740157483" bottom="0.74803149606299213" header="0.31496062992125984" footer="0.31496062992125984"/>
  <pageSetup paperSize="9" fitToHeight="0" orientation="landscape" r:id="rId1"/>
  <headerFooter>
    <oddFooter xml:space="preserve">&amp;C&amp;"-,Standardowy"Strona &amp;P z &amp;N&amp;"Arial,Normalny"
</oddFooter>
  </headerFooter>
  <rowBreaks count="1" manualBreakCount="1">
    <brk id="17" max="8" man="1"/>
  </row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2"/>
  <sheetViews>
    <sheetView view="pageBreakPreview" zoomScale="130" zoomScaleNormal="100" zoomScaleSheetLayoutView="130" workbookViewId="0">
      <selection activeCell="A4" sqref="A4"/>
    </sheetView>
  </sheetViews>
  <sheetFormatPr defaultColWidth="9.140625" defaultRowHeight="15"/>
  <cols>
    <col min="1" max="1" width="9.140625" style="16"/>
    <col min="2" max="2" width="36.7109375" style="16" customWidth="1"/>
    <col min="3" max="3" width="11" style="16" customWidth="1"/>
    <col min="4" max="5" width="9.140625" style="16"/>
    <col min="6" max="6" width="12" style="89" customWidth="1"/>
    <col min="7" max="7" width="14.85546875" style="16" customWidth="1"/>
    <col min="8" max="8" width="66.140625" style="16" customWidth="1"/>
    <col min="9" max="9" width="5.140625" style="16" customWidth="1"/>
    <col min="10" max="10" width="13.7109375" style="16" customWidth="1"/>
    <col min="11" max="16384" width="9.140625" style="16"/>
  </cols>
  <sheetData>
    <row r="1" spans="1:9" ht="15.75">
      <c r="A1" s="8"/>
      <c r="B1" s="53" t="str">
        <f>NagAOC!A18</f>
        <v>Numer ewidencyjny wniosku:</v>
      </c>
      <c r="C1" s="51" t="str">
        <f>NagAOC!B18</f>
        <v>RPSW.13.02.00-26-????/23</v>
      </c>
      <c r="D1" s="8"/>
      <c r="E1" s="8"/>
      <c r="F1" s="88"/>
      <c r="G1" s="8"/>
      <c r="H1" s="8"/>
    </row>
    <row r="2" spans="1:9" ht="15.75">
      <c r="A2" s="8"/>
      <c r="B2" s="25"/>
      <c r="C2" s="6"/>
      <c r="D2" s="8"/>
      <c r="E2" s="8"/>
      <c r="F2" s="88"/>
      <c r="G2" s="8"/>
      <c r="H2" s="8"/>
    </row>
    <row r="3" spans="1:9" ht="15.75">
      <c r="A3" s="21" t="s">
        <v>57</v>
      </c>
    </row>
    <row r="4" spans="1:9" ht="16.5" thickBot="1">
      <c r="A4" s="21" t="s">
        <v>134</v>
      </c>
    </row>
    <row r="5" spans="1:9" s="174" customFormat="1" ht="65.25" thickTop="1" thickBot="1">
      <c r="A5" s="181" t="s">
        <v>9</v>
      </c>
      <c r="B5" s="92" t="s">
        <v>10</v>
      </c>
      <c r="C5" s="92" t="s">
        <v>12</v>
      </c>
      <c r="D5" s="92" t="s">
        <v>11</v>
      </c>
      <c r="E5" s="92" t="s">
        <v>17</v>
      </c>
      <c r="F5" s="91" t="s">
        <v>54</v>
      </c>
      <c r="G5" s="92" t="s">
        <v>55</v>
      </c>
      <c r="H5" s="182" t="s">
        <v>30</v>
      </c>
      <c r="I5" s="200"/>
    </row>
    <row r="6" spans="1:9" s="174" customFormat="1" ht="14.25">
      <c r="A6" s="183" t="str">
        <f>KryteriaPunktoweDef[[#This Row],[Lp.]]</f>
        <v>1.</v>
      </c>
      <c r="B6" s="184" t="str">
        <f>KryteriaPunktoweDef[[#This Row],[Nazwa kryterium]]</f>
        <v>Efektywność dofinansowania</v>
      </c>
      <c r="C6" s="185" t="str">
        <f>KryteriaPunktoweDef[[#This Row],[Liczba punktów (1)]]</f>
        <v>1-4</v>
      </c>
      <c r="D6" s="186">
        <f>KryteriaPunktoweDef[[#This Row],[Waga kryterium
(2)]]</f>
        <v>5</v>
      </c>
      <c r="E6" s="187">
        <f>KryteriaPunktoweDef[[#This Row],[Maksymalna liczba punktów
(1x2)]]</f>
        <v>20</v>
      </c>
      <c r="F6" s="191"/>
      <c r="G6" s="187">
        <f t="shared" ref="G6:G9" si="0">F6*D6</f>
        <v>0</v>
      </c>
      <c r="H6" s="188"/>
      <c r="I6" s="173"/>
    </row>
    <row r="7" spans="1:9" s="174" customFormat="1" ht="14.25">
      <c r="A7" s="189" t="str">
        <f>KryteriaPunktoweDef[[#This Row],[Lp.]]</f>
        <v>2.</v>
      </c>
      <c r="B7" s="190" t="str">
        <f>KryteriaPunktoweDef[[#This Row],[Nazwa kryterium]]</f>
        <v>Liczba uczniów objętych wsparciem</v>
      </c>
      <c r="C7" s="72" t="str">
        <f>KryteriaPunktoweDef[[#This Row],[Liczba punktów (1)]]</f>
        <v>1-2</v>
      </c>
      <c r="D7" s="74">
        <f>KryteriaPunktoweDef[[#This Row],[Waga kryterium
(2)]]</f>
        <v>6</v>
      </c>
      <c r="E7" s="191">
        <f>KryteriaPunktoweDef[[#This Row],[Maksymalna liczba punktów
(1x2)]]</f>
        <v>12</v>
      </c>
      <c r="F7" s="191"/>
      <c r="G7" s="191">
        <f t="shared" si="0"/>
        <v>0</v>
      </c>
      <c r="H7" s="192"/>
      <c r="I7" s="173"/>
    </row>
    <row r="8" spans="1:9" s="174" customFormat="1" ht="25.5">
      <c r="A8" s="189" t="str">
        <f>KryteriaPunktoweDef[[#This Row],[Lp.]]</f>
        <v>3.</v>
      </c>
      <c r="B8" s="190" t="str">
        <f>KryteriaPunktoweDef[[#This Row],[Nazwa kryterium]]</f>
        <v>Doświadczenie w realizacji podobnych projektów</v>
      </c>
      <c r="C8" s="72" t="str">
        <f>KryteriaPunktoweDef[[#This Row],[Liczba punktów (1)]]</f>
        <v>0-1</v>
      </c>
      <c r="D8" s="74" t="str">
        <f>KryteriaPunktoweDef[[#This Row],[Waga kryterium
(2)]]</f>
        <v>4</v>
      </c>
      <c r="E8" s="191">
        <f>KryteriaPunktoweDef[[#This Row],[Maksymalna liczba punktów
(1x2)]]</f>
        <v>4</v>
      </c>
      <c r="F8" s="191"/>
      <c r="G8" s="191">
        <f t="shared" si="0"/>
        <v>0</v>
      </c>
      <c r="H8" s="192"/>
      <c r="I8" s="173"/>
    </row>
    <row r="9" spans="1:9" s="174" customFormat="1" ht="25.5">
      <c r="A9" s="189" t="str">
        <f>KryteriaPunktoweDef[[#This Row],[Lp.]]</f>
        <v>4.</v>
      </c>
      <c r="B9" s="190" t="str">
        <f>KryteriaPunktoweDef[[#This Row],[Nazwa kryterium]]</f>
        <v>Strategiczne znaczenie projektu dla danego obszaru</v>
      </c>
      <c r="C9" s="72" t="str">
        <f>KryteriaPunktoweDef[[#This Row],[Liczba punktów (1)]]</f>
        <v>0-3</v>
      </c>
      <c r="D9" s="74" t="str">
        <f>KryteriaPunktoweDef[[#This Row],[Waga kryterium
(2)]]</f>
        <v>2</v>
      </c>
      <c r="E9" s="191">
        <f>KryteriaPunktoweDef[[#This Row],[Maksymalna liczba punktów
(1x2)]]</f>
        <v>6</v>
      </c>
      <c r="F9" s="191"/>
      <c r="G9" s="191">
        <f t="shared" si="0"/>
        <v>0</v>
      </c>
      <c r="H9" s="192"/>
      <c r="I9" s="173"/>
    </row>
    <row r="10" spans="1:9" s="174" customFormat="1" thickBot="1">
      <c r="A10" s="193"/>
      <c r="B10" s="194" t="s">
        <v>13</v>
      </c>
      <c r="C10" s="195"/>
      <c r="D10" s="196"/>
      <c r="E10" s="197">
        <f>SUM(C.KryteriaPunktowe[Maks. 
liczba 
pkt.])</f>
        <v>42</v>
      </c>
      <c r="F10" s="198"/>
      <c r="G10" s="172">
        <f>SUM(C.KryteriaPunktowe[Liczba uzyskanych punktów (po zważeniu)])</f>
        <v>0</v>
      </c>
      <c r="H10" s="199"/>
      <c r="I10" s="173"/>
    </row>
    <row r="11" spans="1:9" s="174" customFormat="1" ht="15.75" thickTop="1">
      <c r="A11" s="16"/>
      <c r="B11" s="16"/>
      <c r="C11" s="16"/>
      <c r="D11" s="16"/>
      <c r="E11" s="16"/>
      <c r="F11" s="89"/>
      <c r="G11" s="16"/>
      <c r="H11" s="16"/>
    </row>
    <row r="22" spans="2:3" ht="15.75">
      <c r="B22" s="25"/>
      <c r="C22" s="8"/>
    </row>
  </sheetData>
  <protectedRanges>
    <protectedRange sqref="H8:H9" name="Rozstęp4_1"/>
    <protectedRange sqref="H6" name="Rozstęp4_1_1"/>
    <protectedRange sqref="H7" name="Rozstęp4_1_2"/>
  </protectedRanges>
  <pageMargins left="0.70866141732283472" right="0.70866141732283472" top="0.39370078740157483" bottom="0.74803149606299213" header="0.31496062992125984" footer="0.31496062992125984"/>
  <pageSetup paperSize="9" scale="79" fitToHeight="0" orientation="landscape" r:id="rId1"/>
  <headerFooter>
    <oddFooter xml:space="preserve">&amp;C&amp;"-,Standardowy"Strona &amp;P z &amp;N&amp;"Arial,Normalny"
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iepoprawna wartość" error="Wybierz z listy" xr:uid="{00000000-0002-0000-0400-00000B000000}">
          <x14:formula1>
            <xm:f>OcenaPkt_Pom!$G$8:$I$8</xm:f>
          </x14:formula1>
          <xm:sqref>F8</xm:sqref>
        </x14:dataValidation>
        <x14:dataValidation type="list" allowBlank="1" showInputMessage="1" showErrorMessage="1" errorTitle="Niepoprawna wartość" error="Wybierz z listy" xr:uid="{00000000-0002-0000-0400-000007000000}">
          <x14:formula1>
            <xm:f>OcenaPkt_Pom!$G$9:$K$9</xm:f>
          </x14:formula1>
          <xm:sqref>F9</xm:sqref>
        </x14:dataValidation>
        <x14:dataValidation type="list" allowBlank="1" showInputMessage="1" showErrorMessage="1" errorTitle="Niepoprawna wartość" error="Wybierz z listy" xr:uid="{00000000-0002-0000-0400-000009000000}">
          <x14:formula1>
            <xm:f>OcenaPkt_Pom!$G$6:$K$6</xm:f>
          </x14:formula1>
          <xm:sqref>F6</xm:sqref>
        </x14:dataValidation>
        <x14:dataValidation type="list" allowBlank="1" showInputMessage="1" showErrorMessage="1" errorTitle="Niepoprawna wartość" error="Wybierz z listy" xr:uid="{00000000-0002-0000-0400-00000A000000}">
          <x14:formula1>
            <xm:f>OcenaPkt_Pom!$G$7:$I$7</xm:f>
          </x14:formula1>
          <xm:sqref>F7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view="pageBreakPreview" zoomScaleNormal="100" zoomScaleSheetLayoutView="100" workbookViewId="0">
      <selection activeCell="C7" sqref="C7"/>
    </sheetView>
  </sheetViews>
  <sheetFormatPr defaultColWidth="9.140625" defaultRowHeight="15"/>
  <cols>
    <col min="1" max="1" width="24.7109375" style="16" customWidth="1"/>
    <col min="2" max="2" width="23.85546875" style="16" customWidth="1"/>
    <col min="3" max="3" width="17.7109375" style="16" customWidth="1"/>
    <col min="4" max="4" width="12.28515625" style="16" customWidth="1"/>
    <col min="5" max="5" width="15.85546875" style="16" customWidth="1"/>
    <col min="6" max="6" width="9.140625" style="16"/>
    <col min="7" max="7" width="16" style="16" customWidth="1"/>
    <col min="8" max="16384" width="9.140625" style="16"/>
  </cols>
  <sheetData>
    <row r="1" spans="1:8" s="34" customFormat="1" ht="12.75">
      <c r="A1" s="53" t="str">
        <f>NagAOC!A18</f>
        <v>Numer ewidencyjny wniosku:</v>
      </c>
      <c r="B1" s="51" t="str">
        <f>NagAOC!B18</f>
        <v>RPSW.13.02.00-26-????/23</v>
      </c>
    </row>
    <row r="2" spans="1:8" s="34" customFormat="1" ht="12.75"/>
    <row r="3" spans="1:8" ht="16.5" thickBot="1">
      <c r="A3" s="20" t="s">
        <v>135</v>
      </c>
    </row>
    <row r="4" spans="1:8" ht="16.5" thickTop="1">
      <c r="A4" s="159" t="s">
        <v>31</v>
      </c>
      <c r="B4" s="160" t="s">
        <v>32</v>
      </c>
    </row>
    <row r="5" spans="1:8" ht="16.5" thickBot="1">
      <c r="A5" s="157" t="str">
        <f>IF(AND(EXACT(UPPER('B. Kryteria dopuszczające'!E22),"X"), EXACT(UPPER('B. Kryteria dopuszczające'!E23),"X")),"X","")</f>
        <v/>
      </c>
      <c r="B5" s="158" t="str">
        <f>IF(OR(EXACT(UPPER('B. Kryteria dopuszczające'!D22),"X"), EXACT(UPPER('B. Kryteria dopuszczające'!D23),"X")),"X","")</f>
        <v/>
      </c>
    </row>
    <row r="6" spans="1:8" ht="16.5" thickTop="1">
      <c r="A6" s="8"/>
      <c r="B6" s="8"/>
      <c r="C6" s="8"/>
      <c r="D6" s="8"/>
      <c r="E6" s="8"/>
      <c r="F6" s="8"/>
      <c r="G6" s="8"/>
      <c r="H6" s="8"/>
    </row>
    <row r="7" spans="1:8" ht="15.75">
      <c r="A7" s="6" t="s">
        <v>33</v>
      </c>
      <c r="B7" s="8"/>
      <c r="C7" s="8"/>
      <c r="D7" s="8"/>
      <c r="E7" s="8"/>
      <c r="F7" s="8"/>
      <c r="G7" s="8"/>
      <c r="H7" s="8"/>
    </row>
    <row r="8" spans="1:8" ht="21.95" customHeight="1">
      <c r="A8" s="8"/>
      <c r="B8" s="27" t="s">
        <v>38</v>
      </c>
      <c r="C8" s="161"/>
      <c r="D8" s="161"/>
      <c r="E8" s="97">
        <f>'C. Kryteria punktowe'!G10</f>
        <v>0</v>
      </c>
      <c r="F8" s="8"/>
      <c r="G8" s="8"/>
      <c r="H8" s="8"/>
    </row>
    <row r="9" spans="1:8" ht="15.75">
      <c r="A9" s="8"/>
      <c r="B9" s="8"/>
      <c r="C9" s="8"/>
      <c r="D9" s="8"/>
      <c r="E9" s="8"/>
      <c r="F9" s="8"/>
      <c r="G9" s="8"/>
      <c r="H9" s="8"/>
    </row>
    <row r="10" spans="1:8" ht="35.25" customHeight="1">
      <c r="A10" s="141" t="s">
        <v>39</v>
      </c>
      <c r="B10" s="170">
        <v>0</v>
      </c>
      <c r="C10" s="142" t="s">
        <v>15</v>
      </c>
      <c r="D10" s="163"/>
      <c r="E10" s="163"/>
      <c r="F10" s="163"/>
      <c r="G10" s="164"/>
      <c r="H10" s="8"/>
    </row>
    <row r="11" spans="1:8" ht="27" customHeight="1">
      <c r="A11" s="8"/>
      <c r="B11" s="8"/>
      <c r="C11" s="8"/>
      <c r="D11" s="8"/>
      <c r="E11" s="8"/>
      <c r="F11" s="8"/>
      <c r="G11" s="8"/>
      <c r="H11" s="8"/>
    </row>
    <row r="12" spans="1:8" ht="15.75">
      <c r="A12" s="3" t="s">
        <v>78</v>
      </c>
      <c r="B12" s="37"/>
      <c r="C12" s="8"/>
      <c r="D12" s="8"/>
      <c r="E12" s="8"/>
      <c r="F12" s="8"/>
      <c r="G12" s="8"/>
      <c r="H12" s="8"/>
    </row>
    <row r="13" spans="1:8" ht="15.75">
      <c r="A13" s="8"/>
      <c r="B13" s="214" t="str">
        <f>'Instr.dokonywania oceny punkt'!C12</f>
        <v>W przypadku uzyskania przez projekty w wyniku oceny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</v>
      </c>
      <c r="C13" s="214"/>
      <c r="D13" s="214"/>
      <c r="E13" s="214"/>
      <c r="F13" s="214"/>
      <c r="G13" s="214"/>
      <c r="H13" s="8"/>
    </row>
    <row r="14" spans="1:8" ht="15.75">
      <c r="A14" s="8"/>
      <c r="B14" s="214"/>
      <c r="C14" s="214"/>
      <c r="D14" s="214"/>
      <c r="E14" s="214"/>
      <c r="F14" s="214"/>
      <c r="G14" s="214"/>
      <c r="H14" s="8"/>
    </row>
    <row r="15" spans="1:8" ht="15.75">
      <c r="A15" s="8"/>
      <c r="B15" s="214"/>
      <c r="C15" s="214"/>
      <c r="D15" s="214"/>
      <c r="E15" s="214"/>
      <c r="F15" s="214"/>
      <c r="G15" s="214"/>
      <c r="H15" s="8"/>
    </row>
    <row r="16" spans="1:8" ht="15.75">
      <c r="A16" s="8"/>
      <c r="B16" s="214"/>
      <c r="C16" s="214"/>
      <c r="D16" s="214"/>
      <c r="E16" s="214"/>
      <c r="F16" s="214"/>
      <c r="G16" s="214"/>
      <c r="H16" s="8"/>
    </row>
    <row r="17" spans="1:8" ht="16.5" customHeight="1">
      <c r="A17" s="8"/>
      <c r="B17" s="214"/>
      <c r="C17" s="214"/>
      <c r="D17" s="214"/>
      <c r="E17" s="214"/>
      <c r="F17" s="214"/>
      <c r="G17" s="214"/>
      <c r="H17" s="8"/>
    </row>
    <row r="18" spans="1:8" ht="16.5" thickBot="1">
      <c r="A18" s="8"/>
      <c r="B18" s="95"/>
      <c r="C18" s="95"/>
      <c r="D18" s="95"/>
      <c r="E18" s="95"/>
      <c r="F18" s="95"/>
      <c r="G18" s="95"/>
      <c r="H18" s="8"/>
    </row>
    <row r="19" spans="1:8" ht="33.75" customHeight="1" thickTop="1">
      <c r="A19" s="8"/>
      <c r="B19" s="207" t="str">
        <f>'Instr.dokonywania oceny punkt'!B15</f>
        <v>KRYTERIUM ROZSTRZYGAJĄCE NR 1</v>
      </c>
      <c r="C19" s="215" t="str">
        <f>'Instr.dokonywania oceny punkt'!C15</f>
        <v>Efektywność dofinansowania (Kryterium punktowe 1)</v>
      </c>
      <c r="D19" s="215"/>
      <c r="E19" s="215"/>
      <c r="F19" s="215"/>
      <c r="G19" s="216"/>
      <c r="H19" s="8"/>
    </row>
    <row r="20" spans="1:8" ht="33.75" customHeight="1" thickBot="1">
      <c r="A20" s="8"/>
      <c r="B20" s="162" t="str">
        <f>'Instr.dokonywania oceny punkt'!B16</f>
        <v>KRYTERIUM ROZSTRZYGAJĄCE NR 2</v>
      </c>
      <c r="C20" s="217" t="str">
        <f>'Instr.dokonywania oceny punkt'!C16</f>
        <v>Liczba uczniów objętych wsparciem (Kryterium punktowe 2)</v>
      </c>
      <c r="D20" s="217"/>
      <c r="E20" s="217"/>
      <c r="F20" s="217"/>
      <c r="G20" s="218"/>
      <c r="H20" s="8"/>
    </row>
    <row r="21" spans="1:8" ht="16.5" thickTop="1">
      <c r="A21" s="8"/>
      <c r="B21" s="8"/>
      <c r="C21" s="8"/>
      <c r="D21" s="8"/>
      <c r="E21" s="8"/>
      <c r="F21" s="8"/>
      <c r="G21" s="8"/>
      <c r="H21" s="8"/>
    </row>
    <row r="22" spans="1:8" ht="15.75">
      <c r="B22" s="8"/>
      <c r="C22" s="8"/>
      <c r="D22" s="8"/>
      <c r="E22" s="8"/>
      <c r="F22" s="8"/>
      <c r="G22" s="8"/>
      <c r="H22" s="8"/>
    </row>
    <row r="23" spans="1:8" ht="15.75">
      <c r="A23" s="143" t="s">
        <v>60</v>
      </c>
      <c r="B23" s="8" t="s">
        <v>79</v>
      </c>
      <c r="C23" s="8"/>
      <c r="D23" s="8"/>
      <c r="E23" s="8"/>
      <c r="F23" s="8"/>
      <c r="G23" s="8"/>
      <c r="H23" s="8"/>
    </row>
    <row r="24" spans="1:8" ht="15.75">
      <c r="A24" s="73" t="s">
        <v>61</v>
      </c>
      <c r="B24" s="8"/>
      <c r="C24" s="8"/>
      <c r="D24" s="8"/>
      <c r="E24" s="8"/>
      <c r="F24" s="8"/>
      <c r="G24" s="8"/>
      <c r="H24" s="8"/>
    </row>
    <row r="25" spans="1:8" ht="15.75">
      <c r="A25" s="8"/>
      <c r="B25" s="8"/>
      <c r="C25" s="8"/>
      <c r="D25" s="8"/>
      <c r="E25" s="8"/>
      <c r="F25" s="8"/>
      <c r="G25" s="8"/>
      <c r="H25" s="8"/>
    </row>
    <row r="26" spans="1:8" ht="15.75">
      <c r="A26" s="8"/>
      <c r="B26" s="8"/>
      <c r="C26" s="8"/>
      <c r="D26" s="8"/>
      <c r="E26" s="8"/>
      <c r="F26" s="8"/>
      <c r="G26" s="8"/>
      <c r="H26" s="8"/>
    </row>
  </sheetData>
  <protectedRanges>
    <protectedRange sqref="B10" name="Rozstęp1_1"/>
  </protectedRanges>
  <mergeCells count="3">
    <mergeCell ref="B13:G17"/>
    <mergeCell ref="C19:G19"/>
    <mergeCell ref="C20:G20"/>
  </mergeCells>
  <pageMargins left="0.70866141732283472" right="0.70866141732283472" top="0.39370078740157483" bottom="0.74803149606299213" header="0.31496062992125984" footer="0.31496062992125984"/>
  <pageSetup paperSize="9" orientation="landscape" r:id="rId1"/>
  <headerFooter>
    <oddFooter xml:space="preserve">&amp;C&amp;"-,Standardowy"Strona &amp;P z &amp;N&amp;"Arial,Normalny"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12</vt:i4>
      </vt:variant>
    </vt:vector>
  </HeadingPairs>
  <TitlesOfParts>
    <vt:vector size="21" baseType="lpstr">
      <vt:lpstr>NagAOC</vt:lpstr>
      <vt:lpstr>Instr.dokonywania oceny punkt</vt:lpstr>
      <vt:lpstr>OcenaPkt_Pom</vt:lpstr>
      <vt:lpstr>A. Kryteria Formalne</vt:lpstr>
      <vt:lpstr>A. Kryteria Formalne_Pom</vt:lpstr>
      <vt:lpstr>B. Kryteria dopuszczające</vt:lpstr>
      <vt:lpstr>B. Kryteria dopuszczające_Pom</vt:lpstr>
      <vt:lpstr>C. Kryteria punktowe</vt:lpstr>
      <vt:lpstr>Wynik oceny</vt:lpstr>
      <vt:lpstr>KwotaDofinansProp</vt:lpstr>
      <vt:lpstr>'A. Kryteria Formalne'!Obszar_wydruku</vt:lpstr>
      <vt:lpstr>'A. Kryteria Formalne_Pom'!Obszar_wydruku</vt:lpstr>
      <vt:lpstr>'B. Kryteria dopuszczające'!Obszar_wydruku</vt:lpstr>
      <vt:lpstr>'B. Kryteria dopuszczające_Pom'!Obszar_wydruku</vt:lpstr>
      <vt:lpstr>'C. Kryteria punktowe'!Obszar_wydruku</vt:lpstr>
      <vt:lpstr>'Instr.dokonywania oceny punkt'!Obszar_wydruku</vt:lpstr>
      <vt:lpstr>NagAOC!Obszar_wydruku</vt:lpstr>
      <vt:lpstr>OcenaPkt_Pom!Obszar_wydruku</vt:lpstr>
      <vt:lpstr>'Wynik oceny'!Obszar_wydruku</vt:lpstr>
      <vt:lpstr>OcenaData</vt:lpstr>
      <vt:lpstr>NagAOC!OLE_LINK1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Kaziur, Aleksandra</cp:lastModifiedBy>
  <cp:lastPrinted>2023-01-04T07:58:07Z</cp:lastPrinted>
  <dcterms:created xsi:type="dcterms:W3CDTF">2008-04-25T12:39:43Z</dcterms:created>
  <dcterms:modified xsi:type="dcterms:W3CDTF">2023-01-05T11:28:48Z</dcterms:modified>
</cp:coreProperties>
</file>