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en_skoroszyt" defaultThemeVersion="124226"/>
  <mc:AlternateContent xmlns:mc="http://schemas.openxmlformats.org/markup-compatibility/2006">
    <mc:Choice Requires="x15">
      <x15ac:absPath xmlns:x15ac="http://schemas.microsoft.com/office/spreadsheetml/2010/11/ac" url="S:\USŁUGI PUBLICZNE I REWITALIZACJA\Nbr-RPSW.13.01.00-IZ.00-26-___r23\"/>
    </mc:Choice>
  </mc:AlternateContent>
  <xr:revisionPtr revIDLastSave="0" documentId="8_{A132BF1C-9804-454F-A545-E655D7CF74F8}" xr6:coauthVersionLast="47" xr6:coauthVersionMax="47" xr10:uidLastSave="{00000000-0000-0000-0000-000000000000}"/>
  <workbookProtection workbookAlgorithmName="SHA-512" workbookHashValue="GrNzzJ+wKrI2I3zFbdvb56PJvPO75anKcSo/J9tQUF1Tx+zf3zNXQdS+52Zpz4wI7gZqOS/8qFbMa3yDHufDVQ==" workbookSaltValue="keNueWQfb+KvGPbcK6koYA==" workbookSpinCount="100000" lockStructure="1"/>
  <bookViews>
    <workbookView xWindow="-120" yWindow="-120" windowWidth="29040" windowHeight="15840" tabRatio="747" activeTab="7" xr2:uid="{00000000-000D-0000-FFFF-FFFF00000000}"/>
  </bookViews>
  <sheets>
    <sheet name="NagAOC" sheetId="49" r:id="rId1"/>
    <sheet name="Instr.dokonywania oceny punkt" sheetId="51" r:id="rId2"/>
    <sheet name="OcenaPkt_Pom" sheetId="61" state="hidden" r:id="rId3"/>
    <sheet name="A. Kryteria Formalne" sheetId="52" r:id="rId4"/>
    <sheet name="A. Kryteria Formalne_Pom" sheetId="59" state="hidden" r:id="rId5"/>
    <sheet name="B. Kryteria dopuszczające" sheetId="53" r:id="rId6"/>
    <sheet name="B. Kryteria dopuszczające_Pom" sheetId="60" state="hidden" r:id="rId7"/>
    <sheet name="C. Kryteria punktowe" sheetId="55" r:id="rId8"/>
    <sheet name="Wynik oceny" sheetId="56" r:id="rId9"/>
  </sheets>
  <definedNames>
    <definedName name="_ftn1" localSheetId="0">NagAOC!#REF!</definedName>
    <definedName name="_ftnref1" localSheetId="0">NagAOC!#REF!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KwotaDofinansProp" comment="Proponowana_kwota_dofinansowania_PLN">'Wynik oceny'!$B$10</definedName>
    <definedName name="_xlnm.Print_Area" localSheetId="3">'A. Kryteria Formalne'!$A$1:$F$19</definedName>
    <definedName name="_xlnm.Print_Area" localSheetId="4">'A. Kryteria Formalne_Pom'!$A$1:$E$17</definedName>
    <definedName name="_xlnm.Print_Area" localSheetId="5">'B. Kryteria dopuszczające'!$A$1:$F$55</definedName>
    <definedName name="_xlnm.Print_Area" localSheetId="6">'B. Kryteria dopuszczające_Pom'!$A$1:$I$44</definedName>
    <definedName name="_xlnm.Print_Area" localSheetId="7">'C. Kryteria punktowe'!$A$1:$H$21</definedName>
    <definedName name="_xlnm.Print_Area" localSheetId="1">'Instr.dokonywania oceny punkt'!$A$1:$F$18</definedName>
    <definedName name="_xlnm.Print_Area" localSheetId="0">NagAOC!$A$1:$E$18</definedName>
    <definedName name="_xlnm.Print_Area" localSheetId="2">OcenaPkt_Pom!$A$1:$G$17</definedName>
    <definedName name="_xlnm.Print_Area" localSheetId="8">'Wynik oceny'!$A$1:$G$26</definedName>
    <definedName name="OcenaData" comment="Data Oceny">'Wynik oceny'!$B$23</definedName>
    <definedName name="OLE_LINK1" localSheetId="0">NagAOC!$C$18</definedName>
    <definedName name="slownie" localSheetId="0">#REF!</definedName>
    <definedName name="slownie">#REF!</definedName>
    <definedName name="XX">#REF!</definedName>
  </definedNames>
  <calcPr calcId="181029"/>
</workbook>
</file>

<file path=xl/calcChain.xml><?xml version="1.0" encoding="utf-8"?>
<calcChain xmlns="http://schemas.openxmlformats.org/spreadsheetml/2006/main">
  <c r="D27" i="53" l="1"/>
  <c r="C20" i="56"/>
  <c r="B20" i="56"/>
  <c r="H20" i="60"/>
  <c r="F20" i="60"/>
  <c r="D20" i="60"/>
  <c r="H19" i="60"/>
  <c r="F19" i="60"/>
  <c r="D19" i="60"/>
  <c r="H18" i="60"/>
  <c r="F18" i="60"/>
  <c r="D18" i="60"/>
  <c r="H17" i="60"/>
  <c r="F17" i="60"/>
  <c r="D17" i="60"/>
  <c r="H16" i="60"/>
  <c r="F16" i="60"/>
  <c r="D16" i="60"/>
  <c r="H15" i="60"/>
  <c r="F15" i="60"/>
  <c r="D15" i="60"/>
  <c r="H14" i="60"/>
  <c r="F14" i="60"/>
  <c r="D14" i="60"/>
  <c r="H13" i="60"/>
  <c r="F13" i="60"/>
  <c r="D13" i="60"/>
  <c r="H12" i="60"/>
  <c r="F12" i="60"/>
  <c r="D12" i="60"/>
  <c r="H11" i="60"/>
  <c r="F11" i="60"/>
  <c r="D11" i="60"/>
  <c r="H10" i="60"/>
  <c r="F10" i="60"/>
  <c r="D10" i="60"/>
  <c r="H9" i="60"/>
  <c r="F9" i="60"/>
  <c r="D9" i="60"/>
  <c r="H8" i="60"/>
  <c r="F8" i="60"/>
  <c r="D8" i="60"/>
  <c r="H7" i="60"/>
  <c r="F7" i="60"/>
  <c r="D7" i="60"/>
  <c r="C17" i="60"/>
  <c r="C18" i="60"/>
  <c r="C19" i="60"/>
  <c r="A9" i="55"/>
  <c r="B9" i="55"/>
  <c r="C9" i="55"/>
  <c r="D9" i="55"/>
  <c r="G9" i="55" s="1"/>
  <c r="E9" i="61"/>
  <c r="F9" i="51"/>
  <c r="E9" i="55" s="1"/>
  <c r="E10" i="61" l="1"/>
  <c r="E8" i="61"/>
  <c r="E7" i="61"/>
  <c r="E6" i="61"/>
  <c r="C1" i="61"/>
  <c r="B1" i="61"/>
  <c r="M6" i="60"/>
  <c r="K6" i="60"/>
  <c r="C20" i="60"/>
  <c r="C16" i="60"/>
  <c r="C15" i="60"/>
  <c r="C14" i="60"/>
  <c r="C13" i="60"/>
  <c r="C12" i="60"/>
  <c r="C11" i="60"/>
  <c r="C10" i="60"/>
  <c r="C9" i="60"/>
  <c r="C8" i="60"/>
  <c r="C7" i="60"/>
  <c r="F6" i="60"/>
  <c r="D6" i="60"/>
  <c r="H6" i="60"/>
  <c r="C6" i="60"/>
  <c r="B1" i="60"/>
  <c r="H15" i="59"/>
  <c r="H14" i="59"/>
  <c r="H13" i="59"/>
  <c r="H10" i="59"/>
  <c r="F15" i="59"/>
  <c r="D15" i="59"/>
  <c r="C15" i="59"/>
  <c r="F14" i="59"/>
  <c r="D14" i="59"/>
  <c r="C14" i="59"/>
  <c r="F13" i="59"/>
  <c r="D13" i="59"/>
  <c r="C13" i="59"/>
  <c r="H12" i="59"/>
  <c r="F12" i="59"/>
  <c r="D12" i="59"/>
  <c r="C12" i="59"/>
  <c r="H11" i="59"/>
  <c r="F11" i="59"/>
  <c r="D11" i="59"/>
  <c r="C11" i="59"/>
  <c r="F10" i="59"/>
  <c r="D10" i="59"/>
  <c r="C10" i="59"/>
  <c r="H9" i="59"/>
  <c r="F9" i="59"/>
  <c r="D9" i="59"/>
  <c r="C9" i="59"/>
  <c r="H8" i="59"/>
  <c r="F8" i="59"/>
  <c r="D8" i="59"/>
  <c r="C8" i="59"/>
  <c r="H7" i="59"/>
  <c r="F7" i="59"/>
  <c r="D7" i="59"/>
  <c r="C7" i="59"/>
  <c r="H6" i="59"/>
  <c r="F6" i="59"/>
  <c r="D6" i="59"/>
  <c r="C6" i="59"/>
  <c r="B1" i="59"/>
  <c r="A6" i="55"/>
  <c r="E27" i="53" l="1"/>
  <c r="E11" i="61"/>
  <c r="B5" i="56"/>
  <c r="D19" i="52"/>
  <c r="E19" i="52"/>
  <c r="A5" i="56" l="1"/>
  <c r="C21" i="56" l="1"/>
  <c r="C19" i="56"/>
  <c r="B21" i="56"/>
  <c r="B19" i="56"/>
  <c r="B13" i="56"/>
  <c r="D6" i="55" l="1"/>
  <c r="G6" i="55" s="1"/>
  <c r="D7" i="55"/>
  <c r="G7" i="55" s="1"/>
  <c r="D8" i="55"/>
  <c r="G8" i="55" s="1"/>
  <c r="D10" i="55"/>
  <c r="G10" i="55" s="1"/>
  <c r="C6" i="55"/>
  <c r="C7" i="55"/>
  <c r="C8" i="55"/>
  <c r="C10" i="55"/>
  <c r="A10" i="55"/>
  <c r="A8" i="55"/>
  <c r="A7" i="55"/>
  <c r="B6" i="55"/>
  <c r="B7" i="55"/>
  <c r="B8" i="55"/>
  <c r="B10" i="55"/>
  <c r="F10" i="51"/>
  <c r="F8" i="51"/>
  <c r="E10" i="55" l="1"/>
  <c r="G11" i="55"/>
  <c r="E8" i="56" s="1"/>
  <c r="F6" i="51"/>
  <c r="F7" i="51"/>
  <c r="E7" i="55" s="1"/>
  <c r="E8" i="55"/>
  <c r="E6" i="55" l="1"/>
  <c r="F11" i="51"/>
  <c r="B1" i="56"/>
  <c r="E11" i="55" l="1"/>
  <c r="A1" i="56"/>
  <c r="B1" i="52"/>
  <c r="B1" i="51"/>
  <c r="B1" i="55"/>
  <c r="B23" i="53"/>
  <c r="B1" i="53"/>
  <c r="C24" i="53" l="1"/>
  <c r="C1" i="52" l="1"/>
  <c r="C1" i="55"/>
  <c r="C23" i="53"/>
  <c r="C1" i="51"/>
  <c r="C1" i="53"/>
</calcChain>
</file>

<file path=xl/sharedStrings.xml><?xml version="1.0" encoding="utf-8"?>
<sst xmlns="http://schemas.openxmlformats.org/spreadsheetml/2006/main" count="283" uniqueCount="161">
  <si>
    <t>Wartość całkowita projektu:</t>
  </si>
  <si>
    <t>Tak</t>
  </si>
  <si>
    <t>Nie</t>
  </si>
  <si>
    <t>Nie dotyczy</t>
  </si>
  <si>
    <t>1.</t>
  </si>
  <si>
    <t>2.</t>
  </si>
  <si>
    <t>3.</t>
  </si>
  <si>
    <t>4.</t>
  </si>
  <si>
    <t>5.</t>
  </si>
  <si>
    <t>Lp.</t>
  </si>
  <si>
    <t>Kryterium</t>
  </si>
  <si>
    <t>Waga</t>
  </si>
  <si>
    <t>Punktacja</t>
  </si>
  <si>
    <t>RAZEM</t>
  </si>
  <si>
    <t>Wynik oceny dopuszczającej</t>
  </si>
  <si>
    <t>słownie:</t>
  </si>
  <si>
    <t xml:space="preserve">Tytuł projektu: </t>
  </si>
  <si>
    <t>Maks. 
liczba 
pkt.</t>
  </si>
  <si>
    <t>OŚ PRIORYTETOWA:</t>
  </si>
  <si>
    <t>DZIAŁANIE:</t>
  </si>
  <si>
    <t xml:space="preserve">Typ projektu: </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</si>
  <si>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</si>
  <si>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</si>
  <si>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</si>
  <si>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</si>
  <si>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PRIORYTET INWESTYCYJNY:</t>
  </si>
  <si>
    <t xml:space="preserve">Wnioskodawca: </t>
  </si>
  <si>
    <t>Koszty kwalifikowalne:</t>
  </si>
  <si>
    <t>6.</t>
  </si>
  <si>
    <t>7.</t>
  </si>
  <si>
    <t>Uzasadnienie oceny</t>
  </si>
  <si>
    <t>Pozytywny</t>
  </si>
  <si>
    <t>Negatywny</t>
  </si>
  <si>
    <t>WYNIK OCENY PUNKTOWEJ:</t>
  </si>
  <si>
    <t>Numer ewidencyjny wniosku:</t>
  </si>
  <si>
    <t>8.</t>
  </si>
  <si>
    <t xml:space="preserve">Odrzucenie projektu z powodu niespełnienia kryteriów dopuszczających ogólnych </t>
  </si>
  <si>
    <t>Nazwa kryterium</t>
  </si>
  <si>
    <t>Liczba punktów uzyskanych przez projekt:</t>
  </si>
  <si>
    <t>Proponowana kwota dofinansowania PLN:</t>
  </si>
  <si>
    <t>0-1</t>
  </si>
  <si>
    <t>Wnioskodawca/partnerzy uprawniony/uprawnieni jest/są do składania wniosku/otrzymania wsparcia</t>
  </si>
  <si>
    <t>Właściwe miejsce realizacji projektu</t>
  </si>
  <si>
    <t>B1 KRYTERIA DOPUSZCZAJĄCE OGÓLNE</t>
  </si>
  <si>
    <t>Spójność dokumentacji projektowej</t>
  </si>
  <si>
    <t>Efektywność ekonomiczna projektu</t>
  </si>
  <si>
    <t>Potencjalna kwalifikowalność wydatków</t>
  </si>
  <si>
    <t>Trwałość projektu</t>
  </si>
  <si>
    <t>Adekwatność rodzaju wskaźników do typu projektu i realność ich wartości docelowych</t>
  </si>
  <si>
    <t>Czy wnioskodawca posiada zdolność organizacyjno-instytucjonalną do realizacji projektu?</t>
  </si>
  <si>
    <t>Wykonalność finansowa projektu</t>
  </si>
  <si>
    <t xml:space="preserve">Negatywny </t>
  </si>
  <si>
    <t>Data złożenia do Oddziału ds. Usług Publicznych i Rewitalizacji:</t>
  </si>
  <si>
    <t>A. Kryteria Formalne</t>
  </si>
  <si>
    <t>Liczba uzyskanych punktów (przed zważeniem)</t>
  </si>
  <si>
    <t>Liczba uzyskanych punktów (po zważeniu)</t>
  </si>
  <si>
    <t>WYNIK OCENY - KRYTERIA FORMALNE:</t>
  </si>
  <si>
    <t>C. KRYTERIA PUNKTOWE</t>
  </si>
  <si>
    <t>Wnioskowana kwota dofinansowania:</t>
  </si>
  <si>
    <t>Tak Względne</t>
  </si>
  <si>
    <t>Data oceny:</t>
  </si>
  <si>
    <t>(rrrr-mm-dd)</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</si>
  <si>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</si>
  <si>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</si>
  <si>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jest zgodny z typami projektów przewidzianymi dla danego działania, wniosek zostaje odrzucony.</t>
  </si>
  <si>
    <t>* Zgodnie z Regulaminem konkursu/naboru</t>
  </si>
  <si>
    <t>9.</t>
  </si>
  <si>
    <t>10.</t>
  </si>
  <si>
    <t>Wykonalność prawna projektu</t>
  </si>
  <si>
    <t>Zgodność projektu z zapisami RPOWŚ 2014-2020 oraz SZOOP obowiązującym na dzień ogłoszenia konkursu/naboru</t>
  </si>
  <si>
    <t>Kryteria rozstrzygające</t>
  </si>
  <si>
    <t>Liczba punktów (1)</t>
  </si>
  <si>
    <t>Waga kryterium
(2)</t>
  </si>
  <si>
    <t>Maksymalna liczba punktów
(1x2)</t>
  </si>
  <si>
    <t>Suma:</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</si>
  <si>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</si>
  <si>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2</t>
  </si>
  <si>
    <t>Generator Walidacji</t>
  </si>
  <si>
    <t>KRYTERIA ROZSTRZYGAJĄCE</t>
  </si>
  <si>
    <t>…....................................</t>
  </si>
  <si>
    <t>Instrukcja dokonywania oceny punktowej</t>
  </si>
  <si>
    <t>&lt;nazwa wnioskodawcy&gt;</t>
  </si>
  <si>
    <t>&lt;tytuł projektu&gt;</t>
  </si>
  <si>
    <t>11.</t>
  </si>
  <si>
    <t>12.</t>
  </si>
  <si>
    <t>Wniosek złożony w odpowiedzi na właściwe ogłoszenie konkursowe/o naborze</t>
  </si>
  <si>
    <t>Jeżeli wniosek dotyczy innego konkursu/naboru niż ten, w ramach którego został złożony, wniosek zostaje odrzucony.</t>
  </si>
  <si>
    <t>Wniosek złożony do właściwej insty­tucji</t>
  </si>
  <si>
    <t>Jeżeli wniosek nie został złożony do Sekretariatu Naboru Wniosków, na adres wskazany w Regulaminie konkursu/naboru wniosek zostaje odrzucony.</t>
  </si>
  <si>
    <t>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</si>
  <si>
    <t>Jeżeli projekt nie jest realizowany na terenie województwa świętokrzyskiego oraz jest realizowany poza wskazanym obszarem strategicznej interwencji (o ile dotyczy), wniosek zostaje odrzucony.</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</si>
  <si>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</si>
  <si>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</si>
  <si>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</si>
  <si>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</si>
  <si>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Wartość wnioskowanego dofinanso­wania nie przekracza pułapu maksy­malnego poziomu dofinansowania w wysokości określonej w Regulaminie konkursu/naboru (o ile dotyczy)</t>
  </si>
  <si>
    <t>Wniosek spełnia warunki minimalnej/maksymalnej wartości wydatków kwalifikowalnych projektu w wysokości określonej w Regulaminie konkursu/naboru (o ile dotyczy)</t>
  </si>
  <si>
    <t xml:space="preserve">Wniosek zgodny z typami projektów przewidzianymi dla danego działania zgodnie z Regulaminem konkursu/naboru </t>
  </si>
  <si>
    <t>Właściwie przygotowana analiza finansowa i/lub ekonomiczna projek¬tu</t>
  </si>
  <si>
    <t>Czy Wnioskodawca wykazał, że pro¬jekt nie ma negatywnego wpływu na zasady horyzontalne UE?</t>
  </si>
  <si>
    <t>Efektywność dofinansowania</t>
  </si>
  <si>
    <t>1-4</t>
  </si>
  <si>
    <t>0-3</t>
  </si>
  <si>
    <t>Doświadczenie w realizacji podobnych projektów</t>
  </si>
  <si>
    <t>Strategiczne znaczenie projektu dla danego obszaru</t>
  </si>
  <si>
    <t>Efektywność dofinansowania (Kryterium punktowe 1)</t>
  </si>
  <si>
    <t>KRYTERIUM ROZSTRZYGAJĄCE NR 2</t>
  </si>
  <si>
    <t>Wniosek spełnia warunki minimalnej/maksymalnej wartości projektu w wysokości określonej w Regulaminie konkursu/naboru (o ile dotyczy)</t>
  </si>
  <si>
    <t>Jeżeli wniosek nie spełnia warunku minimalnej/maksymalnej wartości wydatków kwalifikowalnych projektu, wniosek zostaje odrzucony.</t>
  </si>
  <si>
    <t>Tabela dopuszczalnych wartości</t>
  </si>
  <si>
    <t>9a: Inwestycje w infrastrukturę zdrowotną i społeczną</t>
  </si>
  <si>
    <t>Pozostała Infrastruktura społeczna przyczyniająca się do rozwoju regionalnego i lokalnego (kod kategorii interwencji 055)</t>
  </si>
  <si>
    <t>RPSW.13.01.00-26-????/23</t>
  </si>
  <si>
    <t>Liczba osób objętych wsparciem</t>
  </si>
  <si>
    <t>Ocenie podlega udokumentowana przez Wnioskodawcę liczba osób objętych wsparciem, które przybyły na terytorium RP z terytorium Ukrainy w związku z działaniami wojennymi prowadzonymi na terytorium tego państwa wg następującej punktacji:
                 1-3 osoby – 0 pkt
                 4-8 osób – 1 pkt
                 powyżej 8 osób – 2 pkt</t>
  </si>
  <si>
    <t>Stopień przygotowania projektu do realizacji</t>
  </si>
  <si>
    <t xml:space="preserve">Ocena uzależniona będzie od stanu przygotowania przedsięwzięcia do realizacji (projekt w fazie pomysłu/koncepcji otrzyma 0 punktów, co nie oznacza jego odrzucenia). Sposób przyznawania punktów: 
1) W przypadku projektu infrastrukturalnego 1 punkt będzie przyznawany za: a) w pełni uregulowane (posiadane) prawo do dysponowania nieruchomością na cele budowlane i posiadanie dokumentacji technicznej b) złożony wniosek o wydanie decyzji o środowiskowych uwarunkowaniach obejmujący cały zakres projektu (w przypadku, gdy decyzja środowiskowa nie jest wymagana projekt również otrzyma jeden punkt) c) złożony wniosek o pozwolenie na budowę/zgłoszenie robót.
2) W przypadku projektu nieinfrastrukturalnego dla którego wyżej wymienione dokumenty/etapy przygotowania projektu nie są konieczne, punkty będą przyznawane za: a) posiadanie specyfikacji technicznych obejmujących zakres całego projektu (opis przedmiotu zamówienia dla przeprowadzenia poszczególnych postępowań)b) posiadanie Specyfikacji Istotnych Warunków Zamówienia obejmujących zakres całego projektu (dla przeprowadzenia poszczególnych postępowań)c) posiadanie pełnej dokumentacji niezbędnej do wszczęcia postępowania o udzielenie zamówienia publicznego (gotowa dokumentacja przetargowa).
Uwagi: [1] Projekt może uzyskać maksymalnie 3 p. [2] W przypadku, gdy któryś z wymienionych etapów przygotowania projektu nie jest konieczny, a projekt jest gotowy do realizacji otrzymuje on maksymalną liczbę punktów możliwych do uzyskania. [3] W przypadku, gdy projekt jest zarówno infrastrukturalny jak i nieinfrastrukturalny projekt będzie oceniany tak jak projekt infrastrukturalny. </t>
  </si>
  <si>
    <t>0-2</t>
  </si>
  <si>
    <t>Ocenie podlega doświadczenie Wnioskodawcy w realizacji projektów współfinansowanych ze środków UE dotyczących mieszkań socjalnych, wspomaganych, treningowych i chronionych wg następującej punktacji:
                brak doświadczenia – 0 pkt
                udokumentowane doświadczenie – 1 pkt</t>
  </si>
  <si>
    <t>3</t>
  </si>
  <si>
    <t xml:space="preserve">KRYTERIUM ROZSTRZYGAJĄCE NR 1 </t>
  </si>
  <si>
    <t>KRYTERIUM ROZSTRZYGAJĄCE NR 3</t>
  </si>
  <si>
    <t>Liczba osób objętych wsparciem (Kryterium punktowe 2)</t>
  </si>
  <si>
    <t>Stopień przygotowania projektu do realizacji (Kryterium punktowe 3)</t>
  </si>
  <si>
    <r>
      <t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t>
    </r>
    <r>
      <rPr>
        <b/>
        <sz val="11"/>
        <color rgb="FF000000"/>
        <rFont val="Calibri"/>
        <family val="2"/>
        <charset val="238"/>
      </rPr>
      <t>kryterium nr 1</t>
    </r>
    <r>
      <rPr>
        <sz val="11"/>
        <color rgb="FF000000"/>
        <rFont val="Calibri"/>
        <family val="2"/>
        <charset val="238"/>
      </rPr>
      <t xml:space="preserve"> decyduje liczba punktów uzyskana w </t>
    </r>
    <r>
      <rPr>
        <b/>
        <sz val="11"/>
        <color rgb="FF000000"/>
        <rFont val="Calibri"/>
        <family val="2"/>
        <charset val="238"/>
      </rPr>
      <t>kryterium nr 2</t>
    </r>
    <r>
      <rPr>
        <sz val="11"/>
        <color rgb="FF000000"/>
        <rFont val="Calibri"/>
        <family val="2"/>
        <charset val="238"/>
      </rPr>
      <t xml:space="preserve">. W przypadku jednakowej liczby punktów uzyskanych w </t>
    </r>
    <r>
      <rPr>
        <b/>
        <sz val="11"/>
        <color rgb="FF000000"/>
        <rFont val="Calibri"/>
        <family val="2"/>
        <charset val="238"/>
      </rPr>
      <t>kryterium nr 1 i 2</t>
    </r>
    <r>
      <rPr>
        <sz val="11"/>
        <color rgb="FF000000"/>
        <rFont val="Calibri"/>
        <family val="2"/>
        <charset val="238"/>
      </rPr>
      <t xml:space="preserve"> decyduje liczba punktów uzyskana w </t>
    </r>
    <r>
      <rPr>
        <b/>
        <sz val="11"/>
        <color rgb="FF000000"/>
        <rFont val="Calibri"/>
        <family val="2"/>
        <charset val="238"/>
      </rPr>
      <t>kryterium rozstrzygającym nr 3</t>
    </r>
    <r>
      <rPr>
        <sz val="11"/>
        <color rgb="FF000000"/>
        <rFont val="Calibri"/>
        <family val="2"/>
        <charset val="238"/>
      </rPr>
      <t xml:space="preserve">. </t>
    </r>
  </si>
  <si>
    <t>Wniosek złożony do właściwej instytucji</t>
  </si>
  <si>
    <t>Projekt nie dotyczy działalności gospodarczej wykluczonej ze wsparcia? (kody PKD/EKD) (o ile dotyczy)</t>
  </si>
  <si>
    <t>Czy projekt nie jest zakończony lub w pełni zrealizowany w rozumieniu art.65 ust. 6 Rozporządzenia ogólnego 1303/2013 z dnia 17 grudnia 2013 roku?</t>
  </si>
  <si>
    <t>Wartość wnioskowanego dofinansowania nie przekracza pułapu maksymalnego poziomu dofinansowania w wysokości określonej w Regulaminie konkursu/naboru (o ile dotyczy)</t>
  </si>
  <si>
    <t>Właściwie przygotowana analiza finansowa i/lub ekonomiczna projektu</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</si>
  <si>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</si>
  <si>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</si>
  <si>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kryterium badane będzie w szczególności:
-  czy wydatki zostaną poniesione w okresie kwalifikowalności (tj. między dniem 1 stycznia 2014 r. a dniem 31 grudnia 2023 r., z zastrzeżeniem zapisów 
    Regulaminu konkursu/naboru;
-  czy wydatki są zgodne z obowiązującymi przepisami prawa unijnego oraz prawa krajowego oraz wytycznymi Ministra Rozwoju;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</si>
  <si>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W kryterium badane będzie, czy Wnioskodawca wykazał zgodność projektu z zasadami horyzontalnymi UE, w tym:
- zgodność projektu z zasadą zrównoważonego rozwoju
- zgodność projektu z zasadą równości szans kobiet i mężczyzn
- zgodność projektu z zasadą równości szans i niedyskryminacji, w tym dostępności dla osób  z niepełnosprawnościami 
Wymagane jest wykazanie pozytywnego wpływu na zasadę równości szans i niedyskryminacji, w tym dostępności dla osób z niepełnosprawnościami oraz zasadę równości szans kobiet i mężczyzn zgodnie z Wytycznymi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</si>
  <si>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</si>
  <si>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13.</t>
  </si>
  <si>
    <t>Czy projekt wykazuje zdolność do adap-tacji do zmian klimatu i reagowania na ryzyko powodziowe? (jeśli dotyczy)</t>
  </si>
  <si>
    <t>14.</t>
  </si>
  <si>
    <t>Czy w projekcie zastosowano koncepcję uniwersalnego projektowania (jeśli dotyczy)?</t>
  </si>
  <si>
    <t xml:space="preserve"> W kryterium badane będzie, czy projekt jest zgodny z zapisami Wytycznych w zakresie realizacji zasady równości szans i niedyskryminacji, w tym dostępności dla osób z niepełnosprawnościami oraz zasady równości szans kobiet i mężczyzn w ramach funduszy unijnych na lata 2014-2023. Nowe produkty projektów finansowanych ze środków polityki spójności muszą być zgodne z koncepcją uniwersalnego projektowania. W przypadku obiektów i zasobów modernizowanych (przebudowa, rozbudowa) zastosowanie standardów dostępności jest obligatoryjne o ile pozwalają na to warunki techniczne i zakres prowadzonej modernizacji. W przypadku modernizacji dostępność dotyczy co najmniej tych elementów budynku, które będą przedmiotem dofinansowania. 
Na wezwanie Instytucji Zarządzającej RPOWŚ 2014-2020, Wnioskodawca może uzupełnić lub poprawić pro¬jekt w zakresie niniejszego kryterium na etapie oceny spełniania kryteriów wyboru (zgodnie z art. 45 ust. 3 ustawy wdrożeniowej).</t>
  </si>
  <si>
    <t>15.</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</si>
  <si>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</si>
  <si>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</si>
  <si>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 xml:space="preserve">w tym EFS: </t>
  </si>
  <si>
    <t xml:space="preserve">B KRYTERIA DOPUSZCZAJĄCE </t>
  </si>
  <si>
    <t>Czy Wnioskodawca wykazał, że projekt nie ma negatywnego wpływu na zasady horyzontalne UE?</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</si>
  <si>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</si>
  <si>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</si>
  <si>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(Nie uzyskanie co najmniej 50% maksymalnej liczby punktów powoduje odrzucenie projektu)</t>
  </si>
  <si>
    <t>WYNIK OCENY DOPUSZCZAJĄCEJ :</t>
  </si>
  <si>
    <t>Kryterium stanowi wskaźnik efektywności dofinansowania w postaci ilorazu wartości dofinansowania projektu (D) i potencjału objętej wsparciem infrastruktury mieszkaniowej mierzonego w osobach – dotyczy wyłącznie osób, które przybyły na terytorium RP z terytorium Ukrainy w związku z działaniami wojennymi prowadzonymi na terytorium tego państwa (Lo)
                                                                                 W = D/ Lo
Najwięcej punktów otrzymają projekty o najkorzystniejszej wartości wskaźnika, czyli o najmniejszej warto¬ści środków unijnych przypadających na osobę, deklarowanych w danej edycji konkursu (wszystkie projek¬ty przekazane do oceny merytorycznej). Punkty będą przyznawane następująco: gdy numer kolejny pro¬jektu na liście uporządkowanej rosnąco wg wartości wskaźnika, podzielony przez liczbę projektów na tejże liście, zawiera się w przedziale:
                 0-0,25 włącznie projekt otrzymuje 4 p. 
                 powyżej 0,25 do 0,5 włącznie — 3 p. 
                 powyżej 0,5 do 0,75 włącznie — projekt otrzymuje 2 p. 
                 powyżej 0,75 do 1 — projekt otrzymuje 1 p. 
W przypadku, gdy ocenie podlegać będą mniej niż 4 projekty, najlepszy otrzyma maksymalną liczbę punktów, a kolejne odpowiednio mniej.</t>
  </si>
  <si>
    <t>W ramach kryterium pod uwagę brane będą uwarunkowania makroekonomiczne na danym obszarze – poziom bezrobocia, poziom przedsiębiorczości, przyrost naturalny. Analiza oparta będzie o dostępne dane statystyczne.</t>
  </si>
  <si>
    <r>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 Kryterium to nie dotyczy projektu o charakterze nieinfrastrukturalnym</t>
    </r>
    <r>
      <rPr>
        <vertAlign val="superscript"/>
        <sz val="9"/>
        <rFont val="Calibri"/>
        <family val="2"/>
        <charset val="238"/>
        <scheme val="minor"/>
      </rPr>
      <t>1</t>
    </r>
    <r>
      <rPr>
        <sz val="9"/>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</si>
  <si>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Projekt o charakterze nieinfrastrukturalnym to projekt zakupowy, szkoleniowy, edukacyjny, reklamowy, badawczy, który nie powoduje ingerencji w środowisku lub nie polega na przekształceniu terenu lub zmianie jego wykorzystania</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</si>
  <si>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</si>
  <si>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oceny spełniania kryteriów wyboru (zgodnie z art. 45 ust. 3 ustawy wdrożeniowej).</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</si>
  <si>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</si>
  <si>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</si>
  <si>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</si>
  <si>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r>
      <t>13.1 Mieszkania socjalne dla uchodźców (</t>
    </r>
    <r>
      <rPr>
        <b/>
        <i/>
        <sz val="14"/>
        <rFont val="Calibri"/>
        <family val="2"/>
        <charset val="238"/>
        <scheme val="minor"/>
      </rPr>
      <t>Tryb konkursowy</t>
    </r>
    <r>
      <rPr>
        <b/>
        <sz val="14"/>
        <rFont val="Calibri"/>
        <family val="2"/>
        <charset val="238"/>
        <scheme val="minor"/>
      </rPr>
      <t>)</t>
    </r>
  </si>
  <si>
    <t>13 - CARE – Wsparcie osób uciekających z Ukrainy w wyniku działań zbrojnych, prowadzonych na terenie tego kraju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</si>
</sst>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
    <numFmt numFmtId="165" formatCode="#,##0.00\ &quot;zł&quot;"/>
    <numFmt numFmtId="166" formatCode="[=0]&quot;&quot;;General"/>
  </numFmts>
  <fonts count="59">
    <font>
      <sz val="10"/>
      <name val="Arial"/>
      <charset val="238"/>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12"/>
      <name val="Arial"/>
      <family val="2"/>
      <charset val="238"/>
    </font>
    <font>
      <sz val="10"/>
      <name val="Times New Roman"/>
      <family val="1"/>
      <charset val="238"/>
    </font>
    <font>
      <b/>
      <sz val="12"/>
      <name val="Calibri"/>
      <family val="2"/>
      <charset val="238"/>
      <scheme val="minor"/>
    </font>
    <font>
      <sz val="12"/>
      <name val="Calibri"/>
      <family val="2"/>
      <charset val="238"/>
      <scheme val="minor"/>
    </font>
    <font>
      <sz val="12"/>
      <color rgb="FFFF0000"/>
      <name val="Calibri"/>
      <family val="2"/>
      <charset val="238"/>
      <scheme val="minor"/>
    </font>
    <font>
      <b/>
      <sz val="12"/>
      <color indexed="8"/>
      <name val="Calibri"/>
      <family val="2"/>
      <charset val="238"/>
      <scheme val="minor"/>
    </font>
    <font>
      <sz val="12"/>
      <name val="Arial"/>
      <family val="2"/>
      <charset val="238"/>
    </font>
    <font>
      <b/>
      <sz val="12"/>
      <color theme="1"/>
      <name val="Calibri"/>
      <family val="2"/>
      <charset val="238"/>
      <scheme val="minor"/>
    </font>
    <font>
      <b/>
      <sz val="12"/>
      <color rgb="FFFF0000"/>
      <name val="Calibri"/>
      <family val="2"/>
      <charset val="238"/>
      <scheme val="minor"/>
    </font>
    <font>
      <sz val="12"/>
      <color theme="1"/>
      <name val="Calibri"/>
      <family val="2"/>
      <charset val="238"/>
      <scheme val="minor"/>
    </font>
    <font>
      <i/>
      <sz val="12"/>
      <name val="Calibri"/>
      <family val="2"/>
      <charset val="238"/>
      <scheme val="minor"/>
    </font>
    <font>
      <i/>
      <sz val="9"/>
      <name val="Calibri"/>
      <family val="2"/>
      <charset val="238"/>
      <scheme val="minor"/>
    </font>
    <font>
      <b/>
      <i/>
      <sz val="14"/>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sz val="14"/>
      <name val="Arial"/>
      <family val="2"/>
      <charset val="238"/>
    </font>
    <font>
      <i/>
      <sz val="10"/>
      <name val="Calibri"/>
      <family val="2"/>
      <charset val="238"/>
      <scheme val="minor"/>
    </font>
    <font>
      <b/>
      <sz val="10"/>
      <color rgb="FFFF0000"/>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
      <sz val="11"/>
      <color rgb="FFFF0000"/>
      <name val="Calibri"/>
      <family val="2"/>
      <charset val="238"/>
      <scheme val="minor"/>
    </font>
    <font>
      <b/>
      <sz val="10"/>
      <color indexed="8"/>
      <name val="Calibri"/>
      <family val="2"/>
      <charset val="238"/>
      <scheme val="minor"/>
    </font>
    <font>
      <b/>
      <sz val="14"/>
      <name val="Calibri"/>
      <family val="2"/>
      <charset val="238"/>
      <scheme val="minor"/>
    </font>
    <font>
      <sz val="14"/>
      <name val="Calibri"/>
      <family val="2"/>
      <charset val="238"/>
      <scheme val="minor"/>
    </font>
    <font>
      <sz val="11"/>
      <color rgb="FF000000"/>
      <name val="Calibri"/>
      <family val="2"/>
      <charset val="238"/>
    </font>
    <font>
      <b/>
      <sz val="11"/>
      <color rgb="FF000000"/>
      <name val="Calibri"/>
      <family val="2"/>
      <charset val="238"/>
    </font>
    <font>
      <sz val="9"/>
      <name val="Calibri"/>
      <family val="2"/>
      <charset val="238"/>
      <scheme val="minor"/>
    </font>
    <font>
      <b/>
      <sz val="10"/>
      <name val="Arial"/>
      <family val="2"/>
      <charset val="238"/>
    </font>
    <font>
      <sz val="11"/>
      <name val="Arial"/>
      <family val="2"/>
      <charset val="238"/>
    </font>
    <font>
      <b/>
      <sz val="10"/>
      <color rgb="FF0070C0"/>
      <name val="Calibri"/>
      <family val="2"/>
      <charset val="238"/>
      <scheme val="minor"/>
    </font>
    <font>
      <sz val="8"/>
      <name val="Arial"/>
      <family val="2"/>
      <charset val="238"/>
    </font>
    <font>
      <vertAlign val="superscript"/>
      <sz val="9"/>
      <name val="Calibri"/>
      <family val="2"/>
      <charset val="238"/>
      <scheme val="minor"/>
    </font>
    <font>
      <vertAlign val="superscript"/>
      <sz val="10"/>
      <name val="Calibri"/>
      <family val="2"/>
      <charset val="238"/>
      <scheme val="minor"/>
    </font>
    <font>
      <b/>
      <i/>
      <sz val="14"/>
      <name val="Calibri"/>
      <family val="2"/>
      <charset val="23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theme="0" tint="-0.14999847407452621"/>
      </patternFill>
    </fill>
    <fill>
      <patternFill patternType="lightDown">
        <bgColor rgb="FFFFFF00"/>
      </patternFill>
    </fill>
    <fill>
      <patternFill patternType="solid">
        <fgColor theme="0" tint="-0.14996795556505021"/>
        <bgColor indexed="64"/>
      </patternFill>
    </fill>
    <fill>
      <patternFill patternType="lightDown"/>
    </fill>
  </fills>
  <borders count="7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style="double">
        <color auto="1"/>
      </right>
      <top/>
      <bottom/>
      <diagonal/>
    </border>
    <border>
      <left style="double">
        <color auto="1"/>
      </left>
      <right style="medium">
        <color indexed="64"/>
      </right>
      <top style="double">
        <color auto="1"/>
      </top>
      <bottom style="medium">
        <color indexed="64"/>
      </bottom>
      <diagonal/>
    </border>
    <border>
      <left style="medium">
        <color indexed="64"/>
      </left>
      <right style="medium">
        <color indexed="64"/>
      </right>
      <top style="double">
        <color auto="1"/>
      </top>
      <bottom style="medium">
        <color indexed="64"/>
      </bottom>
      <diagonal/>
    </border>
    <border>
      <left style="thin">
        <color indexed="64"/>
      </left>
      <right style="double">
        <color auto="1"/>
      </right>
      <top/>
      <bottom style="thin">
        <color indexed="64"/>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top style="double">
        <color auto="1"/>
      </top>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indexed="64"/>
      </left>
      <right/>
      <top style="double">
        <color auto="1"/>
      </top>
      <bottom/>
      <diagonal/>
    </border>
    <border>
      <left style="double">
        <color auto="1"/>
      </left>
      <right/>
      <top style="thin">
        <color indexed="64"/>
      </top>
      <bottom/>
      <diagonal/>
    </border>
    <border>
      <left style="thin">
        <color auto="1"/>
      </left>
      <right style="double">
        <color auto="1"/>
      </right>
      <top style="thin">
        <color indexed="64"/>
      </top>
      <bottom/>
      <diagonal/>
    </border>
    <border>
      <left style="double">
        <color auto="1"/>
      </left>
      <right/>
      <top style="thin">
        <color auto="1"/>
      </top>
      <bottom style="double">
        <color auto="1"/>
      </bottom>
      <diagonal/>
    </border>
    <border>
      <left style="medium">
        <color indexed="64"/>
      </left>
      <right style="double">
        <color auto="1"/>
      </right>
      <top style="double">
        <color auto="1"/>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double">
        <color auto="1"/>
      </top>
      <bottom/>
      <diagonal/>
    </border>
    <border>
      <left style="double">
        <color indexed="64"/>
      </left>
      <right style="thin">
        <color indexed="64"/>
      </right>
      <top style="double">
        <color indexed="64"/>
      </top>
      <bottom style="thin">
        <color indexed="64"/>
      </bottom>
      <diagonal/>
    </border>
    <border>
      <left/>
      <right/>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indexed="64"/>
      </left>
      <right style="double">
        <color auto="1"/>
      </right>
      <top style="double">
        <color auto="1"/>
      </top>
      <bottom style="thin">
        <color indexed="64"/>
      </bottom>
      <diagonal/>
    </border>
    <border>
      <left/>
      <right style="thin">
        <color auto="1"/>
      </right>
      <top/>
      <bottom style="double">
        <color auto="1"/>
      </bottom>
      <diagonal/>
    </border>
    <border>
      <left/>
      <right style="thin">
        <color auto="1"/>
      </right>
      <top/>
      <bottom/>
      <diagonal/>
    </border>
    <border>
      <left style="thin">
        <color indexed="64"/>
      </left>
      <right style="double">
        <color indexed="64"/>
      </right>
      <top style="double">
        <color auto="1"/>
      </top>
      <bottom style="double">
        <color indexed="64"/>
      </bottom>
      <diagonal/>
    </border>
    <border>
      <left style="double">
        <color auto="1"/>
      </left>
      <right style="thin">
        <color auto="1"/>
      </right>
      <top style="double">
        <color auto="1"/>
      </top>
      <bottom style="double">
        <color auto="1"/>
      </bottom>
      <diagonal/>
    </border>
    <border>
      <left style="double">
        <color auto="1"/>
      </left>
      <right/>
      <top style="thin">
        <color indexed="64"/>
      </top>
      <bottom style="double">
        <color auto="1"/>
      </bottom>
      <diagonal/>
    </border>
    <border>
      <left style="thin">
        <color auto="1"/>
      </left>
      <right/>
      <top style="thin">
        <color indexed="64"/>
      </top>
      <bottom style="double">
        <color auto="1"/>
      </bottom>
      <diagonal/>
    </border>
    <border>
      <left style="thin">
        <color auto="1"/>
      </left>
      <right style="double">
        <color auto="1"/>
      </right>
      <top style="thin">
        <color indexed="64"/>
      </top>
      <bottom style="double">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auto="1"/>
      </right>
      <top style="double">
        <color indexed="64"/>
      </top>
      <bottom style="thin">
        <color indexed="64"/>
      </bottom>
      <diagonal/>
    </border>
    <border>
      <left style="double">
        <color indexed="64"/>
      </left>
      <right style="thin">
        <color indexed="64"/>
      </right>
      <top/>
      <bottom/>
      <diagonal/>
    </border>
    <border>
      <left/>
      <right/>
      <top style="medium">
        <color indexed="64"/>
      </top>
      <bottom/>
      <diagonal/>
    </border>
  </borders>
  <cellStyleXfs count="4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7" borderId="1" applyNumberFormat="0" applyAlignment="0" applyProtection="0"/>
    <xf numFmtId="0" fontId="8" fillId="20" borderId="2" applyNumberFormat="0" applyAlignment="0" applyProtection="0"/>
    <xf numFmtId="0" fontId="9" fillId="4" borderId="0" applyNumberFormat="0" applyBorder="0" applyAlignment="0" applyProtection="0"/>
    <xf numFmtId="0" fontId="23" fillId="0" borderId="0" applyNumberFormat="0" applyFill="0" applyBorder="0" applyAlignment="0" applyProtection="0">
      <alignment vertical="top"/>
      <protection locked="0"/>
    </xf>
    <xf numFmtId="0" fontId="10" fillId="0" borderId="3" applyNumberFormat="0" applyFill="0" applyAlignment="0" applyProtection="0"/>
    <xf numFmtId="0" fontId="11" fillId="21" borderId="4"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22" borderId="0" applyNumberFormat="0" applyBorder="0" applyAlignment="0" applyProtection="0"/>
    <xf numFmtId="0" fontId="16" fillId="0" borderId="0"/>
    <xf numFmtId="0" fontId="17" fillId="20" borderId="1" applyNumberFormat="0" applyAlignment="0" applyProtection="0"/>
    <xf numFmtId="9" fontId="4" fillId="0" borderId="0" applyFont="0" applyFill="0" applyBorder="0" applyAlignment="0" applyProtection="0"/>
    <xf numFmtId="0" fontId="18" fillId="0" borderId="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23" borderId="9" applyNumberFormat="0" applyFont="0" applyAlignment="0" applyProtection="0"/>
    <xf numFmtId="0" fontId="22" fillId="3" borderId="0" applyNumberFormat="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cellStyleXfs>
  <cellXfs count="224">
    <xf numFmtId="0" fontId="0" fillId="0" borderId="0" xfId="0"/>
    <xf numFmtId="0" fontId="24" fillId="0" borderId="0" xfId="0"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horizontal="left" vertical="center"/>
    </xf>
    <xf numFmtId="0" fontId="25" fillId="0" borderId="0" xfId="0" applyFont="1" applyAlignment="1">
      <alignment horizontal="center" vertical="center" wrapText="1"/>
    </xf>
    <xf numFmtId="0" fontId="25" fillId="0" borderId="0" xfId="0" applyFont="1"/>
    <xf numFmtId="0" fontId="26" fillId="0" borderId="0" xfId="0" applyFont="1" applyAlignment="1">
      <alignment horizontal="left" wrapText="1" indent="1"/>
    </xf>
    <xf numFmtId="0" fontId="26" fillId="0" borderId="0" xfId="0" applyFont="1"/>
    <xf numFmtId="9" fontId="26" fillId="0" borderId="0" xfId="38" applyFont="1" applyAlignment="1">
      <alignment horizontal="center"/>
    </xf>
    <xf numFmtId="0" fontId="26" fillId="0" borderId="0" xfId="0" applyFont="1" applyAlignment="1">
      <alignment horizontal="left" indent="1"/>
    </xf>
    <xf numFmtId="9" fontId="26" fillId="0" borderId="0" xfId="38" applyFont="1"/>
    <xf numFmtId="0" fontId="27" fillId="0" borderId="0" xfId="0" applyFont="1"/>
    <xf numFmtId="0" fontId="28" fillId="0" borderId="0" xfId="0" applyFont="1" applyAlignment="1">
      <alignment horizontal="left"/>
    </xf>
    <xf numFmtId="0" fontId="26" fillId="0" borderId="0" xfId="0" applyFont="1" applyAlignment="1">
      <alignment horizontal="center"/>
    </xf>
    <xf numFmtId="14" fontId="25" fillId="0" borderId="0" xfId="0" applyNumberFormat="1" applyFont="1" applyAlignment="1">
      <alignment horizontal="left"/>
    </xf>
    <xf numFmtId="0" fontId="29" fillId="0" borderId="0" xfId="0" applyFont="1"/>
    <xf numFmtId="0" fontId="0" fillId="0" borderId="0" xfId="0" applyAlignment="1">
      <alignment wrapText="1"/>
    </xf>
    <xf numFmtId="0" fontId="26" fillId="0" borderId="0" xfId="0" applyFont="1" applyAlignment="1">
      <alignment wrapText="1"/>
    </xf>
    <xf numFmtId="0" fontId="25" fillId="0" borderId="0" xfId="0" applyFont="1" applyAlignment="1">
      <alignment wrapText="1"/>
    </xf>
    <xf numFmtId="0" fontId="25" fillId="25" borderId="0" xfId="0" applyFont="1" applyFill="1" applyAlignment="1">
      <alignment vertical="center"/>
    </xf>
    <xf numFmtId="0" fontId="25"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left" vertical="top"/>
    </xf>
    <xf numFmtId="0" fontId="31" fillId="0" borderId="0" xfId="0" applyFont="1"/>
    <xf numFmtId="0" fontId="0" fillId="0" borderId="0" xfId="0" applyAlignment="1">
      <alignment horizontal="left" wrapText="1"/>
    </xf>
    <xf numFmtId="0" fontId="25" fillId="0" borderId="0" xfId="0" applyFont="1" applyAlignment="1">
      <alignment horizontal="centerContinuous" vertical="center"/>
    </xf>
    <xf numFmtId="49" fontId="0" fillId="0" borderId="0" xfId="0" applyNumberFormat="1"/>
    <xf numFmtId="0" fontId="30" fillId="27" borderId="28" xfId="0" applyFont="1" applyFill="1" applyBorder="1" applyAlignment="1">
      <alignment horizontal="center" vertical="center"/>
    </xf>
    <xf numFmtId="0" fontId="30" fillId="27" borderId="0" xfId="0" applyFont="1" applyFill="1" applyAlignment="1">
      <alignment horizontal="center" wrapText="1"/>
    </xf>
    <xf numFmtId="0" fontId="32" fillId="27" borderId="0" xfId="0" applyFont="1" applyFill="1" applyAlignment="1">
      <alignment horizontal="center"/>
    </xf>
    <xf numFmtId="0" fontId="26" fillId="0" borderId="0" xfId="0" applyFont="1" applyAlignment="1">
      <alignment horizontal="left" vertical="top" wrapText="1"/>
    </xf>
    <xf numFmtId="49" fontId="26" fillId="0" borderId="0" xfId="0" applyNumberFormat="1" applyFont="1" applyAlignment="1">
      <alignment horizontal="center" vertical="center"/>
    </xf>
    <xf numFmtId="0" fontId="37" fillId="0" borderId="0" xfId="0" applyFont="1"/>
    <xf numFmtId="0" fontId="37" fillId="0" borderId="0" xfId="0" applyFont="1" applyAlignment="1">
      <alignment wrapText="1"/>
    </xf>
    <xf numFmtId="0" fontId="38" fillId="0" borderId="0" xfId="0" applyFont="1" applyAlignment="1">
      <alignment wrapText="1"/>
    </xf>
    <xf numFmtId="0" fontId="26" fillId="0" borderId="0" xfId="0" applyFont="1" applyAlignment="1">
      <alignment horizontal="centerContinuous" vertical="center"/>
    </xf>
    <xf numFmtId="0" fontId="40" fillId="0" borderId="0" xfId="0" applyFont="1" applyAlignment="1">
      <alignment horizontal="left" vertical="top"/>
    </xf>
    <xf numFmtId="0" fontId="41" fillId="0" borderId="0" xfId="0" applyFont="1" applyAlignment="1">
      <alignment wrapText="1"/>
    </xf>
    <xf numFmtId="0" fontId="36" fillId="0" borderId="0" xfId="0" applyFont="1" applyAlignment="1">
      <alignment wrapText="1"/>
    </xf>
    <xf numFmtId="49" fontId="42" fillId="0" borderId="0" xfId="0" applyNumberFormat="1" applyFont="1" applyAlignment="1">
      <alignment horizontal="centerContinuous" vertical="top" wrapText="1"/>
    </xf>
    <xf numFmtId="0" fontId="42" fillId="0" borderId="0" xfId="0" applyFont="1" applyAlignment="1">
      <alignment vertical="top"/>
    </xf>
    <xf numFmtId="0" fontId="43" fillId="0" borderId="0" xfId="0" applyFont="1" applyAlignment="1">
      <alignment vertical="top" wrapText="1"/>
    </xf>
    <xf numFmtId="0" fontId="44" fillId="0" borderId="0" xfId="0" applyFont="1" applyAlignment="1">
      <alignment vertical="top" wrapText="1"/>
    </xf>
    <xf numFmtId="0" fontId="42" fillId="0" borderId="0" xfId="0" applyFont="1"/>
    <xf numFmtId="0" fontId="45" fillId="0" borderId="0" xfId="0" applyFont="1" applyAlignment="1">
      <alignment vertical="top" wrapText="1"/>
    </xf>
    <xf numFmtId="0" fontId="42" fillId="0" borderId="0" xfId="0" applyFont="1" applyAlignment="1">
      <alignment vertical="top" wrapText="1"/>
    </xf>
    <xf numFmtId="0" fontId="44" fillId="0" borderId="0" xfId="0" applyFont="1" applyAlignment="1">
      <alignment horizontal="centerContinuous" vertical="top"/>
    </xf>
    <xf numFmtId="49" fontId="42" fillId="0" borderId="0" xfId="0" applyNumberFormat="1" applyFont="1" applyAlignment="1">
      <alignment vertical="top" wrapText="1"/>
    </xf>
    <xf numFmtId="0" fontId="41" fillId="0" borderId="0" xfId="0" applyFont="1"/>
    <xf numFmtId="0" fontId="36" fillId="0" borderId="0" xfId="0" applyFont="1"/>
    <xf numFmtId="0" fontId="46" fillId="0" borderId="0" xfId="0" applyFont="1" applyAlignment="1">
      <alignment horizontal="left"/>
    </xf>
    <xf numFmtId="0" fontId="41" fillId="0" borderId="0" xfId="0" applyFont="1" applyAlignment="1">
      <alignment horizontal="right"/>
    </xf>
    <xf numFmtId="0" fontId="47" fillId="0" borderId="0" xfId="0" applyFont="1" applyAlignment="1">
      <alignment horizontal="left" vertical="center"/>
    </xf>
    <xf numFmtId="0" fontId="39" fillId="0" borderId="0" xfId="0" applyFont="1" applyAlignment="1">
      <alignment vertical="center"/>
    </xf>
    <xf numFmtId="164" fontId="47" fillId="0" borderId="0" xfId="0" applyNumberFormat="1" applyFont="1" applyAlignment="1">
      <alignment horizontal="left" vertical="center"/>
    </xf>
    <xf numFmtId="0" fontId="47" fillId="0" borderId="0" xfId="0" applyFont="1" applyAlignment="1">
      <alignment horizontal="center" vertical="center" wrapText="1"/>
    </xf>
    <xf numFmtId="0" fontId="39" fillId="0" borderId="0" xfId="0" applyFont="1"/>
    <xf numFmtId="165" fontId="48" fillId="0" borderId="0" xfId="0" applyNumberFormat="1" applyFont="1"/>
    <xf numFmtId="0" fontId="48" fillId="0" borderId="0" xfId="0" applyFont="1" applyAlignment="1">
      <alignment horizontal="left" wrapText="1" indent="1"/>
    </xf>
    <xf numFmtId="0" fontId="48" fillId="0" borderId="0" xfId="0" applyFont="1"/>
    <xf numFmtId="0" fontId="37" fillId="0" borderId="0" xfId="0" applyFont="1" applyAlignment="1">
      <alignment horizontal="center" vertical="center"/>
    </xf>
    <xf numFmtId="0" fontId="0" fillId="0" borderId="0" xfId="0" applyAlignment="1">
      <alignment horizontal="center" vertical="center"/>
    </xf>
    <xf numFmtId="0" fontId="32" fillId="4" borderId="0" xfId="27"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left" vertical="top" wrapText="1"/>
    </xf>
    <xf numFmtId="0" fontId="26" fillId="0" borderId="0" xfId="0" applyFont="1" applyAlignment="1">
      <alignment horizontal="left" vertical="center" wrapText="1"/>
    </xf>
    <xf numFmtId="49" fontId="37" fillId="0" borderId="16" xfId="0" applyNumberFormat="1" applyFont="1" applyBorder="1" applyAlignment="1">
      <alignment horizontal="left" vertical="center" wrapText="1"/>
    </xf>
    <xf numFmtId="49" fontId="36" fillId="24" borderId="11" xfId="0" applyNumberFormat="1" applyFont="1" applyFill="1" applyBorder="1" applyAlignment="1">
      <alignment horizontal="center" vertical="center" wrapText="1"/>
    </xf>
    <xf numFmtId="49" fontId="36" fillId="24" borderId="13" xfId="0" applyNumberFormat="1" applyFont="1" applyFill="1" applyBorder="1" applyAlignment="1">
      <alignment horizontal="center" vertical="center" wrapText="1"/>
    </xf>
    <xf numFmtId="49" fontId="37" fillId="0" borderId="17" xfId="0" applyNumberFormat="1" applyFont="1" applyBorder="1" applyAlignment="1">
      <alignment horizontal="center" vertical="center" wrapText="1"/>
    </xf>
    <xf numFmtId="49" fontId="37" fillId="0" borderId="16" xfId="0" applyNumberFormat="1" applyFont="1" applyBorder="1" applyAlignment="1">
      <alignment horizontal="center" vertical="center" wrapText="1"/>
    </xf>
    <xf numFmtId="0" fontId="37" fillId="0" borderId="16"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top"/>
    </xf>
    <xf numFmtId="0" fontId="37" fillId="0" borderId="0" xfId="0" applyFont="1" applyAlignment="1">
      <alignment horizontal="left" vertical="top" wrapText="1"/>
    </xf>
    <xf numFmtId="0" fontId="38" fillId="0" borderId="0" xfId="0" applyFont="1"/>
    <xf numFmtId="0" fontId="36" fillId="0" borderId="0" xfId="0" applyFont="1" applyAlignment="1">
      <alignment horizontal="center"/>
    </xf>
    <xf numFmtId="49" fontId="37" fillId="0" borderId="0" xfId="0" applyNumberFormat="1" applyFont="1" applyAlignment="1">
      <alignment horizontal="center" vertical="top"/>
    </xf>
    <xf numFmtId="0" fontId="51" fillId="0" borderId="11" xfId="0" applyFont="1" applyBorder="1" applyAlignment="1">
      <alignment horizontal="left" vertical="center" wrapText="1"/>
    </xf>
    <xf numFmtId="49" fontId="51" fillId="0" borderId="11" xfId="0" applyNumberFormat="1" applyFont="1" applyBorder="1" applyAlignment="1">
      <alignment horizontal="center" vertical="center"/>
    </xf>
    <xf numFmtId="0" fontId="51" fillId="0" borderId="11" xfId="0" applyFont="1" applyBorder="1" applyAlignment="1">
      <alignment horizontal="center" vertical="center"/>
    </xf>
    <xf numFmtId="0" fontId="51" fillId="0" borderId="16" xfId="0" applyFont="1" applyBorder="1" applyAlignment="1">
      <alignment horizontal="left" vertical="center" wrapText="1"/>
    </xf>
    <xf numFmtId="0" fontId="51" fillId="0" borderId="16" xfId="0" applyFont="1" applyBorder="1" applyAlignment="1">
      <alignment horizontal="center" vertical="center"/>
    </xf>
    <xf numFmtId="0" fontId="32" fillId="27" borderId="37" xfId="0" applyFont="1" applyFill="1" applyBorder="1" applyAlignment="1">
      <alignment horizontal="center"/>
    </xf>
    <xf numFmtId="49" fontId="26" fillId="0" borderId="37" xfId="0" applyNumberFormat="1" applyFont="1" applyBorder="1" applyAlignment="1">
      <alignment horizontal="center" vertical="center"/>
    </xf>
    <xf numFmtId="1" fontId="26" fillId="0" borderId="0" xfId="0" applyNumberFormat="1" applyFont="1"/>
    <xf numFmtId="1" fontId="29" fillId="0" borderId="0" xfId="0" applyNumberFormat="1" applyFont="1"/>
    <xf numFmtId="0" fontId="25" fillId="0" borderId="0" xfId="0" applyFont="1" applyAlignment="1">
      <alignment horizontal="left" wrapText="1"/>
    </xf>
    <xf numFmtId="1" fontId="37" fillId="24" borderId="22" xfId="0" applyNumberFormat="1" applyFont="1" applyFill="1" applyBorder="1" applyAlignment="1">
      <alignment horizontal="center" vertical="center" wrapText="1"/>
    </xf>
    <xf numFmtId="0" fontId="37" fillId="24" borderId="22" xfId="0" applyFont="1" applyFill="1" applyBorder="1" applyAlignment="1">
      <alignment horizontal="center" vertical="center" wrapText="1"/>
    </xf>
    <xf numFmtId="0" fontId="47" fillId="0" borderId="0" xfId="0" applyFont="1" applyAlignment="1">
      <alignment vertical="center"/>
    </xf>
    <xf numFmtId="0" fontId="47" fillId="0" borderId="0" xfId="0" applyFont="1" applyAlignment="1">
      <alignment horizontal="right" vertical="center"/>
    </xf>
    <xf numFmtId="0" fontId="26" fillId="0" borderId="0" xfId="0" applyFont="1" applyAlignment="1">
      <alignment vertical="top" wrapText="1"/>
    </xf>
    <xf numFmtId="0" fontId="26" fillId="0" borderId="0" xfId="0" applyFont="1" applyAlignment="1">
      <alignment vertical="center"/>
    </xf>
    <xf numFmtId="166" fontId="26" fillId="0" borderId="0" xfId="0" applyNumberFormat="1" applyFont="1" applyAlignment="1">
      <alignment horizontal="center" vertical="center"/>
    </xf>
    <xf numFmtId="0" fontId="37" fillId="0" borderId="0" xfId="0" applyFont="1" applyAlignment="1">
      <alignment vertical="center"/>
    </xf>
    <xf numFmtId="49" fontId="0" fillId="0" borderId="0" xfId="0" applyNumberFormat="1" applyAlignment="1">
      <alignment vertical="center"/>
    </xf>
    <xf numFmtId="0" fontId="4" fillId="0" borderId="0" xfId="0" applyFont="1" applyAlignment="1">
      <alignment horizontal="center" vertical="center"/>
    </xf>
    <xf numFmtId="49" fontId="0" fillId="0" borderId="0" xfId="0" applyNumberFormat="1" applyAlignment="1">
      <alignment horizontal="center" vertical="center"/>
    </xf>
    <xf numFmtId="0" fontId="0" fillId="30" borderId="45" xfId="0" applyFill="1" applyBorder="1" applyAlignment="1">
      <alignment horizontal="centerContinuous" vertical="center"/>
    </xf>
    <xf numFmtId="0" fontId="0" fillId="30" borderId="30" xfId="0" applyFill="1" applyBorder="1" applyAlignment="1">
      <alignment horizontal="centerContinuous" vertical="center"/>
    </xf>
    <xf numFmtId="0" fontId="4" fillId="0" borderId="46" xfId="0" applyFont="1" applyBorder="1" applyAlignment="1">
      <alignment horizontal="center" vertical="center"/>
    </xf>
    <xf numFmtId="49" fontId="0" fillId="0" borderId="47" xfId="0" applyNumberFormat="1" applyBorder="1" applyAlignment="1">
      <alignment horizontal="center" vertical="center"/>
    </xf>
    <xf numFmtId="0" fontId="4" fillId="0" borderId="48" xfId="0" applyFont="1" applyBorder="1" applyAlignment="1">
      <alignment horizontal="center" vertical="center"/>
    </xf>
    <xf numFmtId="49" fontId="0" fillId="0" borderId="49" xfId="0" applyNumberFormat="1" applyBorder="1" applyAlignment="1">
      <alignment horizontal="center" vertical="center"/>
    </xf>
    <xf numFmtId="0" fontId="4" fillId="0" borderId="50" xfId="0" applyFont="1" applyBorder="1" applyAlignment="1">
      <alignment horizontal="center" vertical="center"/>
    </xf>
    <xf numFmtId="49" fontId="0" fillId="0" borderId="51" xfId="0" applyNumberForma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52" fillId="30" borderId="31" xfId="0" applyFont="1" applyFill="1" applyBorder="1" applyAlignment="1">
      <alignment horizontal="centerContinuous" vertical="center"/>
    </xf>
    <xf numFmtId="0" fontId="52" fillId="30" borderId="30" xfId="0" applyFont="1" applyFill="1" applyBorder="1" applyAlignment="1">
      <alignment horizontal="centerContinuous" vertical="center"/>
    </xf>
    <xf numFmtId="0" fontId="52" fillId="30" borderId="45" xfId="0" applyFont="1" applyFill="1" applyBorder="1" applyAlignment="1">
      <alignment horizontal="centerContinuous" vertical="center"/>
    </xf>
    <xf numFmtId="0" fontId="26" fillId="0" borderId="29" xfId="0" applyFont="1" applyBorder="1"/>
    <xf numFmtId="0" fontId="37" fillId="0" borderId="52" xfId="0" applyFont="1" applyBorder="1" applyAlignment="1">
      <alignment horizontal="center" vertical="center"/>
    </xf>
    <xf numFmtId="0" fontId="37" fillId="0" borderId="47" xfId="0" applyFont="1" applyBorder="1" applyAlignment="1">
      <alignment horizontal="center" vertical="center"/>
    </xf>
    <xf numFmtId="0" fontId="37" fillId="0" borderId="15" xfId="0" applyFont="1" applyBorder="1" applyAlignment="1">
      <alignment horizontal="center" vertical="center"/>
    </xf>
    <xf numFmtId="0" fontId="37" fillId="0" borderId="49" xfId="0" applyFont="1" applyBorder="1" applyAlignment="1">
      <alignment horizontal="center" vertical="center"/>
    </xf>
    <xf numFmtId="0" fontId="37" fillId="0" borderId="46" xfId="0" applyFont="1" applyBorder="1" applyAlignment="1">
      <alignment horizontal="center" vertical="center"/>
    </xf>
    <xf numFmtId="0" fontId="37" fillId="0" borderId="48" xfId="0" applyFont="1" applyBorder="1" applyAlignment="1">
      <alignment horizontal="center" vertical="center"/>
    </xf>
    <xf numFmtId="0" fontId="30" fillId="0" borderId="43" xfId="0" applyFont="1" applyBorder="1" applyAlignment="1">
      <alignment horizontal="center" vertical="top"/>
    </xf>
    <xf numFmtId="0" fontId="30" fillId="0" borderId="53" xfId="0" applyFont="1" applyBorder="1"/>
    <xf numFmtId="0" fontId="30" fillId="0" borderId="53" xfId="0" applyFont="1" applyBorder="1" applyAlignment="1">
      <alignment horizontal="center"/>
    </xf>
    <xf numFmtId="0" fontId="30" fillId="0" borderId="23" xfId="0" applyFont="1" applyBorder="1" applyAlignment="1">
      <alignment horizontal="center"/>
    </xf>
    <xf numFmtId="0" fontId="3" fillId="29" borderId="54" xfId="0" applyFont="1" applyFill="1" applyBorder="1" applyAlignment="1">
      <alignment horizontal="center" vertical="top"/>
    </xf>
    <xf numFmtId="0" fontId="3" fillId="29" borderId="18" xfId="0" applyFont="1" applyFill="1" applyBorder="1"/>
    <xf numFmtId="0" fontId="3" fillId="29" borderId="18" xfId="0" applyFont="1" applyFill="1" applyBorder="1" applyAlignment="1">
      <alignment horizontal="center" vertical="center"/>
    </xf>
    <xf numFmtId="0" fontId="3" fillId="29" borderId="55" xfId="0" applyFont="1" applyFill="1" applyBorder="1" applyAlignment="1">
      <alignment horizontal="center" vertical="center"/>
    </xf>
    <xf numFmtId="0" fontId="51" fillId="0" borderId="58" xfId="0" applyFont="1" applyBorder="1" applyAlignment="1">
      <alignment horizontal="center" vertical="center"/>
    </xf>
    <xf numFmtId="0" fontId="51" fillId="0" borderId="59" xfId="0" applyFont="1" applyBorder="1" applyAlignment="1">
      <alignment horizontal="center" vertical="center"/>
    </xf>
    <xf numFmtId="0" fontId="37" fillId="0" borderId="38" xfId="0" applyFont="1" applyBorder="1" applyAlignment="1">
      <alignment horizontal="center" vertical="center"/>
    </xf>
    <xf numFmtId="0" fontId="37" fillId="0" borderId="39" xfId="0" applyFont="1" applyBorder="1" applyAlignment="1">
      <alignment horizontal="center" vertical="center"/>
    </xf>
    <xf numFmtId="0" fontId="37" fillId="0" borderId="57" xfId="0" applyFont="1" applyBorder="1" applyAlignment="1">
      <alignment horizontal="center" vertical="center"/>
    </xf>
    <xf numFmtId="0" fontId="51" fillId="0" borderId="10" xfId="0" applyFont="1" applyBorder="1" applyAlignment="1">
      <alignment horizontal="center" vertical="center" wrapText="1"/>
    </xf>
    <xf numFmtId="0" fontId="51" fillId="0" borderId="40" xfId="0" applyFont="1" applyBorder="1" applyAlignment="1">
      <alignment horizontal="center" vertical="center"/>
    </xf>
    <xf numFmtId="0" fontId="51" fillId="0" borderId="19" xfId="0" applyFont="1" applyBorder="1" applyAlignment="1">
      <alignment horizontal="center" vertical="center" wrapText="1"/>
    </xf>
    <xf numFmtId="0" fontId="51" fillId="0" borderId="20" xfId="0" applyFont="1" applyBorder="1" applyAlignment="1">
      <alignment horizontal="center" vertical="center"/>
    </xf>
    <xf numFmtId="14" fontId="26" fillId="0" borderId="0" xfId="0" applyNumberFormat="1"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xf>
    <xf numFmtId="0" fontId="25" fillId="0" borderId="0" xfId="0" applyFont="1" applyAlignment="1">
      <alignment horizontal="right"/>
    </xf>
    <xf numFmtId="0" fontId="36" fillId="24" borderId="13" xfId="0" applyFont="1" applyFill="1" applyBorder="1" applyAlignment="1">
      <alignment horizontal="center" vertical="center" wrapText="1"/>
    </xf>
    <xf numFmtId="49" fontId="36" fillId="24" borderId="62" xfId="0" applyNumberFormat="1" applyFont="1" applyFill="1" applyBorder="1" applyAlignment="1">
      <alignment horizontal="center" vertical="center" wrapText="1"/>
    </xf>
    <xf numFmtId="49" fontId="37" fillId="0" borderId="15" xfId="0" applyNumberFormat="1" applyFont="1" applyBorder="1" applyAlignment="1">
      <alignment horizontal="center" vertical="center"/>
    </xf>
    <xf numFmtId="49" fontId="37" fillId="0" borderId="62" xfId="0" applyNumberFormat="1" applyFont="1" applyBorder="1" applyAlignment="1">
      <alignment horizontal="center" vertical="center" wrapText="1"/>
    </xf>
    <xf numFmtId="49" fontId="37" fillId="0" borderId="44" xfId="0" applyNumberFormat="1" applyFont="1" applyBorder="1" applyAlignment="1">
      <alignment horizontal="center" vertical="center" wrapText="1"/>
    </xf>
    <xf numFmtId="0" fontId="37" fillId="0" borderId="60" xfId="0" applyFont="1" applyBorder="1" applyAlignment="1">
      <alignment horizontal="center" vertical="center"/>
    </xf>
    <xf numFmtId="49" fontId="37" fillId="0" borderId="60" xfId="0" applyNumberFormat="1" applyFont="1" applyBorder="1" applyAlignment="1">
      <alignment horizontal="left" vertical="center" wrapText="1"/>
    </xf>
    <xf numFmtId="49" fontId="37" fillId="0" borderId="60" xfId="0" applyNumberFormat="1" applyFont="1" applyBorder="1" applyAlignment="1">
      <alignment horizontal="centerContinuous" vertical="center" wrapText="1"/>
    </xf>
    <xf numFmtId="49" fontId="42" fillId="0" borderId="60" xfId="0" applyNumberFormat="1" applyFont="1" applyBorder="1" applyAlignment="1">
      <alignment horizontal="centerContinuous" vertical="center" wrapText="1"/>
    </xf>
    <xf numFmtId="0" fontId="42" fillId="0" borderId="13" xfId="0" applyFont="1" applyBorder="1" applyAlignment="1">
      <alignment horizontal="center"/>
    </xf>
    <xf numFmtId="0" fontId="42" fillId="0" borderId="12" xfId="0" applyFont="1" applyBorder="1"/>
    <xf numFmtId="0" fontId="42" fillId="0" borderId="15" xfId="0" applyFont="1" applyBorder="1" applyAlignment="1">
      <alignment horizontal="center"/>
    </xf>
    <xf numFmtId="0" fontId="42" fillId="0" borderId="17" xfId="0" applyFont="1" applyBorder="1"/>
    <xf numFmtId="0" fontId="26" fillId="25" borderId="34" xfId="0" applyFont="1" applyFill="1" applyBorder="1" applyAlignment="1">
      <alignment horizontal="center" vertical="center"/>
    </xf>
    <xf numFmtId="0" fontId="26" fillId="25" borderId="33" xfId="0" applyFont="1" applyFill="1" applyBorder="1" applyAlignment="1">
      <alignment horizontal="center" vertical="center"/>
    </xf>
    <xf numFmtId="0" fontId="25" fillId="31" borderId="61" xfId="0" applyFont="1" applyFill="1" applyBorder="1" applyAlignment="1">
      <alignment horizontal="centerContinuous" vertical="center"/>
    </xf>
    <xf numFmtId="0" fontId="25" fillId="31" borderId="65" xfId="0" applyFont="1" applyFill="1" applyBorder="1" applyAlignment="1">
      <alignment horizontal="centerContinuous" vertical="center"/>
    </xf>
    <xf numFmtId="0" fontId="29" fillId="0" borderId="0" xfId="0" applyFont="1" applyAlignment="1">
      <alignment horizontal="centerContinuous" vertical="center"/>
    </xf>
    <xf numFmtId="0" fontId="25" fillId="0" borderId="34" xfId="0" applyFont="1" applyBorder="1" applyAlignment="1">
      <alignment horizontal="center" vertical="center" wrapText="1"/>
    </xf>
    <xf numFmtId="0" fontId="26" fillId="0" borderId="0" xfId="0" applyFont="1" applyAlignment="1">
      <alignment horizontal="centerContinuous" vertical="center" wrapText="1"/>
    </xf>
    <xf numFmtId="0" fontId="29" fillId="0" borderId="0" xfId="0" applyFont="1" applyAlignment="1">
      <alignment horizontal="centerContinuous" vertical="center" wrapText="1"/>
    </xf>
    <xf numFmtId="0" fontId="36" fillId="31" borderId="24" xfId="0" applyFont="1" applyFill="1" applyBorder="1" applyAlignment="1">
      <alignment horizontal="center" vertical="center" wrapText="1"/>
    </xf>
    <xf numFmtId="0" fontId="36" fillId="31" borderId="25" xfId="0" applyFont="1" applyFill="1" applyBorder="1" applyAlignment="1">
      <alignment horizontal="center" vertical="center" wrapText="1"/>
    </xf>
    <xf numFmtId="0" fontId="26" fillId="25" borderId="26" xfId="0" applyFont="1" applyFill="1" applyBorder="1" applyAlignment="1">
      <alignment horizontal="center" vertical="center"/>
    </xf>
    <xf numFmtId="0" fontId="26" fillId="25" borderId="27" xfId="0" applyFont="1" applyFill="1" applyBorder="1" applyAlignment="1">
      <alignment horizontal="center" vertical="center"/>
    </xf>
    <xf numFmtId="0" fontId="42" fillId="0" borderId="60" xfId="0" applyFont="1" applyBorder="1"/>
    <xf numFmtId="165" fontId="48" fillId="0" borderId="0" xfId="0" applyNumberFormat="1" applyFont="1" applyAlignment="1">
      <alignment vertical="center"/>
    </xf>
    <xf numFmtId="0" fontId="4" fillId="0" borderId="0" xfId="0" applyFont="1"/>
    <xf numFmtId="1" fontId="52" fillId="26" borderId="35" xfId="0" applyNumberFormat="1" applyFont="1" applyFill="1" applyBorder="1" applyAlignment="1">
      <alignment horizontal="center" vertical="center" wrapText="1"/>
    </xf>
    <xf numFmtId="0" fontId="53" fillId="0" borderId="0" xfId="0" applyFont="1" applyAlignment="1">
      <alignment horizontal="left" vertical="top"/>
    </xf>
    <xf numFmtId="0" fontId="53" fillId="0" borderId="0" xfId="0" applyFont="1"/>
    <xf numFmtId="49" fontId="26" fillId="0" borderId="67" xfId="0" applyNumberFormat="1" applyFont="1" applyBorder="1" applyAlignment="1">
      <alignment horizontal="center" vertical="center"/>
    </xf>
    <xf numFmtId="49" fontId="37" fillId="0" borderId="0" xfId="0" applyNumberFormat="1" applyFont="1" applyAlignment="1">
      <alignment horizontal="left" vertical="center" wrapText="1"/>
    </xf>
    <xf numFmtId="49" fontId="37" fillId="0" borderId="0" xfId="0" applyNumberFormat="1" applyFont="1" applyAlignment="1">
      <alignment horizontal="centerContinuous" vertical="center" wrapText="1"/>
    </xf>
    <xf numFmtId="49" fontId="42" fillId="0" borderId="0" xfId="0" applyNumberFormat="1" applyFont="1" applyAlignment="1">
      <alignment horizontal="centerContinuous" vertical="center" wrapText="1"/>
    </xf>
    <xf numFmtId="0" fontId="49" fillId="0" borderId="68" xfId="0" applyFont="1" applyBorder="1" applyAlignment="1">
      <alignment vertical="top" wrapText="1"/>
    </xf>
    <xf numFmtId="0" fontId="25" fillId="0" borderId="69" xfId="0" applyFont="1" applyBorder="1" applyAlignment="1">
      <alignment horizontal="center" vertical="center"/>
    </xf>
    <xf numFmtId="0" fontId="37" fillId="24" borderId="21" xfId="0" applyFont="1" applyFill="1" applyBorder="1" applyAlignment="1">
      <alignment horizontal="center" vertical="center" wrapText="1"/>
    </xf>
    <xf numFmtId="0" fontId="37" fillId="24" borderId="23"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left" vertical="center" wrapText="1"/>
    </xf>
    <xf numFmtId="49" fontId="37" fillId="0" borderId="42" xfId="0" applyNumberFormat="1" applyFont="1" applyBorder="1" applyAlignment="1">
      <alignment horizontal="center" vertical="center" wrapText="1"/>
    </xf>
    <xf numFmtId="0" fontId="37" fillId="0" borderId="42" xfId="0" applyFont="1" applyBorder="1" applyAlignment="1">
      <alignment horizontal="center" vertical="center" wrapText="1"/>
    </xf>
    <xf numFmtId="1" fontId="37" fillId="0" borderId="42" xfId="0" applyNumberFormat="1" applyFont="1" applyBorder="1" applyAlignment="1">
      <alignment horizontal="center" vertical="center" wrapText="1"/>
    </xf>
    <xf numFmtId="0" fontId="37" fillId="0" borderId="14" xfId="0" applyFont="1" applyBorder="1" applyAlignment="1">
      <alignment vertical="center" wrapText="1"/>
    </xf>
    <xf numFmtId="0" fontId="37" fillId="0" borderId="19" xfId="0" applyFont="1" applyBorder="1" applyAlignment="1">
      <alignment horizontal="center" vertical="center" wrapText="1"/>
    </xf>
    <xf numFmtId="0" fontId="37" fillId="0" borderId="16" xfId="0" applyFont="1" applyBorder="1" applyAlignment="1">
      <alignment horizontal="left" vertical="center" wrapText="1"/>
    </xf>
    <xf numFmtId="1" fontId="37" fillId="0" borderId="16" xfId="0" applyNumberFormat="1" applyFont="1" applyBorder="1" applyAlignment="1">
      <alignment horizontal="center" vertical="center" wrapText="1"/>
    </xf>
    <xf numFmtId="0" fontId="37" fillId="0" borderId="20" xfId="0" applyFont="1" applyBorder="1" applyAlignment="1">
      <alignment vertical="center" wrapText="1"/>
    </xf>
    <xf numFmtId="0" fontId="37" fillId="0" borderId="56" xfId="0" applyFont="1" applyBorder="1" applyAlignment="1">
      <alignment horizontal="center" vertical="center" wrapText="1"/>
    </xf>
    <xf numFmtId="0" fontId="36" fillId="0" borderId="64"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63" xfId="0" applyFont="1" applyBorder="1" applyAlignment="1">
      <alignment horizontal="center" vertical="center" wrapText="1"/>
    </xf>
    <xf numFmtId="1" fontId="54" fillId="0" borderId="66" xfId="0" applyNumberFormat="1" applyFont="1" applyBorder="1" applyAlignment="1">
      <alignment horizontal="center" vertical="center" wrapText="1"/>
    </xf>
    <xf numFmtId="1" fontId="37" fillId="0" borderId="35" xfId="0" applyNumberFormat="1" applyFont="1" applyBorder="1" applyAlignment="1">
      <alignment horizontal="center" vertical="center" wrapText="1"/>
    </xf>
    <xf numFmtId="0" fontId="37" fillId="0" borderId="36" xfId="0" applyFont="1" applyBorder="1" applyAlignment="1">
      <alignment horizontal="left" vertical="center" wrapText="1"/>
    </xf>
    <xf numFmtId="0" fontId="44" fillId="0" borderId="0" xfId="0" applyFont="1" applyAlignment="1">
      <alignment horizontal="center" vertical="center"/>
    </xf>
    <xf numFmtId="49" fontId="26" fillId="32" borderId="0" xfId="0" applyNumberFormat="1" applyFont="1" applyFill="1" applyAlignment="1">
      <alignment horizontal="center" vertical="center"/>
    </xf>
    <xf numFmtId="0" fontId="3" fillId="0" borderId="70" xfId="0" applyFont="1" applyBorder="1" applyAlignment="1">
      <alignment horizontal="center" vertical="top"/>
    </xf>
    <xf numFmtId="0" fontId="3" fillId="0" borderId="71" xfId="0" applyFont="1" applyBorder="1"/>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7" fillId="28" borderId="53" xfId="0" applyFont="1" applyFill="1" applyBorder="1" applyAlignment="1">
      <alignment horizontal="center" vertical="center" wrapText="1"/>
    </xf>
    <xf numFmtId="0" fontId="25" fillId="0" borderId="73" xfId="0" applyFont="1" applyBorder="1" applyAlignment="1">
      <alignment horizontal="center" vertical="center" wrapText="1"/>
    </xf>
    <xf numFmtId="0" fontId="44" fillId="0" borderId="0" xfId="0" applyFont="1" applyAlignment="1">
      <alignment vertical="center"/>
    </xf>
    <xf numFmtId="0" fontId="42" fillId="0" borderId="16" xfId="0" applyFont="1" applyBorder="1"/>
    <xf numFmtId="49" fontId="36" fillId="0" borderId="0" xfId="0" applyNumberFormat="1" applyFont="1" applyAlignment="1">
      <alignment horizontal="center" vertical="center" wrapText="1"/>
    </xf>
    <xf numFmtId="49" fontId="37"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vertical="center" wrapText="1"/>
    </xf>
    <xf numFmtId="0" fontId="51" fillId="0" borderId="17" xfId="0" applyFont="1" applyBorder="1" applyAlignment="1">
      <alignment horizontal="center" vertical="center"/>
    </xf>
    <xf numFmtId="0" fontId="51" fillId="0" borderId="49" xfId="0" applyFont="1" applyBorder="1" applyAlignment="1">
      <alignment horizontal="center" vertical="center"/>
    </xf>
    <xf numFmtId="0" fontId="25" fillId="0" borderId="76" xfId="0" applyFont="1" applyBorder="1" applyAlignment="1">
      <alignment horizontal="center" vertical="center" wrapText="1"/>
    </xf>
    <xf numFmtId="0" fontId="57" fillId="0" borderId="77" xfId="0" applyFont="1" applyBorder="1" applyAlignment="1">
      <alignment horizontal="right" vertical="top" wrapText="1"/>
    </xf>
    <xf numFmtId="0" fontId="40" fillId="0" borderId="77" xfId="0" applyFont="1" applyBorder="1" applyAlignment="1">
      <alignment horizontal="left" vertical="top" wrapText="1"/>
    </xf>
    <xf numFmtId="0" fontId="47" fillId="0" borderId="0" xfId="0" applyFont="1" applyAlignment="1">
      <alignment horizontal="left" vertical="center" wrapText="1"/>
    </xf>
    <xf numFmtId="0" fontId="26" fillId="0" borderId="0" xfId="0" applyFont="1" applyAlignment="1">
      <alignment horizontal="left" vertical="top" wrapText="1"/>
    </xf>
    <xf numFmtId="0" fontId="26" fillId="0" borderId="74" xfId="0" applyFont="1" applyBorder="1" applyAlignment="1">
      <alignment horizontal="left" vertical="center" wrapText="1"/>
    </xf>
    <xf numFmtId="0" fontId="26" fillId="0" borderId="75" xfId="0" applyFont="1" applyBorder="1" applyAlignment="1">
      <alignment horizontal="left" vertical="center" wrapText="1"/>
    </xf>
    <xf numFmtId="0" fontId="26" fillId="0" borderId="32" xfId="0" applyFont="1" applyBorder="1" applyAlignment="1">
      <alignment horizontal="left" vertical="center" wrapText="1"/>
    </xf>
    <xf numFmtId="0" fontId="26" fillId="0" borderId="72" xfId="0" applyFont="1" applyBorder="1" applyAlignment="1">
      <alignment horizontal="left" vertical="center"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3" xfId="46" xr:uid="{00000000-0005-0000-0000-000025000000}"/>
    <cellStyle name="Normalny 4" xfId="48" xr:uid="{00000000-0005-0000-0000-000026000000}"/>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Walutowy 2" xfId="45" xr:uid="{00000000-0005-0000-0000-00002E000000}"/>
    <cellStyle name="Walutowy 3" xfId="47" xr:uid="{00000000-0005-0000-0000-00002F000000}"/>
    <cellStyle name="Zły" xfId="44" builtinId="27" customBuiltin="1"/>
  </cellStyles>
  <dxfs count="94">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double">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diagonalUp="0" diagonalDown="0">
        <left style="double">
          <color indexed="64"/>
        </left>
        <right style="double">
          <color indexed="64"/>
        </right>
        <top style="double">
          <color auto="1"/>
        </top>
        <bottom style="medium">
          <color indexed="64"/>
        </bottom>
      </border>
    </dxf>
    <dxf>
      <font>
        <strike val="0"/>
        <outline val="0"/>
        <shadow val="0"/>
        <u val="none"/>
        <vertAlign val="baseline"/>
        <sz val="10"/>
      </font>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indexed="2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minor"/>
      </font>
    </dxf>
    <dxf>
      <border>
        <bottom style="medium">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color theme="1"/>
      </font>
      <fill>
        <gradientFill degree="90">
          <stop position="0">
            <color theme="0"/>
          </stop>
          <stop position="0.5">
            <color rgb="FFFF0000"/>
          </stop>
          <stop position="1">
            <color theme="0"/>
          </stop>
        </gradientFill>
      </fill>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strike val="0"/>
        <outline val="0"/>
        <shadow val="0"/>
        <u val="none"/>
        <vertAlign val="baseline"/>
        <sz val="12"/>
        <color auto="1"/>
        <name val="Calibri"/>
        <scheme val="minor"/>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none"/>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medium">
          <color indexed="64"/>
        </top>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ill>
        <patternFill patternType="solid">
          <fgColor indexed="64"/>
          <bgColor theme="0"/>
        </patternFill>
      </fill>
    </dxf>
    <dxf>
      <font>
        <strike val="0"/>
        <outline val="0"/>
        <shadow val="0"/>
        <u val="none"/>
        <vertAlign val="baseline"/>
        <sz val="10"/>
        <color auto="1"/>
        <name val="Calibri"/>
        <scheme val="minor"/>
      </font>
      <fill>
        <patternFill patternType="solid">
          <fgColor indexed="64"/>
          <bgColor theme="0" tint="-0.14996795556505021"/>
        </patternFill>
      </fill>
    </dxf>
    <dxf>
      <font>
        <strike val="0"/>
        <outline val="0"/>
        <shadow val="0"/>
        <u val="none"/>
        <vertAlign val="baseline"/>
        <sz val="12"/>
        <name val="Calibri"/>
        <scheme val="minor"/>
      </font>
      <numFmt numFmtId="30" formatCode="@"/>
      <alignment horizontal="center" vertical="center" textRotation="0" wrapText="0" indent="0" justifyLastLine="0" shrinkToFit="0" readingOrder="0"/>
      <border diagonalUp="0" diagonalDown="0">
        <left/>
        <right style="double">
          <color auto="1"/>
        </right>
        <top/>
        <bottom/>
        <vertical/>
        <horizontal/>
      </border>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strike val="0"/>
        <outline val="0"/>
        <shadow val="0"/>
        <u val="none"/>
        <vertAlign val="baseline"/>
        <sz val="12"/>
        <color auto="1"/>
        <name val="Calibri"/>
        <scheme val="minor"/>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minor"/>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1"/>
        <color auto="1"/>
        <name val="Calibri"/>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charset val="238"/>
        <scheme val="minor"/>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rgb="FF000000"/>
        </left>
        <right style="double">
          <color rgb="FF000000"/>
        </right>
        <top style="double">
          <color rgb="FF000000"/>
        </top>
        <bottom style="double">
          <color rgb="FF000000"/>
        </bottom>
      </border>
    </dxf>
    <dxf>
      <font>
        <strike val="0"/>
        <outline val="0"/>
        <shadow val="0"/>
        <u val="none"/>
        <vertAlign val="baseline"/>
        <sz val="10"/>
        <color auto="1"/>
        <name val="Calibri"/>
        <scheme val="none"/>
      </font>
      <alignment horizontal="left" vertical="center" textRotation="0" indent="0" justifyLastLine="0" shrinkToFit="0" readingOrder="0"/>
    </dxf>
    <dxf>
      <border outline="0">
        <bottom style="thin">
          <color rgb="FF000000"/>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charset val="238"/>
        <scheme val="minor"/>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indexed="64"/>
        </left>
        <right style="double">
          <color indexed="64"/>
        </right>
        <top style="double">
          <color indexed="64"/>
        </top>
        <bottom style="double">
          <color indexed="64"/>
        </bottom>
      </border>
    </dxf>
    <dxf>
      <font>
        <strike val="0"/>
        <outline val="0"/>
        <shadow val="0"/>
        <u val="none"/>
        <vertAlign val="baseline"/>
        <sz val="10"/>
        <color auto="1"/>
        <name val="Calibri"/>
        <scheme val="minor"/>
      </font>
      <alignment horizontal="left" vertical="center" textRotation="0" indent="0" justifyLastLine="0" shrinkToFit="0" readingOrder="0"/>
    </dxf>
    <dxf>
      <border outline="0">
        <bottom style="thin">
          <color indexed="64"/>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2892134</xdr:colOff>
      <xdr:row>1</xdr:row>
      <xdr:rowOff>0</xdr:rowOff>
    </xdr:from>
    <xdr:to>
      <xdr:col>4</xdr:col>
      <xdr:colOff>26616</xdr:colOff>
      <xdr:row>4</xdr:row>
      <xdr:rowOff>129886</xdr:rowOff>
    </xdr:to>
    <xdr:pic>
      <xdr:nvPicPr>
        <xdr:cNvPr id="3" name="Obraz 2" descr="Nagłówek z logotypami:&#10;Fundusze Europejskie Program Regionalny&#10;Flaga RP Rzeczypospolita Polska&#10;Herb Województwo Świętokrzyskie&#10;Unia Europejska Europejski Fundusz Społeczny&#10;Flaga Unii Europejskiej">
          <a:extLst>
            <a:ext uri="{FF2B5EF4-FFF2-40B4-BE49-F238E27FC236}">
              <a16:creationId xmlns:a16="http://schemas.microsoft.com/office/drawing/2014/main" id="{EC5E652B-D4A0-2D88-D4C7-E30E9C0CC4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134" y="164523"/>
          <a:ext cx="7551368" cy="6234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28</xdr:row>
      <xdr:rowOff>57149</xdr:rowOff>
    </xdr:from>
    <xdr:to>
      <xdr:col>5</xdr:col>
      <xdr:colOff>504825</xdr:colOff>
      <xdr:row>51</xdr:row>
      <xdr:rowOff>104775</xdr:rowOff>
    </xdr:to>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257175" y="30394274"/>
          <a:ext cx="11601450" cy="37719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100" b="1"/>
            <a:t>Uwagi do oceny dopuszczającej ogólnej:</a:t>
          </a:r>
        </a:p>
        <a:p>
          <a:pPr algn="ctr"/>
          <a:endParaRPr lang="pl-PL" sz="1100" b="1"/>
        </a:p>
        <a:p>
          <a:pPr algn="l"/>
          <a:endParaRPr lang="pl-PL"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11</xdr:row>
      <xdr:rowOff>171449</xdr:rowOff>
    </xdr:from>
    <xdr:to>
      <xdr:col>7</xdr:col>
      <xdr:colOff>4406167</xdr:colOff>
      <xdr:row>20</xdr:row>
      <xdr:rowOff>152400</xdr:rowOff>
    </xdr:to>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9050" y="6438899"/>
          <a:ext cx="11187967" cy="170497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400" b="1"/>
            <a:t>Uzasadnienie oceny punktowej</a:t>
          </a:r>
        </a:p>
        <a:p>
          <a:pPr algn="ctr"/>
          <a:endParaRPr lang="pl-PL"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730250</xdr:colOff>
      <xdr:row>23</xdr:row>
      <xdr:rowOff>0</xdr:rowOff>
    </xdr:from>
    <xdr:to>
      <xdr:col>4</xdr:col>
      <xdr:colOff>847725</xdr:colOff>
      <xdr:row>25</xdr:row>
      <xdr:rowOff>133349</xdr:rowOff>
    </xdr:to>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3911600" y="5743575"/>
          <a:ext cx="2117725" cy="53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100">
              <a:solidFill>
                <a:sysClr val="windowText" lastClr="000000"/>
              </a:solidFill>
            </a:rPr>
            <a:t>………………………………………………….</a:t>
          </a:r>
        </a:p>
        <a:p>
          <a:pPr algn="ctr"/>
          <a:r>
            <a:rPr lang="pl-PL" sz="1000">
              <a:solidFill>
                <a:sysClr val="windowText" lastClr="000000"/>
              </a:solidFill>
            </a:rPr>
            <a:t>/podpis oceniającego/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ryteriaPunktoweDef" displayName="KryteriaPunktoweDef" ref="A5:F11" totalsRowCount="1" headerRowDxfId="93" dataDxfId="91" headerRowBorderDxfId="92" tableBorderDxfId="90">
  <tableColumns count="6">
    <tableColumn id="1" xr3:uid="{00000000-0010-0000-0000-000001000000}" name="Lp." dataDxfId="89" totalsRowDxfId="88"/>
    <tableColumn id="2" xr3:uid="{00000000-0010-0000-0000-000002000000}" name="Nazwa kryterium" dataDxfId="87" totalsRowDxfId="86"/>
    <tableColumn id="3" xr3:uid="{00000000-0010-0000-0000-000003000000}" name="Definicja kryterium (informacja o zasadach oceny)" dataDxfId="85" totalsRowDxfId="84"/>
    <tableColumn id="7" xr3:uid="{00000000-0010-0000-0000-000007000000}" name="Liczba punktów (1)" dataDxfId="83" totalsRowDxfId="82"/>
    <tableColumn id="6" xr3:uid="{00000000-0010-0000-0000-000006000000}" name="Waga kryterium_x000a_(2)" totalsRowLabel="Suma:" totalsRowDxfId="81"/>
    <tableColumn id="4" xr3:uid="{00000000-0010-0000-0000-000004000000}" name="Maksymalna liczba punktów_x000a_(1x2)" totalsRowFunction="sum" dataDxfId="80" totalsRowDxfId="79">
      <calculatedColumnFormula xml:space="preserve"> VALUE(RIGHT(D6,LEN(D6)-SEARCH("-",D6)))*E6</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C.KryteriaPunktowe" displayName="C.KryteriaPunktowe" ref="A5:H10" totalsRowShown="0" headerRowDxfId="11" dataDxfId="9" headerRowBorderDxfId="10" tableBorderDxfId="8">
  <tableColumns count="8">
    <tableColumn id="1" xr3:uid="{00000000-0010-0000-0600-000001000000}" name="Lp." dataDxfId="7">
      <calculatedColumnFormula>KryteriaPunktoweDef[[#This Row],[Lp.]]</calculatedColumnFormula>
    </tableColumn>
    <tableColumn id="2" xr3:uid="{00000000-0010-0000-0600-000002000000}" name="Kryterium" dataDxfId="6">
      <calculatedColumnFormula>KryteriaPunktoweDef[[#This Row],[Nazwa kryterium]]</calculatedColumnFormula>
    </tableColumn>
    <tableColumn id="3" xr3:uid="{00000000-0010-0000-0600-000003000000}" name="Punktacja" dataDxfId="5">
      <calculatedColumnFormula>KryteriaPunktoweDef[[#This Row],[Liczba punktów (1)]]</calculatedColumnFormula>
    </tableColumn>
    <tableColumn id="4" xr3:uid="{00000000-0010-0000-0600-000004000000}" name="Waga" dataDxfId="4">
      <calculatedColumnFormula>KryteriaPunktoweDef[[#This Row],[Waga kryterium
(2)]]</calculatedColumnFormula>
    </tableColumn>
    <tableColumn id="5" xr3:uid="{00000000-0010-0000-0600-000005000000}" name="Maks. _x000a_liczba _x000a_pkt." dataDxfId="3">
      <calculatedColumnFormula>KryteriaPunktoweDef[[#This Row],[Maksymalna liczba punktów
(1x2)]]</calculatedColumnFormula>
    </tableColumn>
    <tableColumn id="6" xr3:uid="{00000000-0010-0000-0600-000006000000}" name="Liczba uzyskanych punktów (przed zważeniem)" dataDxfId="2"/>
    <tableColumn id="7" xr3:uid="{00000000-0010-0000-0600-000007000000}" name="Liczba uzyskanych punktów (po zważeniu)" dataDxfId="1">
      <calculatedColumnFormula>F6*D6</calculatedColumnFormula>
    </tableColumn>
    <tableColumn id="8" xr3:uid="{00000000-0010-0000-0600-000008000000}" name="Uzasadnienie oceny"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ryteriaRozstrzygające" displayName="KryteriaRozstrzygające" ref="B16:C18" headerRowCount="0" totalsRowShown="0" headerRowDxfId="78" tableBorderDxfId="77" totalsRowBorderDxfId="76">
  <tableColumns count="2">
    <tableColumn id="1" xr3:uid="{00000000-0010-0000-0100-000001000000}" name="Kolumna1" headerRowDxfId="75" dataDxfId="74"/>
    <tableColumn id="2" xr3:uid="{00000000-0010-0000-0100-000002000000}" name="Kolumna2" headerRowDxfId="73" dataDxfId="7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42E5B87-4533-43B8-8C6E-8A9A0AE78404}" name="KryteriaPunktoweDef10" displayName="KryteriaPunktoweDef10" ref="A5:E11" totalsRowCount="1" headerRowDxfId="71" dataDxfId="69" headerRowBorderDxfId="70" tableBorderDxfId="68">
  <tableColumns count="5">
    <tableColumn id="1" xr3:uid="{E0082A6B-85AA-488E-92FD-FA148BC02CAA}" name="Lp." dataDxfId="67" totalsRowDxfId="66"/>
    <tableColumn id="2" xr3:uid="{F54F876B-D744-4C7F-92DF-412288C7D0EA}" name="Nazwa kryterium" dataDxfId="65" totalsRowDxfId="64"/>
    <tableColumn id="7" xr3:uid="{80B476EB-5A80-4D0E-96D0-46F7F297ABDE}" name="Liczba punktów (1)" dataDxfId="63" totalsRowDxfId="62"/>
    <tableColumn id="6" xr3:uid="{654432BA-C40D-46DF-8927-1D6300105195}" name="Waga kryterium_x000a_(2)" totalsRowLabel="Suma:" totalsRowDxfId="61"/>
    <tableColumn id="4" xr3:uid="{67210B0E-D080-401F-B9D9-E7AB4568EE89}" name="Maksymalna liczba punktów_x000a_(1x2)" totalsRowFunction="sum" dataDxfId="60" totalsRowDxfId="59">
      <calculatedColumnFormula xml:space="preserve"> VALUE(RIGHT(C6,LEN(C6)-SEARCH("-",C6)))*D6</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6D278-0B52-44B6-A931-E7661BE4C3DF}" name="KryteriaRozstrzygające12" displayName="KryteriaRozstrzygające12" ref="B16:C18" headerRowCount="0" totalsRowShown="0" headerRowDxfId="58" tableBorderDxfId="57" totalsRowBorderDxfId="56">
  <tableColumns count="2">
    <tableColumn id="1" xr3:uid="{553490ED-E05A-419C-AAAA-B3696DE068DE}" name="Kolumna1" headerRowDxfId="55" dataDxfId="54"/>
    <tableColumn id="2" xr3:uid="{C1E526BD-C434-4CCC-8118-D5DDF593532C}" name="Kolumna2" headerRowDxfId="53" dataDxfId="5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KryteriaFormalne_Frm" displayName="tKryteriaFormalne_Frm" ref="A5:F15" totalsRowShown="0" headerRowDxfId="51" dataDxfId="50" tableBorderDxfId="49">
  <tableColumns count="6">
    <tableColumn id="1" xr3:uid="{00000000-0010-0000-0200-000001000000}" name="Lp." dataDxfId="48"/>
    <tableColumn id="2" xr3:uid="{00000000-0010-0000-0200-000002000000}" name="Nazwa kryterium" dataDxfId="47"/>
    <tableColumn id="3" xr3:uid="{00000000-0010-0000-0200-000003000000}" name="Definicja kryterium (informacja o zasadach oceny)" dataDxfId="46"/>
    <tableColumn id="4" xr3:uid="{00000000-0010-0000-0200-000004000000}" name="Tak" dataDxfId="45"/>
    <tableColumn id="5" xr3:uid="{00000000-0010-0000-0200-000005000000}" name="Nie" dataDxfId="44"/>
    <tableColumn id="6" xr3:uid="{00000000-0010-0000-0200-000006000000}" name="Nie dotyczy" dataDxfId="43"/>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A.WynikOcFormalna" displayName="A.WynikOcFormalna" ref="D18:E19" totalsRowShown="0" headerRowDxfId="42" dataDxfId="41" tableBorderDxfId="40">
  <tableColumns count="2">
    <tableColumn id="2" xr3:uid="{00000000-0010-0000-0300-000002000000}" name="Pozytywny" dataDxfId="39">
      <calculatedColumnFormula>IF(COUNTIFS(tKryteriaFormalne_Pom[Tak Względne],"X")=10,"X","")</calculatedColumnFormula>
    </tableColumn>
    <tableColumn id="3" xr3:uid="{00000000-0010-0000-0300-000003000000}" name="Negatywny " dataDxfId="38">
      <calculatedColumnFormula>IF(OR(COUNTIFS(tKryteriaFormalne_Frm[Nie],"x")&gt;0,COUNTIFS(tKryteriaFormalne_Frm[Nie],"X")&gt;0),"X","")</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B74657-AE11-4CF4-85D2-29F340654F05}" name="tKryteriaFormalne_Pom" displayName="tKryteriaFormalne_Pom" ref="A5:C15" totalsRowShown="0" headerRowDxfId="37" dataDxfId="36" tableBorderDxfId="35">
  <tableColumns count="3">
    <tableColumn id="1" xr3:uid="{75DE25BF-0221-459F-BD86-F82870D2E381}" name="Lp." dataDxfId="34"/>
    <tableColumn id="2" xr3:uid="{AA962404-1C32-4DCC-985D-4661904BE6F4}" name="Nazwa kryterium" dataDxfId="33"/>
    <tableColumn id="7" xr3:uid="{ECD007C6-F077-409C-BF8E-042ADBB776FC}" name="Tak Względne" dataDxfId="32">
      <calculatedColumnFormula>IF(OR(EXACT(UPPER(tKryteriaFormalne_Frm[[#This Row],[Tak]]),"X"),EXACT(UPPER(tKryteriaFormalne_Frm[[#This Row],[Nie dotyczy]]),"X")),"X","")</calculatedColumnFormula>
    </tableColumn>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KryteriaDopOgólne_Frm" displayName="tKryteriaDopOgólne_Frm" ref="A5:F20" totalsRowShown="0" headerRowDxfId="30" dataDxfId="28" headerRowBorderDxfId="29" tableBorderDxfId="27" totalsRowBorderDxfId="26">
  <tableColumns count="6">
    <tableColumn id="1" xr3:uid="{00000000-0010-0000-0400-000001000000}" name="Lp." dataDxfId="25"/>
    <tableColumn id="2" xr3:uid="{00000000-0010-0000-0400-000002000000}" name="Nazwa kryterium " dataDxfId="24"/>
    <tableColumn id="3" xr3:uid="{00000000-0010-0000-0400-000003000000}" name="Definicja kryterium (informacja o zasadach oceny)" dataDxfId="23"/>
    <tableColumn id="4" xr3:uid="{00000000-0010-0000-0400-000004000000}" name="Tak" dataDxfId="22"/>
    <tableColumn id="5" xr3:uid="{00000000-0010-0000-0400-000005000000}" name="Nie" dataDxfId="21"/>
    <tableColumn id="6" xr3:uid="{00000000-0010-0000-0400-000006000000}" name="Nie dotyczy" dataDxfId="2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3E5B25-C79E-4A0F-A9F5-A8BA8D42F4BF}" name="tKryteriaDopOgólne_Pom" displayName="tKryteriaDopOgólne_Pom" ref="A5:C20" totalsRowShown="0" headerRowDxfId="19" dataDxfId="17" headerRowBorderDxfId="18" tableBorderDxfId="16" totalsRowBorderDxfId="15">
  <tableColumns count="3">
    <tableColumn id="1" xr3:uid="{3BB2B7BD-3B00-47D8-94BA-BD499605E724}" name="Lp." dataDxfId="14"/>
    <tableColumn id="2" xr3:uid="{BD36F049-A0EC-4F30-9D0E-AB68B3EF06BD}" name="Nazwa kryterium " dataDxfId="13"/>
    <tableColumn id="7" xr3:uid="{6CCB3525-C55A-420E-AA1A-AE8A679EF682}" name="Tak Względne" dataDxfId="12">
      <calculatedColumnFormula>IF(OR(EXACT(UPPER(tKryteriaDopOgólne_Frm[[#This Row],[Tak]]),"X"),EXACT(UPPER(tKryteriaDopOgólne_Frm[[#This Row],[Nie dotyczy]]),"X")),"X","")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
  <dimension ref="A8:I18"/>
  <sheetViews>
    <sheetView view="pageBreakPreview" zoomScale="110" zoomScaleNormal="100" zoomScaleSheetLayoutView="110" zoomScalePageLayoutView="42" workbookViewId="0">
      <selection activeCell="D18" sqref="D18"/>
    </sheetView>
  </sheetViews>
  <sheetFormatPr defaultColWidth="8.85546875" defaultRowHeight="12.75"/>
  <cols>
    <col min="1" max="1" width="43.7109375" style="1" customWidth="1"/>
    <col min="2" max="2" width="31.140625" customWidth="1"/>
    <col min="3" max="3" width="36.42578125" customWidth="1"/>
    <col min="4" max="4" width="44.85546875" customWidth="1"/>
    <col min="5" max="5" width="32.7109375" customWidth="1"/>
    <col min="6" max="6" width="29.85546875" customWidth="1"/>
    <col min="7" max="7" width="26.7109375" customWidth="1"/>
    <col min="8" max="8" width="24.140625" customWidth="1"/>
    <col min="9" max="9" width="34.42578125" customWidth="1"/>
  </cols>
  <sheetData>
    <row r="8" spans="1:9" s="2" customFormat="1" ht="39.75" customHeight="1">
      <c r="A8" s="92" t="s">
        <v>25</v>
      </c>
      <c r="B8" s="54" t="s">
        <v>110</v>
      </c>
      <c r="C8" s="55"/>
      <c r="D8" s="54"/>
      <c r="E8" s="54"/>
      <c r="F8" s="3"/>
      <c r="G8" s="3"/>
      <c r="H8" s="3"/>
      <c r="I8" s="3"/>
    </row>
    <row r="9" spans="1:9" s="2" customFormat="1" ht="44.25" customHeight="1">
      <c r="A9" s="92" t="s">
        <v>18</v>
      </c>
      <c r="B9" s="56" t="s">
        <v>160</v>
      </c>
      <c r="C9" s="55"/>
      <c r="D9" s="56"/>
      <c r="E9" s="56"/>
      <c r="F9" s="4"/>
      <c r="G9" s="4"/>
      <c r="H9" s="4"/>
      <c r="I9" s="4"/>
    </row>
    <row r="10" spans="1:9" s="2" customFormat="1" ht="42" customHeight="1">
      <c r="A10" s="92" t="s">
        <v>19</v>
      </c>
      <c r="B10" s="218" t="s">
        <v>159</v>
      </c>
      <c r="C10" s="218"/>
      <c r="D10" s="218"/>
      <c r="E10" s="218"/>
      <c r="F10" s="3"/>
      <c r="G10" s="3"/>
      <c r="H10" s="3"/>
      <c r="I10" s="3"/>
    </row>
    <row r="11" spans="1:9" s="2" customFormat="1" ht="54.75" customHeight="1">
      <c r="A11" s="92" t="s">
        <v>20</v>
      </c>
      <c r="B11" s="218" t="s">
        <v>111</v>
      </c>
      <c r="C11" s="218"/>
      <c r="D11" s="218"/>
      <c r="E11" s="218"/>
      <c r="F11" s="3"/>
      <c r="G11" s="3"/>
      <c r="H11" s="3"/>
      <c r="I11" s="3"/>
    </row>
    <row r="12" spans="1:9" s="2" customFormat="1" ht="36" customHeight="1">
      <c r="A12" s="92" t="s">
        <v>26</v>
      </c>
      <c r="B12" s="54" t="s">
        <v>81</v>
      </c>
      <c r="C12" s="55"/>
      <c r="D12" s="57"/>
      <c r="E12" s="57"/>
      <c r="F12" s="5"/>
      <c r="G12" s="5"/>
      <c r="H12" s="5"/>
      <c r="I12" s="5"/>
    </row>
    <row r="13" spans="1:9" ht="38.25" customHeight="1">
      <c r="A13" s="92" t="s">
        <v>16</v>
      </c>
      <c r="B13" s="54" t="s">
        <v>82</v>
      </c>
      <c r="C13" s="58"/>
      <c r="D13" s="57"/>
      <c r="E13" s="57"/>
      <c r="F13" s="5"/>
      <c r="G13" s="5"/>
      <c r="H13" s="5"/>
      <c r="I13" s="5"/>
    </row>
    <row r="14" spans="1:9" ht="36" customHeight="1">
      <c r="A14" s="92" t="s">
        <v>0</v>
      </c>
      <c r="B14" s="169">
        <v>0</v>
      </c>
      <c r="C14" s="58"/>
      <c r="D14" s="59"/>
      <c r="E14" s="59"/>
      <c r="F14" s="7"/>
      <c r="G14" s="7"/>
      <c r="H14" s="7"/>
      <c r="I14" s="8"/>
    </row>
    <row r="15" spans="1:9" ht="30" customHeight="1">
      <c r="A15" s="92" t="s">
        <v>27</v>
      </c>
      <c r="B15" s="169">
        <v>0</v>
      </c>
      <c r="C15" s="58"/>
      <c r="D15" s="59"/>
      <c r="E15" s="60"/>
      <c r="F15" s="7"/>
      <c r="G15" s="7"/>
      <c r="H15" s="7"/>
      <c r="I15" s="8"/>
    </row>
    <row r="16" spans="1:9" ht="29.25" customHeight="1">
      <c r="A16" s="92" t="s">
        <v>58</v>
      </c>
      <c r="B16" s="169">
        <v>0</v>
      </c>
      <c r="C16" s="58"/>
      <c r="D16" s="59"/>
      <c r="E16" s="61"/>
      <c r="F16" s="9"/>
      <c r="G16" s="10"/>
      <c r="H16" s="11"/>
      <c r="I16" s="8"/>
    </row>
    <row r="17" spans="1:9" ht="30.75" customHeight="1">
      <c r="A17" s="93" t="s">
        <v>143</v>
      </c>
      <c r="B17" s="169">
        <v>0</v>
      </c>
      <c r="C17" s="58"/>
      <c r="D17" s="59"/>
      <c r="E17" s="61"/>
      <c r="F17" s="9"/>
      <c r="G17" s="10"/>
      <c r="H17" s="11"/>
      <c r="I17" s="8"/>
    </row>
    <row r="18" spans="1:9" ht="35.25" customHeight="1">
      <c r="A18" s="25" t="s">
        <v>34</v>
      </c>
      <c r="B18" s="13" t="s">
        <v>112</v>
      </c>
      <c r="C18" s="8"/>
      <c r="D18" s="89" t="s">
        <v>52</v>
      </c>
      <c r="E18" s="139"/>
      <c r="F18" s="15"/>
      <c r="H18" s="14"/>
      <c r="I18" s="14"/>
    </row>
  </sheetData>
  <sheetProtection selectLockedCells="1" selectUnlockedCells="1"/>
  <protectedRanges>
    <protectedRange sqref="A13:B16 D13:I16 A18:F18 H18:I18" name="Rozstęp1_1"/>
    <protectedRange sqref="A17:B17 D17:I17" name="Rozstęp1_1_1"/>
  </protectedRanges>
  <mergeCells count="2">
    <mergeCell ref="B10:E10"/>
    <mergeCell ref="B11:E11"/>
  </mergeCells>
  <printOptions horizontalCentered="1"/>
  <pageMargins left="0.15748031496062992" right="0.19685039370078741" top="0.39370078740157483" bottom="0.35433070866141736" header="0.31496062992125984" footer="0.31496062992125984"/>
  <pageSetup paperSize="9" scale="68" orientation="landscape" r:id="rId1"/>
  <headerFooter>
    <oddFooter xml:space="preserve">&amp;C&amp;"-,Standardowy"Strona &amp;P z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8">
    <pageSetUpPr fitToPage="1"/>
  </sheetPr>
  <dimension ref="A1:F18"/>
  <sheetViews>
    <sheetView view="pageBreakPreview" topLeftCell="A7" zoomScaleNormal="100" zoomScaleSheetLayoutView="100" workbookViewId="0">
      <selection activeCell="F13" sqref="F13"/>
    </sheetView>
  </sheetViews>
  <sheetFormatPr defaultColWidth="11.42578125" defaultRowHeight="15"/>
  <cols>
    <col min="1" max="1" width="5.7109375" style="45" bestFit="1" customWidth="1"/>
    <col min="2" max="2" width="35" style="45" customWidth="1"/>
    <col min="3" max="3" width="131" style="45" customWidth="1"/>
    <col min="4" max="4" width="14.85546875" style="45" customWidth="1"/>
    <col min="5" max="5" width="15.140625" style="45" customWidth="1"/>
    <col min="6" max="6" width="14.7109375" style="45" customWidth="1"/>
    <col min="7" max="16384" width="11.42578125" style="45"/>
  </cols>
  <sheetData>
    <row r="1" spans="1:6" ht="18.75" customHeight="1">
      <c r="A1" s="42"/>
      <c r="B1" s="43" t="str">
        <f>NagAOC!A18</f>
        <v>Numer ewidencyjny wniosku:</v>
      </c>
      <c r="C1" s="44" t="str">
        <f>NagAOC!B18</f>
        <v>RPSW.13.01.00-26-????/23</v>
      </c>
      <c r="D1" s="44"/>
      <c r="E1" s="44"/>
    </row>
    <row r="2" spans="1:6">
      <c r="A2" s="42"/>
      <c r="B2" s="46"/>
      <c r="C2" s="47"/>
      <c r="D2" s="47"/>
      <c r="E2" s="47"/>
    </row>
    <row r="3" spans="1:6">
      <c r="A3" s="48" t="s">
        <v>80</v>
      </c>
      <c r="B3" s="41"/>
      <c r="C3" s="41"/>
      <c r="D3" s="41"/>
      <c r="E3" s="41"/>
    </row>
    <row r="4" spans="1:6">
      <c r="A4" s="48"/>
      <c r="B4" s="41"/>
      <c r="C4" s="41"/>
      <c r="D4" s="41"/>
      <c r="E4" s="41"/>
    </row>
    <row r="5" spans="1:6" ht="38.25">
      <c r="A5" s="143" t="s">
        <v>9</v>
      </c>
      <c r="B5" s="69" t="s">
        <v>37</v>
      </c>
      <c r="C5" s="69" t="s">
        <v>22</v>
      </c>
      <c r="D5" s="70" t="s">
        <v>71</v>
      </c>
      <c r="E5" s="70" t="s">
        <v>72</v>
      </c>
      <c r="F5" s="144" t="s">
        <v>73</v>
      </c>
    </row>
    <row r="6" spans="1:6" ht="171" customHeight="1">
      <c r="A6" s="145" t="s">
        <v>4</v>
      </c>
      <c r="B6" s="68" t="s">
        <v>100</v>
      </c>
      <c r="C6" s="68" t="s">
        <v>150</v>
      </c>
      <c r="D6" s="146" t="s">
        <v>101</v>
      </c>
      <c r="E6" s="74">
        <v>5</v>
      </c>
      <c r="F6" s="146">
        <f t="shared" ref="F6:F8" si="0" xml:space="preserve"> VALUE(RIGHT(D6,LEN(D6)-SEARCH("-",D6)))*E6</f>
        <v>20</v>
      </c>
    </row>
    <row r="7" spans="1:6" ht="63.75">
      <c r="A7" s="145" t="s">
        <v>5</v>
      </c>
      <c r="B7" s="68" t="s">
        <v>113</v>
      </c>
      <c r="C7" s="68" t="s">
        <v>114</v>
      </c>
      <c r="D7" s="147" t="s">
        <v>117</v>
      </c>
      <c r="E7" s="73">
        <v>6</v>
      </c>
      <c r="F7" s="147">
        <f t="shared" si="0"/>
        <v>12</v>
      </c>
    </row>
    <row r="8" spans="1:6" ht="216.75">
      <c r="A8" s="145" t="s">
        <v>6</v>
      </c>
      <c r="B8" s="68" t="s">
        <v>115</v>
      </c>
      <c r="C8" s="68" t="s">
        <v>116</v>
      </c>
      <c r="D8" s="147" t="s">
        <v>102</v>
      </c>
      <c r="E8" s="72" t="s">
        <v>119</v>
      </c>
      <c r="F8" s="147">
        <f t="shared" si="0"/>
        <v>9</v>
      </c>
    </row>
    <row r="9" spans="1:6" ht="51">
      <c r="A9" s="145" t="s">
        <v>7</v>
      </c>
      <c r="B9" s="68" t="s">
        <v>103</v>
      </c>
      <c r="C9" s="68" t="s">
        <v>118</v>
      </c>
      <c r="D9" s="71" t="s">
        <v>40</v>
      </c>
      <c r="E9" s="72" t="s">
        <v>119</v>
      </c>
      <c r="F9" s="71">
        <f xml:space="preserve"> VALUE(RIGHT(D9,LEN(D9)-SEARCH("-",D9)))*E9</f>
        <v>3</v>
      </c>
    </row>
    <row r="10" spans="1:6" ht="26.25" thickBot="1">
      <c r="A10" s="145" t="s">
        <v>8</v>
      </c>
      <c r="B10" s="68" t="s">
        <v>104</v>
      </c>
      <c r="C10" s="68" t="s">
        <v>151</v>
      </c>
      <c r="D10" s="147" t="s">
        <v>102</v>
      </c>
      <c r="E10" s="72" t="s">
        <v>76</v>
      </c>
      <c r="F10" s="71">
        <f xml:space="preserve"> VALUE(RIGHT(D10,LEN(D10)-SEARCH("-",D10)))*E10</f>
        <v>6</v>
      </c>
    </row>
    <row r="11" spans="1:6" ht="23.25" customHeight="1" thickTop="1">
      <c r="A11" s="148"/>
      <c r="B11" s="149"/>
      <c r="C11" s="168"/>
      <c r="D11" s="150"/>
      <c r="E11" s="151" t="s">
        <v>74</v>
      </c>
      <c r="F11" s="205">
        <f>SUBTOTAL(109,KryteriaPunktoweDef[Maksymalna liczba punktów
(1x2)])</f>
        <v>50</v>
      </c>
    </row>
    <row r="12" spans="1:6" ht="15.75" thickBot="1">
      <c r="A12" s="62"/>
      <c r="B12" s="175"/>
      <c r="D12" s="176"/>
      <c r="E12" s="177"/>
    </row>
    <row r="13" spans="1:6" ht="61.5" thickTop="1" thickBot="1">
      <c r="B13" s="179" t="s">
        <v>70</v>
      </c>
      <c r="C13" s="178" t="s">
        <v>124</v>
      </c>
      <c r="D13" s="49"/>
      <c r="E13" s="49"/>
    </row>
    <row r="14" spans="1:6" ht="15.75" thickTop="1">
      <c r="A14" s="42"/>
      <c r="B14" s="49"/>
      <c r="D14" s="49"/>
      <c r="E14" s="49"/>
    </row>
    <row r="15" spans="1:6">
      <c r="B15"/>
      <c r="C15"/>
      <c r="D15"/>
      <c r="E15"/>
    </row>
    <row r="16" spans="1:6">
      <c r="B16" s="152" t="s">
        <v>120</v>
      </c>
      <c r="C16" s="153" t="s">
        <v>105</v>
      </c>
    </row>
    <row r="17" spans="2:3">
      <c r="B17" s="154" t="s">
        <v>106</v>
      </c>
      <c r="C17" s="155" t="s">
        <v>122</v>
      </c>
    </row>
    <row r="18" spans="2:3">
      <c r="B18" s="154" t="s">
        <v>121</v>
      </c>
      <c r="C18" s="155" t="s">
        <v>123</v>
      </c>
    </row>
  </sheetData>
  <sheetProtection formatCells="0" formatColumns="0" formatRows="0" insertColumns="0" insertRows="0" insertHyperlinks="0" deleteColumns="0" deleteRows="0" sort="0" autoFilter="0" pivotTables="0"/>
  <phoneticPr fontId="55"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colBreaks count="1" manualBreakCount="1">
    <brk id="5" max="28" man="1"/>
  </col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23BF-69A0-4A12-B4B2-0119F9C219B7}">
  <sheetPr>
    <pageSetUpPr fitToPage="1"/>
  </sheetPr>
  <dimension ref="A1:K18"/>
  <sheetViews>
    <sheetView topLeftCell="C1" zoomScaleNormal="100" zoomScaleSheetLayoutView="100" workbookViewId="0">
      <selection activeCell="G15" sqref="G15"/>
    </sheetView>
  </sheetViews>
  <sheetFormatPr defaultColWidth="11.42578125" defaultRowHeight="15"/>
  <cols>
    <col min="1" max="1" width="5.7109375" style="45" bestFit="1" customWidth="1"/>
    <col min="2" max="2" width="35" style="45" customWidth="1"/>
    <col min="3" max="3" width="131" style="45" customWidth="1"/>
    <col min="4" max="4" width="14.85546875" style="45" customWidth="1"/>
    <col min="5" max="6" width="15.140625" style="45" customWidth="1"/>
    <col min="7" max="7" width="14.7109375" style="45" customWidth="1"/>
    <col min="8" max="16384" width="11.42578125" style="45"/>
  </cols>
  <sheetData>
    <row r="1" spans="1:11" ht="18.75" customHeight="1">
      <c r="A1" s="42"/>
      <c r="B1" s="43" t="str">
        <f>NagAOC!A18</f>
        <v>Numer ewidencyjny wniosku:</v>
      </c>
      <c r="C1" s="44" t="str">
        <f>NagAOC!B18</f>
        <v>RPSW.13.01.00-26-????/23</v>
      </c>
      <c r="D1" s="44"/>
      <c r="E1" s="44"/>
      <c r="F1" s="44"/>
    </row>
    <row r="2" spans="1:11">
      <c r="A2" s="42"/>
      <c r="B2" s="46"/>
      <c r="C2" s="47"/>
      <c r="D2" s="47"/>
      <c r="E2" s="47"/>
      <c r="F2" s="47"/>
    </row>
    <row r="3" spans="1:11">
      <c r="A3" s="48" t="s">
        <v>80</v>
      </c>
      <c r="B3" s="41"/>
      <c r="C3" s="41"/>
      <c r="D3" s="41"/>
      <c r="E3" s="41"/>
      <c r="F3" s="41"/>
    </row>
    <row r="4" spans="1:11">
      <c r="A4" s="48"/>
      <c r="B4" s="41"/>
      <c r="C4" s="41"/>
      <c r="D4" s="41"/>
      <c r="E4" s="41"/>
      <c r="F4" s="41"/>
    </row>
    <row r="5" spans="1:11" ht="38.25">
      <c r="A5" s="143" t="s">
        <v>9</v>
      </c>
      <c r="B5" s="69" t="s">
        <v>37</v>
      </c>
      <c r="C5" s="70" t="s">
        <v>71</v>
      </c>
      <c r="D5" s="70" t="s">
        <v>72</v>
      </c>
      <c r="E5" s="144" t="s">
        <v>73</v>
      </c>
      <c r="F5" s="209"/>
      <c r="H5" s="207" t="s">
        <v>109</v>
      </c>
    </row>
    <row r="6" spans="1:11">
      <c r="A6" s="145" t="s">
        <v>4</v>
      </c>
      <c r="B6" s="68"/>
      <c r="C6" s="146" t="s">
        <v>101</v>
      </c>
      <c r="D6" s="74">
        <v>5</v>
      </c>
      <c r="E6" s="146">
        <f t="shared" ref="E6:E8" si="0" xml:space="preserve"> VALUE(RIGHT(C6,LEN(C6)-SEARCH("-",C6)))*D6</f>
        <v>20</v>
      </c>
      <c r="F6" s="210"/>
      <c r="H6" s="208">
        <v>1</v>
      </c>
      <c r="I6" s="208">
        <v>2</v>
      </c>
      <c r="J6" s="208">
        <v>3</v>
      </c>
      <c r="K6" s="208">
        <v>4</v>
      </c>
    </row>
    <row r="7" spans="1:11">
      <c r="A7" s="145" t="s">
        <v>5</v>
      </c>
      <c r="B7" s="68"/>
      <c r="C7" s="147" t="s">
        <v>117</v>
      </c>
      <c r="D7" s="73">
        <v>6</v>
      </c>
      <c r="E7" s="147">
        <f t="shared" si="0"/>
        <v>12</v>
      </c>
      <c r="F7" s="210"/>
      <c r="H7" s="208">
        <v>0</v>
      </c>
      <c r="I7" s="208">
        <v>1</v>
      </c>
      <c r="J7" s="208">
        <v>2</v>
      </c>
      <c r="K7" s="208"/>
    </row>
    <row r="8" spans="1:11">
      <c r="A8" s="145" t="s">
        <v>6</v>
      </c>
      <c r="B8" s="68"/>
      <c r="C8" s="147" t="s">
        <v>102</v>
      </c>
      <c r="D8" s="72">
        <v>3</v>
      </c>
      <c r="E8" s="147">
        <f t="shared" si="0"/>
        <v>9</v>
      </c>
      <c r="F8" s="210"/>
      <c r="H8" s="208">
        <v>0</v>
      </c>
      <c r="I8" s="208">
        <v>1</v>
      </c>
      <c r="J8" s="208">
        <v>2</v>
      </c>
      <c r="K8" s="208">
        <v>3</v>
      </c>
    </row>
    <row r="9" spans="1:11">
      <c r="A9" s="145" t="s">
        <v>7</v>
      </c>
      <c r="B9" s="68"/>
      <c r="C9" s="71" t="s">
        <v>40</v>
      </c>
      <c r="D9" s="72" t="s">
        <v>119</v>
      </c>
      <c r="E9" s="71">
        <f xml:space="preserve"> VALUE(RIGHT(C9,LEN(C9)-SEARCH("-",C9)))*D9</f>
        <v>3</v>
      </c>
      <c r="F9" s="210"/>
      <c r="H9" s="208">
        <v>0</v>
      </c>
      <c r="I9" s="208">
        <v>1</v>
      </c>
      <c r="J9" s="208"/>
      <c r="K9" s="208"/>
    </row>
    <row r="10" spans="1:11" ht="15.75" thickBot="1">
      <c r="A10" s="145" t="s">
        <v>8</v>
      </c>
      <c r="B10" s="68"/>
      <c r="C10" s="147" t="s">
        <v>102</v>
      </c>
      <c r="D10" s="72" t="s">
        <v>76</v>
      </c>
      <c r="E10" s="71">
        <f xml:space="preserve"> VALUE(RIGHT(C10,LEN(C10)-SEARCH("-",C10)))*D10</f>
        <v>6</v>
      </c>
      <c r="F10" s="211"/>
      <c r="H10" s="208">
        <v>0</v>
      </c>
      <c r="I10" s="208">
        <v>1</v>
      </c>
      <c r="J10" s="208">
        <v>2</v>
      </c>
      <c r="K10" s="208">
        <v>3</v>
      </c>
    </row>
    <row r="11" spans="1:11" ht="27" customHeight="1" thickTop="1">
      <c r="A11" s="148"/>
      <c r="B11" s="149"/>
      <c r="C11" s="150"/>
      <c r="D11" s="151" t="s">
        <v>74</v>
      </c>
      <c r="E11" s="205">
        <f>SUBTOTAL(109,KryteriaPunktoweDef10[Maksymalna liczba punktów
(1x2)])</f>
        <v>50</v>
      </c>
      <c r="F11" s="177"/>
    </row>
    <row r="12" spans="1:11" ht="15.75" thickBot="1">
      <c r="A12" s="62"/>
      <c r="B12" s="175"/>
      <c r="D12" s="176"/>
      <c r="E12" s="177"/>
      <c r="F12" s="49"/>
    </row>
    <row r="13" spans="1:11" ht="61.5" thickTop="1" thickBot="1">
      <c r="B13" s="179" t="s">
        <v>70</v>
      </c>
      <c r="C13" s="178" t="s">
        <v>124</v>
      </c>
      <c r="D13" s="49"/>
      <c r="E13" s="49"/>
      <c r="F13" s="49"/>
    </row>
    <row r="14" spans="1:11" ht="15.75" thickTop="1">
      <c r="A14" s="42"/>
      <c r="B14" s="49"/>
      <c r="D14" s="49"/>
      <c r="E14" s="49"/>
      <c r="F14"/>
    </row>
    <row r="15" spans="1:11">
      <c r="B15"/>
      <c r="C15"/>
      <c r="D15"/>
      <c r="E15"/>
    </row>
    <row r="16" spans="1:11">
      <c r="B16" s="152" t="s">
        <v>120</v>
      </c>
      <c r="C16" s="153" t="s">
        <v>105</v>
      </c>
    </row>
    <row r="17" spans="2:3">
      <c r="B17" s="154" t="s">
        <v>106</v>
      </c>
      <c r="C17" s="155" t="s">
        <v>122</v>
      </c>
    </row>
    <row r="18" spans="2:3">
      <c r="B18" s="154" t="s">
        <v>121</v>
      </c>
      <c r="C18" s="155" t="s">
        <v>123</v>
      </c>
    </row>
  </sheetData>
  <sheetProtection formatCells="0" formatColumns="0" formatRows="0" insertColumns="0" insertRows="0" insertHyperlinks="0" deleteColumns="0" deleteRows="0" sort="0" autoFilter="0" pivotTables="0"/>
  <phoneticPr fontId="55"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rowBreaks count="1" manualBreakCount="1">
    <brk id="7" max="5" man="1"/>
  </rowBreaks>
  <colBreaks count="1" manualBreakCount="1">
    <brk id="6" max="28" man="1"/>
  </col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view="pageBreakPreview" zoomScale="120" zoomScaleNormal="100" zoomScaleSheetLayoutView="120" workbookViewId="0">
      <selection activeCell="D13" sqref="D13"/>
    </sheetView>
  </sheetViews>
  <sheetFormatPr defaultColWidth="8.85546875" defaultRowHeight="12.75"/>
  <cols>
    <col min="1" max="1" width="9" customWidth="1"/>
    <col min="2" max="2" width="42.7109375" style="17" customWidth="1"/>
    <col min="3" max="3" width="81.85546875" style="17" customWidth="1"/>
    <col min="4" max="4" width="9.85546875" customWidth="1"/>
    <col min="5" max="5" width="10.42578125" customWidth="1"/>
    <col min="6" max="7" width="13.5703125" customWidth="1"/>
  </cols>
  <sheetData>
    <row r="1" spans="1:8" s="34" customFormat="1">
      <c r="B1" s="39" t="str">
        <f>NagAOC!A18</f>
        <v>Numer ewidencyjny wniosku:</v>
      </c>
      <c r="C1" s="40" t="str">
        <f>NagAOC!B18</f>
        <v>RPSW.13.01.00-26-????/23</v>
      </c>
    </row>
    <row r="2" spans="1:8" s="34" customFormat="1">
      <c r="B2" s="36"/>
      <c r="C2" s="35"/>
    </row>
    <row r="3" spans="1:8" ht="15.75">
      <c r="A3" s="6" t="s">
        <v>53</v>
      </c>
      <c r="B3" s="26"/>
    </row>
    <row r="4" spans="1:8" ht="15.75">
      <c r="A4" s="6" t="s">
        <v>23</v>
      </c>
      <c r="B4" s="19"/>
      <c r="C4" s="19"/>
      <c r="D4" s="8"/>
      <c r="E4" s="8"/>
      <c r="F4" s="8"/>
    </row>
    <row r="5" spans="1:8" ht="16.5" thickBot="1">
      <c r="A5" s="29" t="s">
        <v>9</v>
      </c>
      <c r="B5" s="30" t="s">
        <v>37</v>
      </c>
      <c r="C5" s="30" t="s">
        <v>22</v>
      </c>
      <c r="D5" s="31" t="s">
        <v>1</v>
      </c>
      <c r="E5" s="31" t="s">
        <v>2</v>
      </c>
      <c r="F5" s="85" t="s">
        <v>3</v>
      </c>
    </row>
    <row r="6" spans="1:8" ht="31.5">
      <c r="A6" s="65" t="s">
        <v>4</v>
      </c>
      <c r="B6" s="67" t="s">
        <v>85</v>
      </c>
      <c r="C6" s="67" t="s">
        <v>86</v>
      </c>
      <c r="D6" s="33"/>
      <c r="E6" s="33"/>
      <c r="F6" s="200"/>
      <c r="G6" s="170"/>
    </row>
    <row r="7" spans="1:8" ht="31.5">
      <c r="A7" s="65" t="s">
        <v>5</v>
      </c>
      <c r="B7" s="67" t="s">
        <v>125</v>
      </c>
      <c r="C7" s="67" t="s">
        <v>88</v>
      </c>
      <c r="D7" s="33"/>
      <c r="E7" s="33"/>
      <c r="F7" s="200"/>
      <c r="G7" s="170"/>
    </row>
    <row r="8" spans="1:8" ht="297" customHeight="1">
      <c r="A8" s="65" t="s">
        <v>6</v>
      </c>
      <c r="B8" s="67" t="s">
        <v>41</v>
      </c>
      <c r="C8" s="67" t="s">
        <v>89</v>
      </c>
      <c r="D8" s="33"/>
      <c r="E8" s="33"/>
      <c r="F8" s="200"/>
      <c r="G8" s="170"/>
    </row>
    <row r="9" spans="1:8" ht="47.25">
      <c r="A9" s="65" t="s">
        <v>7</v>
      </c>
      <c r="B9" s="67" t="s">
        <v>42</v>
      </c>
      <c r="C9" s="67" t="s">
        <v>90</v>
      </c>
      <c r="D9" s="33"/>
      <c r="E9" s="33"/>
      <c r="F9" s="200"/>
      <c r="G9" s="170"/>
      <c r="H9" s="170"/>
    </row>
    <row r="10" spans="1:8" ht="78.75">
      <c r="A10" s="65" t="s">
        <v>8</v>
      </c>
      <c r="B10" s="67" t="s">
        <v>126</v>
      </c>
      <c r="C10" s="67" t="s">
        <v>92</v>
      </c>
      <c r="D10" s="33"/>
      <c r="E10" s="33"/>
      <c r="F10" s="174"/>
      <c r="G10" s="170"/>
    </row>
    <row r="11" spans="1:8" ht="63">
      <c r="A11" s="65" t="s">
        <v>28</v>
      </c>
      <c r="B11" s="67" t="s">
        <v>127</v>
      </c>
      <c r="C11" s="67" t="s">
        <v>94</v>
      </c>
      <c r="D11" s="33"/>
      <c r="E11" s="33"/>
      <c r="F11" s="200"/>
      <c r="G11" s="170"/>
    </row>
    <row r="12" spans="1:8" ht="78.75">
      <c r="A12" s="65" t="s">
        <v>29</v>
      </c>
      <c r="B12" s="67" t="s">
        <v>128</v>
      </c>
      <c r="C12" s="67" t="s">
        <v>62</v>
      </c>
      <c r="D12" s="33"/>
      <c r="E12" s="33"/>
      <c r="F12" s="200"/>
      <c r="G12" s="170"/>
    </row>
    <row r="13" spans="1:8" ht="63">
      <c r="A13" s="65" t="s">
        <v>35</v>
      </c>
      <c r="B13" s="67" t="s">
        <v>107</v>
      </c>
      <c r="C13" s="67" t="s">
        <v>63</v>
      </c>
      <c r="D13" s="33"/>
      <c r="E13" s="33"/>
      <c r="F13" s="86"/>
      <c r="G13" s="170"/>
    </row>
    <row r="14" spans="1:8" ht="78.75">
      <c r="A14" s="65" t="s">
        <v>66</v>
      </c>
      <c r="B14" s="67" t="s">
        <v>96</v>
      </c>
      <c r="C14" s="67" t="s">
        <v>108</v>
      </c>
      <c r="D14" s="33"/>
      <c r="E14" s="33"/>
      <c r="F14" s="86"/>
      <c r="G14" s="170"/>
    </row>
    <row r="15" spans="1:8" ht="47.25">
      <c r="A15" s="65" t="s">
        <v>67</v>
      </c>
      <c r="B15" s="67" t="s">
        <v>97</v>
      </c>
      <c r="C15" s="67" t="s">
        <v>64</v>
      </c>
      <c r="D15" s="33"/>
      <c r="E15" s="33"/>
      <c r="F15" s="86"/>
      <c r="G15" s="170"/>
    </row>
    <row r="16" spans="1:8" ht="15.75">
      <c r="A16" s="21"/>
      <c r="B16" s="66"/>
      <c r="C16" s="32"/>
      <c r="D16" s="33"/>
      <c r="E16" s="33"/>
      <c r="F16" s="33"/>
    </row>
    <row r="17" spans="1:6" s="8" customFormat="1" ht="15.75">
      <c r="B17" s="18"/>
      <c r="C17" s="27" t="s">
        <v>56</v>
      </c>
      <c r="D17" s="37"/>
      <c r="E17" s="37"/>
    </row>
    <row r="18" spans="1:6" s="8" customFormat="1" ht="19.5" customHeight="1" thickBot="1">
      <c r="B18" s="18"/>
      <c r="D18" s="164" t="s">
        <v>31</v>
      </c>
      <c r="E18" s="165" t="s">
        <v>51</v>
      </c>
    </row>
    <row r="19" spans="1:6" s="8" customFormat="1" ht="15.75">
      <c r="B19" s="18"/>
      <c r="D19" s="166" t="str">
        <f>IF(COUNTIFS(tKryteriaFormalne_Pom[Tak Względne],"X")=10,"X","")</f>
        <v/>
      </c>
      <c r="E19" s="167" t="str">
        <f>IF(OR(COUNTIFS(tKryteriaFormalne_Frm[Nie],"x")&gt;0,COUNTIFS(tKryteriaFormalne_Frm[Nie],"X")&gt;0),"X","")</f>
        <v/>
      </c>
    </row>
    <row r="20" spans="1:6" ht="15.75">
      <c r="A20" s="8"/>
      <c r="B20" s="18"/>
      <c r="C20" s="18"/>
      <c r="D20" s="8"/>
      <c r="E20" s="8"/>
      <c r="F20" s="8"/>
    </row>
    <row r="21" spans="1:6" ht="9.9499999999999993" customHeight="1">
      <c r="A21" s="8"/>
      <c r="B21" s="39"/>
      <c r="C21" s="40"/>
      <c r="D21" s="8"/>
      <c r="E21" s="8"/>
      <c r="F21" s="8"/>
    </row>
  </sheetData>
  <protectedRanges>
    <protectedRange sqref="D18:E18" name="Zakres9"/>
  </protectedRanges>
  <dataValidations count="2">
    <dataValidation type="custom" allowBlank="1" showInputMessage="1" showErrorMessage="1" sqref="F11:F12 F6:F9" xr:uid="{00000000-0002-0000-0200-000003000000}">
      <formula1>""</formula1>
    </dataValidation>
    <dataValidation type="list" allowBlank="1" showInputMessage="1" showErrorMessage="1" sqref="D16:F16" xr:uid="{00000000-0002-0000-0200-000000000000}">
      <formula1>#REF!</formula1>
    </dataValidation>
  </dataValidations>
  <pageMargins left="0.23622047244094491" right="0.23622047244094491" top="0.39370078740157483" bottom="0.74803149606299213" header="0.31496062992125984" footer="0.31496062992125984"/>
  <pageSetup paperSize="9" scale="87" fitToHeight="0" orientation="landscape" r:id="rId1"/>
  <headerFooter>
    <oddFooter xml:space="preserve">&amp;C&amp;"-,Standardowy"Strona &amp;P z &amp;N&amp;"Arial,Normalny"
</oddFooter>
  </headerFooter>
  <rowBreaks count="2" manualBreakCount="2">
    <brk id="10" max="5" man="1"/>
    <brk id="19" max="5" man="1"/>
  </rowBreaks>
  <tableParts count="2">
    <tablePart r:id="rId2"/>
    <tablePart r:id="rId3"/>
  </tableParts>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'A. Kryteria Formalne_Pom'!$D$6:$E$6</xm:f>
          </x14:formula1>
          <xm:sqref>D6</xm:sqref>
        </x14:dataValidation>
        <x14:dataValidation type="list" allowBlank="1" showInputMessage="1" showErrorMessage="1" xr:uid="{00000000-0002-0000-0200-000002000000}">
          <x14:formula1>
            <xm:f>'A. Kryteria Formalne_Pom'!$F$6:$G$6</xm:f>
          </x14:formula1>
          <xm:sqref>E6</xm:sqref>
        </x14:dataValidation>
        <x14:dataValidation type="list" allowBlank="1" showInputMessage="1" showErrorMessage="1" xr:uid="{00000000-0002-0000-0200-000004000000}">
          <x14:formula1>
            <xm:f>'A. Kryteria Formalne_Pom'!$D$7:$E$7</xm:f>
          </x14:formula1>
          <xm:sqref>D7</xm:sqref>
        </x14:dataValidation>
        <x14:dataValidation type="list" allowBlank="1" showInputMessage="1" showErrorMessage="1" xr:uid="{00000000-0002-0000-0200-000005000000}">
          <x14:formula1>
            <xm:f>'A. Kryteria Formalne_Pom'!$F$7:$G$7</xm:f>
          </x14:formula1>
          <xm:sqref>E7</xm:sqref>
        </x14:dataValidation>
        <x14:dataValidation type="list" allowBlank="1" showInputMessage="1" showErrorMessage="1" xr:uid="{00000000-0002-0000-0200-000007000000}">
          <x14:formula1>
            <xm:f>'A. Kryteria Formalne_Pom'!$D$8:$E$8</xm:f>
          </x14:formula1>
          <xm:sqref>D8</xm:sqref>
        </x14:dataValidation>
        <x14:dataValidation type="list" allowBlank="1" showInputMessage="1" showErrorMessage="1" xr:uid="{00000000-0002-0000-0200-000008000000}">
          <x14:formula1>
            <xm:f>'A. Kryteria Formalne_Pom'!$F$8:$G$8</xm:f>
          </x14:formula1>
          <xm:sqref>E8</xm:sqref>
        </x14:dataValidation>
        <x14:dataValidation type="list" allowBlank="1" showInputMessage="1" showErrorMessage="1" xr:uid="{00000000-0002-0000-0200-00000A000000}">
          <x14:formula1>
            <xm:f>'A. Kryteria Formalne_Pom'!$D$9:$E$9</xm:f>
          </x14:formula1>
          <xm:sqref>D9</xm:sqref>
        </x14:dataValidation>
        <x14:dataValidation type="list" allowBlank="1" showInputMessage="1" showErrorMessage="1" xr:uid="{00000000-0002-0000-0200-00000B000000}">
          <x14:formula1>
            <xm:f>'A. Kryteria Formalne_Pom'!$F$9:$G$9</xm:f>
          </x14:formula1>
          <xm:sqref>E9</xm:sqref>
        </x14:dataValidation>
        <x14:dataValidation type="list" allowBlank="1" showInputMessage="1" showErrorMessage="1" xr:uid="{00000000-0002-0000-0200-00000D000000}">
          <x14:formula1>
            <xm:f>'A. Kryteria Formalne_Pom'!$D$10:$E$10</xm:f>
          </x14:formula1>
          <xm:sqref>D10</xm:sqref>
        </x14:dataValidation>
        <x14:dataValidation type="list" allowBlank="1" showInputMessage="1" showErrorMessage="1" xr:uid="{00000000-0002-0000-0200-00000E000000}">
          <x14:formula1>
            <xm:f>'A. Kryteria Formalne_Pom'!$F$10:$G$10</xm:f>
          </x14:formula1>
          <xm:sqref>E10</xm:sqref>
        </x14:dataValidation>
        <x14:dataValidation type="list" allowBlank="1" showInputMessage="1" showErrorMessage="1" xr:uid="{00000000-0002-0000-0200-00000F000000}">
          <x14:formula1>
            <xm:f>'A. Kryteria Formalne_Pom'!$H$10:$I$10</xm:f>
          </x14:formula1>
          <xm:sqref>F10</xm:sqref>
        </x14:dataValidation>
        <x14:dataValidation type="list" allowBlank="1" showInputMessage="1" showErrorMessage="1" xr:uid="{00000000-0002-0000-0200-000010000000}">
          <x14:formula1>
            <xm:f>'A. Kryteria Formalne_Pom'!$D$11:$E$11</xm:f>
          </x14:formula1>
          <xm:sqref>D11</xm:sqref>
        </x14:dataValidation>
        <x14:dataValidation type="list" allowBlank="1" showInputMessage="1" showErrorMessage="1" xr:uid="{00000000-0002-0000-0200-000011000000}">
          <x14:formula1>
            <xm:f>'A. Kryteria Formalne_Pom'!$F$11:$G$11</xm:f>
          </x14:formula1>
          <xm:sqref>E11</xm:sqref>
        </x14:dataValidation>
        <x14:dataValidation type="list" allowBlank="1" showInputMessage="1" showErrorMessage="1" xr:uid="{00000000-0002-0000-0200-000013000000}">
          <x14:formula1>
            <xm:f>'A. Kryteria Formalne_Pom'!$D$12:$E$12</xm:f>
          </x14:formula1>
          <xm:sqref>D12</xm:sqref>
        </x14:dataValidation>
        <x14:dataValidation type="list" allowBlank="1" showInputMessage="1" showErrorMessage="1" xr:uid="{00000000-0002-0000-0200-000014000000}">
          <x14:formula1>
            <xm:f>'A. Kryteria Formalne_Pom'!$F$12:$G$12</xm:f>
          </x14:formula1>
          <xm:sqref>E12</xm:sqref>
        </x14:dataValidation>
        <x14:dataValidation type="list" allowBlank="1" showInputMessage="1" showErrorMessage="1" xr:uid="{00000000-0002-0000-0200-000016000000}">
          <x14:formula1>
            <xm:f>'A. Kryteria Formalne_Pom'!$D$13:$E$13</xm:f>
          </x14:formula1>
          <xm:sqref>D13</xm:sqref>
        </x14:dataValidation>
        <x14:dataValidation type="list" allowBlank="1" showInputMessage="1" showErrorMessage="1" xr:uid="{00000000-0002-0000-0200-000017000000}">
          <x14:formula1>
            <xm:f>'A. Kryteria Formalne_Pom'!$F$13:$G$13</xm:f>
          </x14:formula1>
          <xm:sqref>E13</xm:sqref>
        </x14:dataValidation>
        <x14:dataValidation type="list" allowBlank="1" showInputMessage="1" showErrorMessage="1" xr:uid="{00000000-0002-0000-0200-000018000000}">
          <x14:formula1>
            <xm:f>'A. Kryteria Formalne_Pom'!$H$13:$I$13</xm:f>
          </x14:formula1>
          <xm:sqref>F13</xm:sqref>
        </x14:dataValidation>
        <x14:dataValidation type="list" allowBlank="1" showInputMessage="1" showErrorMessage="1" xr:uid="{00000000-0002-0000-0200-000019000000}">
          <x14:formula1>
            <xm:f>'A. Kryteria Formalne_Pom'!$D$14:$E$14</xm:f>
          </x14:formula1>
          <xm:sqref>D14</xm:sqref>
        </x14:dataValidation>
        <x14:dataValidation type="list" allowBlank="1" showInputMessage="1" showErrorMessage="1" xr:uid="{00000000-0002-0000-0200-00001A000000}">
          <x14:formula1>
            <xm:f>'A. Kryteria Formalne_Pom'!$F$14:$G$14</xm:f>
          </x14:formula1>
          <xm:sqref>E14</xm:sqref>
        </x14:dataValidation>
        <x14:dataValidation type="list" allowBlank="1" showInputMessage="1" showErrorMessage="1" xr:uid="{00000000-0002-0000-0200-00001B000000}">
          <x14:formula1>
            <xm:f>'A. Kryteria Formalne_Pom'!$H$14:$I$14</xm:f>
          </x14:formula1>
          <xm:sqref>F14</xm:sqref>
        </x14:dataValidation>
        <x14:dataValidation type="list" allowBlank="1" showInputMessage="1" showErrorMessage="1" xr:uid="{90945F94-E139-4EEA-BC01-D69049A5CB63}">
          <x14:formula1>
            <xm:f>'A. Kryteria Formalne_Pom'!$D$15:$E$15</xm:f>
          </x14:formula1>
          <xm:sqref>D15</xm:sqref>
        </x14:dataValidation>
        <x14:dataValidation type="list" allowBlank="1" showInputMessage="1" showErrorMessage="1" xr:uid="{C1585631-93F4-42FC-A701-98EAA6C55A21}">
          <x14:formula1>
            <xm:f>'A. Kryteria Formalne_Pom'!$F$15:$G$15</xm:f>
          </x14:formula1>
          <xm:sqref>E15</xm:sqref>
        </x14:dataValidation>
        <x14:dataValidation type="list" allowBlank="1" showInputMessage="1" showErrorMessage="1" xr:uid="{51437A71-ADD3-42D3-9DE8-79B9BF3A6261}">
          <x14:formula1>
            <xm:f>'A. Kryteria Formalne_Pom'!$H$15:$I$15</xm:f>
          </x14:formula1>
          <xm:sqref>F15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38CF-3B48-4CD5-AE34-B0052FE91EB4}">
  <sheetPr>
    <pageSetUpPr fitToPage="1"/>
  </sheetPr>
  <dimension ref="A1:L19"/>
  <sheetViews>
    <sheetView topLeftCell="A10" zoomScaleNormal="100" zoomScaleSheetLayoutView="120" workbookViewId="0">
      <selection activeCell="C5" sqref="C5"/>
    </sheetView>
  </sheetViews>
  <sheetFormatPr defaultColWidth="8.85546875" defaultRowHeight="12.75"/>
  <cols>
    <col min="1" max="1" width="9" customWidth="1"/>
    <col min="2" max="2" width="42.7109375" style="17" customWidth="1"/>
    <col min="3" max="3" width="15.140625" customWidth="1"/>
    <col min="4" max="4" width="10.42578125" customWidth="1"/>
    <col min="5" max="5" width="13.5703125" customWidth="1"/>
    <col min="6" max="9" width="13.5703125" style="63" customWidth="1"/>
    <col min="10" max="11" width="13.5703125" style="2" customWidth="1"/>
    <col min="12" max="13" width="13.5703125" customWidth="1"/>
  </cols>
  <sheetData>
    <row r="1" spans="1:12" s="34" customFormat="1">
      <c r="B1" s="39" t="str">
        <f>NagAOC!A18</f>
        <v>Numer ewidencyjny wniosku:</v>
      </c>
      <c r="F1" s="62"/>
      <c r="G1" s="62"/>
      <c r="H1" s="62"/>
      <c r="I1" s="62"/>
      <c r="J1" s="97"/>
      <c r="K1" s="97"/>
    </row>
    <row r="2" spans="1:12" s="34" customFormat="1">
      <c r="B2" s="36"/>
      <c r="F2" s="62"/>
      <c r="G2" s="62"/>
      <c r="H2" s="62"/>
      <c r="I2" s="62"/>
      <c r="J2" s="97"/>
      <c r="K2" s="97"/>
    </row>
    <row r="3" spans="1:12" ht="16.5" thickBot="1">
      <c r="A3" s="6" t="s">
        <v>53</v>
      </c>
      <c r="B3" s="26"/>
    </row>
    <row r="4" spans="1:12" ht="16.5" thickBot="1">
      <c r="A4" s="6" t="s">
        <v>23</v>
      </c>
      <c r="B4" s="19"/>
      <c r="C4" s="8"/>
      <c r="D4" s="112" t="s">
        <v>77</v>
      </c>
      <c r="E4" s="101"/>
      <c r="F4" s="101"/>
      <c r="G4" s="101"/>
      <c r="H4" s="101"/>
      <c r="I4" s="102"/>
    </row>
    <row r="5" spans="1:12" ht="16.5" thickBot="1">
      <c r="A5" s="29" t="s">
        <v>9</v>
      </c>
      <c r="B5" s="30" t="s">
        <v>37</v>
      </c>
      <c r="C5" s="64" t="s">
        <v>59</v>
      </c>
      <c r="D5" s="112" t="s">
        <v>1</v>
      </c>
      <c r="E5" s="113"/>
      <c r="F5" s="112" t="s">
        <v>2</v>
      </c>
      <c r="G5" s="113"/>
      <c r="H5" s="114" t="s">
        <v>3</v>
      </c>
      <c r="I5" s="113"/>
      <c r="J5"/>
      <c r="K5"/>
    </row>
    <row r="6" spans="1:12" ht="31.5">
      <c r="A6" s="65" t="s">
        <v>4</v>
      </c>
      <c r="B6" s="67" t="s">
        <v>85</v>
      </c>
      <c r="C6" s="65" t="str">
        <f>IF(OR(EXACT(UPPER(tKryteriaFormalne_Frm[[#This Row],[Tak]]),"X"),EXACT(UPPER(tKryteriaFormalne_Frm[[#This Row],[Nie dotyczy]]),"X")),"X","")</f>
        <v/>
      </c>
      <c r="D6" s="103" t="str">
        <f>IF(AND(EXACT(TRIM(tKryteriaFormalne_Frm[[#This Row],[Nie]]),""),EXACT(TRIM(tKryteriaFormalne_Frm[[#This Row],[Nie dotyczy]]),"")),"X","")</f>
        <v>X</v>
      </c>
      <c r="E6" s="104"/>
      <c r="F6" s="109" t="str">
        <f>IF(AND(EXACT(TRIM(tKryteriaFormalne_Frm[[#This Row],[Tak]]),""),EXACT(TRIM(tKryteriaFormalne_Frm[[#This Row],[Nie dotyczy]]),"")),"X","")</f>
        <v>X</v>
      </c>
      <c r="G6" s="104"/>
      <c r="H6" s="109" t="str">
        <f>IF(AND(EXACT(TRIM(tKryteriaFormalne_Frm[[#This Row],[Tak]]),""),EXACT(TRIM(tKryteriaFormalne_Frm[[#This Row],[Nie]]),"")),"","")</f>
        <v/>
      </c>
      <c r="I6" s="104"/>
      <c r="J6" s="170"/>
      <c r="K6"/>
    </row>
    <row r="7" spans="1:12" ht="15.75">
      <c r="A7" s="65" t="s">
        <v>5</v>
      </c>
      <c r="B7" s="67" t="s">
        <v>87</v>
      </c>
      <c r="C7" s="65" t="str">
        <f>IF(OR(EXACT(UPPER(tKryteriaFormalne_Frm[[#This Row],[Tak]]),"X"),EXACT(UPPER(tKryteriaFormalne_Frm[[#This Row],[Nie dotyczy]]),"X")),"X","")</f>
        <v/>
      </c>
      <c r="D7" s="105" t="str">
        <f>IF(AND(EXACT(TRIM(tKryteriaFormalne_Frm[[#This Row],[Nie]]),""),EXACT(TRIM(tKryteriaFormalne_Frm[[#This Row],[Nie dotyczy]]),"")),"X","")</f>
        <v>X</v>
      </c>
      <c r="E7" s="106"/>
      <c r="F7" s="110" t="str">
        <f>IF(AND(EXACT(TRIM(tKryteriaFormalne_Frm[[#This Row],[Tak]]),""),EXACT(TRIM(tKryteriaFormalne_Frm[[#This Row],[Nie dotyczy]]),"")),"X","")</f>
        <v>X</v>
      </c>
      <c r="G7" s="106"/>
      <c r="H7" s="110" t="str">
        <f>IF(AND(EXACT(TRIM(tKryteriaFormalne_Frm[[#This Row],[Tak]]),""),EXACT(TRIM(tKryteriaFormalne_Frm[[#This Row],[Nie]]),"")),"","")</f>
        <v/>
      </c>
      <c r="I7" s="106"/>
      <c r="J7" s="170"/>
      <c r="K7"/>
    </row>
    <row r="8" spans="1:12" ht="297" customHeight="1">
      <c r="A8" s="65" t="s">
        <v>6</v>
      </c>
      <c r="B8" s="67" t="s">
        <v>41</v>
      </c>
      <c r="C8" s="65" t="str">
        <f>IF(OR(EXACT(UPPER(tKryteriaFormalne_Frm[[#This Row],[Tak]]),"X"),EXACT(UPPER(tKryteriaFormalne_Frm[[#This Row],[Nie dotyczy]]),"X")),"X","")</f>
        <v/>
      </c>
      <c r="D8" s="105" t="str">
        <f>IF(AND(EXACT(TRIM(tKryteriaFormalne_Frm[[#This Row],[Nie]]),""),EXACT(TRIM(tKryteriaFormalne_Frm[[#This Row],[Nie dotyczy]]),"")),"X","")</f>
        <v>X</v>
      </c>
      <c r="E8" s="106"/>
      <c r="F8" s="110" t="str">
        <f>IF(AND(EXACT(TRIM(tKryteriaFormalne_Frm[[#This Row],[Tak]]),""),EXACT(TRIM(tKryteriaFormalne_Frm[[#This Row],[Nie dotyczy]]),"")),"X","")</f>
        <v>X</v>
      </c>
      <c r="G8" s="106"/>
      <c r="H8" s="110" t="str">
        <f>IF(AND(EXACT(TRIM(tKryteriaFormalne_Frm[[#This Row],[Tak]]),""),EXACT(TRIM(tKryteriaFormalne_Frm[[#This Row],[Nie]]),"")),"","")</f>
        <v/>
      </c>
      <c r="I8" s="106"/>
      <c r="J8" s="170"/>
      <c r="K8"/>
    </row>
    <row r="9" spans="1:12" ht="15.75">
      <c r="A9" s="65" t="s">
        <v>7</v>
      </c>
      <c r="B9" s="67" t="s">
        <v>42</v>
      </c>
      <c r="C9" s="65" t="str">
        <f>IF(OR(EXACT(UPPER(tKryteriaFormalne_Frm[[#This Row],[Tak]]),"X"),EXACT(UPPER(tKryteriaFormalne_Frm[[#This Row],[Nie dotyczy]]),"X")),"X","")</f>
        <v/>
      </c>
      <c r="D9" s="105" t="str">
        <f>IF(AND(EXACT(TRIM(tKryteriaFormalne_Frm[[#This Row],[Nie]]),""),EXACT(TRIM(tKryteriaFormalne_Frm[[#This Row],[Nie dotyczy]]),"")),"X","")</f>
        <v>X</v>
      </c>
      <c r="E9" s="106"/>
      <c r="F9" s="110" t="str">
        <f>IF(AND(EXACT(TRIM(tKryteriaFormalne_Frm[[#This Row],[Tak]]),""),EXACT(TRIM(tKryteriaFormalne_Frm[[#This Row],[Nie dotyczy]]),"")),"X","")</f>
        <v>X</v>
      </c>
      <c r="G9" s="106"/>
      <c r="H9" s="110" t="str">
        <f>IF(AND(EXACT(TRIM(tKryteriaFormalne_Frm[[#This Row],[Tak]]),""),EXACT(TRIM(tKryteriaFormalne_Frm[[#This Row],[Nie]]),"")),"","")</f>
        <v/>
      </c>
      <c r="I9" s="106"/>
      <c r="J9" s="170"/>
      <c r="K9" s="170"/>
    </row>
    <row r="10" spans="1:12" ht="47.25">
      <c r="A10" s="65" t="s">
        <v>8</v>
      </c>
      <c r="B10" s="67" t="s">
        <v>91</v>
      </c>
      <c r="C10" s="65" t="str">
        <f>IF(OR(EXACT(UPPER(tKryteriaFormalne_Frm[[#This Row],[Tak]]),"X"),EXACT(UPPER(tKryteriaFormalne_Frm[[#This Row],[Nie dotyczy]]),"X")),"X","")</f>
        <v/>
      </c>
      <c r="D10" s="105" t="str">
        <f>IF(AND(EXACT(TRIM(tKryteriaFormalne_Frm[[#This Row],[Nie]]),""),EXACT(TRIM(tKryteriaFormalne_Frm[[#This Row],[Nie dotyczy]]),"")),"X","")</f>
        <v>X</v>
      </c>
      <c r="E10" s="106"/>
      <c r="F10" s="110" t="str">
        <f>IF(AND(EXACT(TRIM(tKryteriaFormalne_Frm[[#This Row],[Tak]]),""),EXACT(TRIM(tKryteriaFormalne_Frm[[#This Row],[Nie dotyczy]]),"")),"X","")</f>
        <v>X</v>
      </c>
      <c r="G10" s="106"/>
      <c r="H10" s="110" t="str">
        <f>IF(AND(EXACT(TRIM(tKryteriaFormalne_Frm[[#This Row],[Tak]]),""),EXACT(TRIM(tKryteriaFormalne_Frm[[#This Row],[Nie]]),"")),"X","")</f>
        <v>X</v>
      </c>
      <c r="I10" s="106"/>
      <c r="J10" s="170"/>
      <c r="K10"/>
    </row>
    <row r="11" spans="1:12" ht="63">
      <c r="A11" s="65" t="s">
        <v>28</v>
      </c>
      <c r="B11" s="67" t="s">
        <v>93</v>
      </c>
      <c r="C11" s="65" t="str">
        <f>IF(OR(EXACT(UPPER(tKryteriaFormalne_Frm[[#This Row],[Tak]]),"X"),EXACT(UPPER(tKryteriaFormalne_Frm[[#This Row],[Nie dotyczy]]),"X")),"X","")</f>
        <v/>
      </c>
      <c r="D11" s="105" t="str">
        <f>IF(AND(EXACT(TRIM(tKryteriaFormalne_Frm[[#This Row],[Nie]]),""),EXACT(TRIM(tKryteriaFormalne_Frm[[#This Row],[Nie dotyczy]]),"")),"X","")</f>
        <v>X</v>
      </c>
      <c r="E11" s="106"/>
      <c r="F11" s="110" t="str">
        <f>IF(AND(EXACT(TRIM(tKryteriaFormalne_Frm[[#This Row],[Tak]]),""),EXACT(TRIM(tKryteriaFormalne_Frm[[#This Row],[Nie dotyczy]]),"")),"X","")</f>
        <v>X</v>
      </c>
      <c r="G11" s="106"/>
      <c r="H11" s="110" t="str">
        <f>IF(AND(EXACT(TRIM(tKryteriaFormalne_Frm[[#This Row],[Tak]]),""),EXACT(TRIM(tKryteriaFormalne_Frm[[#This Row],[Nie]]),"")),"","")</f>
        <v/>
      </c>
      <c r="I11" s="106"/>
      <c r="J11" s="170"/>
      <c r="K11"/>
    </row>
    <row r="12" spans="1:12" ht="78.75">
      <c r="A12" s="65" t="s">
        <v>29</v>
      </c>
      <c r="B12" s="67" t="s">
        <v>95</v>
      </c>
      <c r="C12" s="65" t="str">
        <f>IF(OR(EXACT(UPPER(tKryteriaFormalne_Frm[[#This Row],[Tak]]),"X"),EXACT(UPPER(tKryteriaFormalne_Frm[[#This Row],[Nie dotyczy]]),"X")),"X","")</f>
        <v/>
      </c>
      <c r="D12" s="105" t="str">
        <f>IF(AND(EXACT(TRIM(tKryteriaFormalne_Frm[[#This Row],[Nie]]),""),EXACT(TRIM(tKryteriaFormalne_Frm[[#This Row],[Nie dotyczy]]),"")),"X","")</f>
        <v>X</v>
      </c>
      <c r="E12" s="106"/>
      <c r="F12" s="110" t="str">
        <f>IF(AND(EXACT(TRIM(tKryteriaFormalne_Frm[[#This Row],[Tak]]),""),EXACT(TRIM(tKryteriaFormalne_Frm[[#This Row],[Nie dotyczy]]),"")),"X","")</f>
        <v>X</v>
      </c>
      <c r="G12" s="106"/>
      <c r="H12" s="110" t="str">
        <f>IF(AND(EXACT(TRIM(tKryteriaFormalne_Frm[[#This Row],[Tak]]),""),EXACT(TRIM(tKryteriaFormalne_Frm[[#This Row],[Nie]]),"")),"","")</f>
        <v/>
      </c>
      <c r="I12" s="106"/>
      <c r="J12" s="170"/>
      <c r="K12"/>
    </row>
    <row r="13" spans="1:12" ht="63">
      <c r="A13" s="65" t="s">
        <v>35</v>
      </c>
      <c r="B13" s="67" t="s">
        <v>107</v>
      </c>
      <c r="C13" s="65" t="str">
        <f>IF(OR(EXACT(UPPER(tKryteriaFormalne_Frm[[#This Row],[Tak]]),"X"),EXACT(UPPER(tKryteriaFormalne_Frm[[#This Row],[Nie dotyczy]]),"X")),"X","")</f>
        <v/>
      </c>
      <c r="D13" s="105" t="str">
        <f>IF(AND(EXACT(TRIM(tKryteriaFormalne_Frm[[#This Row],[Nie]]),""),EXACT(TRIM(tKryteriaFormalne_Frm[[#This Row],[Nie dotyczy]]),"")),"X","")</f>
        <v>X</v>
      </c>
      <c r="E13" s="106"/>
      <c r="F13" s="110" t="str">
        <f>IF(AND(EXACT(TRIM(tKryteriaFormalne_Frm[[#This Row],[Tak]]),""),EXACT(TRIM(tKryteriaFormalne_Frm[[#This Row],[Nie dotyczy]]),"")),"X","")</f>
        <v>X</v>
      </c>
      <c r="G13" s="106"/>
      <c r="H13" s="110" t="str">
        <f>IF(AND(EXACT(TRIM(tKryteriaFormalne_Frm[[#This Row],[Tak]]),""),EXACT(TRIM(tKryteriaFormalne_Frm[[#This Row],[Nie]]),"")),"X","")</f>
        <v>X</v>
      </c>
      <c r="I13" s="106"/>
      <c r="J13" s="170"/>
      <c r="K13"/>
    </row>
    <row r="14" spans="1:12" ht="78.75">
      <c r="A14" s="65" t="s">
        <v>66</v>
      </c>
      <c r="B14" s="67" t="s">
        <v>96</v>
      </c>
      <c r="C14" s="65" t="str">
        <f>IF(OR(EXACT(UPPER(tKryteriaFormalne_Frm[[#This Row],[Tak]]),"X"),EXACT(UPPER(tKryteriaFormalne_Frm[[#This Row],[Nie dotyczy]]),"X")),"X","")</f>
        <v/>
      </c>
      <c r="D14" s="105" t="str">
        <f>IF(AND(EXACT(TRIM(tKryteriaFormalne_Frm[[#This Row],[Nie]]),""),EXACT(TRIM(tKryteriaFormalne_Frm[[#This Row],[Nie dotyczy]]),"")),"X","")</f>
        <v>X</v>
      </c>
      <c r="E14" s="106"/>
      <c r="F14" s="110" t="str">
        <f>IF(AND(EXACT(TRIM(tKryteriaFormalne_Frm[[#This Row],[Tak]]),""),EXACT(TRIM(tKryteriaFormalne_Frm[[#This Row],[Nie dotyczy]]),"")),"X","")</f>
        <v>X</v>
      </c>
      <c r="G14" s="106"/>
      <c r="H14" s="110" t="str">
        <f>IF(AND(EXACT(TRIM(tKryteriaFormalne_Frm[[#This Row],[Tak]]),""),EXACT(TRIM(tKryteriaFormalne_Frm[[#This Row],[Nie]]),"")),"X","")</f>
        <v>X</v>
      </c>
      <c r="I14" s="106"/>
      <c r="J14" s="170"/>
      <c r="K14"/>
    </row>
    <row r="15" spans="1:12" ht="48" thickBot="1">
      <c r="A15" s="65" t="s">
        <v>67</v>
      </c>
      <c r="B15" s="67" t="s">
        <v>97</v>
      </c>
      <c r="C15" s="65" t="str">
        <f>IF(OR(EXACT(UPPER(tKryteriaFormalne_Frm[[#This Row],[Tak]]),"X"),EXACT(UPPER(tKryteriaFormalne_Frm[[#This Row],[Nie dotyczy]]),"X")),"X","")</f>
        <v/>
      </c>
      <c r="D15" s="107" t="str">
        <f>IF(AND(EXACT(TRIM(tKryteriaFormalne_Frm[[#This Row],[Nie]]),""),EXACT(TRIM(tKryteriaFormalne_Frm[[#This Row],[Nie dotyczy]]),"")),"X","")</f>
        <v>X</v>
      </c>
      <c r="E15" s="108"/>
      <c r="F15" s="111" t="str">
        <f>IF(AND(EXACT(TRIM(tKryteriaFormalne_Frm[[#This Row],[Tak]]),""),EXACT(TRIM(tKryteriaFormalne_Frm[[#This Row],[Nie dotyczy]]),"")),"X","")</f>
        <v>X</v>
      </c>
      <c r="G15" s="108"/>
      <c r="H15" s="111" t="str">
        <f>IF(AND(EXACT(TRIM(tKryteriaFormalne_Frm[[#This Row],[Tak]]),""),EXACT(TRIM(tKryteriaFormalne_Frm[[#This Row],[Nie]]),"")),"X","")</f>
        <v>X</v>
      </c>
      <c r="I15" s="108"/>
      <c r="J15" s="170"/>
      <c r="K15"/>
    </row>
    <row r="16" spans="1:12" ht="15.75">
      <c r="A16" s="21" t="s">
        <v>65</v>
      </c>
      <c r="B16" s="66"/>
      <c r="C16" s="33"/>
      <c r="D16" s="33"/>
      <c r="E16" s="33"/>
      <c r="G16" s="99"/>
      <c r="H16" s="100"/>
      <c r="J16" s="98"/>
      <c r="L16" s="28"/>
    </row>
    <row r="17" spans="1:11" s="8" customFormat="1" ht="15.75">
      <c r="B17" s="18"/>
      <c r="C17" s="37"/>
      <c r="D17" s="37"/>
      <c r="F17" s="65"/>
      <c r="G17" s="65"/>
      <c r="H17" s="65"/>
      <c r="I17" s="65"/>
      <c r="J17" s="95"/>
      <c r="K17" s="95"/>
    </row>
    <row r="18" spans="1:11" ht="15.75">
      <c r="A18" s="8"/>
      <c r="B18" s="18"/>
      <c r="C18" s="8"/>
      <c r="D18" s="8"/>
      <c r="E18" s="8"/>
    </row>
    <row r="19" spans="1:11" ht="9.9499999999999993" customHeight="1">
      <c r="A19" s="8"/>
      <c r="B19" s="39"/>
      <c r="C19" s="8"/>
      <c r="D19" s="8"/>
      <c r="E19" s="8"/>
    </row>
  </sheetData>
  <dataValidations count="3">
    <dataValidation type="list" allowBlank="1" showInputMessage="1" showErrorMessage="1" sqref="D16" xr:uid="{6F03D507-CC7C-4EB2-A5E0-E89384D2C753}">
      <formula1>$F$15:$G$15</formula1>
    </dataValidation>
    <dataValidation type="list" allowBlank="1" showInputMessage="1" showErrorMessage="1" sqref="C16" xr:uid="{150310FB-51C9-470F-89A5-C492636F4C0F}">
      <formula1>$D$15:$E$15</formula1>
    </dataValidation>
    <dataValidation type="list" allowBlank="1" showInputMessage="1" showErrorMessage="1" sqref="E16" xr:uid="{62D5DE0C-2433-4721-89BB-489414E1C1D1}">
      <formula1>$H$15:$I$15</formula1>
    </dataValidation>
  </dataValidations>
  <pageMargins left="0.23622047244094491" right="0.23622047244094491"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2" manualBreakCount="2">
    <brk id="8" max="5" man="1"/>
    <brk id="17" max="5"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9"/>
  <sheetViews>
    <sheetView view="pageBreakPreview" topLeftCell="A24" zoomScale="125" zoomScaleNormal="100" zoomScaleSheetLayoutView="125" workbookViewId="0">
      <selection activeCell="E27" sqref="E27"/>
    </sheetView>
  </sheetViews>
  <sheetFormatPr defaultColWidth="9.140625" defaultRowHeight="12.75"/>
  <cols>
    <col min="1" max="1" width="9.140625" style="75"/>
    <col min="2" max="2" width="29.42578125" style="34" customWidth="1"/>
    <col min="3" max="3" width="113.140625" style="34" customWidth="1"/>
    <col min="4" max="5" width="9.42578125" style="34" customWidth="1"/>
    <col min="6" max="6" width="14.85546875" style="34" customWidth="1"/>
    <col min="7" max="16384" width="9.140625" style="34"/>
  </cols>
  <sheetData>
    <row r="1" spans="1:6">
      <c r="B1" s="50" t="str">
        <f>NagAOC!A18</f>
        <v>Numer ewidencyjny wniosku:</v>
      </c>
      <c r="C1" s="51" t="str">
        <f>NagAOC!B18</f>
        <v>RPSW.13.01.00-26-????/23</v>
      </c>
    </row>
    <row r="2" spans="1:6">
      <c r="B2" s="50"/>
      <c r="C2" s="51"/>
    </row>
    <row r="3" spans="1:6" ht="15.75">
      <c r="A3" s="21" t="s">
        <v>144</v>
      </c>
      <c r="B3" s="8"/>
      <c r="C3" s="8"/>
      <c r="D3" s="8"/>
      <c r="E3" s="8"/>
      <c r="F3" s="8"/>
    </row>
    <row r="4" spans="1:6" ht="16.5" thickBot="1">
      <c r="A4" s="22" t="s">
        <v>23</v>
      </c>
      <c r="B4" s="8"/>
      <c r="C4" s="8"/>
      <c r="D4" s="8"/>
      <c r="E4" s="8"/>
      <c r="F4" s="8"/>
    </row>
    <row r="5" spans="1:6" ht="14.25" thickTop="1" thickBot="1">
      <c r="A5" s="132" t="s">
        <v>9</v>
      </c>
      <c r="B5" s="133" t="s">
        <v>21</v>
      </c>
      <c r="C5" s="133" t="s">
        <v>22</v>
      </c>
      <c r="D5" s="133" t="s">
        <v>1</v>
      </c>
      <c r="E5" s="133" t="s">
        <v>2</v>
      </c>
      <c r="F5" s="134" t="s">
        <v>3</v>
      </c>
    </row>
    <row r="6" spans="1:6" ht="60">
      <c r="A6" s="135" t="s">
        <v>4</v>
      </c>
      <c r="B6" s="80" t="s">
        <v>44</v>
      </c>
      <c r="C6" s="80" t="s">
        <v>75</v>
      </c>
      <c r="D6" s="81"/>
      <c r="E6" s="82"/>
      <c r="F6" s="136"/>
    </row>
    <row r="7" spans="1:6" ht="120">
      <c r="A7" s="137" t="s">
        <v>5</v>
      </c>
      <c r="B7" s="83" t="s">
        <v>129</v>
      </c>
      <c r="C7" s="83" t="s">
        <v>154</v>
      </c>
      <c r="D7" s="84"/>
      <c r="E7" s="84"/>
      <c r="F7" s="138"/>
    </row>
    <row r="8" spans="1:6" ht="168">
      <c r="A8" s="137" t="s">
        <v>6</v>
      </c>
      <c r="B8" s="83" t="s">
        <v>45</v>
      </c>
      <c r="C8" s="83" t="s">
        <v>130</v>
      </c>
      <c r="D8" s="84"/>
      <c r="E8" s="84"/>
      <c r="F8" s="138"/>
    </row>
    <row r="9" spans="1:6" ht="84">
      <c r="A9" s="137" t="s">
        <v>7</v>
      </c>
      <c r="B9" s="83" t="s">
        <v>131</v>
      </c>
      <c r="C9" s="83" t="s">
        <v>155</v>
      </c>
      <c r="D9" s="84"/>
      <c r="E9" s="84"/>
      <c r="F9" s="138"/>
    </row>
    <row r="10" spans="1:6" ht="144">
      <c r="A10" s="137" t="s">
        <v>8</v>
      </c>
      <c r="B10" s="83" t="s">
        <v>46</v>
      </c>
      <c r="C10" s="83" t="s">
        <v>132</v>
      </c>
      <c r="D10" s="84"/>
      <c r="E10" s="84"/>
      <c r="F10" s="138"/>
    </row>
    <row r="11" spans="1:6" ht="76.5" customHeight="1">
      <c r="A11" s="137" t="s">
        <v>28</v>
      </c>
      <c r="B11" s="83" t="s">
        <v>47</v>
      </c>
      <c r="C11" s="83" t="s">
        <v>156</v>
      </c>
      <c r="D11" s="84"/>
      <c r="E11" s="84"/>
      <c r="F11" s="138"/>
    </row>
    <row r="12" spans="1:6" ht="84">
      <c r="A12" s="137" t="s">
        <v>29</v>
      </c>
      <c r="B12" s="83" t="s">
        <v>48</v>
      </c>
      <c r="C12" s="83" t="s">
        <v>157</v>
      </c>
      <c r="D12" s="84"/>
      <c r="E12" s="84"/>
      <c r="F12" s="138"/>
    </row>
    <row r="13" spans="1:6" ht="144">
      <c r="A13" s="137" t="s">
        <v>35</v>
      </c>
      <c r="B13" s="83" t="s">
        <v>145</v>
      </c>
      <c r="C13" s="83" t="s">
        <v>133</v>
      </c>
      <c r="D13" s="84"/>
      <c r="E13" s="84"/>
      <c r="F13" s="138"/>
    </row>
    <row r="14" spans="1:6" ht="180">
      <c r="A14" s="137" t="s">
        <v>66</v>
      </c>
      <c r="B14" s="83" t="s">
        <v>68</v>
      </c>
      <c r="C14" s="83" t="s">
        <v>134</v>
      </c>
      <c r="D14" s="84"/>
      <c r="E14" s="84"/>
      <c r="F14" s="138"/>
    </row>
    <row r="15" spans="1:6" ht="72">
      <c r="A15" s="137" t="s">
        <v>67</v>
      </c>
      <c r="B15" s="83" t="s">
        <v>49</v>
      </c>
      <c r="C15" s="83" t="s">
        <v>146</v>
      </c>
      <c r="D15" s="84"/>
      <c r="E15" s="84"/>
      <c r="F15" s="138"/>
    </row>
    <row r="16" spans="1:6" ht="132">
      <c r="A16" s="137" t="s">
        <v>83</v>
      </c>
      <c r="B16" s="83" t="s">
        <v>50</v>
      </c>
      <c r="C16" s="83" t="s">
        <v>158</v>
      </c>
      <c r="D16" s="84"/>
      <c r="E16" s="84"/>
      <c r="F16" s="138"/>
    </row>
    <row r="17" spans="1:6" ht="72">
      <c r="A17" s="137" t="s">
        <v>84</v>
      </c>
      <c r="B17" s="83" t="s">
        <v>69</v>
      </c>
      <c r="C17" s="83" t="s">
        <v>147</v>
      </c>
      <c r="D17" s="84"/>
      <c r="E17" s="84"/>
      <c r="F17" s="213"/>
    </row>
    <row r="18" spans="1:6" ht="110.25">
      <c r="A18" s="137" t="s">
        <v>135</v>
      </c>
      <c r="B18" s="83" t="s">
        <v>136</v>
      </c>
      <c r="C18" s="83" t="s">
        <v>152</v>
      </c>
      <c r="D18" s="84"/>
      <c r="E18" s="84"/>
      <c r="F18" s="213"/>
    </row>
    <row r="19" spans="1:6" ht="108">
      <c r="A19" s="137" t="s">
        <v>137</v>
      </c>
      <c r="B19" s="83" t="s">
        <v>138</v>
      </c>
      <c r="C19" s="83" t="s">
        <v>139</v>
      </c>
      <c r="D19" s="84"/>
      <c r="E19" s="84"/>
      <c r="F19" s="213"/>
    </row>
    <row r="20" spans="1:6" ht="60">
      <c r="A20" s="137" t="s">
        <v>140</v>
      </c>
      <c r="B20" s="83" t="s">
        <v>141</v>
      </c>
      <c r="C20" s="83" t="s">
        <v>142</v>
      </c>
      <c r="D20" s="84"/>
      <c r="E20" s="84"/>
      <c r="F20" s="138"/>
    </row>
    <row r="21" spans="1:6" ht="13.5" thickBot="1">
      <c r="A21" s="23"/>
      <c r="B21" s="76"/>
      <c r="C21" s="76"/>
    </row>
    <row r="22" spans="1:6" ht="33" customHeight="1">
      <c r="A22" s="23"/>
      <c r="B22" s="216">
        <v>1</v>
      </c>
      <c r="C22" s="217" t="s">
        <v>153</v>
      </c>
    </row>
    <row r="23" spans="1:6">
      <c r="A23" s="38"/>
      <c r="B23" s="50" t="str">
        <f>NagAOC!A18</f>
        <v>Numer ewidencyjny wniosku:</v>
      </c>
      <c r="C23" s="52" t="str">
        <f>NagAOC!B18</f>
        <v>RPSW.13.01.00-26-????/23</v>
      </c>
    </row>
    <row r="24" spans="1:6" ht="13.5" thickBot="1">
      <c r="A24" s="23"/>
      <c r="B24" s="77"/>
      <c r="C24" s="78" t="str">
        <f>IF(EXACT(A.WynikOcFormalna[[Negatywny ]],"X"),"!!! Projekt nie przeszedł oceny formalnej !!! ","")</f>
        <v/>
      </c>
    </row>
    <row r="25" spans="1:6" ht="16.5" thickTop="1">
      <c r="B25" s="122" t="s">
        <v>9</v>
      </c>
      <c r="C25" s="123" t="s">
        <v>14</v>
      </c>
      <c r="D25" s="124" t="s">
        <v>1</v>
      </c>
      <c r="E25" s="125" t="s">
        <v>2</v>
      </c>
    </row>
    <row r="26" spans="1:6" ht="15.75">
      <c r="B26" s="126" t="s">
        <v>4</v>
      </c>
      <c r="C26" s="127" t="s">
        <v>24</v>
      </c>
      <c r="D26" s="128"/>
      <c r="E26" s="129"/>
    </row>
    <row r="27" spans="1:6" ht="16.5" thickBot="1">
      <c r="B27" s="201" t="s">
        <v>5</v>
      </c>
      <c r="C27" s="202" t="s">
        <v>36</v>
      </c>
      <c r="D27" s="203" t="str">
        <f>IF(OR(COUNTIFS(tKryteriaDopOgólne_Frm[Nie],"x")&gt;0,COUNTIFS(tKryteriaDopOgólne_Frm[Nie],"X")&gt;0),"X","")</f>
        <v/>
      </c>
      <c r="E27" s="204" t="str">
        <f>IF(COUNTIFS(tKryteriaDopOgólne_Pom[Tak Względne],"X")=15,"X","")</f>
        <v/>
      </c>
    </row>
    <row r="28" spans="1:6" ht="13.5" thickTop="1"/>
    <row r="53" spans="1:3" ht="18.75">
      <c r="A53" s="24"/>
    </row>
    <row r="55" spans="1:3" ht="15.75">
      <c r="B55" s="12"/>
      <c r="C55" s="13"/>
    </row>
    <row r="58" spans="1:3">
      <c r="A58" s="79"/>
    </row>
    <row r="59" spans="1:3">
      <c r="A59" s="79"/>
    </row>
  </sheetData>
  <sheetProtection formatCells="0" formatColumns="0" formatRows="0" insertColumns="0" insertRows="0" insertHyperlinks="0" deleteColumns="0" deleteRows="0" selectLockedCells="1" sort="0" autoFilter="0" pivotTables="0" selectUnlockedCells="1"/>
  <protectedRanges>
    <protectedRange sqref="B55:C55" name="Rozstęp1_1"/>
    <protectedRange sqref="B23:C23" name="Rozstęp1_1_1"/>
  </protectedRanges>
  <phoneticPr fontId="55" type="noConversion"/>
  <pageMargins left="0.70866141732283472" right="0.70866141732283472" top="0.39370078740157483" bottom="0.74803149606299213" header="0.31496062992125984" footer="0.31496062992125984"/>
  <pageSetup paperSize="9" scale="72" fitToHeight="0" orientation="landscape" r:id="rId1"/>
  <headerFooter>
    <oddFooter xml:space="preserve">&amp;C&amp;"-,Standardowy"Strona &amp;P z &amp;N&amp;"Arial,Normalny"
</oddFooter>
  </headerFooter>
  <rowBreaks count="1" manualBreakCount="1">
    <brk id="22" max="5"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97B7072E-5782-48C5-986C-92F8F89D398A}">
            <xm:f>NOT(ISERROR(SEARCH("!!! Projekt nie przeszedł oceny formalnej !!!",C24)))</xm:f>
            <xm:f>"!!! Projekt nie przeszedł oceny formalnej !!!"</xm:f>
            <x14:dxf>
              <font>
                <color theme="1"/>
              </font>
              <fill>
                <gradientFill degree="90">
                  <stop position="0">
                    <color theme="0"/>
                  </stop>
                  <stop position="0.5">
                    <color rgb="FFFF0000"/>
                  </stop>
                  <stop position="1">
                    <color theme="0"/>
                  </stop>
                </gradientFill>
              </fill>
            </x14:dxf>
          </x14:cfRule>
          <xm:sqref>C24</xm:sqref>
        </x14:conditionalFormatting>
      </x14:conditionalFormattings>
    </ext>
    <ext xmlns:x14="http://schemas.microsoft.com/office/spreadsheetml/2009/9/main" uri="{CCE6A557-97BC-4b89-ADB6-D9C93CAAB3DF}">
      <x14:dataValidations xmlns:xm="http://schemas.microsoft.com/office/excel/2006/main" count="47">
        <x14:dataValidation type="list" allowBlank="1" showInputMessage="1" showErrorMessage="1" xr:uid="{00000000-0002-0000-0300-000001000000}">
          <x14:formula1>
            <xm:f>'B. Kryteria dopuszczające_Pom'!$K$6:$L$6</xm:f>
          </x14:formula1>
          <xm:sqref>D26</xm:sqref>
        </x14:dataValidation>
        <x14:dataValidation type="list" allowBlank="1" showInputMessage="1" showErrorMessage="1" xr:uid="{00000000-0002-0000-0300-000002000000}">
          <x14:formula1>
            <xm:f>'B. Kryteria dopuszczające_Pom'!$M$6:$N$6</xm:f>
          </x14:formula1>
          <xm:sqref>E26</xm:sqref>
        </x14:dataValidation>
        <x14:dataValidation type="list" allowBlank="1" showInputMessage="1" showErrorMessage="1" xr:uid="{00000000-0002-0000-0300-000004000000}">
          <x14:formula1>
            <xm:f>'B. Kryteria dopuszczające_Pom'!$F$6:$G$6</xm:f>
          </x14:formula1>
          <xm:sqref>E6</xm:sqref>
        </x14:dataValidation>
        <x14:dataValidation type="list" allowBlank="1" showInputMessage="1" showErrorMessage="1" xr:uid="{00000000-0002-0000-0300-000005000000}">
          <x14:formula1>
            <xm:f>'B. Kryteria dopuszczające_Pom'!$F$7:$G$7</xm:f>
          </x14:formula1>
          <xm:sqref>E7</xm:sqref>
        </x14:dataValidation>
        <x14:dataValidation type="list" allowBlank="1" showInputMessage="1" showErrorMessage="1" xr:uid="{00000000-0002-0000-0300-000006000000}">
          <x14:formula1>
            <xm:f>'B. Kryteria dopuszczające_Pom'!$H$7:$I$7</xm:f>
          </x14:formula1>
          <xm:sqref>F7</xm:sqref>
        </x14:dataValidation>
        <x14:dataValidation type="list" allowBlank="1" showInputMessage="1" showErrorMessage="1" xr:uid="{00000000-0002-0000-0300-000007000000}">
          <x14:formula1>
            <xm:f>'B. Kryteria dopuszczające_Pom'!$D$7:$E$7</xm:f>
          </x14:formula1>
          <xm:sqref>D7</xm:sqref>
        </x14:dataValidation>
        <x14:dataValidation type="list" allowBlank="1" showInputMessage="1" showErrorMessage="1" xr:uid="{00000000-0002-0000-0300-000008000000}">
          <x14:formula1>
            <xm:f>'B. Kryteria dopuszczające_Pom'!$D$6:$E$6</xm:f>
          </x14:formula1>
          <xm:sqref>D6</xm:sqref>
        </x14:dataValidation>
        <x14:dataValidation type="list" allowBlank="1" showInputMessage="1" showErrorMessage="1" xr:uid="{00000000-0002-0000-0300-000009000000}">
          <x14:formula1>
            <xm:f>'B. Kryteria dopuszczające_Pom'!$H$6:$I$6</xm:f>
          </x14:formula1>
          <xm:sqref>F6</xm:sqref>
        </x14:dataValidation>
        <x14:dataValidation type="list" allowBlank="1" showInputMessage="1" showErrorMessage="1" xr:uid="{00000000-0002-0000-0300-00000A000000}">
          <x14:formula1>
            <xm:f>'B. Kryteria dopuszczające_Pom'!$D$8:$E$8</xm:f>
          </x14:formula1>
          <xm:sqref>D8</xm:sqref>
        </x14:dataValidation>
        <x14:dataValidation type="list" allowBlank="1" showInputMessage="1" showErrorMessage="1" xr:uid="{00000000-0002-0000-0300-00000B000000}">
          <x14:formula1>
            <xm:f>'B. Kryteria dopuszczające_Pom'!$F$8:$G$8</xm:f>
          </x14:formula1>
          <xm:sqref>E8</xm:sqref>
        </x14:dataValidation>
        <x14:dataValidation type="list" allowBlank="1" showInputMessage="1" showErrorMessage="1" xr:uid="{00000000-0002-0000-0300-00000C000000}">
          <x14:formula1>
            <xm:f>'B. Kryteria dopuszczające_Pom'!$H$8:$I$8</xm:f>
          </x14:formula1>
          <xm:sqref>F8</xm:sqref>
        </x14:dataValidation>
        <x14:dataValidation type="list" allowBlank="1" showInputMessage="1" showErrorMessage="1" xr:uid="{00000000-0002-0000-0300-00000D000000}">
          <x14:formula1>
            <xm:f>'B. Kryteria dopuszczające_Pom'!$D$9:$E$9</xm:f>
          </x14:formula1>
          <xm:sqref>D9</xm:sqref>
        </x14:dataValidation>
        <x14:dataValidation type="list" allowBlank="1" showInputMessage="1" showErrorMessage="1" xr:uid="{00000000-0002-0000-0300-00000E000000}">
          <x14:formula1>
            <xm:f>'B. Kryteria dopuszczające_Pom'!$F$9:$G$9</xm:f>
          </x14:formula1>
          <xm:sqref>E9</xm:sqref>
        </x14:dataValidation>
        <x14:dataValidation type="list" allowBlank="1" showInputMessage="1" showErrorMessage="1" xr:uid="{00000000-0002-0000-0300-00000F000000}">
          <x14:formula1>
            <xm:f>'B. Kryteria dopuszczające_Pom'!$H$9:$I$9</xm:f>
          </x14:formula1>
          <xm:sqref>F9</xm:sqref>
        </x14:dataValidation>
        <x14:dataValidation type="list" allowBlank="1" showInputMessage="1" showErrorMessage="1" xr:uid="{00000000-0002-0000-0300-000010000000}">
          <x14:formula1>
            <xm:f>'B. Kryteria dopuszczające_Pom'!$D$10:$E$10</xm:f>
          </x14:formula1>
          <xm:sqref>D10</xm:sqref>
        </x14:dataValidation>
        <x14:dataValidation type="list" allowBlank="1" showInputMessage="1" showErrorMessage="1" xr:uid="{00000000-0002-0000-0300-000011000000}">
          <x14:formula1>
            <xm:f>'B. Kryteria dopuszczające_Pom'!$F$10:$G$10</xm:f>
          </x14:formula1>
          <xm:sqref>E10</xm:sqref>
        </x14:dataValidation>
        <x14:dataValidation type="list" allowBlank="1" showInputMessage="1" showErrorMessage="1" xr:uid="{00000000-0002-0000-0300-000012000000}">
          <x14:formula1>
            <xm:f>'B. Kryteria dopuszczające_Pom'!$H$10:$I$10</xm:f>
          </x14:formula1>
          <xm:sqref>F10</xm:sqref>
        </x14:dataValidation>
        <x14:dataValidation type="list" allowBlank="1" showInputMessage="1" showErrorMessage="1" xr:uid="{00000000-0002-0000-0300-000013000000}">
          <x14:formula1>
            <xm:f>'B. Kryteria dopuszczające_Pom'!$D$11:$E$11</xm:f>
          </x14:formula1>
          <xm:sqref>D11</xm:sqref>
        </x14:dataValidation>
        <x14:dataValidation type="list" allowBlank="1" showInputMessage="1" showErrorMessage="1" xr:uid="{00000000-0002-0000-0300-000014000000}">
          <x14:formula1>
            <xm:f>'B. Kryteria dopuszczające_Pom'!$F$11:$G$11</xm:f>
          </x14:formula1>
          <xm:sqref>E11</xm:sqref>
        </x14:dataValidation>
        <x14:dataValidation type="list" allowBlank="1" showInputMessage="1" showErrorMessage="1" xr:uid="{00000000-0002-0000-0300-000015000000}">
          <x14:formula1>
            <xm:f>'B. Kryteria dopuszczające_Pom'!$H$11:$I$11</xm:f>
          </x14:formula1>
          <xm:sqref>F11</xm:sqref>
        </x14:dataValidation>
        <x14:dataValidation type="list" allowBlank="1" showInputMessage="1" showErrorMessage="1" xr:uid="{00000000-0002-0000-0300-000016000000}">
          <x14:formula1>
            <xm:f>'B. Kryteria dopuszczające_Pom'!$D$12:$E$12</xm:f>
          </x14:formula1>
          <xm:sqref>D12</xm:sqref>
        </x14:dataValidation>
        <x14:dataValidation type="list" allowBlank="1" showInputMessage="1" showErrorMessage="1" xr:uid="{00000000-0002-0000-0300-000017000000}">
          <x14:formula1>
            <xm:f>'B. Kryteria dopuszczające_Pom'!$F$12:$G$12</xm:f>
          </x14:formula1>
          <xm:sqref>E12</xm:sqref>
        </x14:dataValidation>
        <x14:dataValidation type="list" allowBlank="1" showInputMessage="1" showErrorMessage="1" xr:uid="{00000000-0002-0000-0300-000018000000}">
          <x14:formula1>
            <xm:f>'B. Kryteria dopuszczające_Pom'!$H$12:$I$12</xm:f>
          </x14:formula1>
          <xm:sqref>F12</xm:sqref>
        </x14:dataValidation>
        <x14:dataValidation type="list" allowBlank="1" showInputMessage="1" showErrorMessage="1" xr:uid="{00000000-0002-0000-0300-000019000000}">
          <x14:formula1>
            <xm:f>'B. Kryteria dopuszczające_Pom'!$D$13:$E$13</xm:f>
          </x14:formula1>
          <xm:sqref>D13</xm:sqref>
        </x14:dataValidation>
        <x14:dataValidation type="list" allowBlank="1" showInputMessage="1" showErrorMessage="1" xr:uid="{00000000-0002-0000-0300-00001A000000}">
          <x14:formula1>
            <xm:f>'B. Kryteria dopuszczające_Pom'!$F$13:$G$13</xm:f>
          </x14:formula1>
          <xm:sqref>E13</xm:sqref>
        </x14:dataValidation>
        <x14:dataValidation type="list" allowBlank="1" showInputMessage="1" showErrorMessage="1" xr:uid="{00000000-0002-0000-0300-00001B000000}">
          <x14:formula1>
            <xm:f>'B. Kryteria dopuszczające_Pom'!$H$13:$I$13</xm:f>
          </x14:formula1>
          <xm:sqref>F13</xm:sqref>
        </x14:dataValidation>
        <x14:dataValidation type="list" allowBlank="1" showInputMessage="1" showErrorMessage="1" xr:uid="{00000000-0002-0000-0300-00001C000000}">
          <x14:formula1>
            <xm:f>'B. Kryteria dopuszczające_Pom'!$D$14:$E$14</xm:f>
          </x14:formula1>
          <xm:sqref>D14</xm:sqref>
        </x14:dataValidation>
        <x14:dataValidation type="list" allowBlank="1" showInputMessage="1" showErrorMessage="1" xr:uid="{00000000-0002-0000-0300-00001D000000}">
          <x14:formula1>
            <xm:f>'B. Kryteria dopuszczające_Pom'!$F$14:$G$14</xm:f>
          </x14:formula1>
          <xm:sqref>E14</xm:sqref>
        </x14:dataValidation>
        <x14:dataValidation type="list" allowBlank="1" showInputMessage="1" showErrorMessage="1" xr:uid="{00000000-0002-0000-0300-00001E000000}">
          <x14:formula1>
            <xm:f>'B. Kryteria dopuszczające_Pom'!$H$14:$I$14</xm:f>
          </x14:formula1>
          <xm:sqref>F14</xm:sqref>
        </x14:dataValidation>
        <x14:dataValidation type="list" allowBlank="1" showInputMessage="1" showErrorMessage="1" xr:uid="{00000000-0002-0000-0300-00001F000000}">
          <x14:formula1>
            <xm:f>'B. Kryteria dopuszczające_Pom'!$D$15:$E$15</xm:f>
          </x14:formula1>
          <xm:sqref>D15</xm:sqref>
        </x14:dataValidation>
        <x14:dataValidation type="list" allowBlank="1" showInputMessage="1" showErrorMessage="1" xr:uid="{00000000-0002-0000-0300-000020000000}">
          <x14:formula1>
            <xm:f>'B. Kryteria dopuszczające_Pom'!$F$15:$G$15</xm:f>
          </x14:formula1>
          <xm:sqref>E15</xm:sqref>
        </x14:dataValidation>
        <x14:dataValidation type="list" allowBlank="1" showInputMessage="1" showErrorMessage="1" xr:uid="{00000000-0002-0000-0300-000021000000}">
          <x14:formula1>
            <xm:f>'B. Kryteria dopuszczające_Pom'!$H$15:$I$15</xm:f>
          </x14:formula1>
          <xm:sqref>F15</xm:sqref>
        </x14:dataValidation>
        <x14:dataValidation type="list" allowBlank="1" showInputMessage="1" showErrorMessage="1" xr:uid="{00000000-0002-0000-0300-000025000000}">
          <x14:formula1>
            <xm:f>'B. Kryteria dopuszczające_Pom'!$D$17:$E$17</xm:f>
          </x14:formula1>
          <xm:sqref>D17</xm:sqref>
        </x14:dataValidation>
        <x14:dataValidation type="list" allowBlank="1" showInputMessage="1" showErrorMessage="1" xr:uid="{00000000-0002-0000-0300-000026000000}">
          <x14:formula1>
            <xm:f>'B. Kryteria dopuszczające_Pom'!$F$17:$G$17</xm:f>
          </x14:formula1>
          <xm:sqref>E17</xm:sqref>
        </x14:dataValidation>
        <x14:dataValidation type="list" allowBlank="1" showInputMessage="1" showErrorMessage="1" xr:uid="{00000000-0002-0000-0300-000027000000}">
          <x14:formula1>
            <xm:f>'B. Kryteria dopuszczające_Pom'!$H$17:$I$17</xm:f>
          </x14:formula1>
          <xm:sqref>F17</xm:sqref>
        </x14:dataValidation>
        <x14:dataValidation type="list" allowBlank="1" showInputMessage="1" showErrorMessage="1" xr:uid="{00000000-0002-0000-0300-000022000000}">
          <x14:formula1>
            <xm:f>'B. Kryteria dopuszczające_Pom'!$D$16:$E$16</xm:f>
          </x14:formula1>
          <xm:sqref>D16</xm:sqref>
        </x14:dataValidation>
        <x14:dataValidation type="list" allowBlank="1" showInputMessage="1" showErrorMessage="1" xr:uid="{00000000-0002-0000-0300-000023000000}">
          <x14:formula1>
            <xm:f>'B. Kryteria dopuszczające_Pom'!$F$16:$G$16</xm:f>
          </x14:formula1>
          <xm:sqref>E16</xm:sqref>
        </x14:dataValidation>
        <x14:dataValidation type="list" allowBlank="1" showInputMessage="1" showErrorMessage="1" xr:uid="{00000000-0002-0000-0300-000024000000}">
          <x14:formula1>
            <xm:f>'B. Kryteria dopuszczające_Pom'!$H$16:$I$16</xm:f>
          </x14:formula1>
          <xm:sqref>F16</xm:sqref>
        </x14:dataValidation>
        <x14:dataValidation type="list" allowBlank="1" showInputMessage="1" showErrorMessage="1" xr:uid="{ACAFADEC-C200-4061-A33D-3CC238AA619B}">
          <x14:formula1>
            <xm:f>'B. Kryteria dopuszczające_Pom'!$D$18:$E$18</xm:f>
          </x14:formula1>
          <xm:sqref>D18</xm:sqref>
        </x14:dataValidation>
        <x14:dataValidation type="list" allowBlank="1" showInputMessage="1" showErrorMessage="1" xr:uid="{6D748406-52F5-4128-8FD7-388845009B3F}">
          <x14:formula1>
            <xm:f>'B. Kryteria dopuszczające_Pom'!$F$18:$G$18</xm:f>
          </x14:formula1>
          <xm:sqref>E18</xm:sqref>
        </x14:dataValidation>
        <x14:dataValidation type="list" allowBlank="1" showInputMessage="1" showErrorMessage="1" xr:uid="{F608B63A-6CC2-4024-AFD9-57B32A94AE1B}">
          <x14:formula1>
            <xm:f>'B. Kryteria dopuszczające_Pom'!$H$18:$I$18</xm:f>
          </x14:formula1>
          <xm:sqref>F18</xm:sqref>
        </x14:dataValidation>
        <x14:dataValidation type="list" allowBlank="1" showInputMessage="1" showErrorMessage="1" xr:uid="{CC6E9AB2-52D6-4252-9C2A-DEAD379C84C6}">
          <x14:formula1>
            <xm:f>'B. Kryteria dopuszczające_Pom'!$D$19:$E$19</xm:f>
          </x14:formula1>
          <xm:sqref>D19</xm:sqref>
        </x14:dataValidation>
        <x14:dataValidation type="list" allowBlank="1" showInputMessage="1" showErrorMessage="1" xr:uid="{EC84E28D-4FA9-4597-B0E1-FB1FD127E5CB}">
          <x14:formula1>
            <xm:f>'B. Kryteria dopuszczające_Pom'!$F$19:$G$19</xm:f>
          </x14:formula1>
          <xm:sqref>E19</xm:sqref>
        </x14:dataValidation>
        <x14:dataValidation type="list" allowBlank="1" showInputMessage="1" showErrorMessage="1" xr:uid="{24FC5A1C-83A1-4DE5-AC25-B912DAC645B0}">
          <x14:formula1>
            <xm:f>'B. Kryteria dopuszczające_Pom'!$H$19:$I$19</xm:f>
          </x14:formula1>
          <xm:sqref>F19</xm:sqref>
        </x14:dataValidation>
        <x14:dataValidation type="list" allowBlank="1" showInputMessage="1" showErrorMessage="1" xr:uid="{7DCA7256-DBDB-49EA-BAB6-3642508D9E75}">
          <x14:formula1>
            <xm:f>'B. Kryteria dopuszczające_Pom'!$D$20:$E$20</xm:f>
          </x14:formula1>
          <xm:sqref>D20</xm:sqref>
        </x14:dataValidation>
        <x14:dataValidation type="list" allowBlank="1" showInputMessage="1" showErrorMessage="1" xr:uid="{7DFD5734-70E9-4C82-951A-519444208C5E}">
          <x14:formula1>
            <xm:f>'B. Kryteria dopuszczające_Pom'!$F$20:$G$20</xm:f>
          </x14:formula1>
          <xm:sqref>E20</xm:sqref>
        </x14:dataValidation>
        <x14:dataValidation type="list" allowBlank="1" showInputMessage="1" showErrorMessage="1" xr:uid="{939F4529-B66D-4377-A5C3-7C5326E12213}">
          <x14:formula1>
            <xm:f>'B. Kryteria dopuszczające_Pom'!$H$20:$I$20</xm:f>
          </x14:formula1>
          <xm:sqref>F20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E39D-75FB-4200-9501-0B8ABA366A5F}">
  <sheetPr>
    <pageSetUpPr fitToPage="1"/>
  </sheetPr>
  <dimension ref="A1:N51"/>
  <sheetViews>
    <sheetView view="pageBreakPreview" zoomScale="125" zoomScaleNormal="100" zoomScaleSheetLayoutView="125" workbookViewId="0">
      <selection activeCell="D6" sqref="D6:I20"/>
    </sheetView>
  </sheetViews>
  <sheetFormatPr defaultColWidth="9.140625" defaultRowHeight="12.75"/>
  <cols>
    <col min="1" max="1" width="9.140625" style="75"/>
    <col min="2" max="2" width="29.42578125" style="34" customWidth="1"/>
    <col min="3" max="3" width="16.28515625" style="34" customWidth="1"/>
    <col min="4" max="9" width="9.140625" style="97" customWidth="1"/>
    <col min="10" max="16384" width="9.140625" style="34"/>
  </cols>
  <sheetData>
    <row r="1" spans="1:14">
      <c r="B1" s="50" t="str">
        <f>NagAOC!A18</f>
        <v>Numer ewidencyjny wniosku:</v>
      </c>
    </row>
    <row r="2" spans="1:14">
      <c r="B2" s="50"/>
    </row>
    <row r="3" spans="1:14" ht="16.5" thickBot="1">
      <c r="A3" s="21" t="s">
        <v>43</v>
      </c>
      <c r="B3" s="8"/>
      <c r="C3" s="8"/>
      <c r="K3" s="51" t="s">
        <v>14</v>
      </c>
    </row>
    <row r="4" spans="1:14" ht="16.5" thickBot="1">
      <c r="A4" s="22" t="s">
        <v>23</v>
      </c>
      <c r="B4" s="8"/>
      <c r="C4" s="115"/>
      <c r="D4" s="112" t="s">
        <v>77</v>
      </c>
      <c r="E4" s="101"/>
      <c r="F4" s="101"/>
      <c r="G4" s="101"/>
      <c r="H4" s="101"/>
      <c r="I4" s="102"/>
    </row>
    <row r="5" spans="1:14" ht="17.25" thickTop="1" thickBot="1">
      <c r="A5" s="132" t="s">
        <v>9</v>
      </c>
      <c r="B5" s="133" t="s">
        <v>21</v>
      </c>
      <c r="C5" s="64" t="s">
        <v>59</v>
      </c>
      <c r="D5" s="112" t="s">
        <v>1</v>
      </c>
      <c r="E5" s="113"/>
      <c r="F5" s="112" t="s">
        <v>2</v>
      </c>
      <c r="G5" s="113"/>
      <c r="H5" s="114" t="s">
        <v>3</v>
      </c>
      <c r="I5" s="113"/>
      <c r="K5" s="112" t="s">
        <v>1</v>
      </c>
      <c r="L5" s="113"/>
      <c r="M5" s="112" t="s">
        <v>2</v>
      </c>
      <c r="N5" s="113"/>
    </row>
    <row r="6" spans="1:14">
      <c r="A6" s="135" t="s">
        <v>4</v>
      </c>
      <c r="B6" s="80" t="s">
        <v>44</v>
      </c>
      <c r="C6" s="130" t="str">
        <f>IF(OR(EXACT(UPPER(tKryteriaDopOgólne_Frm[[#This Row],[Tak]]),"X"),EXACT(UPPER(tKryteriaDopOgólne_Frm[[#This Row],[Nie dotyczy]]),"X")),"X","")</f>
        <v/>
      </c>
      <c r="D6" s="120" t="str">
        <f>IF(AND(EXACT(TRIM(tKryteriaDopOgólne_Frm[[#This Row],[Nie]]),""),EXACT(TRIM(tKryteriaDopOgólne_Frm[[#This Row],[Nie dotyczy]]),"")),"X","")</f>
        <v>X</v>
      </c>
      <c r="E6" s="117"/>
      <c r="F6" s="120" t="str">
        <f>IF(AND(EXACT(TRIM(tKryteriaDopOgólne_Frm[[#This Row],[Tak]]),""),EXACT(TRIM(tKryteriaDopOgólne_Frm[[#This Row],[Nie dotyczy]]),"")),"X","")</f>
        <v>X</v>
      </c>
      <c r="G6" s="117"/>
      <c r="H6" s="116" t="str">
        <f>IF(AND(EXACT(TRIM(tKryteriaDopOgólne_Frm[[#This Row],[Tak]]),""),EXACT(TRIM(tKryteriaDopOgólne_Frm[[#This Row],[Nie]]),"")),"X","")</f>
        <v>X</v>
      </c>
      <c r="I6" s="117"/>
      <c r="K6" s="120" t="str">
        <f>IF(EXACT(TRIM('B. Kryteria dopuszczające'!E26),""),"X","")</f>
        <v>X</v>
      </c>
      <c r="L6" s="117"/>
      <c r="M6" s="120" t="str">
        <f>IF(EXACT(TRIM('B. Kryteria dopuszczające'!D26),""),"X","")</f>
        <v>X</v>
      </c>
      <c r="N6" s="117"/>
    </row>
    <row r="7" spans="1:14" ht="36">
      <c r="A7" s="137" t="s">
        <v>5</v>
      </c>
      <c r="B7" s="83" t="s">
        <v>98</v>
      </c>
      <c r="C7" s="131" t="str">
        <f>IF(OR(EXACT(UPPER(tKryteriaDopOgólne_Frm[[#This Row],[Tak]]),"X"),EXACT(UPPER(tKryteriaDopOgólne_Frm[[#This Row],[Nie dotyczy]]),"X")),"X","")</f>
        <v/>
      </c>
      <c r="D7" s="121" t="str">
        <f>IF(AND(EXACT(TRIM(tKryteriaDopOgólne_Frm[[#This Row],[Nie]]),""),EXACT(TRIM(tKryteriaDopOgólne_Frm[[#This Row],[Nie dotyczy]]),"")),"X","")</f>
        <v>X</v>
      </c>
      <c r="E7" s="119"/>
      <c r="F7" s="121" t="str">
        <f>IF(AND(EXACT(TRIM(tKryteriaDopOgólne_Frm[[#This Row],[Tak]]),""),EXACT(TRIM(tKryteriaDopOgólne_Frm[[#This Row],[Nie dotyczy]]),"")),"X","")</f>
        <v>X</v>
      </c>
      <c r="G7" s="119"/>
      <c r="H7" s="118" t="str">
        <f>IF(AND(EXACT(TRIM(tKryteriaDopOgólne_Frm[[#This Row],[Tak]]),""),EXACT(TRIM(tKryteriaDopOgólne_Frm[[#This Row],[Nie]]),"")),"X","")</f>
        <v>X</v>
      </c>
      <c r="I7" s="119"/>
    </row>
    <row r="8" spans="1:14">
      <c r="A8" s="137" t="s">
        <v>6</v>
      </c>
      <c r="B8" s="83" t="s">
        <v>45</v>
      </c>
      <c r="C8" s="131" t="str">
        <f>IF(OR(EXACT(UPPER(tKryteriaDopOgólne_Frm[[#This Row],[Tak]]),"X"),EXACT(UPPER(tKryteriaDopOgólne_Frm[[#This Row],[Nie dotyczy]]),"X")),"X","")</f>
        <v/>
      </c>
      <c r="D8" s="121" t="str">
        <f>IF(AND(EXACT(TRIM(tKryteriaDopOgólne_Frm[[#This Row],[Nie]]),""),EXACT(TRIM(tKryteriaDopOgólne_Frm[[#This Row],[Nie dotyczy]]),"")),"X","")</f>
        <v>X</v>
      </c>
      <c r="E8" s="119"/>
      <c r="F8" s="121" t="str">
        <f>IF(AND(EXACT(TRIM(tKryteriaDopOgólne_Frm[[#This Row],[Tak]]),""),EXACT(TRIM(tKryteriaDopOgólne_Frm[[#This Row],[Nie dotyczy]]),"")),"X","")</f>
        <v>X</v>
      </c>
      <c r="G8" s="119"/>
      <c r="H8" s="118" t="str">
        <f>IF(AND(EXACT(TRIM(tKryteriaDopOgólne_Frm[[#This Row],[Tak]]),""),EXACT(TRIM(tKryteriaDopOgólne_Frm[[#This Row],[Nie]]),"")),"X","")</f>
        <v>X</v>
      </c>
      <c r="I8" s="119"/>
    </row>
    <row r="9" spans="1:14" ht="60">
      <c r="A9" s="137" t="s">
        <v>7</v>
      </c>
      <c r="B9" s="83" t="s">
        <v>131</v>
      </c>
      <c r="C9" s="131" t="str">
        <f>IF(OR(EXACT(UPPER(tKryteriaDopOgólne_Frm[[#This Row],[Tak]]),"X"),EXACT(UPPER(tKryteriaDopOgólne_Frm[[#This Row],[Nie dotyczy]]),"X")),"X","")</f>
        <v/>
      </c>
      <c r="D9" s="121" t="str">
        <f>IF(AND(EXACT(TRIM(tKryteriaDopOgólne_Frm[[#This Row],[Nie]]),""),EXACT(TRIM(tKryteriaDopOgólne_Frm[[#This Row],[Nie dotyczy]]),"")),"X","")</f>
        <v>X</v>
      </c>
      <c r="E9" s="119"/>
      <c r="F9" s="121" t="str">
        <f>IF(AND(EXACT(TRIM(tKryteriaDopOgólne_Frm[[#This Row],[Tak]]),""),EXACT(TRIM(tKryteriaDopOgólne_Frm[[#This Row],[Nie dotyczy]]),"")),"X","")</f>
        <v>X</v>
      </c>
      <c r="G9" s="119"/>
      <c r="H9" s="118" t="str">
        <f>IF(AND(EXACT(TRIM(tKryteriaDopOgólne_Frm[[#This Row],[Tak]]),""),EXACT(TRIM(tKryteriaDopOgólne_Frm[[#This Row],[Nie]]),"")),"X","")</f>
        <v>X</v>
      </c>
      <c r="I9" s="119"/>
    </row>
    <row r="10" spans="1:14" ht="24">
      <c r="A10" s="137" t="s">
        <v>8</v>
      </c>
      <c r="B10" s="83" t="s">
        <v>46</v>
      </c>
      <c r="C10" s="131" t="str">
        <f>IF(OR(EXACT(UPPER(tKryteriaDopOgólne_Frm[[#This Row],[Tak]]),"X"),EXACT(UPPER(tKryteriaDopOgólne_Frm[[#This Row],[Nie dotyczy]]),"X")),"X","")</f>
        <v/>
      </c>
      <c r="D10" s="121" t="str">
        <f>IF(AND(EXACT(TRIM(tKryteriaDopOgólne_Frm[[#This Row],[Nie]]),""),EXACT(TRIM(tKryteriaDopOgólne_Frm[[#This Row],[Nie dotyczy]]),"")),"X","")</f>
        <v>X</v>
      </c>
      <c r="E10" s="119"/>
      <c r="F10" s="121" t="str">
        <f>IF(AND(EXACT(TRIM(tKryteriaDopOgólne_Frm[[#This Row],[Tak]]),""),EXACT(TRIM(tKryteriaDopOgólne_Frm[[#This Row],[Nie dotyczy]]),"")),"X","")</f>
        <v>X</v>
      </c>
      <c r="G10" s="119"/>
      <c r="H10" s="118" t="str">
        <f>IF(AND(EXACT(TRIM(tKryteriaDopOgólne_Frm[[#This Row],[Tak]]),""),EXACT(TRIM(tKryteriaDopOgólne_Frm[[#This Row],[Nie]]),"")),"X","")</f>
        <v>X</v>
      </c>
      <c r="I10" s="119"/>
    </row>
    <row r="11" spans="1:14">
      <c r="A11" s="137" t="s">
        <v>28</v>
      </c>
      <c r="B11" s="83" t="s">
        <v>47</v>
      </c>
      <c r="C11" s="131" t="str">
        <f>IF(OR(EXACT(UPPER(tKryteriaDopOgólne_Frm[[#This Row],[Tak]]),"X"),EXACT(UPPER(tKryteriaDopOgólne_Frm[[#This Row],[Nie dotyczy]]),"X")),"X","")</f>
        <v/>
      </c>
      <c r="D11" s="121" t="str">
        <f>IF(AND(EXACT(TRIM(tKryteriaDopOgólne_Frm[[#This Row],[Nie]]),""),EXACT(TRIM(tKryteriaDopOgólne_Frm[[#This Row],[Nie dotyczy]]),"")),"X","")</f>
        <v>X</v>
      </c>
      <c r="E11" s="119"/>
      <c r="F11" s="121" t="str">
        <f>IF(AND(EXACT(TRIM(tKryteriaDopOgólne_Frm[[#This Row],[Tak]]),""),EXACT(TRIM(tKryteriaDopOgólne_Frm[[#This Row],[Nie dotyczy]]),"")),"X","")</f>
        <v>X</v>
      </c>
      <c r="G11" s="119"/>
      <c r="H11" s="118" t="str">
        <f>IF(AND(EXACT(TRIM(tKryteriaDopOgólne_Frm[[#This Row],[Tak]]),""),EXACT(TRIM(tKryteriaDopOgólne_Frm[[#This Row],[Nie]]),"")),"X","")</f>
        <v>X</v>
      </c>
      <c r="I11" s="119"/>
    </row>
    <row r="12" spans="1:14" ht="36">
      <c r="A12" s="137" t="s">
        <v>29</v>
      </c>
      <c r="B12" s="83" t="s">
        <v>48</v>
      </c>
      <c r="C12" s="131" t="str">
        <f>IF(OR(EXACT(UPPER(tKryteriaDopOgólne_Frm[[#This Row],[Tak]]),"X"),EXACT(UPPER(tKryteriaDopOgólne_Frm[[#This Row],[Nie dotyczy]]),"X")),"X","")</f>
        <v/>
      </c>
      <c r="D12" s="121" t="str">
        <f>IF(AND(EXACT(TRIM(tKryteriaDopOgólne_Frm[[#This Row],[Nie]]),""),EXACT(TRIM(tKryteriaDopOgólne_Frm[[#This Row],[Nie dotyczy]]),"")),"X","")</f>
        <v>X</v>
      </c>
      <c r="E12" s="119"/>
      <c r="F12" s="121" t="str">
        <f>IF(AND(EXACT(TRIM(tKryteriaDopOgólne_Frm[[#This Row],[Tak]]),""),EXACT(TRIM(tKryteriaDopOgólne_Frm[[#This Row],[Nie dotyczy]]),"")),"X","")</f>
        <v>X</v>
      </c>
      <c r="G12" s="119"/>
      <c r="H12" s="118" t="str">
        <f>IF(AND(EXACT(TRIM(tKryteriaDopOgólne_Frm[[#This Row],[Tak]]),""),EXACT(TRIM(tKryteriaDopOgólne_Frm[[#This Row],[Nie]]),"")),"X","")</f>
        <v>X</v>
      </c>
      <c r="I12" s="119"/>
    </row>
    <row r="13" spans="1:14" ht="36">
      <c r="A13" s="137" t="s">
        <v>35</v>
      </c>
      <c r="B13" s="83" t="s">
        <v>99</v>
      </c>
      <c r="C13" s="131" t="str">
        <f>IF(OR(EXACT(UPPER(tKryteriaDopOgólne_Frm[[#This Row],[Tak]]),"X"),EXACT(UPPER(tKryteriaDopOgólne_Frm[[#This Row],[Nie dotyczy]]),"X")),"X","")</f>
        <v/>
      </c>
      <c r="D13" s="121" t="str">
        <f>IF(AND(EXACT(TRIM(tKryteriaDopOgólne_Frm[[#This Row],[Nie]]),""),EXACT(TRIM(tKryteriaDopOgólne_Frm[[#This Row],[Nie dotyczy]]),"")),"X","")</f>
        <v>X</v>
      </c>
      <c r="E13" s="119"/>
      <c r="F13" s="121" t="str">
        <f>IF(AND(EXACT(TRIM(tKryteriaDopOgólne_Frm[[#This Row],[Tak]]),""),EXACT(TRIM(tKryteriaDopOgólne_Frm[[#This Row],[Nie dotyczy]]),"")),"X","")</f>
        <v>X</v>
      </c>
      <c r="G13" s="119"/>
      <c r="H13" s="118" t="str">
        <f>IF(AND(EXACT(TRIM(tKryteriaDopOgólne_Frm[[#This Row],[Tak]]),""),EXACT(TRIM(tKryteriaDopOgólne_Frm[[#This Row],[Nie]]),"")),"X","")</f>
        <v>X</v>
      </c>
      <c r="I13" s="119"/>
    </row>
    <row r="14" spans="1:14">
      <c r="A14" s="137" t="s">
        <v>66</v>
      </c>
      <c r="B14" s="83" t="s">
        <v>68</v>
      </c>
      <c r="C14" s="131" t="str">
        <f>IF(OR(EXACT(UPPER(tKryteriaDopOgólne_Frm[[#This Row],[Tak]]),"X"),EXACT(UPPER(tKryteriaDopOgólne_Frm[[#This Row],[Nie dotyczy]]),"X")),"X","")</f>
        <v/>
      </c>
      <c r="D14" s="121" t="str">
        <f>IF(AND(EXACT(TRIM(tKryteriaDopOgólne_Frm[[#This Row],[Nie]]),""),EXACT(TRIM(tKryteriaDopOgólne_Frm[[#This Row],[Nie dotyczy]]),"")),"X","")</f>
        <v>X</v>
      </c>
      <c r="E14" s="119"/>
      <c r="F14" s="121" t="str">
        <f>IF(AND(EXACT(TRIM(tKryteriaDopOgólne_Frm[[#This Row],[Tak]]),""),EXACT(TRIM(tKryteriaDopOgólne_Frm[[#This Row],[Nie dotyczy]]),"")),"X","")</f>
        <v>X</v>
      </c>
      <c r="G14" s="119"/>
      <c r="H14" s="118" t="str">
        <f>IF(AND(EXACT(TRIM(tKryteriaDopOgólne_Frm[[#This Row],[Tak]]),""),EXACT(TRIM(tKryteriaDopOgólne_Frm[[#This Row],[Nie]]),"")),"X","")</f>
        <v>X</v>
      </c>
      <c r="I14" s="119"/>
    </row>
    <row r="15" spans="1:14" ht="48">
      <c r="A15" s="137" t="s">
        <v>67</v>
      </c>
      <c r="B15" s="83" t="s">
        <v>49</v>
      </c>
      <c r="C15" s="131" t="str">
        <f>IF(OR(EXACT(UPPER(tKryteriaDopOgólne_Frm[[#This Row],[Tak]]),"X"),EXACT(UPPER(tKryteriaDopOgólne_Frm[[#This Row],[Nie dotyczy]]),"X")),"X","")</f>
        <v/>
      </c>
      <c r="D15" s="121" t="str">
        <f>IF(AND(EXACT(TRIM(tKryteriaDopOgólne_Frm[[#This Row],[Nie]]),""),EXACT(TRIM(tKryteriaDopOgólne_Frm[[#This Row],[Nie dotyczy]]),"")),"X","")</f>
        <v>X</v>
      </c>
      <c r="E15" s="119"/>
      <c r="F15" s="121" t="str">
        <f>IF(AND(EXACT(TRIM(tKryteriaDopOgólne_Frm[[#This Row],[Tak]]),""),EXACT(TRIM(tKryteriaDopOgólne_Frm[[#This Row],[Nie dotyczy]]),"")),"X","")</f>
        <v>X</v>
      </c>
      <c r="G15" s="119"/>
      <c r="H15" s="118" t="str">
        <f>IF(AND(EXACT(TRIM(tKryteriaDopOgólne_Frm[[#This Row],[Tak]]),""),EXACT(TRIM(tKryteriaDopOgólne_Frm[[#This Row],[Nie]]),"")),"X","")</f>
        <v>X</v>
      </c>
      <c r="I15" s="119"/>
    </row>
    <row r="16" spans="1:14">
      <c r="A16" s="137" t="s">
        <v>83</v>
      </c>
      <c r="B16" s="83" t="s">
        <v>50</v>
      </c>
      <c r="C16" s="131" t="str">
        <f>IF(OR(EXACT(UPPER(tKryteriaDopOgólne_Frm[[#This Row],[Tak]]),"X"),EXACT(UPPER(tKryteriaDopOgólne_Frm[[#This Row],[Nie dotyczy]]),"X")),"X","")</f>
        <v/>
      </c>
      <c r="D16" s="121" t="str">
        <f>IF(AND(EXACT(TRIM(tKryteriaDopOgólne_Frm[[#This Row],[Nie]]),""),EXACT(TRIM(tKryteriaDopOgólne_Frm[[#This Row],[Nie dotyczy]]),"")),"X","")</f>
        <v>X</v>
      </c>
      <c r="E16" s="119"/>
      <c r="F16" s="121" t="str">
        <f>IF(AND(EXACT(TRIM(tKryteriaDopOgólne_Frm[[#This Row],[Tak]]),""),EXACT(TRIM(tKryteriaDopOgólne_Frm[[#This Row],[Nie dotyczy]]),"")),"X","")</f>
        <v>X</v>
      </c>
      <c r="G16" s="119"/>
      <c r="H16" s="118" t="str">
        <f>IF(AND(EXACT(TRIM(tKryteriaDopOgólne_Frm[[#This Row],[Tak]]),""),EXACT(TRIM(tKryteriaDopOgólne_Frm[[#This Row],[Nie]]),"")),"X","")</f>
        <v>X</v>
      </c>
      <c r="I16" s="119"/>
    </row>
    <row r="17" spans="1:9" ht="48">
      <c r="A17" s="137" t="s">
        <v>84</v>
      </c>
      <c r="B17" s="83" t="s">
        <v>69</v>
      </c>
      <c r="C17" s="214" t="str">
        <f>IF(OR(EXACT(UPPER(tKryteriaDopOgólne_Frm[[#This Row],[Tak]]),"X"),EXACT(UPPER(tKryteriaDopOgólne_Frm[[#This Row],[Nie dotyczy]]),"X")),"X","")</f>
        <v/>
      </c>
      <c r="D17" s="121" t="str">
        <f>IF(AND(EXACT(TRIM(tKryteriaDopOgólne_Frm[[#This Row],[Nie]]),""),EXACT(TRIM(tKryteriaDopOgólne_Frm[[#This Row],[Nie dotyczy]]),"")),"X","")</f>
        <v>X</v>
      </c>
      <c r="E17" s="119"/>
      <c r="F17" s="121" t="str">
        <f>IF(AND(EXACT(TRIM(tKryteriaDopOgólne_Frm[[#This Row],[Tak]]),""),EXACT(TRIM(tKryteriaDopOgólne_Frm[[#This Row],[Nie dotyczy]]),"")),"X","")</f>
        <v>X</v>
      </c>
      <c r="G17" s="119"/>
      <c r="H17" s="118" t="str">
        <f>IF(AND(EXACT(TRIM(tKryteriaDopOgólne_Frm[[#This Row],[Tak]]),""),EXACT(TRIM(tKryteriaDopOgólne_Frm[[#This Row],[Nie]]),"")),"X","")</f>
        <v>X</v>
      </c>
      <c r="I17" s="119"/>
    </row>
    <row r="18" spans="1:9" ht="48">
      <c r="A18" s="137" t="s">
        <v>135</v>
      </c>
      <c r="B18" s="83" t="s">
        <v>136</v>
      </c>
      <c r="C18" s="214" t="str">
        <f>IF(OR(EXACT(UPPER(tKryteriaDopOgólne_Frm[[#This Row],[Tak]]),"X"),EXACT(UPPER(tKryteriaDopOgólne_Frm[[#This Row],[Nie dotyczy]]),"X")),"X","")</f>
        <v/>
      </c>
      <c r="D18" s="121" t="str">
        <f>IF(AND(EXACT(TRIM(tKryteriaDopOgólne_Frm[[#This Row],[Nie]]),""),EXACT(TRIM(tKryteriaDopOgólne_Frm[[#This Row],[Nie dotyczy]]),"")),"X","")</f>
        <v>X</v>
      </c>
      <c r="E18" s="119"/>
      <c r="F18" s="121" t="str">
        <f>IF(AND(EXACT(TRIM(tKryteriaDopOgólne_Frm[[#This Row],[Tak]]),""),EXACT(TRIM(tKryteriaDopOgólne_Frm[[#This Row],[Nie dotyczy]]),"")),"X","")</f>
        <v>X</v>
      </c>
      <c r="G18" s="119"/>
      <c r="H18" s="118" t="str">
        <f>IF(AND(EXACT(TRIM(tKryteriaDopOgólne_Frm[[#This Row],[Tak]]),""),EXACT(TRIM(tKryteriaDopOgólne_Frm[[#This Row],[Nie]]),"")),"X","")</f>
        <v>X</v>
      </c>
      <c r="I18" s="119"/>
    </row>
    <row r="19" spans="1:9" ht="36">
      <c r="A19" s="137" t="s">
        <v>137</v>
      </c>
      <c r="B19" s="83" t="s">
        <v>138</v>
      </c>
      <c r="C19" s="214" t="str">
        <f>IF(OR(EXACT(UPPER(tKryteriaDopOgólne_Frm[[#This Row],[Tak]]),"X"),EXACT(UPPER(tKryteriaDopOgólne_Frm[[#This Row],[Nie dotyczy]]),"X")),"X","")</f>
        <v/>
      </c>
      <c r="D19" s="121" t="str">
        <f>IF(AND(EXACT(TRIM(tKryteriaDopOgólne_Frm[[#This Row],[Nie]]),""),EXACT(TRIM(tKryteriaDopOgólne_Frm[[#This Row],[Nie dotyczy]]),"")),"X","")</f>
        <v>X</v>
      </c>
      <c r="E19" s="119"/>
      <c r="F19" s="121" t="str">
        <f>IF(AND(EXACT(TRIM(tKryteriaDopOgólne_Frm[[#This Row],[Tak]]),""),EXACT(TRIM(tKryteriaDopOgólne_Frm[[#This Row],[Nie dotyczy]]),"")),"X","")</f>
        <v>X</v>
      </c>
      <c r="G19" s="119"/>
      <c r="H19" s="118" t="str">
        <f>IF(AND(EXACT(TRIM(tKryteriaDopOgólne_Frm[[#This Row],[Tak]]),""),EXACT(TRIM(tKryteriaDopOgólne_Frm[[#This Row],[Nie]]),"")),"X","")</f>
        <v>X</v>
      </c>
      <c r="I19" s="119"/>
    </row>
    <row r="20" spans="1:9" ht="24">
      <c r="A20" s="137" t="s">
        <v>140</v>
      </c>
      <c r="B20" s="83" t="s">
        <v>141</v>
      </c>
      <c r="C20" s="131" t="str">
        <f>IF(OR(EXACT(UPPER(tKryteriaDopOgólne_Frm[[#This Row],[Tak]]),"X"),EXACT(UPPER(tKryteriaDopOgólne_Frm[[#This Row],[Nie dotyczy]]),"X")),"X","")</f>
        <v/>
      </c>
      <c r="D20" s="121" t="str">
        <f>IF(AND(EXACT(TRIM(tKryteriaDopOgólne_Frm[[#This Row],[Nie]]),""),EXACT(TRIM(tKryteriaDopOgólne_Frm[[#This Row],[Nie dotyczy]]),"")),"X","")</f>
        <v>X</v>
      </c>
      <c r="E20" s="119"/>
      <c r="F20" s="121" t="str">
        <f>IF(AND(EXACT(TRIM(tKryteriaDopOgólne_Frm[[#This Row],[Tak]]),""),EXACT(TRIM(tKryteriaDopOgólne_Frm[[#This Row],[Nie dotyczy]]),"")),"X","")</f>
        <v>X</v>
      </c>
      <c r="G20" s="119"/>
      <c r="H20" s="118" t="str">
        <f>IF(AND(EXACT(TRIM(tKryteriaDopOgólne_Frm[[#This Row],[Tak]]),""),EXACT(TRIM(tKryteriaDopOgólne_Frm[[#This Row],[Nie]]),"")),"X","")</f>
        <v>X</v>
      </c>
      <c r="I20" s="119"/>
    </row>
    <row r="45" spans="1:2" ht="18.75">
      <c r="A45" s="24"/>
    </row>
    <row r="47" spans="1:2" ht="15.75">
      <c r="B47" s="12"/>
    </row>
    <row r="50" spans="1:1">
      <c r="A50" s="79"/>
    </row>
    <row r="51" spans="1:1">
      <c r="A51" s="79"/>
    </row>
  </sheetData>
  <sheetProtection formatCells="0" formatColumns="0" formatRows="0" insertColumns="0" insertRows="0" insertHyperlinks="0" deleteColumns="0" deleteRows="0" selectLockedCells="1" sort="0" autoFilter="0" pivotTables="0" selectUnlockedCells="1"/>
  <protectedRanges>
    <protectedRange sqref="B47" name="Rozstęp1_1"/>
  </protectedRanges>
  <dataValidations count="1">
    <dataValidation type="list" allowBlank="1" showInputMessage="1" showErrorMessage="1" sqref="H10" xr:uid="{61688C4C-00D7-4ACE-8A0F-89F4D83CFCFC}">
      <formula1>$H$10:$I$10</formula1>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1" manualBreakCount="1">
    <brk id="17" max="8"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3"/>
  <sheetViews>
    <sheetView tabSelected="1" view="pageBreakPreview" zoomScale="130" zoomScaleNormal="100" zoomScaleSheetLayoutView="130" workbookViewId="0">
      <selection activeCell="H11" sqref="H11"/>
    </sheetView>
  </sheetViews>
  <sheetFormatPr defaultColWidth="9.140625" defaultRowHeight="15"/>
  <cols>
    <col min="1" max="1" width="5.28515625" style="16" customWidth="1"/>
    <col min="2" max="2" width="41" style="16" customWidth="1"/>
    <col min="3" max="3" width="9.5703125" style="16" customWidth="1"/>
    <col min="4" max="4" width="7.42578125" style="16" customWidth="1"/>
    <col min="5" max="5" width="7.140625" style="16" customWidth="1"/>
    <col min="6" max="6" width="12" style="88" customWidth="1"/>
    <col min="7" max="7" width="14.85546875" style="16" customWidth="1"/>
    <col min="8" max="8" width="66.140625" style="16" customWidth="1"/>
    <col min="9" max="9" width="5.140625" style="16" customWidth="1"/>
    <col min="10" max="10" width="13.7109375" style="16" customWidth="1"/>
    <col min="11" max="16384" width="9.140625" style="16"/>
  </cols>
  <sheetData>
    <row r="1" spans="1:9" ht="15.75">
      <c r="A1" s="8"/>
      <c r="B1" s="53" t="str">
        <f>NagAOC!A18</f>
        <v>Numer ewidencyjny wniosku:</v>
      </c>
      <c r="C1" s="51" t="str">
        <f>NagAOC!B18</f>
        <v>RPSW.13.01.00-26-????/23</v>
      </c>
      <c r="D1" s="8"/>
      <c r="E1" s="8"/>
      <c r="F1" s="87"/>
      <c r="G1" s="8"/>
      <c r="H1" s="8"/>
    </row>
    <row r="2" spans="1:9" ht="15.75">
      <c r="A2" s="8"/>
      <c r="B2" s="25"/>
      <c r="C2" s="6"/>
      <c r="D2" s="8"/>
      <c r="E2" s="8"/>
      <c r="F2" s="87"/>
      <c r="G2" s="8"/>
      <c r="H2" s="8"/>
    </row>
    <row r="3" spans="1:9" ht="15.75">
      <c r="A3" s="21" t="s">
        <v>57</v>
      </c>
    </row>
    <row r="4" spans="1:9" ht="16.5" thickBot="1">
      <c r="A4" s="21" t="s">
        <v>148</v>
      </c>
    </row>
    <row r="5" spans="1:9" s="173" customFormat="1" ht="65.25" thickTop="1" thickBot="1">
      <c r="A5" s="180" t="s">
        <v>9</v>
      </c>
      <c r="B5" s="91" t="s">
        <v>10</v>
      </c>
      <c r="C5" s="91" t="s">
        <v>12</v>
      </c>
      <c r="D5" s="91" t="s">
        <v>11</v>
      </c>
      <c r="E5" s="91" t="s">
        <v>17</v>
      </c>
      <c r="F5" s="90" t="s">
        <v>54</v>
      </c>
      <c r="G5" s="91" t="s">
        <v>55</v>
      </c>
      <c r="H5" s="181" t="s">
        <v>30</v>
      </c>
      <c r="I5" s="199"/>
    </row>
    <row r="6" spans="1:9" s="173" customFormat="1" ht="14.25">
      <c r="A6" s="182" t="str">
        <f>KryteriaPunktoweDef[[#This Row],[Lp.]]</f>
        <v>1.</v>
      </c>
      <c r="B6" s="183" t="str">
        <f>KryteriaPunktoweDef[[#This Row],[Nazwa kryterium]]</f>
        <v>Efektywność dofinansowania</v>
      </c>
      <c r="C6" s="184" t="str">
        <f>KryteriaPunktoweDef[[#This Row],[Liczba punktów (1)]]</f>
        <v>1-4</v>
      </c>
      <c r="D6" s="185">
        <f>KryteriaPunktoweDef[[#This Row],[Waga kryterium
(2)]]</f>
        <v>5</v>
      </c>
      <c r="E6" s="186">
        <f>KryteriaPunktoweDef[[#This Row],[Maksymalna liczba punktów
(1x2)]]</f>
        <v>20</v>
      </c>
      <c r="F6" s="186"/>
      <c r="G6" s="186">
        <f t="shared" ref="G6:G10" si="0">F6*D6</f>
        <v>0</v>
      </c>
      <c r="H6" s="187"/>
      <c r="I6" s="172"/>
    </row>
    <row r="7" spans="1:9" s="173" customFormat="1" ht="14.25">
      <c r="A7" s="188" t="str">
        <f>KryteriaPunktoweDef[[#This Row],[Lp.]]</f>
        <v>2.</v>
      </c>
      <c r="B7" s="189" t="str">
        <f>KryteriaPunktoweDef[[#This Row],[Nazwa kryterium]]</f>
        <v>Liczba osób objętych wsparciem</v>
      </c>
      <c r="C7" s="72" t="str">
        <f>KryteriaPunktoweDef[[#This Row],[Liczba punktów (1)]]</f>
        <v>0-2</v>
      </c>
      <c r="D7" s="73">
        <f>KryteriaPunktoweDef[[#This Row],[Waga kryterium
(2)]]</f>
        <v>6</v>
      </c>
      <c r="E7" s="190">
        <f>KryteriaPunktoweDef[[#This Row],[Maksymalna liczba punktów
(1x2)]]</f>
        <v>12</v>
      </c>
      <c r="F7" s="190"/>
      <c r="G7" s="190">
        <f t="shared" si="0"/>
        <v>0</v>
      </c>
      <c r="H7" s="191"/>
      <c r="I7" s="172"/>
    </row>
    <row r="8" spans="1:9" s="173" customFormat="1" ht="14.25">
      <c r="A8" s="188" t="str">
        <f>KryteriaPunktoweDef[[#This Row],[Lp.]]</f>
        <v>3.</v>
      </c>
      <c r="B8" s="189" t="str">
        <f>KryteriaPunktoweDef[[#This Row],[Nazwa kryterium]]</f>
        <v>Stopień przygotowania projektu do realizacji</v>
      </c>
      <c r="C8" s="72" t="str">
        <f>KryteriaPunktoweDef[[#This Row],[Liczba punktów (1)]]</f>
        <v>0-3</v>
      </c>
      <c r="D8" s="73" t="str">
        <f>KryteriaPunktoweDef[[#This Row],[Waga kryterium
(2)]]</f>
        <v>3</v>
      </c>
      <c r="E8" s="190">
        <f>KryteriaPunktoweDef[[#This Row],[Maksymalna liczba punktów
(1x2)]]</f>
        <v>9</v>
      </c>
      <c r="F8" s="190"/>
      <c r="G8" s="190">
        <f t="shared" si="0"/>
        <v>0</v>
      </c>
      <c r="H8" s="191"/>
      <c r="I8" s="172"/>
    </row>
    <row r="9" spans="1:9" s="173" customFormat="1" ht="14.25">
      <c r="A9" s="188" t="str">
        <f>KryteriaPunktoweDef[[#This Row],[Lp.]]</f>
        <v>4.</v>
      </c>
      <c r="B9" s="212" t="str">
        <f>KryteriaPunktoweDef[[#This Row],[Nazwa kryterium]]</f>
        <v>Doświadczenie w realizacji podobnych projektów</v>
      </c>
      <c r="C9" s="72" t="str">
        <f>KryteriaPunktoweDef[[#This Row],[Liczba punktów (1)]]</f>
        <v>0-1</v>
      </c>
      <c r="D9" s="73" t="str">
        <f>KryteriaPunktoweDef[[#This Row],[Waga kryterium
(2)]]</f>
        <v>3</v>
      </c>
      <c r="E9" s="190">
        <f>KryteriaPunktoweDef[[#This Row],[Maksymalna liczba punktów
(1x2)]]</f>
        <v>3</v>
      </c>
      <c r="F9" s="190"/>
      <c r="G9" s="190">
        <f>F9*D9</f>
        <v>0</v>
      </c>
      <c r="H9" s="191"/>
      <c r="I9" s="172"/>
    </row>
    <row r="10" spans="1:9" s="173" customFormat="1" ht="15.75" customHeight="1">
      <c r="A10" s="188" t="str">
        <f>KryteriaPunktoweDef[[#This Row],[Lp.]]</f>
        <v>5.</v>
      </c>
      <c r="B10" s="189" t="str">
        <f>KryteriaPunktoweDef[[#This Row],[Nazwa kryterium]]</f>
        <v>Strategiczne znaczenie projektu dla danego obszaru</v>
      </c>
      <c r="C10" s="72" t="str">
        <f>KryteriaPunktoweDef[[#This Row],[Liczba punktów (1)]]</f>
        <v>0-3</v>
      </c>
      <c r="D10" s="73" t="str">
        <f>KryteriaPunktoweDef[[#This Row],[Waga kryterium
(2)]]</f>
        <v>2</v>
      </c>
      <c r="E10" s="190">
        <f>KryteriaPunktoweDef[[#This Row],[Maksymalna liczba punktów
(1x2)]]</f>
        <v>6</v>
      </c>
      <c r="F10" s="190"/>
      <c r="G10" s="190">
        <f t="shared" si="0"/>
        <v>0</v>
      </c>
      <c r="H10" s="191"/>
      <c r="I10" s="172"/>
    </row>
    <row r="11" spans="1:9" s="173" customFormat="1" thickBot="1">
      <c r="A11" s="192"/>
      <c r="B11" s="193" t="s">
        <v>13</v>
      </c>
      <c r="C11" s="194"/>
      <c r="D11" s="195"/>
      <c r="E11" s="196">
        <f>SUM(C.KryteriaPunktowe[Maks. 
liczba 
pkt.])</f>
        <v>50</v>
      </c>
      <c r="F11" s="197"/>
      <c r="G11" s="171">
        <f>SUM(C.KryteriaPunktowe[Liczba uzyskanych punktów (po zważeniu)])</f>
        <v>0</v>
      </c>
      <c r="H11" s="198"/>
    </row>
    <row r="12" spans="1:9" ht="15.75" thickTop="1"/>
    <row r="23" spans="2:3" ht="15.75">
      <c r="B23" s="25"/>
      <c r="C23" s="8"/>
    </row>
  </sheetData>
  <protectedRanges>
    <protectedRange sqref="H8:H10" name="Rozstęp4_1"/>
    <protectedRange sqref="H6" name="Rozstęp4_1_1"/>
    <protectedRange sqref="H7" name="Rozstęp4_1_2"/>
  </protectedRanges>
  <pageMargins left="0.70866141732283472" right="0.70866141732283472" top="0.39370078740157483" bottom="0.74803149606299213" header="0.31496062992125984" footer="0.31496062992125984"/>
  <pageSetup paperSize="9" scale="81" fitToHeight="0" orientation="landscape" r:id="rId1"/>
  <headerFooter>
    <oddFooter xml:space="preserve">&amp;C&amp;"-,Standardowy"Strona &amp;P z &amp;N&amp;"Arial,Normalny"
</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Niepoprawna wartość" error="Wybierz z listy" xr:uid="{00000000-0002-0000-0400-00000B000000}">
          <x14:formula1>
            <xm:f>OcenaPkt_Pom!$G$9:$I$9</xm:f>
          </x14:formula1>
          <xm:sqref>F9</xm:sqref>
        </x14:dataValidation>
        <x14:dataValidation type="list" allowBlank="1" showInputMessage="1" showErrorMessage="1" errorTitle="Niepoprawna wartość" error="Wybierz z listy" xr:uid="{00000000-0002-0000-0400-000007000000}">
          <x14:formula1>
            <xm:f>OcenaPkt_Pom!$G$10:$K$10</xm:f>
          </x14:formula1>
          <xm:sqref>F10</xm:sqref>
        </x14:dataValidation>
        <x14:dataValidation type="list" allowBlank="1" showInputMessage="1" showErrorMessage="1" errorTitle="Niepoprawna wartość" error="Wybierz z listy" xr:uid="{00000000-0002-0000-0400-000009000000}">
          <x14:formula1>
            <xm:f>OcenaPkt_Pom!$G$6:$K$6</xm:f>
          </x14:formula1>
          <xm:sqref>F6</xm:sqref>
        </x14:dataValidation>
        <x14:dataValidation type="list" allowBlank="1" showInputMessage="1" showErrorMessage="1" errorTitle="Niepoprawna wartość" error="Wybierz z listy" xr:uid="{00000000-0002-0000-0400-00000A000000}">
          <x14:formula1>
            <xm:f>OcenaPkt_Pom!$G$7:$J$7</xm:f>
          </x14:formula1>
          <xm:sqref>F7</xm:sqref>
        </x14:dataValidation>
        <x14:dataValidation type="list" allowBlank="1" showInputMessage="1" showErrorMessage="1" errorTitle="Niepoprawna wartość" error="Wybierz z listy" xr:uid="{E7DD3447-6BED-4978-A12F-ABD37F21B260}">
          <x14:formula1>
            <xm:f>OcenaPkt_Pom!$G$8:$K$8</xm:f>
          </x14:formula1>
          <xm:sqref>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7"/>
  <sheetViews>
    <sheetView view="pageBreakPreview" zoomScaleNormal="100" zoomScaleSheetLayoutView="100" workbookViewId="0">
      <selection activeCell="D6" sqref="D6"/>
    </sheetView>
  </sheetViews>
  <sheetFormatPr defaultColWidth="9.140625" defaultRowHeight="15"/>
  <cols>
    <col min="1" max="1" width="24.7109375" style="16" customWidth="1"/>
    <col min="2" max="2" width="23.85546875" style="16" customWidth="1"/>
    <col min="3" max="3" width="17.7109375" style="16" customWidth="1"/>
    <col min="4" max="4" width="12.28515625" style="16" customWidth="1"/>
    <col min="5" max="5" width="15.85546875" style="16" customWidth="1"/>
    <col min="6" max="6" width="9.140625" style="16"/>
    <col min="7" max="7" width="16" style="16" customWidth="1"/>
    <col min="8" max="16384" width="9.140625" style="16"/>
  </cols>
  <sheetData>
    <row r="1" spans="1:8" s="34" customFormat="1" ht="12.75">
      <c r="A1" s="53" t="str">
        <f>NagAOC!A18</f>
        <v>Numer ewidencyjny wniosku:</v>
      </c>
      <c r="B1" s="51" t="str">
        <f>NagAOC!B18</f>
        <v>RPSW.13.01.00-26-????/23</v>
      </c>
    </row>
    <row r="2" spans="1:8" s="34" customFormat="1" ht="12.75"/>
    <row r="3" spans="1:8" ht="16.5" thickBot="1">
      <c r="A3" s="20" t="s">
        <v>149</v>
      </c>
    </row>
    <row r="4" spans="1:8" ht="16.5" thickTop="1">
      <c r="A4" s="158" t="s">
        <v>31</v>
      </c>
      <c r="B4" s="159" t="s">
        <v>32</v>
      </c>
    </row>
    <row r="5" spans="1:8" ht="16.5" thickBot="1">
      <c r="A5" s="156" t="str">
        <f>IF(AND(EXACT(UPPER('B. Kryteria dopuszczające'!E26),"X"), EXACT(UPPER('B. Kryteria dopuszczające'!E27),"X")),"X","")</f>
        <v/>
      </c>
      <c r="B5" s="157" t="str">
        <f>IF(OR(EXACT(UPPER('B. Kryteria dopuszczające'!D26),"X"), EXACT(UPPER('B. Kryteria dopuszczające'!D27),"X")),"X","")</f>
        <v/>
      </c>
    </row>
    <row r="6" spans="1:8" ht="16.5" thickTop="1">
      <c r="A6" s="8"/>
      <c r="B6" s="8"/>
      <c r="C6" s="8"/>
      <c r="D6" s="8"/>
      <c r="E6" s="8"/>
      <c r="F6" s="8"/>
      <c r="G6" s="8"/>
      <c r="H6" s="8"/>
    </row>
    <row r="7" spans="1:8" ht="15.75">
      <c r="A7" s="6" t="s">
        <v>33</v>
      </c>
      <c r="B7" s="8"/>
      <c r="C7" s="8"/>
      <c r="D7" s="8"/>
      <c r="E7" s="8"/>
      <c r="F7" s="8"/>
      <c r="G7" s="8"/>
      <c r="H7" s="8"/>
    </row>
    <row r="8" spans="1:8" ht="21.95" customHeight="1">
      <c r="A8" s="8"/>
      <c r="B8" s="27" t="s">
        <v>38</v>
      </c>
      <c r="C8" s="160"/>
      <c r="D8" s="160"/>
      <c r="E8" s="96">
        <f>'C. Kryteria punktowe'!G11</f>
        <v>0</v>
      </c>
      <c r="F8" s="8"/>
      <c r="G8" s="8"/>
      <c r="H8" s="8"/>
    </row>
    <row r="9" spans="1:8" ht="15.75">
      <c r="A9" s="8"/>
      <c r="B9" s="8"/>
      <c r="C9" s="8"/>
      <c r="D9" s="8"/>
      <c r="E9" s="8"/>
      <c r="F9" s="8"/>
      <c r="G9" s="8"/>
      <c r="H9" s="8"/>
    </row>
    <row r="10" spans="1:8" ht="35.25" customHeight="1">
      <c r="A10" s="140" t="s">
        <v>39</v>
      </c>
      <c r="B10" s="169">
        <v>0</v>
      </c>
      <c r="C10" s="141" t="s">
        <v>15</v>
      </c>
      <c r="D10" s="162"/>
      <c r="E10" s="162"/>
      <c r="F10" s="162"/>
      <c r="G10" s="163"/>
      <c r="H10" s="8"/>
    </row>
    <row r="11" spans="1:8" ht="27" customHeight="1">
      <c r="A11" s="8"/>
      <c r="B11" s="8"/>
      <c r="C11" s="8"/>
      <c r="D11" s="8"/>
      <c r="E11" s="8"/>
      <c r="F11" s="8"/>
      <c r="G11" s="8"/>
      <c r="H11" s="8"/>
    </row>
    <row r="12" spans="1:8" ht="15.75">
      <c r="A12" s="3" t="s">
        <v>78</v>
      </c>
      <c r="B12" s="37"/>
      <c r="C12" s="8"/>
      <c r="D12" s="8"/>
      <c r="E12" s="8"/>
      <c r="F12" s="8"/>
      <c r="G12" s="8"/>
      <c r="H12" s="8"/>
    </row>
    <row r="13" spans="1:8" ht="15.75">
      <c r="A13" s="8"/>
      <c r="B13" s="219" t="str">
        <f>'Instr.dokonywania oceny punkt'!C13</f>
        <v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rozstrzygającym nr 3. </v>
      </c>
      <c r="C13" s="219"/>
      <c r="D13" s="219"/>
      <c r="E13" s="219"/>
      <c r="F13" s="219"/>
      <c r="G13" s="219"/>
      <c r="H13" s="8"/>
    </row>
    <row r="14" spans="1:8" ht="15.75">
      <c r="A14" s="8"/>
      <c r="B14" s="219"/>
      <c r="C14" s="219"/>
      <c r="D14" s="219"/>
      <c r="E14" s="219"/>
      <c r="F14" s="219"/>
      <c r="G14" s="219"/>
      <c r="H14" s="8"/>
    </row>
    <row r="15" spans="1:8" ht="15.75">
      <c r="A15" s="8"/>
      <c r="B15" s="219"/>
      <c r="C15" s="219"/>
      <c r="D15" s="219"/>
      <c r="E15" s="219"/>
      <c r="F15" s="219"/>
      <c r="G15" s="219"/>
      <c r="H15" s="8"/>
    </row>
    <row r="16" spans="1:8" ht="15.75">
      <c r="A16" s="8"/>
      <c r="B16" s="219"/>
      <c r="C16" s="219"/>
      <c r="D16" s="219"/>
      <c r="E16" s="219"/>
      <c r="F16" s="219"/>
      <c r="G16" s="219"/>
      <c r="H16" s="8"/>
    </row>
    <row r="17" spans="1:8" ht="16.5" customHeight="1">
      <c r="A17" s="8"/>
      <c r="B17" s="219"/>
      <c r="C17" s="219"/>
      <c r="D17" s="219"/>
      <c r="E17" s="219"/>
      <c r="F17" s="219"/>
      <c r="G17" s="219"/>
      <c r="H17" s="8"/>
    </row>
    <row r="18" spans="1:8" ht="16.5" thickBot="1">
      <c r="A18" s="8"/>
      <c r="B18" s="94"/>
      <c r="C18" s="94"/>
      <c r="D18" s="94"/>
      <c r="E18" s="94"/>
      <c r="F18" s="94"/>
      <c r="G18" s="94"/>
      <c r="H18" s="8"/>
    </row>
    <row r="19" spans="1:8" ht="33.75" customHeight="1" thickTop="1" thickBot="1">
      <c r="A19" s="8"/>
      <c r="B19" s="206" t="str">
        <f>'Instr.dokonywania oceny punkt'!B16</f>
        <v xml:space="preserve">KRYTERIUM ROZSTRZYGAJĄCE NR 1 </v>
      </c>
      <c r="C19" s="220" t="str">
        <f>'Instr.dokonywania oceny punkt'!C16</f>
        <v>Efektywność dofinansowania (Kryterium punktowe 1)</v>
      </c>
      <c r="D19" s="220"/>
      <c r="E19" s="220"/>
      <c r="F19" s="220"/>
      <c r="G19" s="221"/>
      <c r="H19" s="8"/>
    </row>
    <row r="20" spans="1:8" ht="33.75" customHeight="1" thickTop="1">
      <c r="A20" s="8"/>
      <c r="B20" s="215" t="str">
        <f>'Instr.dokonywania oceny punkt'!B17</f>
        <v>KRYTERIUM ROZSTRZYGAJĄCE NR 2</v>
      </c>
      <c r="C20" s="220" t="str">
        <f>'Instr.dokonywania oceny punkt'!C17</f>
        <v>Liczba osób objętych wsparciem (Kryterium punktowe 2)</v>
      </c>
      <c r="D20" s="220"/>
      <c r="E20" s="220"/>
      <c r="F20" s="220"/>
      <c r="G20" s="221"/>
      <c r="H20" s="8"/>
    </row>
    <row r="21" spans="1:8" ht="33.75" customHeight="1" thickBot="1">
      <c r="A21" s="8"/>
      <c r="B21" s="161" t="str">
        <f>'Instr.dokonywania oceny punkt'!B18</f>
        <v>KRYTERIUM ROZSTRZYGAJĄCE NR 3</v>
      </c>
      <c r="C21" s="222" t="str">
        <f>'Instr.dokonywania oceny punkt'!C18</f>
        <v>Stopień przygotowania projektu do realizacji (Kryterium punktowe 3)</v>
      </c>
      <c r="D21" s="222"/>
      <c r="E21" s="222"/>
      <c r="F21" s="222"/>
      <c r="G21" s="223"/>
      <c r="H21" s="8"/>
    </row>
    <row r="22" spans="1:8" ht="16.5" thickTop="1">
      <c r="A22" s="8"/>
      <c r="B22" s="8"/>
      <c r="C22" s="8"/>
      <c r="D22" s="8"/>
      <c r="E22" s="8"/>
      <c r="F22" s="8"/>
      <c r="G22" s="8"/>
      <c r="H22" s="8"/>
    </row>
    <row r="23" spans="1:8" ht="15.75">
      <c r="B23" s="8"/>
      <c r="C23" s="8"/>
      <c r="D23" s="8"/>
      <c r="E23" s="8"/>
      <c r="F23" s="8"/>
      <c r="G23" s="8"/>
      <c r="H23" s="8"/>
    </row>
    <row r="24" spans="1:8" ht="15.75">
      <c r="A24" s="142" t="s">
        <v>60</v>
      </c>
      <c r="B24" s="8" t="s">
        <v>79</v>
      </c>
      <c r="C24" s="8"/>
      <c r="D24" s="8"/>
      <c r="E24" s="8"/>
      <c r="F24" s="8"/>
      <c r="G24" s="8"/>
      <c r="H24" s="8"/>
    </row>
    <row r="25" spans="1:8" ht="15.75">
      <c r="B25" s="78" t="s">
        <v>61</v>
      </c>
      <c r="C25" s="8"/>
      <c r="D25" s="8"/>
      <c r="E25" s="8"/>
      <c r="F25" s="8"/>
      <c r="G25" s="8"/>
      <c r="H25" s="8"/>
    </row>
    <row r="26" spans="1:8" ht="15.75">
      <c r="A26" s="8"/>
      <c r="B26" s="8"/>
      <c r="C26" s="8"/>
      <c r="D26" s="8"/>
      <c r="E26" s="8"/>
      <c r="F26" s="8"/>
      <c r="G26" s="8"/>
      <c r="H26" s="8"/>
    </row>
    <row r="27" spans="1:8" ht="15.75">
      <c r="A27" s="8"/>
      <c r="B27" s="8"/>
      <c r="C27" s="8"/>
      <c r="D27" s="8"/>
      <c r="E27" s="8"/>
      <c r="F27" s="8"/>
      <c r="G27" s="8"/>
      <c r="H27" s="8"/>
    </row>
  </sheetData>
  <protectedRanges>
    <protectedRange sqref="B10" name="Rozstęp1_1"/>
  </protectedRanges>
  <mergeCells count="4">
    <mergeCell ref="B13:G17"/>
    <mergeCell ref="C19:G19"/>
    <mergeCell ref="C21:G21"/>
    <mergeCell ref="C20:G20"/>
  </mergeCells>
  <pageMargins left="0.70866141732283472" right="0.70866141732283472" top="0.39370078740157483" bottom="0.74803149606299213" header="0.31496062992125984" footer="0.31496062992125984"/>
  <pageSetup paperSize="9" orientation="landscape" r:id="rId1"/>
  <headerFooter>
    <oddFooter xml:space="preserve">&amp;C&amp;"-,Standardowy"Strona &amp;P z &amp;N&amp;"Arial,Normalny"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12</vt:i4>
      </vt:variant>
    </vt:vector>
  </HeadingPairs>
  <TitlesOfParts>
    <vt:vector size="21" baseType="lpstr">
      <vt:lpstr>NagAOC</vt:lpstr>
      <vt:lpstr>Instr.dokonywania oceny punkt</vt:lpstr>
      <vt:lpstr>OcenaPkt_Pom</vt:lpstr>
      <vt:lpstr>A. Kryteria Formalne</vt:lpstr>
      <vt:lpstr>A. Kryteria Formalne_Pom</vt:lpstr>
      <vt:lpstr>B. Kryteria dopuszczające</vt:lpstr>
      <vt:lpstr>B. Kryteria dopuszczające_Pom</vt:lpstr>
      <vt:lpstr>C. Kryteria punktowe</vt:lpstr>
      <vt:lpstr>Wynik oceny</vt:lpstr>
      <vt:lpstr>KwotaDofinansProp</vt:lpstr>
      <vt:lpstr>'A. Kryteria Formalne'!Obszar_wydruku</vt:lpstr>
      <vt:lpstr>'A. Kryteria Formalne_Pom'!Obszar_wydruku</vt:lpstr>
      <vt:lpstr>'B. Kryteria dopuszczające'!Obszar_wydruku</vt:lpstr>
      <vt:lpstr>'B. Kryteria dopuszczające_Pom'!Obszar_wydruku</vt:lpstr>
      <vt:lpstr>'C. Kryteria punktowe'!Obszar_wydruku</vt:lpstr>
      <vt:lpstr>'Instr.dokonywania oceny punkt'!Obszar_wydruku</vt:lpstr>
      <vt:lpstr>NagAOC!Obszar_wydruku</vt:lpstr>
      <vt:lpstr>OcenaPkt_Pom!Obszar_wydruku</vt:lpstr>
      <vt:lpstr>'Wynik oceny'!Obszar_wydruku</vt:lpstr>
      <vt:lpstr>OcenaData</vt:lpstr>
      <vt:lpstr>NagAOC!OLE_LINK1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Kobryń, Maciej</cp:lastModifiedBy>
  <cp:lastPrinted>2023-01-04T08:01:31Z</cp:lastPrinted>
  <dcterms:created xsi:type="dcterms:W3CDTF">2008-04-25T12:39:43Z</dcterms:created>
  <dcterms:modified xsi:type="dcterms:W3CDTF">2023-04-06T12:31:02Z</dcterms:modified>
</cp:coreProperties>
</file>