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filterPrivacy="1" defaultThemeVersion="124226"/>
  <xr:revisionPtr revIDLastSave="0" documentId="10_ncr:8100000_{A826858F-E85B-4A26-87BB-673C62517FC4}" xr6:coauthVersionLast="32" xr6:coauthVersionMax="32" xr10:uidLastSave="{00000000-0000-0000-0000-000000000000}"/>
  <bookViews>
    <workbookView xWindow="360" yWindow="60" windowWidth="11295" windowHeight="5580" tabRatio="557" activeTab="2" xr2:uid="{00000000-000D-0000-FFFF-FFFF00000000}"/>
  </bookViews>
  <sheets>
    <sheet name="NagAOC" sheetId="4" r:id="rId1"/>
    <sheet name="A. Kryteria Formalne" sheetId="6" r:id="rId2"/>
    <sheet name="B. Kryteria dopuszczające" sheetId="7" r:id="rId3"/>
    <sheet name="C. Kryteria punktowe" sheetId="8" r:id="rId4"/>
    <sheet name="Instruk. oceny punktowej" sheetId="1" r:id="rId5"/>
    <sheet name="Wynik oceny " sheetId="10" r:id="rId6"/>
  </sheets>
  <externalReferences>
    <externalReference r:id="rId7"/>
    <externalReference r:id="rId8"/>
    <externalReference r:id="rId9"/>
  </externalReferences>
  <definedNames>
    <definedName name="_ftn1" localSheetId="0">NagAOC!#REF!</definedName>
    <definedName name="_ftnref1" localSheetId="0">NagAOC!#REF!</definedName>
    <definedName name="a1Wartość_całkowita_projektu" localSheetId="5">[1]DaneAOC!$B$11</definedName>
    <definedName name="a1Wartość_całkowita_projektu">[2]DaneAOC!$B$11</definedName>
    <definedName name="a2Koszty_kwalifikowalne" localSheetId="5">[1]DaneAOC!$B$12</definedName>
    <definedName name="a2Koszty_kwalifikowalne">[2]DaneAOC!$B$12</definedName>
    <definedName name="a3Wnioskowana_kwota_dofinansowania" localSheetId="5">[1]DaneAOC!$B$13</definedName>
    <definedName name="a3Wnioskowana_kwota_dofinansowania">[2]DaneAOC!$B$13</definedName>
    <definedName name="a4w_tym_EFRR" localSheetId="5">[1]DaneAOC!$B$14</definedName>
    <definedName name="a4w_tym_EFRR">[2]DaneAOC!$B$14</definedName>
    <definedName name="a5PropKwotaDofinansowania_PLN" localSheetId="5">'Wynik oceny '!$C$14</definedName>
    <definedName name="a5PropKwotaDofinansowania_PLN">#REF!</definedName>
    <definedName name="ddd">{"sto";"dwieście";"trzysta";"czterysta";"pięćset";"sześćset";"siedemset";"osiemset";"dziewięcset"}</definedName>
    <definedName name="excelblog_Dziesiatki" localSheetId="1">{"dziesięć";"dwadzieścia";"trzydzieści";"czterdzieści";"pięćdziesiąt";"sześćdziesiąt";"siedemdziesiąt";"osiemdziesiąt";"dziewięćdziesiąt"}</definedName>
    <definedName name="excelblog_Dziesiatki" localSheetId="2">{"dziesięć";"dwadzieścia";"trzydzieści";"czterdzieści";"pięćdziesiąt";"sześćdziesiąt";"siedemdziesiąt";"osiemdziesiąt";"dziewięćdziesiąt"}</definedName>
    <definedName name="excelblog_Dziesiatki" localSheetId="3">{"dziesięć";"dwadzieścia";"trzydzieści";"czterdzieści";"pięćdziesiąt";"sześćdziesiąt";"siedemdziesiąt";"osiemdziesiąt";"dziewięćdziesiąt"}</definedName>
    <definedName name="excelblog_Dziesiatki" localSheetId="5">{"dziesięć";"dwadzieścia";"trzydzieści";"czterdzieści";"pięćdziesiąt";"sześćdziesiąt";"siedemdziesiąt";"osiemdziesiąt";"dziewięćdziesiąt"}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1">{"jeden";"dwa";"trzy";"cztery";"pięć";"sześć";"siedem";"osiem";"dziewięć";"dziesięć";"jedenaście";"dwanaście";"trzynaście";"czternaście";"piętnaście";"szestnaście";"siedemnaście";"osiemnaście";"dziewiętnaście";"dwadzieścia"}</definedName>
    <definedName name="excelblog_Jednosci" localSheetId="2">{"jeden";"dwa";"trzy";"cztery";"pięć";"sześć";"siedem";"osiem";"dziewięć";"dziesięć";"jedenaście";"dwanaście";"trzynaście";"czternaście";"piętnaście";"szestnaście";"siedemnaście";"osiemnaście";"dziewiętnaście";"dwadzieścia"}</definedName>
    <definedName name="excelblog_Jednosci" localSheetId="3">{"jeden";"dwa";"trzy";"cztery";"pięć";"sześć";"siedem";"osiem";"dziewięć";"dziesięć";"jedenaście";"dwanaście";"trzynaście";"czternaście";"piętnaście";"szestnaście";"siedemnaście";"osiemnaście";"dziewiętnaście";"dwadzieścia"}</definedName>
    <definedName name="excelblog_Jednosci" localSheetId="5">{"jeden";"dwa";"trzy";"cztery";"pięć";"sześć";"siedem";"osiem";"dziewięć";"dziesięć";"jedenaście";"dwanaście";"trzynaście";"czternaście";"piętnaście";"szestnaście";"siedemnaście";"osiemnaście";"dziewiętnaście";"dwadzieścia"}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1">{"sto";"dwieście";"trzysta";"czterysta";"pięćset";"sześćset";"siedemset";"osiemset";"dziewięcset"}</definedName>
    <definedName name="excelblog_Setki" localSheetId="2">{"sto";"dwieście";"trzysta";"czterysta";"pięćset";"sześćset";"siedemset";"osiemset";"dziewięcset"}</definedName>
    <definedName name="excelblog_Setki" localSheetId="3">{"sto";"dwieście";"trzysta";"czterysta";"pięćset";"sześćset";"siedemset";"osiemset";"dziewięcset"}</definedName>
    <definedName name="excelblog_Setki" localSheetId="5">{"sto";"dwieście";"trzysta";"czterysta";"pięćset";"sześćset";"siedemset";"osiemset";"dziewięcset"}</definedName>
    <definedName name="excelblog_Setki">{"sto";"dwieście";"trzysta";"czterysta";"pięćset";"sześćset";"siedemset";"osiemset";"dziewięcset"}</definedName>
    <definedName name="KwotaDofinansProp" comment="Proponowana_kwota_dofinansowania_PLN" localSheetId="5">'[1]Wynik oceny'!$C$10</definedName>
    <definedName name="KwotaDofinansProp" comment="Proponowana_kwota_dofinansowania_PLN">'[2]Wynik oceny'!$C$10</definedName>
    <definedName name="_xlnm.Print_Area" localSheetId="1">'A. Kryteria Formalne'!$A$1:$F$24</definedName>
    <definedName name="_xlnm.Print_Area" localSheetId="2">'B. Kryteria dopuszczające'!$A$1:$F$69</definedName>
    <definedName name="_xlnm.Print_Area" localSheetId="3">'C. Kryteria punktowe'!$A$1:$H$28</definedName>
    <definedName name="_xlnm.Print_Area" localSheetId="0">NagAOC!$A$1:$F$18</definedName>
    <definedName name="_xlnm.Print_Area" localSheetId="5">'Wynik oceny '!$A$1:$H$19</definedName>
    <definedName name="OcenaData" comment="Data Oceny" localSheetId="5">'Wynik oceny '!$B$19</definedName>
    <definedName name="OcenaData" comment="Data Oceny">#REF!</definedName>
    <definedName name="OLE_LINK1" localSheetId="0">NagAOC!$C$18</definedName>
    <definedName name="PnktyUzyskane" localSheetId="5">'[1]C. Kryteria punktowe'!$G$14</definedName>
    <definedName name="PnktyUzyskane">'[2]C. Kryteria punktowe'!$G$14</definedName>
    <definedName name="slownie" localSheetId="0">#REF!</definedName>
    <definedName name="slownie">#REF!</definedName>
    <definedName name="XX">#REF!</definedName>
  </definedNames>
  <calcPr calcId="162913"/>
</workbook>
</file>

<file path=xl/calcChain.xml><?xml version="1.0" encoding="utf-8"?>
<calcChain xmlns="http://schemas.openxmlformats.org/spreadsheetml/2006/main">
  <c r="A1" i="10" l="1"/>
  <c r="E23" i="10"/>
  <c r="C17" i="10"/>
  <c r="F16" i="10"/>
  <c r="C16" i="10"/>
  <c r="F15" i="10"/>
  <c r="C15" i="10"/>
  <c r="B10" i="10"/>
  <c r="A10" i="10"/>
  <c r="G7" i="8" l="1"/>
  <c r="G8" i="8"/>
  <c r="G9" i="8"/>
  <c r="G10" i="8"/>
  <c r="G16" i="8" s="1"/>
  <c r="G11" i="8"/>
  <c r="G12" i="8"/>
  <c r="G13" i="8"/>
  <c r="G14" i="8"/>
  <c r="G15" i="8"/>
  <c r="G6" i="8"/>
  <c r="E16" i="8"/>
  <c r="G34" i="7"/>
  <c r="G33" i="7"/>
  <c r="G32" i="7"/>
  <c r="B1" i="8" l="1"/>
  <c r="B1" i="7"/>
  <c r="E41" i="7"/>
  <c r="D41" i="7"/>
  <c r="E40" i="7"/>
  <c r="D40" i="7"/>
  <c r="K39" i="7"/>
  <c r="I39" i="7"/>
  <c r="C36" i="7"/>
  <c r="B36" i="7"/>
  <c r="G31" i="7"/>
  <c r="M30" i="7"/>
  <c r="K30" i="7"/>
  <c r="I30" i="7"/>
  <c r="G30" i="7"/>
  <c r="M29" i="7"/>
  <c r="K29" i="7"/>
  <c r="I29" i="7"/>
  <c r="G29" i="7"/>
  <c r="M28" i="7"/>
  <c r="K28" i="7"/>
  <c r="I28" i="7"/>
  <c r="G28" i="7"/>
  <c r="M27" i="7"/>
  <c r="K27" i="7"/>
  <c r="I27" i="7"/>
  <c r="G27" i="7"/>
  <c r="M26" i="7"/>
  <c r="K26" i="7"/>
  <c r="I26" i="7"/>
  <c r="G26" i="7"/>
  <c r="M25" i="7"/>
  <c r="K25" i="7"/>
  <c r="I25" i="7"/>
  <c r="G25" i="7"/>
  <c r="C20" i="7"/>
  <c r="B20" i="7"/>
  <c r="M18" i="7"/>
  <c r="K18" i="7"/>
  <c r="I18" i="7"/>
  <c r="G18" i="7"/>
  <c r="M17" i="7"/>
  <c r="K17" i="7"/>
  <c r="I17" i="7"/>
  <c r="G17" i="7"/>
  <c r="M16" i="7"/>
  <c r="K16" i="7"/>
  <c r="I16" i="7"/>
  <c r="G16" i="7"/>
  <c r="M15" i="7"/>
  <c r="K15" i="7"/>
  <c r="I15" i="7"/>
  <c r="G15" i="7"/>
  <c r="M14" i="7"/>
  <c r="K14" i="7"/>
  <c r="I14" i="7"/>
  <c r="G14" i="7"/>
  <c r="M13" i="7"/>
  <c r="K13" i="7"/>
  <c r="I13" i="7"/>
  <c r="G13" i="7"/>
  <c r="M12" i="7"/>
  <c r="K12" i="7"/>
  <c r="I12" i="7"/>
  <c r="G12" i="7"/>
  <c r="M11" i="7"/>
  <c r="K11" i="7"/>
  <c r="I11" i="7"/>
  <c r="G11" i="7"/>
  <c r="M10" i="7"/>
  <c r="K10" i="7"/>
  <c r="I10" i="7"/>
  <c r="G10" i="7"/>
  <c r="M9" i="7"/>
  <c r="K9" i="7"/>
  <c r="I9" i="7"/>
  <c r="G9" i="7"/>
  <c r="M8" i="7"/>
  <c r="K8" i="7"/>
  <c r="I8" i="7"/>
  <c r="G8" i="7"/>
  <c r="M7" i="7"/>
  <c r="K7" i="7"/>
  <c r="I7" i="7"/>
  <c r="G7" i="7"/>
  <c r="M6" i="7"/>
  <c r="K6" i="7"/>
  <c r="I6" i="7"/>
  <c r="G6" i="7"/>
  <c r="C1" i="7"/>
  <c r="C1" i="6"/>
  <c r="B1" i="6"/>
  <c r="E19" i="6"/>
  <c r="D19" i="6"/>
  <c r="L15" i="6"/>
  <c r="J15" i="6"/>
  <c r="H15" i="6"/>
  <c r="G15" i="6"/>
  <c r="L14" i="6"/>
  <c r="J14" i="6"/>
  <c r="H14" i="6"/>
  <c r="G14" i="6"/>
  <c r="L13" i="6"/>
  <c r="J13" i="6"/>
  <c r="H13" i="6"/>
  <c r="G13" i="6"/>
  <c r="L12" i="6"/>
  <c r="J12" i="6"/>
  <c r="H12" i="6"/>
  <c r="G12" i="6"/>
  <c r="L11" i="6"/>
  <c r="J11" i="6"/>
  <c r="H11" i="6"/>
  <c r="G11" i="6"/>
  <c r="L10" i="6"/>
  <c r="J10" i="6"/>
  <c r="H10" i="6"/>
  <c r="G10" i="6"/>
  <c r="L9" i="6"/>
  <c r="J9" i="6"/>
  <c r="H9" i="6"/>
  <c r="G9" i="6"/>
  <c r="L8" i="6"/>
  <c r="J8" i="6"/>
  <c r="H8" i="6"/>
  <c r="G8" i="6"/>
  <c r="L7" i="6"/>
  <c r="J7" i="6"/>
  <c r="H7" i="6"/>
  <c r="G7" i="6"/>
  <c r="L6" i="6"/>
  <c r="J6" i="6"/>
  <c r="H6" i="6"/>
  <c r="G6" i="6"/>
  <c r="C1" i="1"/>
  <c r="B1" i="1"/>
  <c r="B18" i="4"/>
  <c r="B1" i="10" s="1"/>
  <c r="B17" i="4"/>
  <c r="B16" i="4"/>
  <c r="B15" i="4"/>
  <c r="B14" i="4"/>
  <c r="B13" i="4"/>
  <c r="B12" i="4"/>
  <c r="C1" i="8" l="1"/>
</calcChain>
</file>

<file path=xl/sharedStrings.xml><?xml version="1.0" encoding="utf-8"?>
<sst xmlns="http://schemas.openxmlformats.org/spreadsheetml/2006/main" count="268" uniqueCount="202">
  <si>
    <t>PRIORYTET INWESTYCYJNY:</t>
  </si>
  <si>
    <t>OŚ PRIORYTETOWA:</t>
  </si>
  <si>
    <t>DZIAŁANIE:</t>
  </si>
  <si>
    <t xml:space="preserve">Typ projektu: </t>
  </si>
  <si>
    <t xml:space="preserve">Wnioskodawca: </t>
  </si>
  <si>
    <t xml:space="preserve">Tytuł projektu: </t>
  </si>
  <si>
    <t>Wartość całkowita projektu:</t>
  </si>
  <si>
    <t>Koszty kwalifikowalne:</t>
  </si>
  <si>
    <t>Wnioskowana kwota dofinansowania:</t>
  </si>
  <si>
    <t xml:space="preserve">w tym EFRR: </t>
  </si>
  <si>
    <t>Numer ewidencyjny wniosku:</t>
  </si>
  <si>
    <t>Lp.</t>
  </si>
  <si>
    <t>Nazwa kryterium</t>
  </si>
  <si>
    <t>Definicja kryterium (informacja o zasadach oceny)</t>
  </si>
  <si>
    <t>Instrukcja dokonywania oceny punktowej</t>
  </si>
  <si>
    <t>A. Kryteria Formalne</t>
  </si>
  <si>
    <t>(Niespełnienie co najmniej jednego z wymienionych poniżej kryteriów powoduje odrzucenie projektu)</t>
  </si>
  <si>
    <t>Tak</t>
  </si>
  <si>
    <t>Nie</t>
  </si>
  <si>
    <t>Nie dotyczy</t>
  </si>
  <si>
    <t>Tak Względne</t>
  </si>
  <si>
    <r>
      <t xml:space="preserve">Wniosek złożony w odpowiedzi na właściwe ogłoszenie konkursowe/o naborze nr </t>
    </r>
    <r>
      <rPr>
        <b/>
        <sz val="12"/>
        <color rgb="FFFF0000"/>
        <rFont val="Calibri"/>
        <family val="2"/>
        <charset val="238"/>
        <scheme val="minor"/>
      </rPr>
      <t>RPSW.02.02.00-IZ.00-26-….../18*</t>
    </r>
    <r>
      <rPr>
        <sz val="12"/>
        <color rgb="FFFF0000"/>
        <rFont val="Calibri"/>
        <family val="2"/>
        <charset val="238"/>
        <scheme val="minor"/>
      </rPr>
      <t xml:space="preserve"> </t>
    </r>
  </si>
  <si>
    <t xml:space="preserve">Jeżeli wniosek dotyczy innego konkursu/naboru  niż ten, w ramach którego został złożony, wniosek zostaje odrzucony. </t>
  </si>
  <si>
    <t xml:space="preserve">Wniosek złożony do właściwej instytucji </t>
  </si>
  <si>
    <t>Jeżeli wniosek nie został złożony do Sekretariatu Departamentu Wdrażania EFRR, na adres: ul. Sienkiewicza 63, 25-002 Kielce, pok. 313 p. II. *, wniosek zostaje odrzucony.</t>
  </si>
  <si>
    <t>Wnioskodawca/partnerzy uprawniony/uprawnieni jest/są do składania wniosku/otrzymania wsparcia</t>
  </si>
  <si>
    <r>
      <t>1. Jeżeli wnioskodawca/partner jest spoza katalogu podmiotów uprawnionych 
do wnioskowania o dofinansowanie wskazanego w Regulaminie konkursu/naboru nr</t>
    </r>
    <r>
      <rPr>
        <b/>
        <sz val="12"/>
        <color rgb="FFFF0000"/>
        <rFont val="Calibri"/>
        <family val="2"/>
        <charset val="238"/>
        <scheme val="minor"/>
      </rPr>
      <t xml:space="preserve"> RPSW.02.02.00-IZ.00-26-….../18*</t>
    </r>
    <r>
      <rPr>
        <sz val="12"/>
        <rFont val="Calibri"/>
        <family val="2"/>
        <charset val="238"/>
        <scheme val="minor"/>
      </rPr>
      <t xml:space="preserve"> , wniosek zostaje odrzucony, i/lub 
2.Jeżeli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 </t>
    </r>
  </si>
  <si>
    <t>Właściwe miejsce realizacji projektu</t>
  </si>
  <si>
    <r>
      <t xml:space="preserve">Jeżeli projekt nie jest realizowany na terenie województwa świętokrzyskiego oraz jest realizowany poza wskazanym obszarem strategicznej interwencji </t>
    </r>
    <r>
      <rPr>
        <strike/>
        <sz val="12"/>
        <rFont val="Calibri"/>
        <family val="2"/>
        <charset val="238"/>
        <scheme val="minor"/>
      </rPr>
      <t>……………….</t>
    </r>
    <r>
      <rPr>
        <sz val="12"/>
        <rFont val="Calibri"/>
        <family val="2"/>
        <charset val="238"/>
        <scheme val="minor"/>
      </rPr>
      <t>.* (o ile dotyczy),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</si>
  <si>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</si>
  <si>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</si>
  <si>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</si>
  <si>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</si>
  <si>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 xml:space="preserve">Jeżeli we wniosku o dofinansowanie wartość wnioskowanego dofinansowania przekracza pułap maksymalnego poziomu dofinansowania, wniosek zostaje odrzucony. </t>
  </si>
  <si>
    <t xml:space="preserve">Jeżeli wniosek nie spełnia warunku minimalnej/maksymalnej wartości projektu, wniosek zostaje odrzucony. </t>
  </si>
  <si>
    <t>Jeżeli wniosek nie spełnia warunku minimalnej/maksymalnej wartości wydatków kwalifikowalnych projektu, wniosek zostaje odrzucony.</t>
  </si>
  <si>
    <r>
      <t>Wniosek zgodny z typami projektów przewidzianymi dla danego działania zgodnie z Regulaminem konkursu/naboru nr</t>
    </r>
    <r>
      <rPr>
        <sz val="12"/>
        <color rgb="FFFF0000"/>
        <rFont val="Calibri"/>
        <family val="2"/>
        <charset val="238"/>
        <scheme val="minor"/>
      </rPr>
      <t xml:space="preserve"> RPSW.02.02.00-IZ.00-26-…../18* </t>
    </r>
  </si>
  <si>
    <t xml:space="preserve">Jeżeli wniosek nie jest zgodny z typami projektów przewidzianymi dla danego działania, wniosek zostaje odrzucony. </t>
  </si>
  <si>
    <t>WYNIK OCENY - KRYTERIA FORMALNE:</t>
  </si>
  <si>
    <t>Pozytywny</t>
  </si>
  <si>
    <t xml:space="preserve">Negatywny </t>
  </si>
  <si>
    <t>B1 KRYTERIA DOPUSZCZAJĄCE OGÓLNE</t>
  </si>
  <si>
    <t xml:space="preserve">Nazwa kryterium </t>
  </si>
  <si>
    <t>Spójność dokumentacji projektowej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</si>
  <si>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</si>
  <si>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</si>
  <si>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</si>
  <si>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
  </si>
  <si>
    <t>Efektywność ekonomiczna projektu</t>
  </si>
  <si>
    <t xml:space="preserve"> 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</si>
  <si>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 NIE DOTYCZY</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</si>
  <si>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10"/>
        <rFont val="Arial"/>
        <family val="2"/>
        <charset val="238"/>
      </rPr>
      <t>…………………………</t>
    </r>
    <r>
      <rPr>
        <sz val="10"/>
        <rFont val="Arial"/>
        <family val="2"/>
        <charset val="238"/>
      </rPr>
      <t>*
Na wezwanie Instytucji Zarządzającej RPOWŚ 2014-2020, Wnioskodawca może uzupełnić lub poprawić projekt w zakresie niniejszego kryterium na etapie oceny spełniania kryteriów wyboru (zgodnie z art. 45 ust. 3 ustawy wdrożeniowej).</t>
    </r>
  </si>
  <si>
    <t>Potencjalna kwalifikowalność wydatków</t>
  </si>
  <si>
    <r>
      <t xml:space="preserve">W kryterium badane będzie w szczególności:
-  czy wydatki zostaną poniesione w okresie kwalifikowalności (tj. między dniem 1 stycznia 2014 r. a dniem 31 grudnia 2020 r., z zastrzeżeniem zasad określonych dla pomocy publicznej oraz zapisów Regulaminu konkursu/naboru nr </t>
    </r>
    <r>
      <rPr>
        <b/>
        <sz val="10"/>
        <color rgb="FFFF0000"/>
        <rFont val="Arial"/>
        <family val="2"/>
        <charset val="238"/>
      </rPr>
      <t>RPSW.02.02.00-IZ.00-26-.../18*).;</t>
    </r>
    <r>
      <rPr>
        <sz val="10"/>
        <rFont val="Arial"/>
        <family val="2"/>
        <charset val="238"/>
      </rPr>
      <t xml:space="preserve">
- czy wydatki są zgodne z obowiązującymi przepisami prawa unijnego oraz prawa krajowego oraz wytycznymi Ministra Rozwoju;
- czy wydatki są zgodne z zapisami Regulaminu konkursu/naboru nr </t>
    </r>
    <r>
      <rPr>
        <b/>
        <sz val="10"/>
        <color rgb="FFFF0000"/>
        <rFont val="Arial"/>
        <family val="2"/>
        <charset val="238"/>
      </rPr>
      <t xml:space="preserve"> RPSW.02.02.00-IZ.00-26-.../18*</t>
    </r>
    <r>
      <rPr>
        <sz val="10"/>
        <rFont val="Arial"/>
        <family val="2"/>
        <charset val="238"/>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</si>
  <si>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t>Trwałość projektu</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</si>
  <si>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</si>
  <si>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t>Adekwatność rodzaju wskaźników do typu projektu i realność ich wartości docelowych</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</si>
  <si>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</si>
  <si>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 xml:space="preserve">Wykonalność prawna 
projektu
</t>
  </si>
  <si>
    <t xml:space="preserve">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
</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</si>
  <si>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</si>
  <si>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</si>
  <si>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</si>
  <si>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</si>
  <si>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obowiązujacym na dzien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</si>
  <si>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</si>
  <si>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</si>
  <si>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</si>
  <si>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 zgodnie z Regulaminem konkursu/naboru</t>
  </si>
  <si>
    <t>B2 KRYTERIA DOPUSZCZAJĄCE SEKTOROWE</t>
  </si>
  <si>
    <t>Wynik oceny dopuszczającej</t>
  </si>
  <si>
    <t>1.</t>
  </si>
  <si>
    <t xml:space="preserve">Przekazanie projektu do oceny punktowej </t>
  </si>
  <si>
    <t>2.</t>
  </si>
  <si>
    <t xml:space="preserve">Odrzucenie projektu z powodu niespełnienia kryteriów dopuszczających ogólnych </t>
  </si>
  <si>
    <t>3.</t>
  </si>
  <si>
    <t>Odrzucenie projektu z powodu niespełnienia kryteriów dopuszczających sektorowych</t>
  </si>
  <si>
    <t>C. KRYTERIA PUNKTOWE</t>
  </si>
  <si>
    <t>(Nie uzyskanie co najmniej 60% maksymalnej liczby punktów powoduje odrzucenie projektu)</t>
  </si>
  <si>
    <t>Kryterium</t>
  </si>
  <si>
    <t>Punktacja</t>
  </si>
  <si>
    <t>Waga</t>
  </si>
  <si>
    <t>Maks. 
liczba 
pkt.</t>
  </si>
  <si>
    <t>Liczba uzyskanych punktów (przed zważeniem)</t>
  </si>
  <si>
    <t>Liczba uzyskanych punktów (po zważeniu)</t>
  </si>
  <si>
    <t>Uzasadnienie oceny</t>
  </si>
  <si>
    <t>4.</t>
  </si>
  <si>
    <t>5.</t>
  </si>
  <si>
    <t>0-3</t>
  </si>
  <si>
    <t>6.</t>
  </si>
  <si>
    <t>7.</t>
  </si>
  <si>
    <t>RAZEM</t>
  </si>
  <si>
    <t>Negatywny</t>
  </si>
  <si>
    <t>Proponowana kwota dofinansowania PLN:</t>
  </si>
  <si>
    <t>słownie:</t>
  </si>
  <si>
    <t>Data oceny:</t>
  </si>
  <si>
    <t>(rrrr-mm-dd)</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</si>
  <si>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</si>
  <si>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t>1. Innowacje i nauka</t>
  </si>
  <si>
    <t xml:space="preserve">1.2  Badania i rozwój w sektorze świętokrzyskiej przedsiębiorczości  </t>
  </si>
  <si>
    <t>Poziom gotowości technologii będącej przedmiotem projektu przed rozpoczęciem projektu</t>
  </si>
  <si>
    <t>Nowość rezultatów projektu</t>
  </si>
  <si>
    <t>Praktyczna użyteczność rezultatów prac B+R</t>
  </si>
  <si>
    <t>Opłacalność wdrożenia rezultatów prac B+R</t>
  </si>
  <si>
    <t xml:space="preserve">Wpływ projektu na realizację zasady równości szans i niedyskryminacji oraz zasady  zrównoważonego rozwoju. </t>
  </si>
  <si>
    <t>Udział wnioskodawcy w konsorcjum na rzecz rozwoju inteligentnej specjalizacji, w ramach której składany jest projekt.</t>
  </si>
  <si>
    <t>Czy projekt wpisuje się  w zakres inteligentnych specjalizacji województwa świętokrzyskiego?</t>
  </si>
  <si>
    <t xml:space="preserve">Czy w przypadku inwestycji dotyczącej infrastruktury B+R Wnioskodawca przedstawił rzetelną i wiarygodną agendę B+R, dotyczącą planowanych przez daną firmę działań badawczo-rozwojowych? </t>
  </si>
  <si>
    <t>Czy w przypadku zakupu wyników prac B+R projekt przewiduje przeprowadzenie dodatkowych prac rozwojowych?</t>
  </si>
  <si>
    <t>Czy w przypadku beneficjentów będących dużymi przedsiębiorstwami zapewniono tzw.  efekty dyfuzji działalności innowacyjnej oraz B+R do gospodarki oraz współpracy z mśp, NGO i instytucjami badawczymi?</t>
  </si>
  <si>
    <t>Czy projekt obejmuje badania przemysłowe i prace rozwojowe albo prace rozwojowe?</t>
  </si>
  <si>
    <t>Czy zaplanowane prace B+R są adekwatne i niezbędne do osiągnięcia celu projektu, a ryzyka z nimi związane zostały zdefiniowane?</t>
  </si>
  <si>
    <r>
      <t>Czy zespół badawczy oraz zasoby techniczne wnioskodawcy zapewniają prawidłową realizację zaplanowanych w projekcie prac B+R</t>
    </r>
    <r>
      <rPr>
        <sz val="10"/>
        <color theme="1"/>
        <rFont val="Cambria"/>
        <family val="1"/>
        <charset val="238"/>
      </rPr>
      <t>?</t>
    </r>
  </si>
  <si>
    <r>
      <t>Czy projekt dotyczy innowacji produktowej lub procesowej?</t>
    </r>
    <r>
      <rPr>
        <sz val="10"/>
        <color theme="1"/>
        <rFont val="Cambria"/>
        <family val="1"/>
        <charset val="238"/>
      </rPr>
      <t xml:space="preserve"> </t>
    </r>
  </si>
  <si>
    <t>Czy kwestia własności intelektualnej nie stanowi bariery dla wdrożenia rezultatów projektu?</t>
  </si>
  <si>
    <t xml:space="preserve">Czy ewentualne koszty wdrożenia stanowią mniejszą cześć kosztów  kwalifikowanych projektu? </t>
  </si>
  <si>
    <r>
      <t>Weryfikacji podlega, czy rozwiązanie będące przedmiotem projektu wpisuje się w dokument strategiczny pn. „</t>
    </r>
    <r>
      <rPr>
        <b/>
        <i/>
        <sz val="11"/>
        <color theme="1"/>
        <rFont val="Cambria"/>
        <family val="1"/>
        <charset val="238"/>
      </rPr>
      <t xml:space="preserve">Strategia Badań i Innowacyjności (RIS3). </t>
    </r>
    <r>
      <rPr>
        <sz val="11"/>
        <color theme="1"/>
        <rFont val="Cambria"/>
        <family val="1"/>
        <charset val="238"/>
      </rPr>
      <t>Ocena kryterium następuje na podstawie informacji zawartych we wniosku o dofinansowanie. Brak oznacza niespełnienie kryterium.</t>
    </r>
  </si>
  <si>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„badania przemysłowe”-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„eksperymentalne prace rozwojowe”-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IV poziom gotowości technologicznej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2002 r. Zgodnie z zapisami Podręcznika „czynności rutynowe związane z oprogramowaniem, niepociągające za sobą postępu naukowego czy technicznego ani wyeliminowania niepewności o charakterze technicznym nie powinny być zaliczane do B+R”. Przykłady czynności, które nie są pracami B+R:
• tworzenie aplikacji biznesowych i systemów informatycznych na podstawie znanych metod i istniejących narzędzi informatycznych;
• obsługa istniejących systemów;
• konwersja oraz/lub tłumaczenie języków komputerowych;
• dodawanie funkcjonalności dla użytkownika w programach użytkowych;
• usuwanie błędów z systemów (debugging);
• adaptacja istniejącego oprogramowania;
• przygotowywanie dokumentacji dla użytkownika</t>
  </si>
  <si>
    <t xml:space="preserve">W ramach kryterium ocenie podlega, czy: 
• w kontekście wskazanej potrzeby społecznej/gospodarczej/rynkowej problem technologiczny został poprawnie zidentyfikowany w odniesieniu do celu i przedmiotu projektu; 
• wskazany problem technologiczny jest precyzyjnie określony; 
• zaplanowane prace B+R są niezbędne do osiągnięcia celu projektu/rozwiązania problemu technologicznego; 
• w kontekście wskazanego celu projektu/problemu technologicznego zaplanowane prace B+R są adekwatne; 
• planowane prace B+R zostały podzielone na jasno sprecyzowane i układające się w logiczną całość etapy; 
• precyzyjnie określono efekt końcowy/kamień milowy każdego z etapów oraz wpływ braku jego osiągnięcia na zasadność kontynuacji projektu; 
• zakładane rezultaty prac B+R są możliwe do osiągnięcia w kontekście zakładanego harmonogramu i budżetu; 
• zidentyfikowano i precyzyjnie opisano ewentualne ryzyka związane z pracami B+R; 
• uwzględniono (jeśli dotyczy) inne niż technologiczne ewentualne ryzyka/ zagrożenia/wymogi prawno-administracyjne. 
Kryterium uznaje się za spełnione w sytuacji, gdy zostały spełnione wszystkie ww. warunki. 
</t>
  </si>
  <si>
    <t xml:space="preserve">W ramach kryterium ocenie podlega, czy: 
• kluczowy personel zaangażowany w realizację projektu posiada adekwatne do zakresu i rodzaju tych prac doświadczenie, w tym w realizacji projektów obejmujących prace B+R nad innowacyjnymi rozwiązaniami, których efektem były wdrożenia wyników prac B+R do działalności gospodarczej, uzyskane patenty czy prawa ochronne na wzory użytkowe lub inne zastosowania wyników prac B+R; 
• liczba osób zaangażowanych (planowanych do zaangażowania) w realizację prac B+R jest adekwatna do zakresu i rodzaju zaplanowanych prac B+R i zapewnia terminową realizację projektu; 
• wnioskodawca dysponuje odpowiednimi zasobami technicznymi, w tym infrastrukturą naukowo – badawczą (pomieszczeniami, aparaturą naukowo – badawczą oraz innym wyposażeniem niezbędnym do realizacji prac B+R w projekcie), zapewniającymi terminową realizację projektu zgodnie z zaplanowanym zakresem rzeczowym. 
Kryterium uznaje się za spełnione w sytuacji, gdy zostały spełnione wszystkie ww. warunki. 
Wnioskodawca nie musi posiadać wszystkich zasobów już w momencie składania wniosku o dofinansowanie. Część z nich może pozyskać w trakcie realizacji projektu, co zobowiązany jest opisać w projekcie wraz z określeniem warunków/wymogów stawianych podmiotowi/podmiotom, które zaangażowane zostaną do udziału w projekcie, w szczególności Wnioskodawca może powierzyć realizację części prac B+R w projekcie podwykonawcy. W takim przypadku weryfikacji podlega, czy wnioskodawca: wskazał podwykonawcę oraz opisał jego potencjał kadrowy i techniczny (analogicznie jak w przypadku wnioskodawcy) lub prawidłowo określił wymagania dotyczące potencjału kadrowego i technicznego stawiane potencjalnemu podwykonawcy, któremu zostanie powierzona realizacja części prac B+R w projekcie. 
</t>
  </si>
  <si>
    <t xml:space="preserve">Ocenie podlega, czy projekt dotyczy innowacji produktowej lub procesowej. 
W konkursie nie jest możliwe dofinansowanie projektów, których efektem jest wyłącznie powstanie rozwiązania stanowiącego innowację marketingową lub organizacyjną. 
Do oceny kryterium przyjmuje się definicję innowacji określoną w podręczniku OECD Podręcznik Oslo,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przedsiębiorcy, jednak inne rodzaje innowacji, będące dodatkowym efektem projektu wymienione we wniosku o dofinansowanie nie podlegają ocenie.
</t>
  </si>
  <si>
    <t xml:space="preserve">W ramach kryterium ocenie podlega, czy: 
• wnioskodawca dysponuje prawami własności intelektualnej, które są niezbędne dla prowadzenia prac B+R zaplanowanych w projekcie; 
• przeanalizowano czy zaplanowane wdrożenie rezultatów projektu nie narusza praw własności intelektualnej; 
• Wnioskodawca dysponuje prawami własności przemysłowej, które są niezbędne dla zaplanowanego wdrożenia (np. licencje lub nabycie patentów). 
• przewidziano efektywny sposób ochrony własności intelektualnej, zabezpieczający przed skopiowaniem/nieuprawnionym wykorzystaniem wyników projektu (jeśli istnieje taka potrzeba); 
Należy wziąć pod uwagę specyfikę projektu/branży z uwagi na to, że dla niektórych rozwiązań stosowanie ochrony patentowej może być niezasadne. 
Kryterium uznaje się za spełnione w sytuacji, gdy zostały spełnione wszystkie ww. warunki. 
</t>
  </si>
  <si>
    <t xml:space="preserve">Wyłącznie w przypadku MŚP (nie dotyczy dużych przedsiębiorstw) oprócz prac badawczo-rozwojowych elementem projektu realizowanego ze środków CT1 może być wdrożenie wyników tych prac. W takim przypadku ocenie podlegać będzie  czy komponent wdrożeniowy stanowi mniejszość całkowitych wydatków kwalifikowalnych projektu. </t>
  </si>
  <si>
    <r>
      <t>Zapisy RPO przewidują, że w</t>
    </r>
    <r>
      <rPr>
        <sz val="10"/>
        <color theme="1"/>
        <rFont val="Arial"/>
        <family val="2"/>
        <charset val="238"/>
      </rPr>
      <t>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Weryfikacja kryterium następuje na podstawie informacji  zawartych we wniosku o dofinansowanie. Brak lub niewystarczające uzasadnienie oznacza niespełnienie kryterium.</t>
    </r>
  </si>
  <si>
    <r>
      <t>Zapisy RPO przewidują, że zakup wyników prac B+R jest możliwy jedynie w przypadku obowiązku przeprowadzenia dodatkowych prac rozwojowych, które zakładają uzupełnienie lub dostosowanie zakupionych technologii do specyfiki przedsiębiorstwa. Efektem realizacji inwestycji wspierających implementację wyników prac B+R będzie uruchomienie nowych lub innowacyjnych procesów lub przygotowanie do wprowadzenie na rynek nowych lub innowacyjnych produktów lub usług.</t>
    </r>
    <r>
      <rPr>
        <sz val="10"/>
        <color theme="1"/>
        <rFont val="Arial"/>
        <family val="2"/>
        <charset val="238"/>
      </rPr>
      <t xml:space="preserve"> Weryfikacja kryterium następuje na podstawie informacji (deklaracji wraz z uzasadnieniem) zawartych we wniosku o dofinansowanie. Brak lub niewystarczające uzasadnienie oznacza niespełnienie kryterium.</t>
    </r>
  </si>
  <si>
    <r>
      <t>Zapisy RPO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Weryfikacja kryterium następuje na podstawie</t>
    </r>
    <r>
      <rPr>
        <sz val="10"/>
        <color theme="1"/>
        <rFont val="Arial"/>
        <family val="2"/>
        <charset val="238"/>
      </rPr>
      <t xml:space="preserve"> informacji (wraz z uzasadnieniem) zawartych we wniosku o dofinansowanie. Brak lub niewystarczające uzasadnienie oznacza niespełnienie kryterium.</t>
    </r>
  </si>
  <si>
    <t xml:space="preserve">Wpływ realizacji projektu na tworzenie nowych miejsc pracy </t>
  </si>
  <si>
    <t xml:space="preserve">Czy projekt dotyczy przetwórstwa przemysłowego (Kody PKD 2007 Sekcja C, Działy 10-32) </t>
  </si>
  <si>
    <t>Przynależność Wnioskodawcy do sektora MSP</t>
  </si>
  <si>
    <t xml:space="preserve">Istniejący personel badawczy </t>
  </si>
  <si>
    <t>8.</t>
  </si>
  <si>
    <t>9.</t>
  </si>
  <si>
    <t>10.</t>
  </si>
  <si>
    <t xml:space="preserve">0-3 </t>
  </si>
  <si>
    <t>0-1</t>
  </si>
  <si>
    <t xml:space="preserve">0-2 </t>
  </si>
  <si>
    <r>
      <t>W zależności od poziomu gotowości technologicznej (zgodnie z z</t>
    </r>
    <r>
      <rPr>
        <sz val="10"/>
        <color theme="1"/>
        <rFont val="Cambria"/>
        <family val="1"/>
        <charset val="238"/>
      </rPr>
      <t xml:space="preserve">ałącznikiem nr 1 do </t>
    </r>
    <r>
      <rPr>
        <i/>
        <sz val="10"/>
        <color theme="1"/>
        <rFont val="Cambria"/>
        <family val="1"/>
        <charset val="238"/>
      </rPr>
      <t>Rozporządzenia Ministra Nauki i Szkolnictwa Wyższego z dnia 4 stycznia 2011 r. (Dz. U. z 2011 r. Nr 18, poz. 91)</t>
    </r>
    <r>
      <rPr>
        <sz val="10"/>
        <color rgb="FF000000"/>
        <rFont val="Cambria"/>
        <family val="1"/>
        <charset val="238"/>
      </rPr>
      <t xml:space="preserve"> będącej przedmiotem projektu przed jego rozpoczęciem punkty będą przyznawane według poniższych zasad:</t>
    </r>
  </si>
  <si>
    <t>0 p. - poziom4;</t>
  </si>
  <si>
    <t>1 p. - poziom 5;</t>
  </si>
  <si>
    <t>2 p. - poziom 6;</t>
  </si>
  <si>
    <t>3 p. -  poziom 7 i wyższy.</t>
  </si>
  <si>
    <r>
      <t xml:space="preserve">W przypadku projektów przewidujących prace nad technologiami na różnych poziomach  gotowości </t>
    </r>
    <r>
      <rPr>
        <sz val="10"/>
        <color rgb="FF000000"/>
        <rFont val="Cambria"/>
        <family val="1"/>
        <charset val="238"/>
      </rPr>
      <t xml:space="preserve"> </t>
    </r>
    <r>
      <rPr>
        <sz val="10"/>
        <color theme="1"/>
        <rFont val="Cambria"/>
        <family val="1"/>
        <charset val="238"/>
      </rPr>
      <t>przy ocenie bierze się pod uwagę najwyższy poziom gotowości występujący w projekcie.</t>
    </r>
  </si>
  <si>
    <t xml:space="preserve">Ocena będzie dokonana na podstawie przedstawionych przez przedsiębiorstwo planów dotyczących prac B+R. W ramach przedmiotowego kryterium ocenie podlega czy rezultat projektu (produkt/technologia/usługa) charakteryzuje się nowością (co najmniej w skali polskiego rynku), w kontekście posiadanych przez niego nowych cech, funkcjonalności, w porównaniu do rozwiązań dostępnych na rynku. Eksperci dokonując oceny projektu w ramach przedmiotowego kryterium biorą pod uwagę czy proponowane innowacyjne rozwiązanie cechuje wystarczający stopień nowości, czy też cechujące to rozwiązanie zmiany/cechy nowe funkcjonalności są mało znaczące i nie zawierają w sobie wystarczającego stopnia nowości. </t>
  </si>
  <si>
    <t xml:space="preserve">Ocena dokonywana jest w skali od 0 do 3 przy czym liczba przyznanych punktów oznacza, że projekt spełnia dane kryterium w stopniu: </t>
  </si>
  <si>
    <t>0 - niedostatecznym</t>
  </si>
  <si>
    <t>1 - przeciętnym</t>
  </si>
  <si>
    <t>2 - dobrym</t>
  </si>
  <si>
    <t>3 - bardzo dobrym</t>
  </si>
  <si>
    <t xml:space="preserve">Wymagany próg punktowy w ramach kryterium, warunkujący pozytywną ocenę projektu </t>
  </si>
  <si>
    <t>wynosi 1 pkt.</t>
  </si>
  <si>
    <t>W tym kryterium analizowana będzie użyteczność rezultatów prac B+R (zapotrzebowanie rynkowe). Ocenie podlega czy:</t>
  </si>
  <si>
    <r>
      <t>Ø</t>
    </r>
    <r>
      <rPr>
        <sz val="7"/>
        <color theme="1"/>
        <rFont val="Times New Roman"/>
        <family val="1"/>
        <charset val="238"/>
      </rPr>
      <t xml:space="preserve">  </t>
    </r>
    <r>
      <rPr>
        <sz val="10"/>
        <color theme="1"/>
        <rFont val="Cambria"/>
        <family val="1"/>
        <charset val="238"/>
      </rPr>
      <t xml:space="preserve"> poprawnie zidentyfikowano potrzeby, wymagania i preferencje odbiorców oraz wykazano, że produkt zaspokoi faktyczne zapotrzebowanie konsumentów;</t>
    </r>
  </si>
  <si>
    <r>
      <t>Ø</t>
    </r>
    <r>
      <rPr>
        <sz val="7"/>
        <color theme="1"/>
        <rFont val="Times New Roman"/>
        <family val="1"/>
        <charset val="238"/>
      </rPr>
      <t xml:space="preserve">  </t>
    </r>
    <r>
      <rPr>
        <sz val="10"/>
        <color theme="1"/>
        <rFont val="Cambria"/>
        <family val="1"/>
        <charset val="238"/>
      </rPr>
      <t xml:space="preserve"> wykazano, że produkt projektu będzie konkurencyjny względem innych podobnych produktów oferowanych na rynku oraz że w efekcie realizacji projektu nastąpi zwiększenie asortymentu lub wejście na nowe rynki. Ocena w tym aspekcie następuje na podstawie analizy danych dotyczących cech rynku docelowego oraz użytkowych i funkcjonalnych cech produktów spełniających podobną funkcję podstawową istniejących na rynku docelowym</t>
    </r>
  </si>
  <si>
    <t>W ramach przedmiotowego kryterium ocenie podlega czy:</t>
  </si>
  <si>
    <r>
      <t>Ø</t>
    </r>
    <r>
      <rPr>
        <sz val="7"/>
        <color theme="1"/>
        <rFont val="Times New Roman"/>
        <family val="1"/>
        <charset val="238"/>
      </rPr>
      <t xml:space="preserve">  </t>
    </r>
    <r>
      <rPr>
        <sz val="10"/>
        <color theme="1"/>
        <rFont val="Cambria"/>
        <family val="1"/>
        <charset val="238"/>
      </rPr>
      <t>w konsekwencji wprowadzenia produktu/technologii/usługi na rynek albo zastosowania nowej technologii w prowadzonej działalności, nastąpi poprawa wyników firmy (czy osiągnięte przychody pozwolą na wygenerowanie zysku pokrywającego koszty projektu, produkcji oraz działalności marketingowej);</t>
    </r>
  </si>
  <si>
    <r>
      <t>Ø</t>
    </r>
    <r>
      <rPr>
        <sz val="7"/>
        <color theme="1"/>
        <rFont val="Times New Roman"/>
        <family val="1"/>
        <charset val="238"/>
      </rPr>
      <t xml:space="preserve">  </t>
    </r>
    <r>
      <rPr>
        <sz val="10"/>
        <color theme="1"/>
        <rFont val="Cambria"/>
        <family val="1"/>
        <charset val="238"/>
      </rPr>
      <t>projekcja spodziewanych korzyści dla przedsiębiorcy w związku z wdrożeniem wyników projektu (np. zmniejszenie kosztów produkcji, skrócenie czasu produkcji) bazuje na racjonalnych i realistycznych przesłankach;</t>
    </r>
  </si>
  <si>
    <r>
      <t>Ø</t>
    </r>
    <r>
      <rPr>
        <sz val="7"/>
        <color rgb="FF000000"/>
        <rFont val="Times New Roman"/>
        <family val="1"/>
        <charset val="238"/>
      </rPr>
      <t xml:space="preserve">  </t>
    </r>
    <r>
      <rPr>
        <sz val="10"/>
        <color theme="1"/>
        <rFont val="Cambria"/>
        <family val="1"/>
        <charset val="238"/>
      </rPr>
      <t>proponowany sposób wprowadzenia produktu/technologii/usługi na rynek albo zastosowania nowej technologii w prowadzonej działalności (strategia wdrożenia) oraz wykorzystywanych do tego zasobów jest realistyczny i uprawdopodabnia sukces ekonomiczny.</t>
    </r>
    <r>
      <rPr>
        <sz val="10"/>
        <color rgb="FF000000"/>
        <rFont val="Cambria"/>
        <family val="1"/>
        <charset val="238"/>
      </rPr>
      <t xml:space="preserve"> </t>
    </r>
  </si>
  <si>
    <t xml:space="preserve">Liczba punktów zależy od liczby nowych miejsc pracy utworzonych w wyniku realizacji projektu, która powinna być wyrażona w ekwiwalencie pełnego czasu pracy (EPC) i odzwierciedlona we właściwym wskaźniku. Etaty częściowe podlegają sumowaniu lecz nie są zaokrąglane do pełnych jednostek. Punkty przyznawane będą w następujący sposób: </t>
  </si>
  <si>
    <t xml:space="preserve">3 p. –3 etatów i więcej </t>
  </si>
  <si>
    <t xml:space="preserve">2 p. – ≥2&lt;3 etaty </t>
  </si>
  <si>
    <t xml:space="preserve">1 p. – ≥1&lt;2 etatów </t>
  </si>
  <si>
    <r>
      <t>0 p. – mniej niż 1 etat</t>
    </r>
    <r>
      <rPr>
        <sz val="10"/>
        <color theme="1"/>
        <rFont val="Calibri"/>
        <family val="2"/>
        <charset val="238"/>
        <scheme val="minor"/>
      </rPr>
      <t>.</t>
    </r>
  </si>
  <si>
    <t>W ramach przedmiotowego kryterium weryfikowane będzie czy przedmiotowy projekt dotyczy prowadzenia prac B+R zmierzających do wdrożenia ich wyników w działalności gospodarczej związanej z przetwórstwem przemysłowym, wpisującej się w zakres kodów PKD 2007 Sekcji C - Przetwórstwo przemysłowe – działy od 10 do 32 włącznie (z zastrzeżeniem przepisów o pomocy publicznej określających rodzaje działalności gospodarczej wykluczone z możliwości ubiegania się o dofinansowanie).</t>
  </si>
  <si>
    <t xml:space="preserve"> tak – 1 pkt</t>
  </si>
  <si>
    <t>nie  - 0 pkt.</t>
  </si>
  <si>
    <t xml:space="preserve">Oceniający przyzna punkty za to kryterium, jeśli przedsiębiorstwo Wnioskodawcy jest mikroprzedsiębiorstwem, małym przedsiębiorstwem lub średnim przedsiębiorstwem zgodnie z definicją określoną w Załączniku nr I do rozporządzenia Komisji (UE) nr 651/2014. </t>
  </si>
  <si>
    <t>PUNKTACJA:</t>
  </si>
  <si>
    <t>nie należy do sektora MSP – 0 pkt</t>
  </si>
  <si>
    <t>należy do sektora MSP – 1 pkt.</t>
  </si>
  <si>
    <t>W ramach kryterium ocenie podlegać będzie dysponowanie przez Wnioskodawcę personelem badawczym.</t>
  </si>
  <si>
    <t>Wnioskodawca posiada personel badawczy - 1 pkt.</t>
  </si>
  <si>
    <t xml:space="preserve">Wnioskodawca nie posiada personelu badawczego - 0 pkt. </t>
  </si>
  <si>
    <t xml:space="preserve">Do kadry badawczej zostaną zaliczeni pracownicy działów B+R posiadający wykształcenie kierunkowe o stopniu co najmniej magistra w dziedzinie związanej z projektem, zatrudnieni w przedsiębiorstwie Wnioskodawcy, przy prowadzeniu prac B+R, od co najmniej roku poprzedzającego dzień złożenia wniosku o dofinansowanie.  </t>
  </si>
  <si>
    <r>
      <t>Weryfikacja na podstawie dokumentacji aplikacyjnej.</t>
    </r>
    <r>
      <rPr>
        <sz val="10"/>
        <color rgb="FF000000"/>
        <rFont val="Calibri"/>
        <family val="2"/>
        <charset val="238"/>
        <scheme val="minor"/>
      </rPr>
      <t xml:space="preserve">  </t>
    </r>
  </si>
  <si>
    <r>
      <t>Największą liczbę punktów otrzymają projekty wpływające pozytywnie na realizację zasady równości szans i niedyskryminacji oraz zasady zrównoważonego rozwoju.</t>
    </r>
    <r>
      <rPr>
        <b/>
        <sz val="10"/>
        <color rgb="FF000000"/>
        <rFont val="Cambria"/>
        <family val="1"/>
        <charset val="238"/>
      </rPr>
      <t xml:space="preserve"> </t>
    </r>
    <r>
      <rPr>
        <sz val="10"/>
        <color rgb="FF000000"/>
        <rFont val="Cambria"/>
        <family val="1"/>
        <charset val="238"/>
      </rPr>
      <t>Natomiast najmniejszą liczbę punktów otrzymają projekty wykazujące neutralny wpływ na ww. zasady. Podział punktów w tym kryterium:</t>
    </r>
  </si>
  <si>
    <t>0 p. - neutralny wpływ projektu na ww. zasady;</t>
  </si>
  <si>
    <t>1 p. - pozytywny wpływ projektu na jedną z ww. zasad;</t>
  </si>
  <si>
    <t>2 p. - pozytywny wpływ projektu na obie z ww. zasad.</t>
  </si>
  <si>
    <t xml:space="preserve">Jako przykłady pozytywnego wpływu projektu na zasadę równości szans i niedyskryminacji można wskazać projekt przewidujący prowadzenie prac B+R mających na celu opracowanie rozwiązania ułatwiającego poruszanie się osobom niepełnosprawnym.  W przypadku zrównoważonego rozwoju przykładem pozytywnego wpływu jest prowadzenie prac B+R, których celem jest opracowanie nowych technologii produkcji zmniejszających emisję zanieczyszczeń. </t>
  </si>
  <si>
    <t>Udział w konsorcjum na rzecz rozwoju inteligentnych specjalizacji zagwarantuje wzmocnienie prowadzonej interwencji na kluczowych branżach dla rozwoju regionu.</t>
  </si>
  <si>
    <t>0 p. – podmiot nie należy do konsorcjum;</t>
  </si>
  <si>
    <t>1 p. – podmiot należy do konsorcjum;</t>
  </si>
  <si>
    <t>Kryterium weryfikowane na podstawie listy wybranych i zatwierdzonych przez Zarząd Województwa, Konsorcjów na rzecz rozwoju inteligentnych specjalizacji. Lista dostępna na stronie: www.spinno.pl</t>
  </si>
  <si>
    <t>Zgodność z zasadami horyzontalnymi</t>
  </si>
  <si>
    <t xml:space="preserve">W kryterium badana będzie, czy Wnioskodawca wykazał zgodność projektu z zasadami horyzontalnymi UE, w tym:
 zgodność projektu z zasadą zrównoważonego rozwoju;
 zgodność projektu z zasadą promowania równości mężczyzn i kobiet oraz niedyskryminacji.
Wymagane jest wykazanie pozytywnego wpływu na zasadę niedyskryminacji, w tym dostępności dla osób z niepełnosprawnościami.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t>
  </si>
  <si>
    <r>
      <t xml:space="preserve">Wniosek spełnia warunki minimalnej/maksymalnej wartości projektu w wysokości </t>
    </r>
    <r>
      <rPr>
        <sz val="12"/>
        <rFont val="Calibri"/>
        <family val="2"/>
        <charset val="238"/>
        <scheme val="minor"/>
      </rPr>
      <t>*. (o ile dotyczy)</t>
    </r>
  </si>
  <si>
    <t>Wartość wnioskowanego dofinansowania nie przekracza pułapu maksymalnego poziomu dofinansowania w wysokości  okreslonego w Regulaminie konkursu/naboru  nr RPSW.07.04.00-IZ.00-26-196/18* - (o ile dotyczy)</t>
  </si>
  <si>
    <r>
      <t xml:space="preserve">Wniosek spełnia warunki minimalnej/maksymalnej wartości wydatków kwalifikowalnych projektu w wysokości </t>
    </r>
    <r>
      <rPr>
        <b/>
        <sz val="12"/>
        <rFont val="Calibri"/>
        <family val="2"/>
        <charset val="238"/>
        <scheme val="minor"/>
      </rPr>
      <t>*</t>
    </r>
    <r>
      <rPr>
        <sz val="12"/>
        <rFont val="Calibri"/>
        <family val="2"/>
        <charset val="238"/>
        <scheme val="minor"/>
      </rPr>
      <t>. (o ile dotyczy)</t>
    </r>
  </si>
  <si>
    <t>………………………………………………….</t>
  </si>
  <si>
    <t>/podpis oceniającego/</t>
  </si>
  <si>
    <t>Prace  badawczo-rozwojowe w przedsiębiorstwach</t>
  </si>
  <si>
    <t>Imię i nazwisko oceniającego</t>
  </si>
  <si>
    <t>Liczba punktów uzyskanych</t>
  </si>
  <si>
    <t>Oceniający 1</t>
  </si>
  <si>
    <t>Oceniający 2</t>
  </si>
  <si>
    <t>Łączna liczba przyznanych punktów</t>
  </si>
  <si>
    <t>Średnia uzyskana punktacja</t>
  </si>
  <si>
    <r>
      <t>Oceniający 3</t>
    </r>
    <r>
      <rPr>
        <vertAlign val="superscript"/>
        <sz val="14"/>
        <rFont val="Calibri"/>
        <family val="2"/>
        <charset val="238"/>
        <scheme val="minor"/>
      </rPr>
      <t>2)</t>
    </r>
  </si>
  <si>
    <t>WYNIK OCENY WNIOSKU O DOFINANSOWANIE PROJEKTU W RAMACH RPOWŚ 2014-2020</t>
  </si>
  <si>
    <t>WYNIK OCENY - KRYTERIA FORMALNE :</t>
  </si>
  <si>
    <t>WYNIK OCENY - KRYTERIA DOPUSZCZAJĄCE OGÓLNE I SEKTOROWE:</t>
  </si>
  <si>
    <t>WYNIK OCENY - KRYTERIA PUNKTOWE: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</si>
</sst>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
    <numFmt numFmtId="165" formatCode="#,##0.00\ &quot;zł&quot;"/>
  </numFmts>
  <fonts count="55">
    <font>
      <sz val="11"/>
      <color theme="1"/>
      <name val="Calibri"/>
      <family val="2"/>
      <charset val="238"/>
      <scheme val="minor"/>
    </font>
    <font>
      <sz val="10"/>
      <name val="Times New Roman"/>
      <family val="1"/>
      <charset val="238"/>
    </font>
    <font>
      <b/>
      <sz val="14"/>
      <name val="Calibri"/>
      <family val="2"/>
      <charset val="238"/>
      <scheme val="minor"/>
    </font>
    <font>
      <sz val="14"/>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sz val="10"/>
      <name val="Arial"/>
      <family val="2"/>
      <charset val="238"/>
    </font>
    <font>
      <b/>
      <sz val="12"/>
      <color rgb="FFFF0000"/>
      <name val="Calibri"/>
      <family val="2"/>
      <charset val="238"/>
      <scheme val="minor"/>
    </font>
    <font>
      <b/>
      <sz val="12"/>
      <color indexed="8"/>
      <name val="Calibri"/>
      <family val="2"/>
      <charset val="238"/>
      <scheme val="minor"/>
    </font>
    <font>
      <sz val="10"/>
      <name val="Arial"/>
      <family val="2"/>
      <charset val="238"/>
    </font>
    <font>
      <u/>
      <sz val="10"/>
      <color indexed="12"/>
      <name val="Arial"/>
      <family val="2"/>
      <charset val="238"/>
    </font>
    <font>
      <sz val="11"/>
      <name val="Calibri"/>
      <family val="2"/>
      <charset val="238"/>
      <scheme val="minor"/>
    </font>
    <font>
      <b/>
      <sz val="11"/>
      <color rgb="FFFF0000"/>
      <name val="Calibri"/>
      <family val="2"/>
      <charset val="238"/>
      <scheme val="minor"/>
    </font>
    <font>
      <b/>
      <sz val="11"/>
      <name val="Calibri"/>
      <family val="2"/>
      <charset val="238"/>
      <scheme val="minor"/>
    </font>
    <font>
      <b/>
      <sz val="10"/>
      <name val="Calibri"/>
      <family val="2"/>
      <charset val="238"/>
      <scheme val="minor"/>
    </font>
    <font>
      <sz val="10"/>
      <name val="Calibri"/>
      <family val="2"/>
      <charset val="238"/>
      <scheme val="minor"/>
    </font>
    <font>
      <b/>
      <sz val="10"/>
      <color rgb="FFFF0000"/>
      <name val="Calibri"/>
      <family val="2"/>
      <charset val="238"/>
      <scheme val="minor"/>
    </font>
    <font>
      <sz val="10"/>
      <color rgb="FFFF0000"/>
      <name val="Calibri"/>
      <family val="2"/>
      <charset val="238"/>
      <scheme val="minor"/>
    </font>
    <font>
      <b/>
      <sz val="12"/>
      <color theme="1"/>
      <name val="Calibri"/>
      <family val="2"/>
      <charset val="238"/>
      <scheme val="minor"/>
    </font>
    <font>
      <sz val="12"/>
      <color theme="1"/>
      <name val="Calibri"/>
      <family val="2"/>
      <charset val="238"/>
      <scheme val="minor"/>
    </font>
    <font>
      <sz val="11"/>
      <color indexed="17"/>
      <name val="Czcionka tekstu podstawowego"/>
      <family val="2"/>
      <charset val="238"/>
    </font>
    <font>
      <sz val="12"/>
      <color rgb="FFFF0000"/>
      <name val="Calibri"/>
      <family val="2"/>
      <charset val="238"/>
      <scheme val="minor"/>
    </font>
    <font>
      <strike/>
      <sz val="12"/>
      <name val="Calibri"/>
      <family val="2"/>
      <charset val="238"/>
      <scheme val="minor"/>
    </font>
    <font>
      <b/>
      <sz val="10"/>
      <name val="Arial"/>
      <family val="2"/>
      <charset val="238"/>
    </font>
    <font>
      <i/>
      <sz val="12"/>
      <name val="Calibri"/>
      <family val="2"/>
      <charset val="238"/>
      <scheme val="minor"/>
    </font>
    <font>
      <strike/>
      <sz val="10"/>
      <name val="Arial"/>
      <family val="2"/>
      <charset val="238"/>
    </font>
    <font>
      <b/>
      <sz val="10"/>
      <color rgb="FFFF0000"/>
      <name val="Arial"/>
      <family val="2"/>
      <charset val="238"/>
    </font>
    <font>
      <i/>
      <sz val="9"/>
      <name val="Calibri"/>
      <family val="2"/>
      <charset val="238"/>
      <scheme val="minor"/>
    </font>
    <font>
      <i/>
      <sz val="10"/>
      <name val="Calibri"/>
      <family val="2"/>
      <charset val="238"/>
      <scheme val="minor"/>
    </font>
    <font>
      <b/>
      <sz val="10"/>
      <color indexed="8"/>
      <name val="Calibri"/>
      <family val="2"/>
      <charset val="238"/>
      <scheme val="minor"/>
    </font>
    <font>
      <sz val="10"/>
      <color theme="1"/>
      <name val="Arial"/>
      <family val="2"/>
      <charset val="238"/>
    </font>
    <font>
      <b/>
      <i/>
      <sz val="14"/>
      <color rgb="FFFF0000"/>
      <name val="Calibri"/>
      <family val="2"/>
      <charset val="238"/>
      <scheme val="minor"/>
    </font>
    <font>
      <sz val="12"/>
      <name val="Arial"/>
      <family val="2"/>
      <charset val="238"/>
    </font>
    <font>
      <b/>
      <sz val="36"/>
      <name val="Calibri"/>
      <family val="2"/>
      <charset val="238"/>
      <scheme val="minor"/>
    </font>
    <font>
      <b/>
      <sz val="10"/>
      <color theme="1"/>
      <name val="Cambria"/>
      <family val="1"/>
      <charset val="238"/>
    </font>
    <font>
      <sz val="10"/>
      <color theme="1"/>
      <name val="Calibri"/>
      <family val="2"/>
      <charset val="238"/>
      <scheme val="minor"/>
    </font>
    <font>
      <sz val="10"/>
      <color rgb="FF000000"/>
      <name val="Cambria"/>
      <family val="1"/>
      <charset val="238"/>
    </font>
    <font>
      <sz val="10"/>
      <color theme="1"/>
      <name val="Cambria"/>
      <family val="1"/>
      <charset val="238"/>
    </font>
    <font>
      <sz val="11"/>
      <name val="Arial"/>
      <family val="2"/>
      <charset val="238"/>
    </font>
    <font>
      <b/>
      <i/>
      <sz val="11"/>
      <color theme="1"/>
      <name val="Cambria"/>
      <family val="1"/>
      <charset val="238"/>
    </font>
    <font>
      <sz val="11"/>
      <color theme="1"/>
      <name val="Cambria"/>
      <family val="1"/>
      <charset val="238"/>
    </font>
    <font>
      <sz val="8"/>
      <name val="Arial"/>
      <family val="2"/>
      <charset val="238"/>
    </font>
    <font>
      <sz val="7"/>
      <color rgb="FF000000"/>
      <name val="Times New Roman"/>
      <family val="1"/>
      <charset val="238"/>
    </font>
    <font>
      <b/>
      <sz val="10"/>
      <color rgb="FF000000"/>
      <name val="Cambria"/>
      <family val="1"/>
      <charset val="238"/>
    </font>
    <font>
      <sz val="10"/>
      <color rgb="FF000000"/>
      <name val="Calibri"/>
      <family val="2"/>
      <charset val="238"/>
      <scheme val="minor"/>
    </font>
    <font>
      <i/>
      <sz val="10"/>
      <color theme="1"/>
      <name val="Cambria"/>
      <family val="1"/>
      <charset val="238"/>
    </font>
    <font>
      <sz val="10"/>
      <color theme="1"/>
      <name val="Wingdings"/>
      <charset val="2"/>
    </font>
    <font>
      <sz val="7"/>
      <color theme="1"/>
      <name val="Times New Roman"/>
      <family val="1"/>
      <charset val="238"/>
    </font>
    <font>
      <sz val="10"/>
      <color rgb="FF000000"/>
      <name val="Wingdings"/>
      <charset val="2"/>
    </font>
    <font>
      <u/>
      <sz val="11"/>
      <color theme="10"/>
      <name val="Calibri"/>
      <family val="2"/>
      <charset val="238"/>
    </font>
    <font>
      <sz val="11"/>
      <color rgb="FF000000"/>
      <name val="Calibri"/>
      <family val="2"/>
      <charset val="238"/>
      <scheme val="minor"/>
    </font>
    <font>
      <b/>
      <vertAlign val="superscript"/>
      <sz val="14"/>
      <name val="Calibri"/>
      <family val="2"/>
      <charset val="238"/>
      <scheme val="minor"/>
    </font>
    <font>
      <vertAlign val="superscript"/>
      <sz val="14"/>
      <name val="Calibri"/>
      <family val="2"/>
      <charset val="238"/>
      <scheme val="minor"/>
    </font>
    <font>
      <sz val="14"/>
      <color theme="1"/>
      <name val="Calibri"/>
      <family val="2"/>
      <charset val="238"/>
      <scheme val="minor"/>
    </font>
  </fonts>
  <fills count="10">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indexed="42"/>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indexed="64"/>
      </patternFill>
    </fill>
  </fills>
  <borders count="59">
    <border>
      <left/>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style="thin">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double">
        <color indexed="64"/>
      </right>
      <top style="thin">
        <color auto="1"/>
      </top>
      <bottom style="double">
        <color indexed="64"/>
      </bottom>
      <diagonal/>
    </border>
    <border>
      <left/>
      <right style="medium">
        <color indexed="64"/>
      </right>
      <top/>
      <bottom style="medium">
        <color indexed="64"/>
      </bottom>
      <diagonal/>
    </border>
    <border>
      <left/>
      <right style="double">
        <color auto="1"/>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double">
        <color indexed="64"/>
      </right>
      <top/>
      <bottom style="medium">
        <color indexed="64"/>
      </bottom>
      <diagonal/>
    </border>
    <border>
      <left style="thin">
        <color auto="1"/>
      </left>
      <right style="thin">
        <color auto="1"/>
      </right>
      <top/>
      <bottom style="medium">
        <color indexed="64"/>
      </bottom>
      <diagonal/>
    </border>
    <border>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double">
        <color indexed="64"/>
      </right>
      <top/>
      <bottom/>
      <diagonal/>
    </border>
    <border>
      <left style="double">
        <color auto="1"/>
      </left>
      <right/>
      <top style="double">
        <color indexed="64"/>
      </top>
      <bottom style="thin">
        <color indexed="64"/>
      </bottom>
      <diagonal/>
    </border>
    <border>
      <left style="double">
        <color auto="1"/>
      </left>
      <right/>
      <top style="thin">
        <color auto="1"/>
      </top>
      <bottom style="thin">
        <color auto="1"/>
      </bottom>
      <diagonal/>
    </border>
    <border>
      <left/>
      <right style="thin">
        <color indexed="64"/>
      </right>
      <top style="double">
        <color indexed="64"/>
      </top>
      <bottom style="thin">
        <color indexed="64"/>
      </bottom>
      <diagonal/>
    </border>
    <border>
      <left/>
      <right/>
      <top style="thin">
        <color auto="1"/>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s>
  <cellStyleXfs count="7">
    <xf numFmtId="0" fontId="0" fillId="0" borderId="0"/>
    <xf numFmtId="0" fontId="10" fillId="0" borderId="0"/>
    <xf numFmtId="9" fontId="7"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1" fillId="4" borderId="0" applyNumberFormat="0" applyBorder="0" applyAlignment="0" applyProtection="0"/>
    <xf numFmtId="0" fontId="50" fillId="0" borderId="0" applyNumberFormat="0" applyFill="0" applyBorder="0" applyAlignment="0" applyProtection="0">
      <alignment vertical="top"/>
      <protection locked="0"/>
    </xf>
  </cellStyleXfs>
  <cellXfs count="246">
    <xf numFmtId="0" fontId="0" fillId="0" borderId="0" xfId="0"/>
    <xf numFmtId="0" fontId="2" fillId="0" borderId="0" xfId="1" applyFont="1" applyFill="1" applyBorder="1" applyAlignment="1">
      <alignment horizontal="left" vertical="center"/>
    </xf>
    <xf numFmtId="0" fontId="4" fillId="0" borderId="0" xfId="1" applyFont="1" applyFill="1" applyBorder="1" applyAlignment="1">
      <alignment horizontal="left" vertical="center"/>
    </xf>
    <xf numFmtId="0" fontId="10" fillId="0" borderId="0" xfId="1" applyAlignment="1">
      <alignment vertical="center"/>
    </xf>
    <xf numFmtId="0" fontId="2" fillId="0" borderId="0" xfId="1" applyFont="1" applyAlignment="1">
      <alignment vertical="center"/>
    </xf>
    <xf numFmtId="164" fontId="2" fillId="0" borderId="0" xfId="1" applyNumberFormat="1" applyFont="1" applyAlignment="1">
      <alignment horizontal="left" vertical="center"/>
    </xf>
    <xf numFmtId="0" fontId="3" fillId="0" borderId="0" xfId="1" applyFont="1" applyAlignment="1">
      <alignment vertical="center"/>
    </xf>
    <xf numFmtId="164" fontId="4" fillId="0" borderId="0" xfId="1" applyNumberFormat="1" applyFont="1" applyAlignment="1">
      <alignment horizontal="left" vertical="center"/>
    </xf>
    <xf numFmtId="0" fontId="2" fillId="0" borderId="0" xfId="1" applyFont="1" applyAlignment="1">
      <alignment horizontal="left" vertical="center"/>
    </xf>
    <xf numFmtId="0" fontId="4" fillId="0" borderId="0" xfId="1" applyFont="1" applyAlignment="1">
      <alignment horizontal="left" vertical="center"/>
    </xf>
    <xf numFmtId="0" fontId="2" fillId="0" borderId="0" xfId="1" applyFont="1" applyAlignment="1"/>
    <xf numFmtId="0" fontId="2" fillId="0" borderId="0" xfId="1" applyFont="1" applyBorder="1" applyAlignment="1">
      <alignment horizontal="left" vertical="center"/>
    </xf>
    <xf numFmtId="0" fontId="2" fillId="0" borderId="0" xfId="1" applyFont="1" applyBorder="1" applyAlignment="1">
      <alignment horizontal="center" vertical="center" wrapText="1"/>
    </xf>
    <xf numFmtId="0" fontId="4" fillId="0" borderId="0" xfId="1" applyFont="1" applyBorder="1" applyAlignment="1">
      <alignment horizontal="center" vertical="center" wrapText="1"/>
    </xf>
    <xf numFmtId="0" fontId="3" fillId="0" borderId="0" xfId="1" applyFont="1" applyBorder="1"/>
    <xf numFmtId="0" fontId="2" fillId="0" borderId="0" xfId="1" applyFont="1" applyAlignment="1">
      <alignment horizontal="center" vertical="center" wrapText="1"/>
    </xf>
    <xf numFmtId="0" fontId="4" fillId="0" borderId="0" xfId="1" applyFont="1" applyAlignment="1">
      <alignment horizontal="center" vertical="center" wrapText="1"/>
    </xf>
    <xf numFmtId="0" fontId="10" fillId="0" borderId="0" xfId="1" applyBorder="1"/>
    <xf numFmtId="0" fontId="2" fillId="0" borderId="0" xfId="1" applyFont="1"/>
    <xf numFmtId="165" fontId="5" fillId="0" borderId="0" xfId="1" applyNumberFormat="1" applyFont="1" applyFill="1" applyBorder="1" applyAlignment="1"/>
    <xf numFmtId="0" fontId="3" fillId="0" borderId="0" xfId="1" applyFont="1" applyAlignment="1"/>
    <xf numFmtId="165" fontId="5" fillId="0" borderId="0" xfId="1" applyNumberFormat="1" applyFont="1" applyFill="1" applyAlignment="1"/>
    <xf numFmtId="0" fontId="6" fillId="0" borderId="0" xfId="1" applyFont="1" applyAlignment="1">
      <alignment horizontal="left" wrapText="1" indent="1"/>
    </xf>
    <xf numFmtId="0" fontId="6" fillId="0" borderId="0" xfId="1" applyFont="1"/>
    <xf numFmtId="0" fontId="10" fillId="0" borderId="0" xfId="1"/>
    <xf numFmtId="0" fontId="5" fillId="0" borderId="0" xfId="1" applyFont="1" applyAlignment="1">
      <alignment horizontal="left" wrapText="1" indent="1"/>
    </xf>
    <xf numFmtId="0" fontId="5" fillId="0" borderId="0" xfId="1" applyFont="1" applyAlignment="1"/>
    <xf numFmtId="9" fontId="6" fillId="0" borderId="0" xfId="2" applyFont="1" applyAlignment="1">
      <alignment horizontal="center"/>
    </xf>
    <xf numFmtId="0" fontId="6" fillId="0" borderId="0" xfId="1" applyFont="1" applyAlignment="1">
      <alignment horizontal="left" indent="1"/>
    </xf>
    <xf numFmtId="9" fontId="6" fillId="0" borderId="0" xfId="2" applyNumberFormat="1" applyFont="1"/>
    <xf numFmtId="0" fontId="2" fillId="0" borderId="0" xfId="1" applyFont="1" applyAlignment="1">
      <alignment horizontal="right"/>
    </xf>
    <xf numFmtId="0" fontId="8" fillId="0" borderId="0" xfId="1" applyFont="1" applyAlignment="1"/>
    <xf numFmtId="0" fontId="9" fillId="0" borderId="0" xfId="1" applyFont="1" applyAlignment="1">
      <alignment horizontal="left"/>
    </xf>
    <xf numFmtId="0" fontId="6" fillId="0" borderId="0" xfId="1" applyFont="1" applyAlignment="1"/>
    <xf numFmtId="0" fontId="6" fillId="0" borderId="0" xfId="1" applyFont="1" applyAlignment="1">
      <alignment horizontal="left"/>
    </xf>
    <xf numFmtId="14" fontId="4" fillId="0" borderId="0" xfId="1" applyNumberFormat="1" applyFont="1" applyAlignment="1">
      <alignment horizontal="left"/>
    </xf>
    <xf numFmtId="0" fontId="10" fillId="0" borderId="0" xfId="1" applyAlignment="1"/>
    <xf numFmtId="0" fontId="6" fillId="0" borderId="0" xfId="1" applyFont="1" applyAlignment="1">
      <alignment horizontal="center"/>
    </xf>
    <xf numFmtId="0" fontId="1" fillId="0" borderId="0" xfId="1" applyFont="1" applyAlignment="1"/>
    <xf numFmtId="0" fontId="13" fillId="0" borderId="0" xfId="0" applyNumberFormat="1" applyFont="1" applyAlignment="1">
      <alignment vertical="top" wrapText="1"/>
    </xf>
    <xf numFmtId="49" fontId="12" fillId="0" borderId="0" xfId="0" applyNumberFormat="1" applyFont="1" applyAlignment="1">
      <alignment horizontal="centerContinuous" vertical="top" wrapText="1"/>
    </xf>
    <xf numFmtId="49" fontId="15" fillId="2" borderId="2" xfId="0" applyNumberFormat="1" applyFont="1" applyFill="1" applyBorder="1" applyAlignment="1">
      <alignment vertical="top" wrapText="1"/>
    </xf>
    <xf numFmtId="0" fontId="12" fillId="0" borderId="0" xfId="0" applyNumberFormat="1" applyFont="1" applyAlignment="1">
      <alignment vertical="top"/>
    </xf>
    <xf numFmtId="0" fontId="14" fillId="0" borderId="0" xfId="0" applyFont="1" applyAlignment="1">
      <alignment horizontal="centerContinuous" vertical="top"/>
    </xf>
    <xf numFmtId="0" fontId="15" fillId="2" borderId="1" xfId="0" applyFont="1" applyFill="1" applyBorder="1" applyAlignment="1">
      <alignment vertical="top" wrapText="1"/>
    </xf>
    <xf numFmtId="0" fontId="14" fillId="0" borderId="0" xfId="0" applyFont="1" applyAlignment="1">
      <alignment horizontal="center" vertical="top" wrapText="1"/>
    </xf>
    <xf numFmtId="0" fontId="0" fillId="0" borderId="0" xfId="0" applyAlignment="1">
      <alignment wrapText="1"/>
    </xf>
    <xf numFmtId="0" fontId="16" fillId="0" borderId="0" xfId="4" applyNumberFormat="1" applyFont="1"/>
    <xf numFmtId="0" fontId="17" fillId="0" borderId="0" xfId="4" applyNumberFormat="1" applyFont="1" applyAlignment="1">
      <alignment wrapText="1"/>
    </xf>
    <xf numFmtId="0" fontId="16" fillId="0" borderId="0" xfId="4" applyNumberFormat="1" applyFont="1" applyAlignment="1">
      <alignment horizontal="center" vertical="center"/>
    </xf>
    <xf numFmtId="0" fontId="18" fillId="0" borderId="0" xfId="4" applyNumberFormat="1" applyFont="1" applyAlignment="1">
      <alignment wrapText="1"/>
    </xf>
    <xf numFmtId="0" fontId="16" fillId="0" borderId="0" xfId="4" applyNumberFormat="1" applyFont="1" applyAlignment="1">
      <alignment wrapText="1"/>
    </xf>
    <xf numFmtId="0" fontId="4" fillId="0" borderId="0" xfId="4" applyFont="1" applyBorder="1"/>
    <xf numFmtId="0" fontId="7" fillId="0" borderId="0" xfId="4" applyBorder="1" applyAlignment="1">
      <alignment horizontal="left" wrapText="1"/>
    </xf>
    <xf numFmtId="0" fontId="7" fillId="0" borderId="0" xfId="4" applyBorder="1" applyAlignment="1">
      <alignment wrapText="1"/>
    </xf>
    <xf numFmtId="0" fontId="7" fillId="0" borderId="0" xfId="4" applyBorder="1"/>
    <xf numFmtId="0" fontId="7" fillId="0" borderId="0" xfId="4" applyAlignment="1">
      <alignment horizontal="center" vertical="center"/>
    </xf>
    <xf numFmtId="0" fontId="7" fillId="0" borderId="0" xfId="4"/>
    <xf numFmtId="0" fontId="4" fillId="0" borderId="0" xfId="4" applyFont="1"/>
    <xf numFmtId="0" fontId="4" fillId="0" borderId="0" xfId="4" applyFont="1" applyAlignment="1">
      <alignment wrapText="1"/>
    </xf>
    <xf numFmtId="0" fontId="6" fillId="0" borderId="0" xfId="4" applyFont="1"/>
    <xf numFmtId="0" fontId="19" fillId="3" borderId="9" xfId="4" applyFont="1" applyFill="1" applyBorder="1" applyAlignment="1">
      <alignment horizontal="center" vertical="center"/>
    </xf>
    <xf numFmtId="0" fontId="19" fillId="3" borderId="0" xfId="4" applyFont="1" applyFill="1" applyBorder="1" applyAlignment="1">
      <alignment horizontal="center" wrapText="1"/>
    </xf>
    <xf numFmtId="0" fontId="20" fillId="3" borderId="0" xfId="4" applyFont="1" applyFill="1" applyBorder="1" applyAlignment="1">
      <alignment horizontal="center"/>
    </xf>
    <xf numFmtId="0" fontId="20" fillId="3" borderId="10" xfId="4" applyFont="1" applyFill="1" applyBorder="1" applyAlignment="1">
      <alignment horizontal="center"/>
    </xf>
    <xf numFmtId="0" fontId="20" fillId="4" borderId="0" xfId="5" applyFont="1" applyAlignment="1">
      <alignment horizontal="center" vertical="center"/>
    </xf>
    <xf numFmtId="0" fontId="6" fillId="0" borderId="0" xfId="4" applyFont="1" applyBorder="1" applyAlignment="1">
      <alignment horizontal="center" vertical="center"/>
    </xf>
    <xf numFmtId="0" fontId="6" fillId="0" borderId="0" xfId="4" applyFont="1" applyBorder="1" applyAlignment="1">
      <alignment horizontal="left" vertical="center" wrapText="1"/>
    </xf>
    <xf numFmtId="49" fontId="6" fillId="0" borderId="0" xfId="4" applyNumberFormat="1" applyFont="1" applyBorder="1" applyAlignment="1">
      <alignment horizontal="center" vertical="center"/>
    </xf>
    <xf numFmtId="49" fontId="6" fillId="5" borderId="10" xfId="4" applyNumberFormat="1" applyFont="1" applyFill="1" applyBorder="1" applyAlignment="1">
      <alignment horizontal="center" vertical="center"/>
    </xf>
    <xf numFmtId="0" fontId="6" fillId="0" borderId="0" xfId="4" applyNumberFormat="1" applyFont="1" applyAlignment="1">
      <alignment horizontal="center" vertical="center"/>
    </xf>
    <xf numFmtId="0" fontId="7" fillId="0" borderId="0" xfId="4" applyNumberFormat="1" applyFont="1"/>
    <xf numFmtId="49" fontId="7" fillId="0" borderId="0" xfId="4" applyNumberFormat="1"/>
    <xf numFmtId="49" fontId="6" fillId="6" borderId="10" xfId="4" applyNumberFormat="1" applyFont="1" applyFill="1" applyBorder="1" applyAlignment="1">
      <alignment horizontal="center" vertical="center"/>
    </xf>
    <xf numFmtId="49" fontId="6" fillId="0" borderId="10" xfId="4" applyNumberFormat="1" applyFont="1" applyBorder="1" applyAlignment="1">
      <alignment horizontal="center" vertical="center"/>
    </xf>
    <xf numFmtId="0" fontId="6" fillId="0" borderId="0" xfId="4" applyFont="1" applyBorder="1" applyAlignment="1">
      <alignment horizontal="center" vertical="top"/>
    </xf>
    <xf numFmtId="0" fontId="6" fillId="0" borderId="0" xfId="4" applyFont="1" applyBorder="1" applyAlignment="1">
      <alignment horizontal="left" vertical="top" wrapText="1"/>
    </xf>
    <xf numFmtId="0" fontId="6" fillId="0" borderId="0" xfId="4" applyFont="1" applyAlignment="1">
      <alignment wrapText="1"/>
    </xf>
    <xf numFmtId="0" fontId="4" fillId="0" borderId="0" xfId="4" applyFont="1" applyAlignment="1">
      <alignment horizontal="centerContinuous" vertical="center"/>
    </xf>
    <xf numFmtId="0" fontId="6" fillId="0" borderId="0" xfId="4" applyFont="1" applyAlignment="1">
      <alignment horizontal="centerContinuous" vertical="center"/>
    </xf>
    <xf numFmtId="0" fontId="6" fillId="0" borderId="0" xfId="4" applyFont="1" applyAlignment="1">
      <alignment horizontal="center" vertical="center"/>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17" fillId="0" borderId="0" xfId="4" applyFont="1" applyAlignment="1">
      <alignment wrapText="1"/>
    </xf>
    <xf numFmtId="0" fontId="7" fillId="0" borderId="0" xfId="4" applyAlignment="1">
      <alignment wrapText="1"/>
    </xf>
    <xf numFmtId="0" fontId="7" fillId="0" borderId="0" xfId="4" applyAlignment="1">
      <alignment horizontal="center" vertical="top"/>
    </xf>
    <xf numFmtId="0" fontId="17" fillId="0" borderId="0" xfId="4" applyFont="1"/>
    <xf numFmtId="0" fontId="24" fillId="0" borderId="0" xfId="4" applyFont="1"/>
    <xf numFmtId="0" fontId="4" fillId="0" borderId="0" xfId="4" applyFont="1" applyAlignment="1">
      <alignment horizontal="left" vertical="top"/>
    </xf>
    <xf numFmtId="0" fontId="25" fillId="0" borderId="0" xfId="4" applyFont="1" applyAlignment="1">
      <alignment horizontal="left" vertical="top"/>
    </xf>
    <xf numFmtId="0" fontId="7" fillId="0" borderId="9" xfId="4" applyBorder="1" applyAlignment="1">
      <alignment horizontal="center" vertical="center"/>
    </xf>
    <xf numFmtId="0" fontId="7" fillId="0" borderId="11" xfId="4" applyFont="1" applyBorder="1" applyAlignment="1">
      <alignment horizontal="center" vertical="center"/>
    </xf>
    <xf numFmtId="0" fontId="7" fillId="0" borderId="15" xfId="4" applyFont="1" applyBorder="1" applyAlignment="1">
      <alignment horizontal="center" vertical="center"/>
    </xf>
    <xf numFmtId="0" fontId="7" fillId="0" borderId="16" xfId="4" applyFont="1" applyBorder="1" applyAlignment="1">
      <alignment horizontal="center" vertical="center"/>
    </xf>
    <xf numFmtId="0" fontId="7" fillId="0" borderId="17" xfId="4" applyBorder="1" applyAlignment="1">
      <alignment horizontal="center" vertical="top" wrapText="1"/>
    </xf>
    <xf numFmtId="0" fontId="7" fillId="0" borderId="2" xfId="4" applyBorder="1" applyAlignment="1">
      <alignment horizontal="left" vertical="top" wrapText="1"/>
    </xf>
    <xf numFmtId="0" fontId="7" fillId="0" borderId="2" xfId="4" applyFont="1" applyBorder="1" applyAlignment="1">
      <alignment horizontal="left" vertical="top" wrapText="1"/>
    </xf>
    <xf numFmtId="49" fontId="7" fillId="0" borderId="2" xfId="4" applyNumberFormat="1" applyFont="1" applyBorder="1" applyAlignment="1">
      <alignment horizontal="center" vertical="center"/>
    </xf>
    <xf numFmtId="0" fontId="7" fillId="0" borderId="2" xfId="4" applyBorder="1" applyAlignment="1">
      <alignment horizontal="center" vertical="center"/>
    </xf>
    <xf numFmtId="0" fontId="7" fillId="0" borderId="18" xfId="4" applyBorder="1" applyAlignment="1">
      <alignment horizontal="center" vertical="center"/>
    </xf>
    <xf numFmtId="0" fontId="7" fillId="0" borderId="19" xfId="4" applyBorder="1" applyAlignment="1">
      <alignment horizontal="center" vertical="top" wrapText="1"/>
    </xf>
    <xf numFmtId="0" fontId="7" fillId="0" borderId="4" xfId="4" applyBorder="1" applyAlignment="1">
      <alignment horizontal="left" vertical="top" wrapText="1"/>
    </xf>
    <xf numFmtId="0" fontId="7" fillId="0" borderId="4" xfId="4" applyFont="1" applyBorder="1" applyAlignment="1">
      <alignment horizontal="left" vertical="top" wrapText="1"/>
    </xf>
    <xf numFmtId="0" fontId="7" fillId="0" borderId="4" xfId="4" applyFont="1" applyBorder="1" applyAlignment="1">
      <alignment horizontal="center" vertical="center"/>
    </xf>
    <xf numFmtId="0" fontId="7" fillId="0" borderId="4" xfId="4" applyBorder="1" applyAlignment="1">
      <alignment horizontal="center" vertical="center"/>
    </xf>
    <xf numFmtId="0" fontId="7" fillId="0" borderId="5" xfId="4" applyBorder="1" applyAlignment="1">
      <alignment horizontal="center" vertical="center"/>
    </xf>
    <xf numFmtId="0" fontId="7" fillId="0" borderId="20" xfId="4" applyBorder="1" applyAlignment="1">
      <alignment horizontal="center" vertical="top" wrapText="1"/>
    </xf>
    <xf numFmtId="0" fontId="7" fillId="0" borderId="21" xfId="4" applyBorder="1" applyAlignment="1">
      <alignment horizontal="left" vertical="top" wrapText="1"/>
    </xf>
    <xf numFmtId="0" fontId="28" fillId="0" borderId="0" xfId="4" applyFont="1" applyAlignment="1">
      <alignment horizontal="left" vertical="top"/>
    </xf>
    <xf numFmtId="0" fontId="7" fillId="0" borderId="0" xfId="4" applyBorder="1" applyAlignment="1">
      <alignment horizontal="left" vertical="top" wrapText="1"/>
    </xf>
    <xf numFmtId="0" fontId="29" fillId="0" borderId="0" xfId="4" applyFont="1" applyAlignment="1">
      <alignment horizontal="left" vertical="top"/>
    </xf>
    <xf numFmtId="0" fontId="17" fillId="0" borderId="0" xfId="4" applyFont="1" applyAlignment="1"/>
    <xf numFmtId="0" fontId="30" fillId="0" borderId="0" xfId="4" applyFont="1" applyAlignment="1">
      <alignment horizontal="left"/>
    </xf>
    <xf numFmtId="0" fontId="7" fillId="0" borderId="0" xfId="4" applyFont="1" applyBorder="1"/>
    <xf numFmtId="0" fontId="7" fillId="0" borderId="0" xfId="4" applyFont="1"/>
    <xf numFmtId="0" fontId="4" fillId="0" borderId="0" xfId="4" applyFont="1" applyBorder="1" applyAlignment="1">
      <alignment horizontal="left" vertical="top"/>
    </xf>
    <xf numFmtId="0" fontId="25" fillId="0" borderId="0" xfId="4" applyFont="1" applyBorder="1" applyAlignment="1">
      <alignment horizontal="left" vertical="top"/>
    </xf>
    <xf numFmtId="0" fontId="31" fillId="7" borderId="9" xfId="4" applyFont="1" applyFill="1" applyBorder="1" applyAlignment="1">
      <alignment horizontal="center" vertical="center" wrapText="1"/>
    </xf>
    <xf numFmtId="0" fontId="31" fillId="7" borderId="11" xfId="4" applyFont="1" applyFill="1" applyBorder="1" applyAlignment="1">
      <alignment horizontal="center" vertical="center" wrapText="1"/>
    </xf>
    <xf numFmtId="0" fontId="31" fillId="7" borderId="12" xfId="4" applyFont="1" applyFill="1" applyBorder="1" applyAlignment="1">
      <alignment horizontal="center" vertical="center" wrapText="1"/>
    </xf>
    <xf numFmtId="0" fontId="31" fillId="7" borderId="22" xfId="4" applyFont="1" applyFill="1" applyBorder="1" applyAlignment="1">
      <alignment horizontal="center" vertical="center" wrapText="1"/>
    </xf>
    <xf numFmtId="0" fontId="7" fillId="0" borderId="0" xfId="4" applyBorder="1" applyAlignment="1">
      <alignment horizontal="center" vertical="top" wrapText="1"/>
    </xf>
    <xf numFmtId="0" fontId="7" fillId="0" borderId="0" xfId="4" applyFont="1" applyBorder="1" applyAlignment="1">
      <alignment horizontal="left" vertical="top" wrapText="1"/>
    </xf>
    <xf numFmtId="0" fontId="7" fillId="0" borderId="0" xfId="4" applyFont="1" applyBorder="1" applyAlignment="1">
      <alignment horizontal="center" vertical="center" wrapText="1"/>
    </xf>
    <xf numFmtId="0" fontId="7" fillId="0" borderId="0" xfId="4" applyBorder="1" applyAlignment="1">
      <alignment horizontal="center" vertical="center" wrapText="1"/>
    </xf>
    <xf numFmtId="0" fontId="7" fillId="5" borderId="0" xfId="4" applyFill="1" applyBorder="1" applyAlignment="1">
      <alignment horizontal="center" vertical="center" wrapText="1"/>
    </xf>
    <xf numFmtId="0" fontId="7" fillId="8" borderId="0" xfId="4" applyFill="1" applyBorder="1" applyAlignment="1">
      <alignment horizontal="center" vertical="center" wrapText="1"/>
    </xf>
    <xf numFmtId="0" fontId="7" fillId="7" borderId="0" xfId="4" applyFill="1" applyBorder="1" applyAlignment="1">
      <alignment horizontal="center" vertical="center" wrapText="1"/>
    </xf>
    <xf numFmtId="0" fontId="7" fillId="0" borderId="0" xfId="4" applyAlignment="1">
      <alignment horizontal="center" vertical="top" wrapText="1"/>
    </xf>
    <xf numFmtId="0" fontId="7" fillId="0" borderId="0" xfId="4" applyAlignment="1">
      <alignment horizontal="center" vertical="center" wrapText="1"/>
    </xf>
    <xf numFmtId="0" fontId="7" fillId="0" borderId="0" xfId="4" applyNumberFormat="1" applyAlignment="1">
      <alignment horizontal="center" vertical="center" wrapText="1"/>
    </xf>
    <xf numFmtId="0" fontId="15" fillId="0" borderId="0" xfId="4" applyFont="1"/>
    <xf numFmtId="0" fontId="6" fillId="0" borderId="17" xfId="4" applyFont="1" applyBorder="1" applyAlignment="1">
      <alignment horizontal="center" vertical="top"/>
    </xf>
    <xf numFmtId="0" fontId="6" fillId="0" borderId="2" xfId="4" applyFont="1" applyBorder="1"/>
    <xf numFmtId="0" fontId="6" fillId="0" borderId="2" xfId="4" applyFont="1" applyBorder="1" applyAlignment="1">
      <alignment horizontal="center"/>
    </xf>
    <xf numFmtId="0" fontId="6" fillId="0" borderId="23" xfId="4" applyFont="1" applyBorder="1" applyAlignment="1">
      <alignment horizontal="center"/>
    </xf>
    <xf numFmtId="0" fontId="6" fillId="0" borderId="19" xfId="4" applyFont="1" applyBorder="1" applyAlignment="1">
      <alignment horizontal="center" vertical="top"/>
    </xf>
    <xf numFmtId="0" fontId="6" fillId="0" borderId="4" xfId="4" applyFont="1" applyBorder="1"/>
    <xf numFmtId="0" fontId="6" fillId="0" borderId="4" xfId="4" applyFont="1" applyBorder="1" applyAlignment="1">
      <alignment horizontal="center" vertical="center"/>
    </xf>
    <xf numFmtId="0" fontId="6" fillId="0" borderId="24" xfId="4" applyFont="1" applyBorder="1" applyAlignment="1">
      <alignment horizontal="center" vertical="center"/>
    </xf>
    <xf numFmtId="0" fontId="6" fillId="0" borderId="20" xfId="4" applyFont="1" applyBorder="1" applyAlignment="1">
      <alignment horizontal="center" vertical="top"/>
    </xf>
    <xf numFmtId="0" fontId="6" fillId="0" borderId="21" xfId="4" applyFont="1" applyBorder="1"/>
    <xf numFmtId="0" fontId="6" fillId="0" borderId="25" xfId="4" applyFont="1" applyBorder="1" applyAlignment="1">
      <alignment horizontal="center" vertical="center"/>
    </xf>
    <xf numFmtId="0" fontId="32" fillId="0" borderId="0" xfId="4" applyFont="1" applyAlignment="1">
      <alignment horizontal="left" vertical="top"/>
    </xf>
    <xf numFmtId="0" fontId="22" fillId="0" borderId="0" xfId="4" applyFont="1" applyAlignment="1"/>
    <xf numFmtId="0" fontId="9" fillId="0" borderId="0" xfId="4" applyFont="1" applyAlignment="1">
      <alignment horizontal="left"/>
    </xf>
    <xf numFmtId="49" fontId="7" fillId="0" borderId="0" xfId="4" applyNumberFormat="1" applyFont="1" applyAlignment="1">
      <alignment horizontal="center" vertical="top"/>
    </xf>
    <xf numFmtId="49" fontId="7" fillId="0" borderId="0" xfId="4" applyNumberFormat="1" applyAlignment="1">
      <alignment horizontal="center" vertical="top"/>
    </xf>
    <xf numFmtId="0" fontId="17" fillId="0" borderId="0" xfId="4" applyFont="1" applyAlignment="1">
      <alignment horizontal="right"/>
    </xf>
    <xf numFmtId="0" fontId="33" fillId="0" borderId="0" xfId="4" applyFont="1"/>
    <xf numFmtId="0" fontId="8" fillId="0" borderId="0" xfId="4" applyFont="1"/>
    <xf numFmtId="0" fontId="6" fillId="2" borderId="26" xfId="4" applyFont="1" applyFill="1" applyBorder="1" applyAlignment="1">
      <alignment horizontal="center" vertical="center" wrapText="1"/>
    </xf>
    <xf numFmtId="0" fontId="6" fillId="2" borderId="27"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6" fillId="0" borderId="29" xfId="4" applyFont="1" applyBorder="1" applyAlignment="1">
      <alignment horizontal="center" vertical="center" wrapText="1"/>
    </xf>
    <xf numFmtId="0" fontId="6" fillId="0" borderId="18" xfId="4" applyFont="1" applyFill="1" applyBorder="1" applyAlignment="1">
      <alignment vertical="center" wrapText="1"/>
    </xf>
    <xf numFmtId="0" fontId="6" fillId="0" borderId="3" xfId="4" applyFont="1" applyBorder="1" applyAlignment="1">
      <alignment horizontal="center" vertical="center" wrapText="1"/>
    </xf>
    <xf numFmtId="0" fontId="6" fillId="0" borderId="4" xfId="4" applyFont="1" applyFill="1" applyBorder="1" applyAlignment="1">
      <alignment horizontal="center" vertical="center" wrapText="1"/>
    </xf>
    <xf numFmtId="0" fontId="6" fillId="0" borderId="5" xfId="4" applyFont="1" applyFill="1" applyBorder="1" applyAlignment="1">
      <alignment vertical="center" wrapText="1"/>
    </xf>
    <xf numFmtId="0" fontId="34" fillId="0" borderId="0" xfId="4" applyFont="1" applyAlignment="1">
      <alignment horizontal="centerContinuous" vertical="center"/>
    </xf>
    <xf numFmtId="0" fontId="6" fillId="0" borderId="6" xfId="4" applyFont="1" applyBorder="1" applyAlignment="1">
      <alignment horizontal="center" vertical="center" wrapText="1"/>
    </xf>
    <xf numFmtId="0" fontId="6" fillId="0" borderId="7" xfId="4" applyFont="1" applyBorder="1" applyAlignment="1">
      <alignment horizontal="center" vertical="center" wrapText="1"/>
    </xf>
    <xf numFmtId="0" fontId="6" fillId="0" borderId="7" xfId="4" applyFont="1" applyFill="1" applyBorder="1" applyAlignment="1">
      <alignment horizontal="center" vertical="center" wrapText="1"/>
    </xf>
    <xf numFmtId="49" fontId="6" fillId="9" borderId="7" xfId="4" applyNumberFormat="1" applyFont="1" applyFill="1" applyBorder="1" applyAlignment="1">
      <alignment horizontal="center" vertical="center" wrapText="1"/>
    </xf>
    <xf numFmtId="0" fontId="6" fillId="0" borderId="8" xfId="4" applyFont="1" applyFill="1" applyBorder="1" applyAlignment="1">
      <alignment horizontal="left" vertical="center" wrapText="1"/>
    </xf>
    <xf numFmtId="0" fontId="16" fillId="0" borderId="0" xfId="4" applyFont="1"/>
    <xf numFmtId="0" fontId="4" fillId="7" borderId="0" xfId="4" applyFont="1" applyFill="1" applyBorder="1" applyAlignment="1">
      <alignment vertical="center"/>
    </xf>
    <xf numFmtId="0" fontId="6" fillId="7" borderId="33" xfId="4" applyFont="1" applyFill="1" applyBorder="1" applyAlignment="1">
      <alignment horizontal="center" vertical="center"/>
    </xf>
    <xf numFmtId="0" fontId="6" fillId="7" borderId="34" xfId="4" applyFont="1" applyFill="1" applyBorder="1" applyAlignment="1">
      <alignment horizontal="center" vertical="center"/>
    </xf>
    <xf numFmtId="0" fontId="6" fillId="0" borderId="0" xfId="4" applyNumberFormat="1" applyFont="1" applyAlignment="1">
      <alignment horizontal="center"/>
    </xf>
    <xf numFmtId="44" fontId="6" fillId="0" borderId="0" xfId="4" applyNumberFormat="1" applyFont="1"/>
    <xf numFmtId="2" fontId="6" fillId="0" borderId="0" xfId="4" applyNumberFormat="1" applyFont="1"/>
    <xf numFmtId="0" fontId="17" fillId="0" borderId="0" xfId="4" applyFont="1" applyAlignment="1">
      <alignment horizontal="left"/>
    </xf>
    <xf numFmtId="0" fontId="8" fillId="0" borderId="0" xfId="4" applyNumberFormat="1" applyFont="1" applyAlignment="1">
      <alignment wrapText="1"/>
    </xf>
    <xf numFmtId="0" fontId="6" fillId="0" borderId="35" xfId="4" applyFont="1" applyBorder="1" applyAlignment="1">
      <alignment horizontal="center" vertical="center" wrapText="1"/>
    </xf>
    <xf numFmtId="0" fontId="6" fillId="0" borderId="30" xfId="4" applyNumberFormat="1" applyFont="1" applyFill="1" applyBorder="1" applyAlignment="1">
      <alignment horizontal="center" vertical="center" wrapText="1"/>
    </xf>
    <xf numFmtId="0" fontId="7" fillId="0" borderId="0" xfId="4" applyNumberFormat="1" applyBorder="1" applyAlignment="1">
      <alignment horizontal="center" vertical="center" wrapText="1"/>
    </xf>
    <xf numFmtId="0" fontId="39" fillId="0" borderId="0" xfId="4" applyFont="1" applyBorder="1" applyAlignment="1">
      <alignment horizontal="left" vertical="top" wrapText="1"/>
    </xf>
    <xf numFmtId="0" fontId="42" fillId="0" borderId="0" xfId="4" applyFont="1" applyBorder="1" applyAlignment="1">
      <alignment horizontal="left" vertical="top" wrapText="1"/>
    </xf>
    <xf numFmtId="0" fontId="6" fillId="0" borderId="4" xfId="4" applyFont="1" applyFill="1" applyBorder="1" applyAlignment="1">
      <alignment horizontal="left" vertical="center" wrapText="1"/>
    </xf>
    <xf numFmtId="1" fontId="4" fillId="0" borderId="7" xfId="4" applyNumberFormat="1" applyFont="1" applyFill="1" applyBorder="1" applyAlignment="1">
      <alignment horizontal="center" vertical="center" wrapText="1"/>
    </xf>
    <xf numFmtId="0" fontId="37" fillId="0" borderId="37" xfId="0" applyFont="1" applyBorder="1" applyAlignment="1">
      <alignment vertical="top" wrapText="1"/>
    </xf>
    <xf numFmtId="0" fontId="37" fillId="0" borderId="38" xfId="0" applyFont="1" applyBorder="1" applyAlignment="1">
      <alignment vertical="top" wrapText="1"/>
    </xf>
    <xf numFmtId="0" fontId="38" fillId="0" borderId="9" xfId="0" applyFont="1" applyBorder="1" applyAlignment="1">
      <alignment vertical="top" wrapText="1"/>
    </xf>
    <xf numFmtId="0" fontId="38" fillId="0" borderId="38" xfId="0" applyFont="1" applyBorder="1" applyAlignment="1">
      <alignment vertical="top" wrapText="1"/>
    </xf>
    <xf numFmtId="0" fontId="47" fillId="0" borderId="38" xfId="0" applyFont="1" applyBorder="1" applyAlignment="1">
      <alignment horizontal="left" vertical="top" wrapText="1" indent="2"/>
    </xf>
    <xf numFmtId="0" fontId="38" fillId="0" borderId="38" xfId="0" applyFont="1" applyBorder="1" applyAlignment="1">
      <alignment horizontal="left" vertical="top" wrapText="1" indent="2"/>
    </xf>
    <xf numFmtId="0" fontId="49" fillId="0" borderId="38" xfId="0" applyFont="1" applyBorder="1" applyAlignment="1">
      <alignment horizontal="left" vertical="top" wrapText="1" indent="2"/>
    </xf>
    <xf numFmtId="0" fontId="37" fillId="0" borderId="9" xfId="0" applyFont="1" applyBorder="1" applyAlignment="1">
      <alignment vertical="top" wrapText="1"/>
    </xf>
    <xf numFmtId="0" fontId="50" fillId="0" borderId="9" xfId="6" applyBorder="1" applyAlignment="1" applyProtection="1">
      <alignment vertical="top" wrapText="1"/>
    </xf>
    <xf numFmtId="0" fontId="51" fillId="0" borderId="0" xfId="0" applyFont="1"/>
    <xf numFmtId="0" fontId="5" fillId="0" borderId="0" xfId="4" applyFont="1"/>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4" fillId="7" borderId="45" xfId="4" applyFont="1" applyFill="1" applyBorder="1" applyAlignment="1">
      <alignment horizontal="center" vertical="center"/>
    </xf>
    <xf numFmtId="0" fontId="4" fillId="7" borderId="51" xfId="4" applyFont="1" applyFill="1" applyBorder="1" applyAlignment="1">
      <alignment horizontal="center" vertical="center"/>
    </xf>
    <xf numFmtId="0" fontId="52" fillId="0" borderId="39" xfId="0" applyFont="1" applyBorder="1" applyAlignment="1">
      <alignment horizontal="left" vertical="center"/>
    </xf>
    <xf numFmtId="0" fontId="52" fillId="0" borderId="40" xfId="0" applyFont="1" applyBorder="1" applyAlignment="1">
      <alignment horizontal="left" vertical="center"/>
    </xf>
    <xf numFmtId="0" fontId="52" fillId="0" borderId="49" xfId="0" applyFont="1" applyBorder="1" applyAlignment="1">
      <alignment horizontal="left" vertical="center"/>
    </xf>
    <xf numFmtId="0" fontId="2" fillId="0" borderId="0" xfId="1" applyFont="1" applyFill="1" applyBorder="1" applyAlignment="1">
      <alignment horizontal="left" vertical="center" wrapText="1"/>
    </xf>
    <xf numFmtId="0" fontId="2" fillId="0" borderId="0" xfId="1" applyFont="1" applyAlignment="1">
      <alignment horizontal="left" vertical="center" wrapText="1"/>
    </xf>
    <xf numFmtId="0" fontId="3" fillId="0" borderId="0" xfId="1" applyFont="1" applyAlignment="1">
      <alignment horizontal="center" wrapText="1"/>
    </xf>
    <xf numFmtId="0" fontId="54" fillId="0" borderId="0" xfId="0" applyFont="1" applyAlignment="1">
      <alignment horizontal="center"/>
    </xf>
    <xf numFmtId="0" fontId="35" fillId="0" borderId="13" xfId="0" applyFont="1" applyBorder="1" applyAlignment="1">
      <alignment vertical="top" wrapText="1"/>
    </xf>
    <xf numFmtId="0" fontId="35" fillId="0" borderId="36" xfId="0" applyFont="1" applyBorder="1" applyAlignment="1">
      <alignment vertical="top" wrapText="1"/>
    </xf>
    <xf numFmtId="0" fontId="35" fillId="0" borderId="11" xfId="0" applyFont="1" applyBorder="1" applyAlignment="1">
      <alignment vertical="top" wrapText="1"/>
    </xf>
    <xf numFmtId="0" fontId="44" fillId="0" borderId="13" xfId="0" applyFont="1" applyBorder="1" applyAlignment="1">
      <alignment vertical="top" wrapText="1"/>
    </xf>
    <xf numFmtId="0" fontId="44" fillId="0" borderId="36" xfId="0" applyFont="1" applyBorder="1" applyAlignment="1">
      <alignment vertical="top" wrapText="1"/>
    </xf>
    <xf numFmtId="0" fontId="44" fillId="0" borderId="11" xfId="0" applyFont="1" applyBorder="1" applyAlignment="1">
      <alignment vertical="top" wrapText="1"/>
    </xf>
    <xf numFmtId="0" fontId="52" fillId="0" borderId="39" xfId="0" applyFont="1" applyBorder="1" applyAlignment="1">
      <alignment horizontal="left" vertical="center" wrapText="1"/>
    </xf>
    <xf numFmtId="0" fontId="52" fillId="0" borderId="48" xfId="0" applyFont="1" applyBorder="1" applyAlignment="1">
      <alignment horizontal="left" vertical="center" wrapText="1"/>
    </xf>
    <xf numFmtId="0" fontId="53" fillId="0" borderId="39" xfId="0" applyFont="1" applyBorder="1" applyAlignment="1">
      <alignment horizontal="center"/>
    </xf>
    <xf numFmtId="0" fontId="53" fillId="0" borderId="40" xfId="0" applyFont="1" applyBorder="1" applyAlignment="1">
      <alignment horizontal="center"/>
    </xf>
    <xf numFmtId="0" fontId="53" fillId="0" borderId="49" xfId="0" applyFont="1" applyBorder="1" applyAlignment="1">
      <alignment horizontal="center"/>
    </xf>
    <xf numFmtId="0" fontId="53" fillId="0" borderId="50" xfId="0" applyFont="1" applyBorder="1" applyAlignment="1">
      <alignment horizontal="center"/>
    </xf>
    <xf numFmtId="0" fontId="53" fillId="0" borderId="48" xfId="0" applyFont="1" applyBorder="1" applyAlignment="1">
      <alignment horizontal="center"/>
    </xf>
    <xf numFmtId="0" fontId="53" fillId="0" borderId="50" xfId="0" applyFont="1" applyFill="1" applyBorder="1" applyAlignment="1">
      <alignment horizontal="center"/>
    </xf>
    <xf numFmtId="0" fontId="53" fillId="0" borderId="48" xfId="0" applyFont="1" applyFill="1" applyBorder="1" applyAlignment="1">
      <alignment horizontal="center"/>
    </xf>
    <xf numFmtId="0" fontId="5" fillId="0" borderId="53" xfId="0" applyFont="1" applyBorder="1" applyAlignment="1">
      <alignment horizontal="left" vertical="center" wrapText="1"/>
    </xf>
    <xf numFmtId="0" fontId="5" fillId="0" borderId="44" xfId="0" applyFont="1" applyBorder="1" applyAlignment="1">
      <alignment horizontal="left" vertical="center" wrapText="1"/>
    </xf>
    <xf numFmtId="0" fontId="53" fillId="0" borderId="53" xfId="0" applyFont="1" applyBorder="1" applyAlignment="1">
      <alignment horizontal="center"/>
    </xf>
    <xf numFmtId="0" fontId="53" fillId="0" borderId="55" xfId="0" applyFont="1" applyBorder="1" applyAlignment="1">
      <alignment horizontal="center"/>
    </xf>
    <xf numFmtId="0" fontId="53" fillId="0" borderId="19" xfId="0" applyFont="1" applyBorder="1" applyAlignment="1">
      <alignment horizontal="center"/>
    </xf>
    <xf numFmtId="0" fontId="53" fillId="0" borderId="24" xfId="0" applyFont="1" applyBorder="1" applyAlignment="1">
      <alignment horizontal="center"/>
    </xf>
    <xf numFmtId="0" fontId="53" fillId="0" borderId="44" xfId="0" applyFont="1" applyBorder="1" applyAlignment="1">
      <alignment horizontal="center"/>
    </xf>
    <xf numFmtId="0" fontId="5" fillId="0" borderId="56" xfId="0" applyFont="1" applyBorder="1" applyAlignment="1">
      <alignment horizontal="left" vertical="center" wrapText="1"/>
    </xf>
    <xf numFmtId="0" fontId="5" fillId="0" borderId="47" xfId="0" applyFont="1" applyBorder="1" applyAlignment="1">
      <alignment horizontal="left" vertical="center" wrapText="1"/>
    </xf>
    <xf numFmtId="0" fontId="53" fillId="0" borderId="56" xfId="0" applyFont="1" applyBorder="1" applyAlignment="1">
      <alignment horizontal="center"/>
    </xf>
    <xf numFmtId="0" fontId="53" fillId="0" borderId="57" xfId="0" applyFont="1" applyBorder="1" applyAlignment="1">
      <alignment horizontal="center"/>
    </xf>
    <xf numFmtId="0" fontId="53" fillId="0" borderId="58" xfId="0" applyFont="1" applyBorder="1" applyAlignment="1">
      <alignment horizontal="center"/>
    </xf>
    <xf numFmtId="0" fontId="53" fillId="0" borderId="46" xfId="0" applyFont="1" applyBorder="1" applyAlignment="1">
      <alignment horizontal="center"/>
    </xf>
    <xf numFmtId="0" fontId="53" fillId="0" borderId="47" xfId="0" applyFont="1" applyBorder="1" applyAlignment="1">
      <alignment horizontal="center"/>
    </xf>
    <xf numFmtId="0" fontId="5" fillId="0" borderId="52" xfId="0" applyFont="1" applyBorder="1" applyAlignment="1">
      <alignment horizontal="center"/>
    </xf>
    <xf numFmtId="0" fontId="5" fillId="0" borderId="43" xfId="0" applyFont="1" applyBorder="1" applyAlignment="1">
      <alignment horizontal="center"/>
    </xf>
    <xf numFmtId="0" fontId="52" fillId="0" borderId="39" xfId="0" applyFont="1" applyBorder="1" applyAlignment="1">
      <alignment horizontal="center" vertical="center"/>
    </xf>
    <xf numFmtId="0" fontId="52" fillId="0" borderId="40" xfId="0" applyFont="1" applyBorder="1" applyAlignment="1">
      <alignment horizontal="center"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wrapText="1"/>
    </xf>
    <xf numFmtId="0" fontId="52" fillId="0" borderId="48" xfId="0" applyFont="1" applyBorder="1" applyAlignment="1">
      <alignment horizontal="center" vertical="center" wrapText="1"/>
    </xf>
    <xf numFmtId="0" fontId="53" fillId="0" borderId="52" xfId="0" applyFont="1" applyBorder="1" applyAlignment="1">
      <alignment horizontal="center"/>
    </xf>
    <xf numFmtId="0" fontId="53" fillId="0" borderId="41" xfId="0" applyFont="1" applyBorder="1" applyAlignment="1">
      <alignment horizontal="center"/>
    </xf>
    <xf numFmtId="0" fontId="53" fillId="0" borderId="54" xfId="0" applyFont="1" applyBorder="1" applyAlignment="1">
      <alignment horizontal="center"/>
    </xf>
    <xf numFmtId="0" fontId="53" fillId="0" borderId="42" xfId="0" applyFont="1" applyBorder="1" applyAlignment="1">
      <alignment horizontal="center"/>
    </xf>
    <xf numFmtId="0" fontId="53" fillId="0" borderId="43" xfId="0" applyFont="1" applyBorder="1" applyAlignment="1">
      <alignment horizontal="center"/>
    </xf>
  </cellXfs>
  <cellStyles count="7">
    <cellStyle name="Dobre 2" xfId="5" xr:uid="{00000000-0005-0000-0000-000000000000}"/>
    <cellStyle name="Hiperłącze" xfId="6" builtinId="8"/>
    <cellStyle name="Hiperłącze 2" xfId="3" xr:uid="{00000000-0005-0000-0000-000002000000}"/>
    <cellStyle name="Normalny" xfId="0" builtinId="0"/>
    <cellStyle name="Normalny 2" xfId="1" xr:uid="{00000000-0005-0000-0000-000004000000}"/>
    <cellStyle name="Normalny 3" xfId="4" xr:uid="{00000000-0005-0000-0000-000005000000}"/>
    <cellStyle name="Procentowy 2" xfId="2" xr:uid="{00000000-0005-0000-0000-000006000000}"/>
  </cellStyles>
  <dxfs count="57">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outline="0">
        <left style="double">
          <color indexed="64"/>
        </left>
        <bottom style="medium">
          <color indexed="64"/>
        </bottom>
      </border>
    </dxf>
    <dxf>
      <border outline="0">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indexed="2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dxf>
    <dxf>
      <alignment horizontal="center" vertical="top" textRotation="0" wrapText="1" indent="0" justifyLastLine="0" shrinkToFit="0" readingOrder="0"/>
    </dxf>
    <dxf>
      <border diagonalUp="0" diagonalDown="0">
        <left style="double">
          <color auto="1"/>
        </left>
        <right style="double">
          <color auto="1"/>
        </right>
        <top style="double">
          <color auto="1"/>
        </top>
        <bottom style="double">
          <color auto="1"/>
        </bottom>
      </border>
    </dxf>
    <dxf>
      <alignment horizontal="left" vertical="top" textRotation="0" wrapText="1" indent="0" justifyLastLine="0" shrinkToFit="0" readingOrder="0"/>
    </dxf>
    <dxf>
      <border>
        <bottom style="medium">
          <color auto="1"/>
        </bottom>
      </border>
    </dxf>
    <dxf>
      <font>
        <strike val="0"/>
        <outline val="0"/>
        <shadow val="0"/>
        <u val="none"/>
        <vertAlign val="baseline"/>
        <sz val="10"/>
        <color theme="1"/>
        <name val="Arial"/>
        <scheme val="none"/>
      </font>
      <fill>
        <patternFill patternType="solid">
          <fgColor indexed="64"/>
          <bgColor theme="0"/>
        </patternFill>
      </fill>
      <alignment horizontal="center" vertical="center" textRotation="0" wrapText="1" indent="0" justifyLastLine="0" shrinkToFit="0" readingOrder="0"/>
    </dxf>
    <dxf>
      <font>
        <b val="0"/>
        <i val="0"/>
        <strike val="0"/>
        <outline val="0"/>
        <shadow val="0"/>
        <u val="none"/>
        <vertAlign val="baseline"/>
        <sz val="12"/>
        <color auto="1"/>
        <name val="Calibri"/>
        <scheme val="minor"/>
      </font>
      <alignment horizontal="center" vertical="center" textRotation="0" wrapText="0" indent="0" justifyLastLine="0" shrinkToFit="0" readingOrder="0"/>
      <border diagonalUp="0" diagonalDown="0">
        <left style="thin">
          <color auto="1"/>
        </left>
        <right/>
        <top style="thin">
          <color indexed="64"/>
        </top>
        <bottom style="thin">
          <color indexed="64"/>
        </bottom>
        <horizontal style="thin">
          <color indexed="64"/>
        </horizontal>
      </border>
    </dxf>
    <dxf>
      <font>
        <b val="0"/>
        <i val="0"/>
        <strike val="0"/>
        <outline val="0"/>
        <shadow val="0"/>
        <u val="none"/>
        <vertAlign val="baseline"/>
        <sz val="12"/>
        <color auto="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indexed="64"/>
        </top>
        <bottom style="thin">
          <color indexed="64"/>
        </bottom>
        <horizontal style="thin">
          <color indexed="64"/>
        </horizontal>
      </border>
    </dxf>
    <dxf>
      <font>
        <b val="0"/>
        <i val="0"/>
        <strike val="0"/>
        <outline val="0"/>
        <shadow val="0"/>
        <u val="none"/>
        <vertAlign val="baseline"/>
        <sz val="12"/>
        <color auto="1"/>
        <name val="Calibri"/>
        <scheme val="minor"/>
      </font>
      <border diagonalUp="0" diagonalDown="0">
        <left style="thin">
          <color auto="1"/>
        </left>
        <right style="thin">
          <color auto="1"/>
        </right>
        <top style="thin">
          <color indexed="64"/>
        </top>
        <bottom style="thin">
          <color indexed="64"/>
        </bottom>
        <horizontal style="thin">
          <color indexed="64"/>
        </horizontal>
      </border>
    </dxf>
    <dxf>
      <font>
        <b val="0"/>
        <i val="0"/>
        <strike val="0"/>
        <outline val="0"/>
        <shadow val="0"/>
        <u val="none"/>
        <vertAlign val="baseline"/>
        <sz val="12"/>
        <color auto="1"/>
        <name val="Calibri"/>
        <scheme val="minor"/>
      </font>
      <alignment horizontal="center" vertical="top" textRotation="0" wrapText="0" indent="0" justifyLastLine="0" shrinkToFit="0" readingOrder="0"/>
      <border diagonalUp="0" diagonalDown="0">
        <left/>
        <right style="thin">
          <color auto="1"/>
        </right>
        <top style="thin">
          <color indexed="64"/>
        </top>
        <bottom style="thin">
          <color indexed="64"/>
        </bottom>
        <horizontal style="thin">
          <color indexed="64"/>
        </horizontal>
      </border>
    </dxf>
    <dxf>
      <border>
        <top style="thin">
          <color indexed="64"/>
        </top>
      </border>
    </dxf>
    <dxf>
      <border diagonalUp="0" diagonalDown="0">
        <left style="double">
          <color auto="1"/>
        </left>
        <right style="double">
          <color auto="1"/>
        </right>
        <top style="double">
          <color auto="1"/>
        </top>
        <bottom style="double">
          <color auto="1"/>
        </bottom>
      </border>
    </dxf>
    <dxf>
      <font>
        <b val="0"/>
        <i val="0"/>
        <strike val="0"/>
        <outline val="0"/>
        <shadow val="0"/>
        <u val="none"/>
        <vertAlign val="baseline"/>
        <sz val="12"/>
        <color auto="1"/>
        <name val="Calibri"/>
        <scheme val="minor"/>
      </font>
    </dxf>
    <dxf>
      <border>
        <bottom style="thin">
          <color indexed="64"/>
        </bottom>
      </border>
    </dxf>
    <dxf>
      <font>
        <b val="0"/>
        <i val="0"/>
        <strike val="0"/>
        <outline val="0"/>
        <shadow val="0"/>
        <u val="none"/>
        <vertAlign val="baseline"/>
        <sz val="12"/>
        <color auto="1"/>
        <name val="Calibri"/>
        <scheme val="minor"/>
      </font>
      <border diagonalUp="0" diagonalDown="0">
        <left style="thin">
          <color auto="1"/>
        </left>
        <right style="thin">
          <color auto="1"/>
        </right>
        <top/>
        <bottom/>
      </border>
    </dxf>
    <dxf>
      <numFmt numFmtId="0" formatCode="General"/>
      <alignment horizontal="center" vertical="center" textRotation="0" wrapText="0" indent="0" justifyLastLine="0" shrinkToFit="0" readingOrder="0"/>
      <border diagonalUp="0" diagonalDown="0">
        <left style="thin">
          <color indexed="64"/>
        </left>
        <right style="double">
          <color indexed="64"/>
        </right>
        <top style="thin">
          <color indexed="64"/>
        </top>
        <bottom style="thin">
          <color indexed="64"/>
        </bottom>
        <vertical/>
        <horizontal style="thin">
          <color indexed="64"/>
        </horizontal>
      </border>
    </dxf>
    <dxf>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double">
          <color auto="1"/>
        </left>
        <right style="double">
          <color auto="1"/>
        </right>
        <top style="double">
          <color auto="1"/>
        </top>
        <bottom style="double">
          <color auto="1"/>
        </bottom>
      </border>
    </dxf>
    <dxf>
      <border>
        <bottom style="medium">
          <color indexed="64"/>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i val="0"/>
        <color rgb="FFFF0000"/>
      </font>
      <fill>
        <patternFill>
          <bgColor rgb="FFFFFF00"/>
        </patternFill>
      </fill>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10"/>
        <color auto="1"/>
        <name val="Calibri"/>
        <scheme val="minor"/>
      </font>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2"/>
        <name val="Calibri"/>
        <scheme val="minor"/>
      </font>
      <numFmt numFmtId="30" formatCode="@"/>
      <alignment horizontal="center" vertical="center" textRotation="0" wrapText="0" indent="0" justifyLastLine="0" shrinkToFit="0" readingOrder="0"/>
      <border diagonalUp="0" diagonalDown="0">
        <left/>
        <right style="double">
          <color auto="1"/>
        </right>
        <top/>
        <bottom/>
        <vertical/>
        <horizontal/>
      </border>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strike val="0"/>
        <outline val="0"/>
        <shadow val="0"/>
        <u val="none"/>
        <vertAlign val="baseline"/>
        <sz val="12"/>
        <name val="Calibri"/>
        <scheme val="minor"/>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minor"/>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i val="0"/>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215900</xdr:colOff>
      <xdr:row>0</xdr:row>
      <xdr:rowOff>76200</xdr:rowOff>
    </xdr:from>
    <xdr:to>
      <xdr:col>4</xdr:col>
      <xdr:colOff>269255</xdr:colOff>
      <xdr:row>5</xdr:row>
      <xdr:rowOff>76710</xdr:rowOff>
    </xdr:to>
    <xdr:pic>
      <xdr:nvPicPr>
        <xdr:cNvPr id="2" name="Obraz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5800" y="76200"/>
          <a:ext cx="7549530" cy="810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42</xdr:row>
      <xdr:rowOff>57149</xdr:rowOff>
    </xdr:from>
    <xdr:to>
      <xdr:col>5</xdr:col>
      <xdr:colOff>504825</xdr:colOff>
      <xdr:row>65</xdr:row>
      <xdr:rowOff>104775</xdr:rowOff>
    </xdr:to>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257175" y="30727649"/>
          <a:ext cx="11601450" cy="37719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100" b="1"/>
            <a:t>Uwagi do oceny dopuszczającej ogólnej/sektorowej:</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111124</xdr:colOff>
      <xdr:row>16</xdr:row>
      <xdr:rowOff>171449</xdr:rowOff>
    </xdr:from>
    <xdr:to>
      <xdr:col>7</xdr:col>
      <xdr:colOff>1524000</xdr:colOff>
      <xdr:row>27</xdr:row>
      <xdr:rowOff>101600</xdr:rowOff>
    </xdr:to>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11124" y="5124449"/>
          <a:ext cx="9813926" cy="203517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400" b="1"/>
            <a:t>Uzasadnienie oceny punktowej</a:t>
          </a:r>
        </a:p>
        <a:p>
          <a:pPr algn="ctr"/>
          <a:endParaRPr lang="pl-PL" sz="1400" b="1"/>
        </a:p>
        <a:p>
          <a:pPr algn="ctr"/>
          <a:endParaRPr lang="pl-PL"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CENA%20FORMALNA%202014-2020/DZIA&#321;ANIE%201.2/REGULAMIN%201.2%20INFRASTRUKTURA%20Rundy/Zal_nr_9_Wzor_karty_oceny_wyboru_projektow_w_ramach_dzialania_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al_nr_9_Wzor_karty_oceny_wyboru_projektow_w_ramach_dzialania_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affud\AppData\Local\Temp\Zal_9_Wzor_karty_kryteriow_wyboru_projektow_EF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AOC"/>
      <sheetName val="NagAOC"/>
      <sheetName val="Instr.dokonywania oceny punkt"/>
      <sheetName val="A. Kryteria Formalne"/>
      <sheetName val="B. Kryteria dopuszczające"/>
      <sheetName val="C. Kryteria punktowe"/>
      <sheetName val="Wynik oceny"/>
      <sheetName val="słownie"/>
    </sheetNames>
    <sheetDataSet>
      <sheetData sheetId="0">
        <row r="6">
          <cell r="B6" t="str">
            <v xml:space="preserve"> </v>
          </cell>
        </row>
      </sheetData>
      <sheetData sheetId="1">
        <row r="18">
          <cell r="A18" t="str">
            <v>Numer ewidencyjny wniosku:</v>
          </cell>
        </row>
      </sheetData>
      <sheetData sheetId="2"/>
      <sheetData sheetId="3"/>
      <sheetData sheetId="4">
        <row r="37">
          <cell r="D37"/>
        </row>
      </sheetData>
      <sheetData sheetId="5">
        <row r="14">
          <cell r="G14">
            <v>0</v>
          </cell>
        </row>
      </sheetData>
      <sheetData sheetId="6">
        <row r="10">
          <cell r="C10">
            <v>0</v>
          </cell>
        </row>
      </sheetData>
      <sheetData sheetId="7">
        <row r="5">
          <cell r="E5" t="str">
            <v>zero zł 0/100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AOC"/>
      <sheetName val="NagAOC"/>
      <sheetName val="Instr.dokonywania oceny punkt"/>
      <sheetName val="A. Kryteria Formalne"/>
      <sheetName val="B. Kryteria dopuszczające"/>
      <sheetName val="C. Kryteria punktowe"/>
      <sheetName val="Wynik oceny"/>
      <sheetName val="słownie"/>
    </sheetNames>
    <sheetDataSet>
      <sheetData sheetId="0" refreshError="1">
        <row r="6">
          <cell r="B6" t="str">
            <v xml:space="preserve"> </v>
          </cell>
        </row>
        <row r="7">
          <cell r="B7" t="str">
            <v xml:space="preserve"> </v>
          </cell>
        </row>
        <row r="8">
          <cell r="B8" t="str">
            <v xml:space="preserve"> </v>
          </cell>
        </row>
      </sheetData>
      <sheetData sheetId="1" refreshError="1">
        <row r="18">
          <cell r="A18" t="str">
            <v>Numer ewidencyjny wniosku:</v>
          </cell>
          <cell r="B18" t="str">
            <v xml:space="preserve"> </v>
          </cell>
        </row>
      </sheetData>
      <sheetData sheetId="2" refreshError="1"/>
      <sheetData sheetId="3" refreshError="1"/>
      <sheetData sheetId="4" refreshError="1">
        <row r="37">
          <cell r="D37"/>
          <cell r="E37" t="str">
            <v xml:space="preserve"> </v>
          </cell>
        </row>
        <row r="38">
          <cell r="D38"/>
          <cell r="E38" t="str">
            <v xml:space="preserve"> </v>
          </cell>
        </row>
      </sheetData>
      <sheetData sheetId="5" refreshError="1">
        <row r="14">
          <cell r="G14">
            <v>0</v>
          </cell>
        </row>
      </sheetData>
      <sheetData sheetId="6" refreshError="1">
        <row r="10">
          <cell r="C10">
            <v>0</v>
          </cell>
        </row>
      </sheetData>
      <sheetData sheetId="7" refreshError="1">
        <row r="5">
          <cell r="E5" t="str">
            <v>zero zł 0/100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eniający1"/>
      <sheetName val="oceniający2"/>
      <sheetName val="OCENIAJĄCY  2."/>
      <sheetName val="Karta wynikowa"/>
      <sheetName val="Karta info dla Wnioskodawcy"/>
    </sheetNames>
    <sheetDataSet>
      <sheetData sheetId="0">
        <row r="63">
          <cell r="E63"/>
        </row>
      </sheetData>
      <sheetData sheetId="1">
        <row r="63">
          <cell r="E63"/>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KryteriaFormalne" displayName="A.KryteriaFormalne" ref="A5:G15" totalsRowShown="0" headerRowDxfId="55" dataDxfId="54" tableBorderDxfId="53">
  <tableColumns count="7">
    <tableColumn id="1" xr3:uid="{00000000-0010-0000-0000-000001000000}" name="Lp." dataDxfId="52"/>
    <tableColumn id="2" xr3:uid="{00000000-0010-0000-0000-000002000000}" name="Nazwa kryterium" dataDxfId="51"/>
    <tableColumn id="3" xr3:uid="{00000000-0010-0000-0000-000003000000}" name="Definicja kryterium (informacja o zasadach oceny)" dataDxfId="50"/>
    <tableColumn id="4" xr3:uid="{00000000-0010-0000-0000-000004000000}" name="Tak" dataDxfId="49"/>
    <tableColumn id="5" xr3:uid="{00000000-0010-0000-0000-000005000000}" name="Nie" dataDxfId="48"/>
    <tableColumn id="6" xr3:uid="{00000000-0010-0000-0000-000006000000}" name="Nie dotyczy" dataDxfId="47"/>
    <tableColumn id="7" xr3:uid="{00000000-0010-0000-0000-000007000000}" name="Tak Względne" dataDxfId="46">
      <calculatedColumnFormula>IF(OR(EXACT(A.KryteriaFormalne[[#This Row],[Tak]],"X"),EXACT(A.KryteriaFormalne[[#This Row],[Nie dotyczy]],"X")),"X","")</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WynikOcFormalna" displayName="A.WynikOcFormalna" ref="D18:E19" totalsRowShown="0" headerRowDxfId="45" tableBorderDxfId="44">
  <tableColumns count="2">
    <tableColumn id="2" xr3:uid="{00000000-0010-0000-0100-000002000000}" name="Pozytywny" dataDxfId="43">
      <calculatedColumnFormula>IF(AND(OR(EXACT(D6,"X"),EXACT(F6,"X")),OR(EXACT(D7,"X"),EXACT(F7,"X")),OR(EXACT(D8,"X"),EXACT(F8,"X")),OR(EXACT(D9,"X"),EXACT(F9,"X")),OR(EXACT(D10,"X"),EXACT(F10,"X")),OR(EXACT(D11,"X"),EXACT(F11,"X")),OR(EXACT(D12,"X"),EXACT(F12,"X")),OR(EXACT(D13,"X"),EXACT(F13,"X")),OR(EXACT(D14,"X"),EXACT(F14,"X")),OR(EXACT(D15,"X"),EXACT(F15,"X"))),"X"," ")</calculatedColumnFormula>
    </tableColumn>
    <tableColumn id="3" xr3:uid="{00000000-0010-0000-0100-000003000000}" name="Negatywny " dataDxfId="42">
      <calculatedColumnFormula>IF((LEN(TRIM(CONCATENATE(E6,E7,E8,E9,E10,E11,E12,E13,E14,E15)))&gt;0),"X","")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B.KryteriaDopOgólne" displayName="B.KryteriaDopOgólne" ref="A5:G18" totalsRowShown="0" headerRowDxfId="40" headerRowBorderDxfId="39" tableBorderDxfId="38" totalsRowBorderDxfId="37">
  <tableColumns count="7">
    <tableColumn id="1" xr3:uid="{00000000-0010-0000-0200-000001000000}" name="Lp." dataDxfId="36"/>
    <tableColumn id="2" xr3:uid="{00000000-0010-0000-0200-000002000000}" name="Nazwa kryterium " dataDxfId="35"/>
    <tableColumn id="3" xr3:uid="{00000000-0010-0000-0200-000003000000}" name="Definicja kryterium (informacja o zasadach oceny)" dataDxfId="34"/>
    <tableColumn id="4" xr3:uid="{00000000-0010-0000-0200-000004000000}" name="Tak" dataDxfId="33"/>
    <tableColumn id="5" xr3:uid="{00000000-0010-0000-0200-000005000000}" name="Nie" dataDxfId="32"/>
    <tableColumn id="6" xr3:uid="{00000000-0010-0000-0200-000006000000}" name="Nie dotyczy" dataDxfId="31"/>
    <tableColumn id="7" xr3:uid="{00000000-0010-0000-0200-000007000000}" name="Tak Względne" dataDxfId="30">
      <calculatedColumnFormula>IF(OR(EXACT(B.KryteriaDopOgólne[[#This Row],[Tak]],"X"),EXACT(B.KryteriaDopOgólne[[#This Row],[Nie dotyczy]],"X")),"X","")</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B.WynikDopuszczenia" displayName="B.WynikDopuszczenia" ref="B38:E41" totalsRowShown="0" headerRowDxfId="29" dataDxfId="27" headerRowBorderDxfId="28" tableBorderDxfId="26" totalsRowBorderDxfId="25">
  <tableColumns count="4">
    <tableColumn id="1" xr3:uid="{00000000-0010-0000-0300-000001000000}" name="Lp." dataDxfId="24"/>
    <tableColumn id="2" xr3:uid="{00000000-0010-0000-0300-000002000000}" name="Wynik oceny dopuszczającej" dataDxfId="23"/>
    <tableColumn id="3" xr3:uid="{00000000-0010-0000-0300-000003000000}" name="Tak" dataDxfId="22">
      <calculatedColumnFormula>IF((LEN(TRIM(CONCATENATE(D4,D5,D6,D7,D8,D9,D10,D11,D12,D13)))=10),"X","")</calculatedColumnFormula>
    </tableColumn>
    <tableColumn id="4" xr3:uid="{00000000-0010-0000-0300-000004000000}" name="Nie" dataDxfId="2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B.KryteriaDopSektorowe" displayName="B.KryteriaDopSektorowe" ref="A24:G34" totalsRowShown="0" headerRowDxfId="20" dataDxfId="18" headerRowBorderDxfId="19" tableBorderDxfId="17">
  <tableColumns count="7">
    <tableColumn id="1" xr3:uid="{00000000-0010-0000-0400-000001000000}" name="Lp." dataDxfId="16"/>
    <tableColumn id="2" xr3:uid="{00000000-0010-0000-0400-000002000000}" name="Nazwa kryterium "/>
    <tableColumn id="3" xr3:uid="{00000000-0010-0000-0400-000003000000}" name="Definicja kryterium (informacja o zasadach oceny)" dataDxfId="15"/>
    <tableColumn id="4" xr3:uid="{00000000-0010-0000-0400-000004000000}" name="Tak" dataDxfId="14"/>
    <tableColumn id="5" xr3:uid="{00000000-0010-0000-0400-000005000000}" name="Nie" dataDxfId="13"/>
    <tableColumn id="6" xr3:uid="{00000000-0010-0000-0400-000006000000}" name="Nie dotyczy" dataDxfId="12"/>
    <tableColumn id="7" xr3:uid="{00000000-0010-0000-0400-000007000000}" name="Tak Względne" dataDxfId="11">
      <calculatedColumnFormula>IF(OR(EXACT(B.KryteriaDopSektorowe[[#This Row],[Tak]],"X"),EXACT(B.KryteriaDopSektorowe[[#This Row],[Nie dotyczy]],"X")),"X","")</calculatedColumnFormula>
    </tableColumn>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KryteriaPunktowe" displayName="C.KryteriaPunktowe" ref="A5:H15" totalsRowShown="0" headerRowDxfId="10" headerRowBorderDxfId="9" tableBorderDxfId="8">
  <tableColumns count="8">
    <tableColumn id="1" xr3:uid="{00000000-0010-0000-0500-000001000000}" name="Lp." dataDxfId="7"/>
    <tableColumn id="2" xr3:uid="{00000000-0010-0000-0500-000002000000}" name="Kryterium" dataDxfId="6" dataCellStyle="Normalny 3"/>
    <tableColumn id="3" xr3:uid="{00000000-0010-0000-0500-000003000000}" name="Punktacja" dataDxfId="5" dataCellStyle="Normalny 3"/>
    <tableColumn id="4" xr3:uid="{00000000-0010-0000-0500-000004000000}" name="Waga" dataDxfId="4" dataCellStyle="Normalny 3"/>
    <tableColumn id="5" xr3:uid="{00000000-0010-0000-0500-000005000000}" name="Maks. _x000a_liczba _x000a_pkt." dataDxfId="3" dataCellStyle="Normalny 3"/>
    <tableColumn id="6" xr3:uid="{00000000-0010-0000-0500-000006000000}" name="Liczba uzyskanych punktów (przed zważeniem)" dataDxfId="2"/>
    <tableColumn id="7" xr3:uid="{00000000-0010-0000-0500-000007000000}" name="Liczba uzyskanych punktów (po zważeniu)" dataDxfId="1">
      <calculatedColumnFormula>C.KryteriaPunktowe[[#This Row],[Liczba uzyskanych punktów (przed zważeniem)]]*C.KryteriaPunktowe[[#This Row],[Waga]]</calculatedColumnFormula>
    </tableColumn>
    <tableColumn id="8" xr3:uid="{00000000-0010-0000-0500-000008000000}" name="Uzasadnienie oceny" dataDxfId="0"/>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pinno.p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18"/>
  <sheetViews>
    <sheetView view="pageBreakPreview" zoomScale="75" zoomScaleNormal="100" zoomScaleSheetLayoutView="75" zoomScalePageLayoutView="42" workbookViewId="0">
      <selection activeCell="B14" sqref="B14"/>
    </sheetView>
  </sheetViews>
  <sheetFormatPr defaultRowHeight="12.75"/>
  <cols>
    <col min="1" max="1" width="45.140625" style="38" customWidth="1"/>
    <col min="2" max="2" width="31.140625" style="36" customWidth="1"/>
    <col min="3" max="3" width="36.42578125" style="36" customWidth="1"/>
    <col min="4" max="4" width="44.85546875" style="36" customWidth="1"/>
    <col min="5" max="5" width="22.85546875" style="36" customWidth="1"/>
    <col min="6" max="6" width="29.85546875" style="24" customWidth="1"/>
    <col min="7" max="7" width="26.7109375" style="24" customWidth="1"/>
    <col min="8" max="8" width="24.140625" style="24" customWidth="1"/>
    <col min="9" max="9" width="34.42578125" style="24" customWidth="1"/>
    <col min="10" max="16384" width="9.140625" style="24"/>
  </cols>
  <sheetData>
    <row r="7" spans="1:9" ht="66.75" customHeight="1">
      <c r="B7" s="203" t="s">
        <v>198</v>
      </c>
      <c r="C7" s="204"/>
      <c r="D7" s="204"/>
    </row>
    <row r="8" spans="1:9" s="3" customFormat="1" ht="135.75" customHeight="1">
      <c r="A8" s="1" t="s">
        <v>0</v>
      </c>
      <c r="B8" s="201" t="s">
        <v>97</v>
      </c>
      <c r="C8" s="201"/>
      <c r="D8" s="201"/>
      <c r="E8" s="201"/>
      <c r="F8" s="201"/>
      <c r="G8" s="2"/>
      <c r="H8" s="2"/>
      <c r="I8" s="2"/>
    </row>
    <row r="9" spans="1:9" s="3" customFormat="1" ht="44.25" customHeight="1">
      <c r="A9" s="4" t="s">
        <v>1</v>
      </c>
      <c r="B9" s="5" t="s">
        <v>98</v>
      </c>
      <c r="C9" s="6"/>
      <c r="D9" s="5"/>
      <c r="E9" s="5"/>
      <c r="F9" s="7"/>
      <c r="G9" s="7"/>
      <c r="H9" s="7"/>
      <c r="I9" s="7"/>
    </row>
    <row r="10" spans="1:9" s="3" customFormat="1" ht="42" customHeight="1">
      <c r="A10" s="4" t="s">
        <v>2</v>
      </c>
      <c r="B10" s="8" t="s">
        <v>99</v>
      </c>
      <c r="C10" s="6"/>
      <c r="D10" s="8"/>
      <c r="E10" s="8"/>
      <c r="F10" s="9"/>
      <c r="G10" s="9"/>
      <c r="H10" s="9"/>
      <c r="I10" s="9"/>
    </row>
    <row r="11" spans="1:9" s="3" customFormat="1" ht="36" customHeight="1">
      <c r="A11" s="4" t="s">
        <v>3</v>
      </c>
      <c r="B11" s="202" t="s">
        <v>190</v>
      </c>
      <c r="C11" s="202"/>
      <c r="D11" s="202"/>
      <c r="E11" s="202"/>
      <c r="F11" s="202"/>
      <c r="G11" s="9"/>
      <c r="H11" s="9"/>
      <c r="I11" s="9"/>
    </row>
    <row r="12" spans="1:9" s="3" customFormat="1" ht="36" customHeight="1">
      <c r="A12" s="10" t="s">
        <v>4</v>
      </c>
      <c r="B12" s="11" t="str">
        <f>[2]DaneAOC!B7</f>
        <v xml:space="preserve"> </v>
      </c>
      <c r="C12" s="6"/>
      <c r="D12" s="12"/>
      <c r="E12" s="12"/>
      <c r="F12" s="13"/>
      <c r="G12" s="13"/>
      <c r="H12" s="13"/>
      <c r="I12" s="13"/>
    </row>
    <row r="13" spans="1:9" s="17" customFormat="1" ht="38.25" customHeight="1">
      <c r="A13" s="10" t="s">
        <v>5</v>
      </c>
      <c r="B13" s="8" t="str">
        <f>[2]DaneAOC!B8</f>
        <v xml:space="preserve"> </v>
      </c>
      <c r="C13" s="14"/>
      <c r="D13" s="15"/>
      <c r="E13" s="15"/>
      <c r="F13" s="16"/>
      <c r="G13" s="16"/>
      <c r="H13" s="16"/>
      <c r="I13" s="16"/>
    </row>
    <row r="14" spans="1:9" ht="36" customHeight="1">
      <c r="A14" s="18" t="s">
        <v>6</v>
      </c>
      <c r="B14" s="19" t="e">
        <f>a1Wartość_całkowita_projektu</f>
        <v>#REF!</v>
      </c>
      <c r="C14" s="20"/>
      <c r="D14" s="19"/>
      <c r="E14" s="21"/>
      <c r="F14" s="22"/>
      <c r="G14" s="22"/>
      <c r="H14" s="22"/>
      <c r="I14" s="23"/>
    </row>
    <row r="15" spans="1:9" ht="30" customHeight="1">
      <c r="A15" s="18" t="s">
        <v>7</v>
      </c>
      <c r="B15" s="19" t="e">
        <f>a2Koszty_kwalifikowalne</f>
        <v>#REF!</v>
      </c>
      <c r="C15" s="20"/>
      <c r="D15" s="19"/>
      <c r="E15" s="25"/>
      <c r="F15" s="22"/>
      <c r="G15" s="22"/>
      <c r="H15" s="22"/>
      <c r="I15" s="23"/>
    </row>
    <row r="16" spans="1:9" ht="29.25" customHeight="1">
      <c r="A16" s="18" t="s">
        <v>8</v>
      </c>
      <c r="B16" s="19" t="e">
        <f>a3Wnioskowana_kwota_dofinansowania</f>
        <v>#REF!</v>
      </c>
      <c r="C16" s="20"/>
      <c r="D16" s="19"/>
      <c r="E16" s="26"/>
      <c r="F16" s="27"/>
      <c r="G16" s="28"/>
      <c r="H16" s="29"/>
      <c r="I16" s="23"/>
    </row>
    <row r="17" spans="1:9" ht="30.75" customHeight="1">
      <c r="A17" s="30" t="s">
        <v>9</v>
      </c>
      <c r="B17" s="19" t="e">
        <f>a4w_tym_EFRR</f>
        <v>#REF!</v>
      </c>
      <c r="C17" s="20"/>
      <c r="D17" s="19"/>
      <c r="E17" s="26"/>
      <c r="F17" s="27"/>
      <c r="G17" s="28"/>
      <c r="H17" s="29"/>
      <c r="I17" s="23"/>
    </row>
    <row r="18" spans="1:9" s="36" customFormat="1" ht="35.25" customHeight="1">
      <c r="A18" s="31" t="s">
        <v>10</v>
      </c>
      <c r="B18" s="32" t="str">
        <f>[2]DaneAOC!B6</f>
        <v xml:space="preserve"> </v>
      </c>
      <c r="C18" s="33"/>
      <c r="D18" s="34"/>
      <c r="E18" s="33"/>
      <c r="F18" s="35"/>
      <c r="H18" s="37"/>
      <c r="I18" s="37"/>
    </row>
  </sheetData>
  <sheetProtection formatCells="0" formatColumns="0" formatRows="0" autoFilter="0"/>
  <protectedRanges>
    <protectedRange sqref="A13:B16 D13:I16 A18:F18 H18:I18" name="Rozstęp1_1"/>
    <protectedRange sqref="A17:B17 D17:I17" name="Rozstęp1_1_1"/>
  </protectedRanges>
  <mergeCells count="3">
    <mergeCell ref="B8:F8"/>
    <mergeCell ref="B11:F11"/>
    <mergeCell ref="B7:D7"/>
  </mergeCells>
  <printOptions horizontalCentered="1"/>
  <pageMargins left="0.15748031496062992" right="0.19685039370078741" top="0.39370078740157483" bottom="0.35433070866141736" header="0.31496062992125984" footer="0.31496062992125984"/>
  <pageSetup paperSize="9" scale="68" orientation="landscape" r:id="rId1"/>
  <headerFooter>
    <oddFooter xml:space="preserve">&amp;C&amp;"-,Standardowy"Strona &amp;P z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
  <sheetViews>
    <sheetView view="pageBreakPreview" zoomScale="75" zoomScaleNormal="100" zoomScaleSheetLayoutView="75" workbookViewId="0">
      <selection activeCell="Y8" sqref="Y8"/>
    </sheetView>
  </sheetViews>
  <sheetFormatPr defaultRowHeight="12.75"/>
  <cols>
    <col min="1" max="1" width="9" style="57" customWidth="1"/>
    <col min="2" max="2" width="53.5703125" style="86" customWidth="1"/>
    <col min="3" max="3" width="81.85546875" style="86" customWidth="1"/>
    <col min="4" max="4" width="9.85546875" style="57" customWidth="1"/>
    <col min="5" max="5" width="10.42578125" style="57" customWidth="1"/>
    <col min="6" max="6" width="14.85546875" style="57" customWidth="1"/>
    <col min="7" max="7" width="14.42578125" style="56" hidden="1" customWidth="1"/>
    <col min="8" max="13" width="9.140625" style="57" hidden="1" customWidth="1"/>
    <col min="14" max="14" width="0" style="57" hidden="1" customWidth="1"/>
    <col min="15" max="16384" width="9.140625" style="57"/>
  </cols>
  <sheetData>
    <row r="1" spans="1:13" s="47" customFormat="1" ht="15.75">
      <c r="B1" s="175" t="str">
        <f>NagAOC!A18</f>
        <v>Numer ewidencyjny wniosku:</v>
      </c>
      <c r="C1" s="48" t="str">
        <f>NagAOC!B18</f>
        <v xml:space="preserve"> </v>
      </c>
      <c r="G1" s="49"/>
    </row>
    <row r="2" spans="1:13" s="47" customFormat="1">
      <c r="B2" s="50"/>
      <c r="C2" s="51"/>
      <c r="G2" s="49"/>
    </row>
    <row r="3" spans="1:13" ht="15.75">
      <c r="A3" s="52" t="s">
        <v>15</v>
      </c>
      <c r="B3" s="53"/>
      <c r="C3" s="54"/>
      <c r="D3" s="55"/>
      <c r="E3" s="55"/>
      <c r="F3" s="55"/>
    </row>
    <row r="4" spans="1:13" ht="15.75">
      <c r="A4" s="58" t="s">
        <v>16</v>
      </c>
      <c r="B4" s="59"/>
      <c r="C4" s="59"/>
      <c r="D4" s="60"/>
      <c r="E4" s="60"/>
      <c r="F4" s="60"/>
    </row>
    <row r="5" spans="1:13" ht="16.5" thickBot="1">
      <c r="A5" s="61" t="s">
        <v>11</v>
      </c>
      <c r="B5" s="62" t="s">
        <v>12</v>
      </c>
      <c r="C5" s="62" t="s">
        <v>13</v>
      </c>
      <c r="D5" s="63" t="s">
        <v>17</v>
      </c>
      <c r="E5" s="63" t="s">
        <v>18</v>
      </c>
      <c r="F5" s="64" t="s">
        <v>19</v>
      </c>
      <c r="G5" s="65" t="s">
        <v>20</v>
      </c>
    </row>
    <row r="6" spans="1:13" ht="75" customHeight="1">
      <c r="A6" s="66">
        <v>1</v>
      </c>
      <c r="B6" s="67" t="s">
        <v>21</v>
      </c>
      <c r="C6" s="67" t="s">
        <v>22</v>
      </c>
      <c r="D6" s="68"/>
      <c r="E6" s="68"/>
      <c r="F6" s="69"/>
      <c r="G6" s="70" t="str">
        <f>IF(OR(EXACT(A.KryteriaFormalne[[#This Row],[Tak]],"X"),EXACT(A.KryteriaFormalne[[#This Row],[Nie dotyczy]],"X")),"X","")</f>
        <v/>
      </c>
      <c r="H6" s="71" t="str">
        <f>IF(AND(EXACT(A.KryteriaFormalne[[#This Row],[Nie]],""),EXACT(A.KryteriaFormalne[[#This Row],[Nie dotyczy]],"")),"X","")</f>
        <v>X</v>
      </c>
      <c r="I6" s="72"/>
      <c r="J6" s="57" t="str">
        <f>IF(AND(EXACT(A.KryteriaFormalne[[#This Row],[Tak]],""),EXACT(A.KryteriaFormalne[[#This Row],[Nie dotyczy]],"")),"X","")</f>
        <v>X</v>
      </c>
      <c r="K6" s="72"/>
      <c r="L6" s="57" t="str">
        <f>IF(AND(EXACT(A.KryteriaFormalne[[#This Row],[Tak]],""),EXACT(A.KryteriaFormalne[[#This Row],[Nie]],"")),"X","")</f>
        <v>X</v>
      </c>
      <c r="M6" s="72"/>
    </row>
    <row r="7" spans="1:13" ht="52.5" customHeight="1">
      <c r="A7" s="66">
        <v>2</v>
      </c>
      <c r="B7" s="67" t="s">
        <v>23</v>
      </c>
      <c r="C7" s="67" t="s">
        <v>24</v>
      </c>
      <c r="D7" s="68"/>
      <c r="E7" s="68"/>
      <c r="F7" s="69"/>
      <c r="G7" s="70" t="str">
        <f>IF(OR(EXACT(A.KryteriaFormalne[[#This Row],[Tak]],"X"),EXACT(A.KryteriaFormalne[[#This Row],[Nie dotyczy]],"X")),"X","")</f>
        <v/>
      </c>
      <c r="H7" s="71" t="str">
        <f>IF(AND(EXACT(A.KryteriaFormalne[[#This Row],[Nie]],""),EXACT(A.KryteriaFormalne[[#This Row],[Nie dotyczy]],"")),"X","")</f>
        <v>X</v>
      </c>
      <c r="I7" s="72"/>
      <c r="J7" s="57" t="str">
        <f>IF(AND(EXACT(A.KryteriaFormalne[[#This Row],[Tak]],""),EXACT(A.KryteriaFormalne[[#This Row],[Nie dotyczy]],"")),"X","")</f>
        <v>X</v>
      </c>
      <c r="K7" s="72"/>
      <c r="L7" s="57" t="str">
        <f>IF(AND(EXACT(A.KryteriaFormalne[[#This Row],[Tak]],""),EXACT(A.KryteriaFormalne[[#This Row],[Nie]],"")),"X","")</f>
        <v>X</v>
      </c>
      <c r="M7" s="72"/>
    </row>
    <row r="8" spans="1:13" ht="313.5" customHeight="1">
      <c r="A8" s="66">
        <v>3</v>
      </c>
      <c r="B8" s="67" t="s">
        <v>25</v>
      </c>
      <c r="C8" s="67" t="s">
        <v>26</v>
      </c>
      <c r="D8" s="68"/>
      <c r="E8" s="68"/>
      <c r="F8" s="69"/>
      <c r="G8" s="70" t="str">
        <f>IF(OR(EXACT(A.KryteriaFormalne[[#This Row],[Tak]],"X"),EXACT(A.KryteriaFormalne[[#This Row],[Nie dotyczy]],"X")),"X","")</f>
        <v/>
      </c>
      <c r="H8" s="71" t="str">
        <f>IF(AND(EXACT(A.KryteriaFormalne[[#This Row],[Nie]],""),EXACT(A.KryteriaFormalne[[#This Row],[Nie dotyczy]],"")),"X","")</f>
        <v>X</v>
      </c>
      <c r="I8" s="72"/>
      <c r="J8" s="57" t="str">
        <f>IF(AND(EXACT(A.KryteriaFormalne[[#This Row],[Tak]],""),EXACT(A.KryteriaFormalne[[#This Row],[Nie dotyczy]],"")),"X","")</f>
        <v>X</v>
      </c>
      <c r="K8" s="72"/>
      <c r="L8" s="57" t="str">
        <f>IF(AND(EXACT(A.KryteriaFormalne[[#This Row],[Tak]],""),EXACT(A.KryteriaFormalne[[#This Row],[Nie]],"")),"X","")</f>
        <v>X</v>
      </c>
      <c r="M8" s="72"/>
    </row>
    <row r="9" spans="1:13" ht="85.5" customHeight="1">
      <c r="A9" s="66">
        <v>4</v>
      </c>
      <c r="B9" s="67" t="s">
        <v>27</v>
      </c>
      <c r="C9" s="67" t="s">
        <v>28</v>
      </c>
      <c r="D9" s="68"/>
      <c r="E9" s="68"/>
      <c r="F9" s="73"/>
      <c r="G9" s="70" t="str">
        <f>IF(OR(EXACT(A.KryteriaFormalne[[#This Row],[Tak]],"X"),EXACT(A.KryteriaFormalne[[#This Row],[Nie dotyczy]],"X")),"X","")</f>
        <v/>
      </c>
      <c r="H9" s="71" t="str">
        <f>IF(AND(EXACT(A.KryteriaFormalne[[#This Row],[Nie]],""),EXACT(A.KryteriaFormalne[[#This Row],[Nie dotyczy]],"")),"X","")</f>
        <v>X</v>
      </c>
      <c r="I9" s="72"/>
      <c r="J9" s="57" t="str">
        <f>IF(AND(EXACT(A.KryteriaFormalne[[#This Row],[Tak]],""),EXACT(A.KryteriaFormalne[[#This Row],[Nie dotyczy]],"")),"X","")</f>
        <v>X</v>
      </c>
      <c r="K9" s="72"/>
      <c r="L9" s="57" t="str">
        <f>IF(AND(EXACT(A.KryteriaFormalne[[#This Row],[Tak]],""),EXACT(A.KryteriaFormalne[[#This Row],[Nie]],"")),"X","")</f>
        <v>X</v>
      </c>
      <c r="M9" s="72"/>
    </row>
    <row r="10" spans="1:13" ht="132" customHeight="1">
      <c r="A10" s="66">
        <v>5</v>
      </c>
      <c r="B10" s="67" t="s">
        <v>29</v>
      </c>
      <c r="C10" s="67" t="s">
        <v>30</v>
      </c>
      <c r="D10" s="68"/>
      <c r="E10" s="68"/>
      <c r="F10" s="74"/>
      <c r="G10" s="70" t="str">
        <f>IF(OR(EXACT(A.KryteriaFormalne[[#This Row],[Tak]],"X"),EXACT(A.KryteriaFormalne[[#This Row],[Nie dotyczy]],"X")),"X","")</f>
        <v/>
      </c>
      <c r="H10" s="71" t="str">
        <f>IF(AND(EXACT(A.KryteriaFormalne[[#This Row],[Nie]],""),EXACT(A.KryteriaFormalne[[#This Row],[Nie dotyczy]],"")),"X","")</f>
        <v>X</v>
      </c>
      <c r="I10" s="72"/>
      <c r="J10" s="57" t="str">
        <f>IF(AND(EXACT(A.KryteriaFormalne[[#This Row],[Tak]],""),EXACT(A.KryteriaFormalne[[#This Row],[Nie dotyczy]],"")),"X","")</f>
        <v>X</v>
      </c>
      <c r="K10" s="72"/>
      <c r="L10" s="57" t="str">
        <f>IF(AND(EXACT(A.KryteriaFormalne[[#This Row],[Tak]],""),EXACT(A.KryteriaFormalne[[#This Row],[Nie]],"")),"X","")</f>
        <v>X</v>
      </c>
      <c r="M10" s="72"/>
    </row>
    <row r="11" spans="1:13" ht="63">
      <c r="A11" s="66">
        <v>6</v>
      </c>
      <c r="B11" s="67" t="s">
        <v>31</v>
      </c>
      <c r="C11" s="67" t="s">
        <v>32</v>
      </c>
      <c r="D11" s="68"/>
      <c r="E11" s="68"/>
      <c r="F11" s="69"/>
      <c r="G11" s="70" t="str">
        <f>IF(OR(EXACT(A.KryteriaFormalne[[#This Row],[Tak]],"X"),EXACT(A.KryteriaFormalne[[#This Row],[Nie dotyczy]],"X")),"X","")</f>
        <v/>
      </c>
      <c r="H11" s="71" t="str">
        <f>IF(AND(EXACT(A.KryteriaFormalne[[#This Row],[Nie]],""),EXACT(A.KryteriaFormalne[[#This Row],[Nie dotyczy]],"")),"X","")</f>
        <v>X</v>
      </c>
      <c r="I11" s="72"/>
      <c r="J11" s="57" t="str">
        <f>IF(AND(EXACT(A.KryteriaFormalne[[#This Row],[Tak]],""),EXACT(A.KryteriaFormalne[[#This Row],[Nie dotyczy]],"")),"X","")</f>
        <v>X</v>
      </c>
      <c r="K11" s="72"/>
      <c r="L11" s="57" t="str">
        <f>IF(AND(EXACT(A.KryteriaFormalne[[#This Row],[Tak]],""),EXACT(A.KryteriaFormalne[[#This Row],[Nie]],"")),"X","")</f>
        <v>X</v>
      </c>
      <c r="M11" s="72"/>
    </row>
    <row r="12" spans="1:13" ht="78.75">
      <c r="A12" s="66">
        <v>7</v>
      </c>
      <c r="B12" s="67" t="s">
        <v>186</v>
      </c>
      <c r="C12" s="67" t="s">
        <v>33</v>
      </c>
      <c r="D12" s="68"/>
      <c r="E12" s="68"/>
      <c r="F12" s="69"/>
      <c r="G12" s="70" t="str">
        <f>IF(OR(EXACT(A.KryteriaFormalne[[#This Row],[Tak]],"X"),EXACT(A.KryteriaFormalne[[#This Row],[Nie dotyczy]],"X")),"X","")</f>
        <v/>
      </c>
      <c r="H12" s="71" t="str">
        <f>IF(AND(EXACT(A.KryteriaFormalne[[#This Row],[Nie]],""),EXACT(A.KryteriaFormalne[[#This Row],[Nie dotyczy]],"")),"X","")</f>
        <v>X</v>
      </c>
      <c r="I12" s="72"/>
      <c r="J12" s="57" t="str">
        <f>IF(AND(EXACT(A.KryteriaFormalne[[#This Row],[Tak]],""),EXACT(A.KryteriaFormalne[[#This Row],[Nie dotyczy]],"")),"X","")</f>
        <v>X</v>
      </c>
      <c r="K12" s="72"/>
      <c r="L12" s="57" t="str">
        <f>IF(AND(EXACT(A.KryteriaFormalne[[#This Row],[Tak]],""),EXACT(A.KryteriaFormalne[[#This Row],[Nie]],"")),"X","")</f>
        <v>X</v>
      </c>
      <c r="M12" s="72"/>
    </row>
    <row r="13" spans="1:13" ht="68.25" customHeight="1">
      <c r="A13" s="66">
        <v>8</v>
      </c>
      <c r="B13" s="67" t="s">
        <v>185</v>
      </c>
      <c r="C13" s="67" t="s">
        <v>34</v>
      </c>
      <c r="D13" s="68"/>
      <c r="E13" s="68"/>
      <c r="F13" s="74"/>
      <c r="G13" s="70" t="str">
        <f>IF(OR(EXACT(A.KryteriaFormalne[[#This Row],[Tak]],"X"),EXACT(A.KryteriaFormalne[[#This Row],[Nie dotyczy]],"X")),"X","")</f>
        <v/>
      </c>
      <c r="H13" s="71" t="str">
        <f>IF(AND(EXACT(A.KryteriaFormalne[[#This Row],[Nie]],""),EXACT(A.KryteriaFormalne[[#This Row],[Nie dotyczy]],"")),"X","")</f>
        <v>X</v>
      </c>
      <c r="I13" s="72"/>
      <c r="J13" s="57" t="str">
        <f>IF(AND(EXACT(A.KryteriaFormalne[[#This Row],[Tak]],""),EXACT(A.KryteriaFormalne[[#This Row],[Nie dotyczy]],"")),"X","")</f>
        <v>X</v>
      </c>
      <c r="K13" s="72"/>
      <c r="L13" s="57" t="str">
        <f>IF(AND(EXACT(A.KryteriaFormalne[[#This Row],[Tak]],""),EXACT(A.KryteriaFormalne[[#This Row],[Nie]],"")),"X","")</f>
        <v>X</v>
      </c>
      <c r="M13" s="72"/>
    </row>
    <row r="14" spans="1:13" ht="85.5" customHeight="1">
      <c r="A14" s="66">
        <v>9</v>
      </c>
      <c r="B14" s="67" t="s">
        <v>187</v>
      </c>
      <c r="C14" s="67" t="s">
        <v>35</v>
      </c>
      <c r="D14" s="68"/>
      <c r="E14" s="68"/>
      <c r="F14" s="74"/>
      <c r="G14" s="70" t="str">
        <f>IF(OR(EXACT(A.KryteriaFormalne[[#This Row],[Tak]],"X"),EXACT(A.KryteriaFormalne[[#This Row],[Nie dotyczy]],"X")),"X","")</f>
        <v/>
      </c>
      <c r="H14" s="71" t="str">
        <f>IF(AND(EXACT(A.KryteriaFormalne[[#This Row],[Nie]],""),EXACT(A.KryteriaFormalne[[#This Row],[Nie dotyczy]],"")),"X","")</f>
        <v>X</v>
      </c>
      <c r="I14" s="72"/>
      <c r="J14" s="57" t="str">
        <f>IF(AND(EXACT(A.KryteriaFormalne[[#This Row],[Tak]],""),EXACT(A.KryteriaFormalne[[#This Row],[Nie dotyczy]],"")),"X","")</f>
        <v>X</v>
      </c>
      <c r="K14" s="72"/>
      <c r="L14" s="57" t="str">
        <f>IF(AND(EXACT(A.KryteriaFormalne[[#This Row],[Tak]],""),EXACT(A.KryteriaFormalne[[#This Row],[Nie]],"")),"X","")</f>
        <v>X</v>
      </c>
      <c r="M14" s="72"/>
    </row>
    <row r="15" spans="1:13" ht="96.75" customHeight="1">
      <c r="A15" s="66">
        <v>10</v>
      </c>
      <c r="B15" s="67" t="s">
        <v>36</v>
      </c>
      <c r="C15" s="67" t="s">
        <v>37</v>
      </c>
      <c r="D15" s="68"/>
      <c r="E15" s="68"/>
      <c r="F15" s="74"/>
      <c r="G15" s="70" t="str">
        <f>IF(OR(EXACT(A.KryteriaFormalne[[#This Row],[Tak]],"X"),EXACT(A.KryteriaFormalne[[#This Row],[Nie dotyczy]],"X")),"X","")</f>
        <v/>
      </c>
      <c r="H15" s="71" t="str">
        <f>IF(AND(EXACT(A.KryteriaFormalne[[#This Row],[Nie]],""),EXACT(A.KryteriaFormalne[[#This Row],[Nie dotyczy]],"")),"X","")</f>
        <v>X</v>
      </c>
      <c r="I15" s="72"/>
      <c r="J15" s="57" t="str">
        <f>IF(AND(EXACT(A.KryteriaFormalne[[#This Row],[Tak]],""),EXACT(A.KryteriaFormalne[[#This Row],[Nie dotyczy]],"")),"X","")</f>
        <v>X</v>
      </c>
      <c r="K15" s="72"/>
      <c r="L15" s="57" t="str">
        <f>IF(AND(EXACT(A.KryteriaFormalne[[#This Row],[Tak]],""),EXACT(A.KryteriaFormalne[[#This Row],[Nie]],"")),"X","")</f>
        <v>X</v>
      </c>
      <c r="M15" s="72"/>
    </row>
    <row r="16" spans="1:13" ht="15.75">
      <c r="A16" s="75"/>
      <c r="B16" s="76"/>
      <c r="C16" s="76"/>
      <c r="D16" s="68"/>
      <c r="E16" s="68"/>
      <c r="F16" s="68"/>
      <c r="H16" s="71"/>
      <c r="I16" s="72"/>
      <c r="K16" s="72"/>
      <c r="M16" s="72"/>
    </row>
    <row r="17" spans="1:7" s="60" customFormat="1" ht="15.75">
      <c r="B17" s="77"/>
      <c r="C17" s="78" t="s">
        <v>38</v>
      </c>
      <c r="D17" s="79"/>
      <c r="E17" s="79"/>
      <c r="G17" s="80"/>
    </row>
    <row r="18" spans="1:7" s="60" customFormat="1" ht="19.5" customHeight="1" thickBot="1">
      <c r="B18" s="77"/>
      <c r="D18" s="81" t="s">
        <v>39</v>
      </c>
      <c r="E18" s="82" t="s">
        <v>40</v>
      </c>
      <c r="G18" s="80"/>
    </row>
    <row r="19" spans="1:7" s="60" customFormat="1" ht="15.75">
      <c r="B19" s="60" t="s">
        <v>95</v>
      </c>
      <c r="C19" s="80"/>
      <c r="D19" s="83" t="str">
        <f>IF(AND(OR(EXACT(D6,"X"),EXACT(F6,"X")),OR(EXACT(D7,"X"),EXACT(F7,"X")),OR(EXACT(D8,"X"),EXACT(F8,"X")),OR(EXACT(D9,"X"),EXACT(F9,"X")),OR(EXACT(D10,"X"),EXACT(F10,"X")),OR(EXACT(D11,"X"),EXACT(F11,"X")),OR(EXACT(D12,"X"),EXACT(F12,"X")),OR(EXACT(D13,"X"),EXACT(F13,"X")),OR(EXACT(D14,"X"),EXACT(F14,"X")),OR(EXACT(D15,"X"),EXACT(F15,"X"))),"X"," ")</f>
        <v xml:space="preserve"> </v>
      </c>
      <c r="E19" s="84" t="str">
        <f>IF((LEN(TRIM(CONCATENATE(E6,E7,E8,E9,E10,E11,E12,E13,E14,E15)))&gt;0),"X","")</f>
        <v/>
      </c>
      <c r="G19" s="80"/>
    </row>
    <row r="20" spans="1:7" ht="15.75">
      <c r="A20" s="60"/>
      <c r="B20" s="133"/>
      <c r="C20" s="77"/>
      <c r="D20" s="60"/>
      <c r="E20" s="60"/>
      <c r="F20" s="60"/>
    </row>
    <row r="21" spans="1:7" ht="15.75">
      <c r="A21" s="60"/>
      <c r="B21" s="85"/>
      <c r="C21" s="192" t="s">
        <v>188</v>
      </c>
      <c r="D21" s="60"/>
      <c r="E21" s="60"/>
      <c r="F21" s="60"/>
    </row>
    <row r="22" spans="1:7" ht="15">
      <c r="C22" s="192" t="s">
        <v>189</v>
      </c>
    </row>
  </sheetData>
  <protectedRanges>
    <protectedRange sqref="D18:E18" name="Zakres9"/>
  </protectedRanges>
  <conditionalFormatting sqref="C19">
    <cfRule type="notContainsBlanks" dxfId="56" priority="1">
      <formula>LEN(TRIM(C19))&gt;0</formula>
    </cfRule>
  </conditionalFormatting>
  <dataValidations count="30">
    <dataValidation type="list" allowBlank="1" showInputMessage="1" showErrorMessage="1" sqref="E15:E16" xr:uid="{00000000-0002-0000-0100-000000000000}">
      <formula1>$J$15:$K$15</formula1>
    </dataValidation>
    <dataValidation type="list" allowBlank="1" showInputMessage="1" showErrorMessage="1" sqref="D15:D16" xr:uid="{00000000-0002-0000-0100-000001000000}">
      <formula1>$H$15:$I$15</formula1>
    </dataValidation>
    <dataValidation type="list" allowBlank="1" showInputMessage="1" showErrorMessage="1" sqref="F14" xr:uid="{00000000-0002-0000-0100-000002000000}">
      <formula1>$L$14:$M$14</formula1>
    </dataValidation>
    <dataValidation type="list" allowBlank="1" showInputMessage="1" showErrorMessage="1" sqref="E14" xr:uid="{00000000-0002-0000-0100-000003000000}">
      <formula1>$J$14:$K$14</formula1>
    </dataValidation>
    <dataValidation type="list" allowBlank="1" showInputMessage="1" showErrorMessage="1" sqref="D14" xr:uid="{00000000-0002-0000-0100-000004000000}">
      <formula1>$H$14:$I$14</formula1>
    </dataValidation>
    <dataValidation type="list" allowBlank="1" showInputMessage="1" showErrorMessage="1" sqref="F13" xr:uid="{00000000-0002-0000-0100-000005000000}">
      <formula1>$L$13:$M$13</formula1>
    </dataValidation>
    <dataValidation type="list" allowBlank="1" showInputMessage="1" showErrorMessage="1" sqref="E13" xr:uid="{00000000-0002-0000-0100-000006000000}">
      <formula1>$J$13:$K$13</formula1>
    </dataValidation>
    <dataValidation type="list" allowBlank="1" showInputMessage="1" showErrorMessage="1" sqref="D13" xr:uid="{00000000-0002-0000-0100-000007000000}">
      <formula1>$H$13:$I$13</formula1>
    </dataValidation>
    <dataValidation type="list" allowBlank="1" showInputMessage="1" showErrorMessage="1" sqref="F12" xr:uid="{00000000-0002-0000-0100-000008000000}">
      <formula1>$L$12:$M$12</formula1>
    </dataValidation>
    <dataValidation type="list" allowBlank="1" showInputMessage="1" showErrorMessage="1" sqref="E12" xr:uid="{00000000-0002-0000-0100-000009000000}">
      <formula1>$J$12:$K$12</formula1>
    </dataValidation>
    <dataValidation type="list" allowBlank="1" showInputMessage="1" showErrorMessage="1" sqref="D12" xr:uid="{00000000-0002-0000-0100-00000A000000}">
      <formula1>$H$12:$I$12</formula1>
    </dataValidation>
    <dataValidation type="list" allowBlank="1" showInputMessage="1" showErrorMessage="1" sqref="F11" xr:uid="{00000000-0002-0000-0100-00000B000000}">
      <formula1>$L$11:$M$11</formula1>
    </dataValidation>
    <dataValidation type="list" allowBlank="1" showInputMessage="1" showErrorMessage="1" sqref="E11" xr:uid="{00000000-0002-0000-0100-00000C000000}">
      <formula1>$J$11:$K$11</formula1>
    </dataValidation>
    <dataValidation type="list" allowBlank="1" showInputMessage="1" showErrorMessage="1" sqref="D11" xr:uid="{00000000-0002-0000-0100-00000D000000}">
      <formula1>$H$11:$I$11</formula1>
    </dataValidation>
    <dataValidation type="list" allowBlank="1" showInputMessage="1" showErrorMessage="1" sqref="F10" xr:uid="{00000000-0002-0000-0100-00000E000000}">
      <formula1>$L$10:$M$10</formula1>
    </dataValidation>
    <dataValidation type="list" allowBlank="1" showInputMessage="1" showErrorMessage="1" sqref="E10" xr:uid="{00000000-0002-0000-0100-00000F000000}">
      <formula1>$J$10:$K$10</formula1>
    </dataValidation>
    <dataValidation type="list" allowBlank="1" showInputMessage="1" showErrorMessage="1" sqref="D10" xr:uid="{00000000-0002-0000-0100-000010000000}">
      <formula1>$H$10:$I$10</formula1>
    </dataValidation>
    <dataValidation type="list" allowBlank="1" showInputMessage="1" showErrorMessage="1" sqref="F9" xr:uid="{00000000-0002-0000-0100-000011000000}">
      <formula1>$L$9:$M$9</formula1>
    </dataValidation>
    <dataValidation type="list" allowBlank="1" showInputMessage="1" showErrorMessage="1" sqref="E9" xr:uid="{00000000-0002-0000-0100-000012000000}">
      <formula1>$J$9:$K$9</formula1>
    </dataValidation>
    <dataValidation type="list" allowBlank="1" showInputMessage="1" showErrorMessage="1" sqref="D9" xr:uid="{00000000-0002-0000-0100-000013000000}">
      <formula1>$H$9:$I$9</formula1>
    </dataValidation>
    <dataValidation type="list" allowBlank="1" showInputMessage="1" showErrorMessage="1" sqref="F8" xr:uid="{00000000-0002-0000-0100-000014000000}">
      <formula1>$L$8:$M$8</formula1>
    </dataValidation>
    <dataValidation type="list" allowBlank="1" showInputMessage="1" showErrorMessage="1" sqref="E8" xr:uid="{00000000-0002-0000-0100-000015000000}">
      <formula1>$J$8:$K$8</formula1>
    </dataValidation>
    <dataValidation type="list" allowBlank="1" showInputMessage="1" showErrorMessage="1" sqref="D8" xr:uid="{00000000-0002-0000-0100-000016000000}">
      <formula1>$H$8:$I$8</formula1>
    </dataValidation>
    <dataValidation type="list" allowBlank="1" showInputMessage="1" showErrorMessage="1" sqref="F7" xr:uid="{00000000-0002-0000-0100-000017000000}">
      <formula1>$L$7:$M$7</formula1>
    </dataValidation>
    <dataValidation type="list" allowBlank="1" showInputMessage="1" showErrorMessage="1" sqref="E7" xr:uid="{00000000-0002-0000-0100-000018000000}">
      <formula1>$J$7:$K$7</formula1>
    </dataValidation>
    <dataValidation type="list" allowBlank="1" showInputMessage="1" showErrorMessage="1" sqref="D7" xr:uid="{00000000-0002-0000-0100-000019000000}">
      <formula1>$H$7:$I$7</formula1>
    </dataValidation>
    <dataValidation type="list" allowBlank="1" showInputMessage="1" showErrorMessage="1" sqref="F6" xr:uid="{00000000-0002-0000-0100-00001A000000}">
      <formula1>$L$6:$M$6</formula1>
    </dataValidation>
    <dataValidation type="list" allowBlank="1" showInputMessage="1" showErrorMessage="1" sqref="E6" xr:uid="{00000000-0002-0000-0100-00001B000000}">
      <formula1>$J$6:$K$6</formula1>
    </dataValidation>
    <dataValidation type="list" allowBlank="1" showInputMessage="1" showErrorMessage="1" errorTitle="poprawne zaznaczenie" error="X (dużą literą)" sqref="D6" xr:uid="{00000000-0002-0000-0100-00001C000000}">
      <formula1>$H$6:$I$6</formula1>
    </dataValidation>
    <dataValidation type="list" allowBlank="1" showInputMessage="1" showErrorMessage="1" sqref="F15:F16" xr:uid="{00000000-0002-0000-0100-00001D000000}">
      <formula1>$L$15:$M$15</formula1>
    </dataValidation>
  </dataValidations>
  <pageMargins left="0.23622047244094491" right="0.23622047244094491" top="0.39370078740157483" bottom="0.74803149606299213" header="0.31496062992125984" footer="0.31496062992125984"/>
  <pageSetup paperSize="9" scale="79" fitToHeight="0" orientation="landscape" r:id="rId1"/>
  <headerFooter>
    <oddFooter xml:space="preserve">&amp;C&amp;"-,Standardowy"Strona &amp;P z &amp;N&amp;"Arial,Normalny"
</oddFooter>
  </headerFooter>
  <rowBreaks count="1" manualBreakCount="1">
    <brk id="9" max="5"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3"/>
  <sheetViews>
    <sheetView tabSelected="1" view="pageBreakPreview" zoomScaleNormal="100" zoomScaleSheetLayoutView="100" workbookViewId="0">
      <selection activeCell="R29" sqref="R29"/>
    </sheetView>
  </sheetViews>
  <sheetFormatPr defaultRowHeight="12.75"/>
  <cols>
    <col min="1" max="1" width="9.140625" style="87"/>
    <col min="2" max="2" width="29.5703125" style="57" customWidth="1"/>
    <col min="3" max="3" width="115" style="57" customWidth="1"/>
    <col min="4" max="5" width="9.42578125" style="57" customWidth="1"/>
    <col min="6" max="6" width="14.85546875" style="57" customWidth="1"/>
    <col min="7" max="7" width="16.28515625" style="57" hidden="1" customWidth="1"/>
    <col min="8" max="14" width="9.140625" style="57" hidden="1" customWidth="1"/>
    <col min="15" max="16384" width="9.140625" style="57"/>
  </cols>
  <sheetData>
    <row r="1" spans="1:14">
      <c r="B1" s="88" t="str">
        <f>NagAOC!A18</f>
        <v>Numer ewidencyjny wniosku:</v>
      </c>
      <c r="C1" s="89" t="str">
        <f>[2]NagAOC!B18</f>
        <v xml:space="preserve"> </v>
      </c>
    </row>
    <row r="2" spans="1:14">
      <c r="B2" s="88"/>
      <c r="C2" s="89"/>
    </row>
    <row r="3" spans="1:14" ht="15.75">
      <c r="A3" s="90" t="s">
        <v>41</v>
      </c>
      <c r="B3" s="60"/>
      <c r="C3" s="60"/>
      <c r="D3" s="60"/>
      <c r="E3" s="60"/>
      <c r="F3" s="60"/>
      <c r="G3" s="60"/>
    </row>
    <row r="4" spans="1:14" ht="15.75">
      <c r="A4" s="91" t="s">
        <v>16</v>
      </c>
      <c r="B4" s="60"/>
      <c r="C4" s="60"/>
      <c r="D4" s="60"/>
      <c r="E4" s="60"/>
      <c r="F4" s="60"/>
      <c r="G4" s="60"/>
    </row>
    <row r="5" spans="1:14" ht="13.5" thickBot="1">
      <c r="A5" s="92" t="s">
        <v>11</v>
      </c>
      <c r="B5" s="93" t="s">
        <v>42</v>
      </c>
      <c r="C5" s="93" t="s">
        <v>13</v>
      </c>
      <c r="D5" s="93" t="s">
        <v>17</v>
      </c>
      <c r="E5" s="93" t="s">
        <v>18</v>
      </c>
      <c r="F5" s="94" t="s">
        <v>19</v>
      </c>
      <c r="G5" s="95" t="s">
        <v>20</v>
      </c>
    </row>
    <row r="6" spans="1:14" ht="54.75" customHeight="1">
      <c r="A6" s="96">
        <v>1</v>
      </c>
      <c r="B6" s="97" t="s">
        <v>43</v>
      </c>
      <c r="C6" s="98" t="s">
        <v>44</v>
      </c>
      <c r="D6" s="99"/>
      <c r="E6" s="100"/>
      <c r="F6" s="100"/>
      <c r="G6" s="101" t="str">
        <f>IF(OR(EXACT(B.KryteriaDopOgólne[[#This Row],[Tak]],"X"),EXACT(B.KryteriaDopOgólne[[#This Row],[Nie dotyczy]],"X")),"X","")</f>
        <v/>
      </c>
      <c r="I6" s="71" t="str">
        <f>IF(AND(EXACT(B.KryteriaDopOgólne[[#This Row],[Nie]],""),EXACT(B.KryteriaDopOgólne[[#This Row],[Nie dotyczy]],"")),"X","")</f>
        <v>X</v>
      </c>
      <c r="J6" s="71"/>
      <c r="K6" s="57" t="str">
        <f>IF(AND(EXACT(B.KryteriaDopOgólne[[#This Row],[Tak]],""),EXACT(B.KryteriaDopOgólne[[#This Row],[Nie dotyczy]],"")),"X","")</f>
        <v>X</v>
      </c>
      <c r="L6" s="72"/>
      <c r="M6" s="57" t="str">
        <f>IF(AND(EXACT(B.KryteriaDopOgólne[[#This Row],[Tak]],""),EXACT(B.KryteriaDopOgólne[[#This Row],[Nie]],"")),"X","")</f>
        <v>X</v>
      </c>
      <c r="N6" s="72"/>
    </row>
    <row r="7" spans="1:14" ht="146.25" customHeight="1">
      <c r="A7" s="102">
        <v>2</v>
      </c>
      <c r="B7" s="103" t="s">
        <v>45</v>
      </c>
      <c r="C7" s="104" t="s">
        <v>46</v>
      </c>
      <c r="D7" s="105"/>
      <c r="E7" s="106"/>
      <c r="F7" s="106" t="s">
        <v>47</v>
      </c>
      <c r="G7" s="107" t="str">
        <f>IF(OR(EXACT(B.KryteriaDopOgólne[[#This Row],[Tak]],"X"),EXACT(B.KryteriaDopOgólne[[#This Row],[Nie dotyczy]],"X")),"X","")</f>
        <v/>
      </c>
      <c r="I7" s="71" t="str">
        <f>IF(AND(EXACT(B.KryteriaDopOgólne[[#This Row],[Nie]],""),EXACT(B.KryteriaDopOgólne[[#This Row],[Nie dotyczy]],"")),"X","")</f>
        <v>X</v>
      </c>
      <c r="J7" s="72"/>
      <c r="K7" s="57" t="str">
        <f>IF(AND(EXACT(B.KryteriaDopOgólne[[#This Row],[Tak]],""),EXACT(B.KryteriaDopOgólne[[#This Row],[Nie dotyczy]],"")),"X","")</f>
        <v>X</v>
      </c>
      <c r="L7" s="72"/>
      <c r="M7" s="57" t="str">
        <f>IF(AND(EXACT(B.KryteriaDopOgólne[[#This Row],[Tak]],""),EXACT(B.KryteriaDopOgólne[[#This Row],[Nie]],"")),"X","")</f>
        <v>X</v>
      </c>
      <c r="N7" s="72"/>
    </row>
    <row r="8" spans="1:14" ht="208.5" customHeight="1">
      <c r="A8" s="102">
        <v>3</v>
      </c>
      <c r="B8" s="103" t="s">
        <v>48</v>
      </c>
      <c r="C8" s="104" t="s">
        <v>49</v>
      </c>
      <c r="D8" s="105"/>
      <c r="E8" s="106"/>
      <c r="F8" s="106"/>
      <c r="G8" s="107" t="str">
        <f>IF(OR(EXACT(B.KryteriaDopOgólne[[#This Row],[Tak]],"X"),EXACT(B.KryteriaDopOgólne[[#This Row],[Nie dotyczy]],"X")),"X","")</f>
        <v/>
      </c>
      <c r="I8" s="71" t="str">
        <f>IF(AND(EXACT(B.KryteriaDopOgólne[[#This Row],[Nie]],""),EXACT(B.KryteriaDopOgólne[[#This Row],[Nie dotyczy]],"")),"X","")</f>
        <v>X</v>
      </c>
      <c r="J8" s="72"/>
      <c r="K8" s="57" t="str">
        <f>IF(AND(EXACT(B.KryteriaDopOgólne[[#This Row],[Tak]],""),EXACT(B.KryteriaDopOgólne[[#This Row],[Nie dotyczy]],"")),"X","")</f>
        <v>X</v>
      </c>
      <c r="L8" s="72"/>
      <c r="M8" s="57" t="str">
        <f>IF(AND(EXACT(B.KryteriaDopOgólne[[#This Row],[Tak]],""),EXACT(B.KryteriaDopOgólne[[#This Row],[Nie]],"")),"X","")</f>
        <v>X</v>
      </c>
      <c r="N8" s="72"/>
    </row>
    <row r="9" spans="1:14" ht="102.75" customHeight="1">
      <c r="A9" s="102">
        <v>4</v>
      </c>
      <c r="B9" s="103" t="s">
        <v>50</v>
      </c>
      <c r="C9" s="104" t="s">
        <v>51</v>
      </c>
      <c r="D9" s="105"/>
      <c r="E9" s="106"/>
      <c r="F9" s="106"/>
      <c r="G9" s="107" t="str">
        <f>IF(OR(EXACT(B.KryteriaDopOgólne[[#This Row],[Tak]],"X"),EXACT(B.KryteriaDopOgólne[[#This Row],[Nie dotyczy]],"X")),"X","")</f>
        <v/>
      </c>
      <c r="I9" s="71" t="str">
        <f>IF(AND(EXACT(B.KryteriaDopOgólne[[#This Row],[Nie]],""),EXACT(B.KryteriaDopOgólne[[#This Row],[Nie dotyczy]],"")),"X","")</f>
        <v>X</v>
      </c>
      <c r="J9" s="72"/>
      <c r="K9" s="57" t="str">
        <f>IF(AND(EXACT(B.KryteriaDopOgólne[[#This Row],[Tak]],""),EXACT(B.KryteriaDopOgólne[[#This Row],[Nie dotyczy]],"")),"X","")</f>
        <v>X</v>
      </c>
      <c r="L9" s="72"/>
      <c r="M9" s="57" t="str">
        <f>IF(AND(EXACT(B.KryteriaDopOgólne[[#This Row],[Tak]],""),EXACT(B.KryteriaDopOgólne[[#This Row],[Nie]],"")),"X","")</f>
        <v>X</v>
      </c>
      <c r="N9" s="72"/>
    </row>
    <row r="10" spans="1:14" ht="161.25" customHeight="1">
      <c r="A10" s="102">
        <v>5</v>
      </c>
      <c r="B10" s="103" t="s">
        <v>52</v>
      </c>
      <c r="C10" s="104" t="s">
        <v>53</v>
      </c>
      <c r="D10" s="105"/>
      <c r="E10" s="106"/>
      <c r="F10" s="106"/>
      <c r="G10" s="107" t="str">
        <f>IF(OR(EXACT(B.KryteriaDopOgólne[[#This Row],[Tak]],"X"),EXACT(B.KryteriaDopOgólne[[#This Row],[Nie dotyczy]],"X")),"X","")</f>
        <v/>
      </c>
      <c r="I10" s="71" t="str">
        <f>IF(AND(EXACT(B.KryteriaDopOgólne[[#This Row],[Nie]],""),EXACT(B.KryteriaDopOgólne[[#This Row],[Nie dotyczy]],"")),"X","")</f>
        <v>X</v>
      </c>
      <c r="J10" s="72"/>
      <c r="K10" s="57" t="str">
        <f>IF(AND(EXACT(B.KryteriaDopOgólne[[#This Row],[Tak]],""),EXACT(B.KryteriaDopOgólne[[#This Row],[Nie dotyczy]],"")),"X","")</f>
        <v>X</v>
      </c>
      <c r="L10" s="72"/>
      <c r="M10" s="57" t="str">
        <f>IF(AND(EXACT(B.KryteriaDopOgólne[[#This Row],[Tak]],""),EXACT(B.KryteriaDopOgólne[[#This Row],[Nie]],"")),"X","")</f>
        <v>X</v>
      </c>
      <c r="N10" s="72"/>
    </row>
    <row r="11" spans="1:14" ht="60" customHeight="1">
      <c r="A11" s="102">
        <v>6</v>
      </c>
      <c r="B11" s="103" t="s">
        <v>54</v>
      </c>
      <c r="C11" s="104" t="s">
        <v>55</v>
      </c>
      <c r="D11" s="105"/>
      <c r="E11" s="106"/>
      <c r="F11" s="106"/>
      <c r="G11" s="107" t="str">
        <f>IF(OR(EXACT(B.KryteriaDopOgólne[[#This Row],[Tak]],"X"),EXACT(B.KryteriaDopOgólne[[#This Row],[Nie dotyczy]],"X")),"X","")</f>
        <v/>
      </c>
      <c r="I11" s="71" t="str">
        <f>IF(AND(EXACT(B.KryteriaDopOgólne[[#This Row],[Nie]],""),EXACT(B.KryteriaDopOgólne[[#This Row],[Nie dotyczy]],"")),"X","")</f>
        <v>X</v>
      </c>
      <c r="J11" s="72"/>
      <c r="K11" s="57" t="str">
        <f>IF(AND(EXACT(B.KryteriaDopOgólne[[#This Row],[Tak]],""),EXACT(B.KryteriaDopOgólne[[#This Row],[Nie dotyczy]],"")),"X","")</f>
        <v>X</v>
      </c>
      <c r="L11" s="72"/>
      <c r="M11" s="57" t="str">
        <f>IF(AND(EXACT(B.KryteriaDopOgólne[[#This Row],[Tak]],""),EXACT(B.KryteriaDopOgólne[[#This Row],[Nie]],"")),"X","")</f>
        <v>X</v>
      </c>
      <c r="N11" s="72"/>
    </row>
    <row r="12" spans="1:14" ht="81.75" customHeight="1">
      <c r="A12" s="102">
        <v>7</v>
      </c>
      <c r="B12" s="103" t="s">
        <v>56</v>
      </c>
      <c r="C12" s="104" t="s">
        <v>57</v>
      </c>
      <c r="D12" s="105"/>
      <c r="E12" s="106"/>
      <c r="F12" s="106"/>
      <c r="G12" s="107" t="str">
        <f>IF(OR(EXACT(B.KryteriaDopOgólne[[#This Row],[Tak]],"X"),EXACT(B.KryteriaDopOgólne[[#This Row],[Nie dotyczy]],"X")),"X","")</f>
        <v/>
      </c>
      <c r="I12" s="71" t="str">
        <f>IF(AND(EXACT(B.KryteriaDopOgólne[[#This Row],[Nie]],""),EXACT(B.KryteriaDopOgólne[[#This Row],[Nie dotyczy]],"")),"X","")</f>
        <v>X</v>
      </c>
      <c r="J12" s="72"/>
      <c r="K12" s="57" t="str">
        <f>IF(AND(EXACT(B.KryteriaDopOgólne[[#This Row],[Tak]],""),EXACT(B.KryteriaDopOgólne[[#This Row],[Nie dotyczy]],"")),"X","")</f>
        <v>X</v>
      </c>
      <c r="L12" s="72"/>
      <c r="M12" s="57" t="str">
        <f>IF(AND(EXACT(B.KryteriaDopOgólne[[#This Row],[Tak]],""),EXACT(B.KryteriaDopOgólne[[#This Row],[Nie]],"")),"X","")</f>
        <v>X</v>
      </c>
      <c r="N12" s="72"/>
    </row>
    <row r="13" spans="1:14" ht="144.75" customHeight="1">
      <c r="A13" s="102">
        <v>8</v>
      </c>
      <c r="B13" s="103" t="s">
        <v>183</v>
      </c>
      <c r="C13" s="103" t="s">
        <v>184</v>
      </c>
      <c r="D13" s="105"/>
      <c r="E13" s="106"/>
      <c r="F13" s="106" t="s">
        <v>47</v>
      </c>
      <c r="G13" s="107" t="str">
        <f>IF(OR(EXACT(B.KryteriaDopOgólne[[#This Row],[Tak]],"X"),EXACT(B.KryteriaDopOgólne[[#This Row],[Nie dotyczy]],"X")),"X","")</f>
        <v/>
      </c>
      <c r="I13" s="71" t="str">
        <f>IF(AND(EXACT(B.KryteriaDopOgólne[[#This Row],[Nie]],""),EXACT(B.KryteriaDopOgólne[[#This Row],[Nie dotyczy]],"")),"X","")</f>
        <v>X</v>
      </c>
      <c r="J13" s="72"/>
      <c r="K13" s="57" t="str">
        <f>IF(AND(EXACT(B.KryteriaDopOgólne[[#This Row],[Tak]],""),EXACT(B.KryteriaDopOgólne[[#This Row],[Nie dotyczy]],"")),"X","")</f>
        <v>X</v>
      </c>
      <c r="L13" s="72"/>
      <c r="M13" s="57" t="str">
        <f>IF(AND(EXACT(B.KryteriaDopOgólne[[#This Row],[Tak]],""),EXACT(B.KryteriaDopOgólne[[#This Row],[Nie]],"")),"X","")</f>
        <v>X</v>
      </c>
      <c r="N13" s="72"/>
    </row>
    <row r="14" spans="1:14" ht="245.25" customHeight="1">
      <c r="A14" s="102">
        <v>9</v>
      </c>
      <c r="B14" s="103" t="s">
        <v>58</v>
      </c>
      <c r="C14" s="104" t="s">
        <v>59</v>
      </c>
      <c r="D14" s="105"/>
      <c r="E14" s="106"/>
      <c r="F14" s="106"/>
      <c r="G14" s="107" t="str">
        <f>IF(OR(EXACT(B.KryteriaDopOgólne[[#This Row],[Tak]],"X"),EXACT(B.KryteriaDopOgólne[[#This Row],[Nie dotyczy]],"X")),"X","")</f>
        <v/>
      </c>
      <c r="I14" s="71" t="str">
        <f>IF(AND(EXACT(B.KryteriaDopOgólne[[#This Row],[Nie]],""),EXACT(B.KryteriaDopOgólne[[#This Row],[Nie dotyczy]],"")),"X","")</f>
        <v>X</v>
      </c>
      <c r="J14" s="72"/>
      <c r="K14" s="57" t="str">
        <f>IF(AND(EXACT(B.KryteriaDopOgólne[[#This Row],[Tak]],""),EXACT(B.KryteriaDopOgólne[[#This Row],[Nie dotyczy]],"")),"X","")</f>
        <v>X</v>
      </c>
      <c r="L14" s="72"/>
      <c r="M14" s="57" t="str">
        <f>IF(AND(EXACT(B.KryteriaDopOgólne[[#This Row],[Tak]],""),EXACT(B.KryteriaDopOgólne[[#This Row],[Nie]],"")),"X","")</f>
        <v>X</v>
      </c>
      <c r="N14" s="72"/>
    </row>
    <row r="15" spans="1:14" ht="90.75" customHeight="1">
      <c r="A15" s="102">
        <v>10</v>
      </c>
      <c r="B15" s="103" t="s">
        <v>60</v>
      </c>
      <c r="C15" s="104" t="s">
        <v>61</v>
      </c>
      <c r="D15" s="105"/>
      <c r="E15" s="106"/>
      <c r="F15" s="106"/>
      <c r="G15" s="107" t="str">
        <f>IF(OR(EXACT(B.KryteriaDopOgólne[[#This Row],[Tak]],"X"),EXACT(B.KryteriaDopOgólne[[#This Row],[Nie dotyczy]],"X")),"X","")</f>
        <v/>
      </c>
      <c r="I15" s="71" t="str">
        <f>IF(AND(EXACT(B.KryteriaDopOgólne[[#This Row],[Nie]],""),EXACT(B.KryteriaDopOgólne[[#This Row],[Nie dotyczy]],"")),"X","")</f>
        <v>X</v>
      </c>
      <c r="J15" s="72"/>
      <c r="K15" s="57" t="str">
        <f>IF(AND(EXACT(B.KryteriaDopOgólne[[#This Row],[Tak]],""),EXACT(B.KryteriaDopOgólne[[#This Row],[Nie dotyczy]],"")),"X","")</f>
        <v>X</v>
      </c>
      <c r="L15" s="72"/>
      <c r="M15" s="57" t="str">
        <f>IF(AND(EXACT(B.KryteriaDopOgólne[[#This Row],[Tak]],""),EXACT(B.KryteriaDopOgólne[[#This Row],[Nie]],"")),"X","")</f>
        <v>X</v>
      </c>
      <c r="N15" s="72"/>
    </row>
    <row r="16" spans="1:14" ht="140.25">
      <c r="A16" s="102">
        <v>11</v>
      </c>
      <c r="B16" s="103" t="s">
        <v>62</v>
      </c>
      <c r="C16" s="104" t="s">
        <v>63</v>
      </c>
      <c r="D16" s="105"/>
      <c r="E16" s="106"/>
      <c r="F16" s="106"/>
      <c r="G16" s="107" t="str">
        <f>IF(OR(EXACT(B.KryteriaDopOgólne[[#This Row],[Tak]],"X"),EXACT(B.KryteriaDopOgólne[[#This Row],[Nie dotyczy]],"X")),"X","")</f>
        <v/>
      </c>
      <c r="I16" s="71" t="str">
        <f>IF(AND(EXACT(B.KryteriaDopOgólne[[#This Row],[Nie]],""),EXACT(B.KryteriaDopOgólne[[#This Row],[Nie dotyczy]],"")),"X","")</f>
        <v>X</v>
      </c>
      <c r="J16" s="72"/>
      <c r="K16" s="57" t="str">
        <f>IF(AND(EXACT(B.KryteriaDopOgólne[[#This Row],[Tak]],""),EXACT(B.KryteriaDopOgólne[[#This Row],[Nie dotyczy]],"")),"X","")</f>
        <v>X</v>
      </c>
      <c r="L16" s="72"/>
      <c r="M16" s="57" t="str">
        <f>IF(AND(EXACT(B.KryteriaDopOgólne[[#This Row],[Tak]],""),EXACT(B.KryteriaDopOgólne[[#This Row],[Nie]],"")),"X","")</f>
        <v>X</v>
      </c>
      <c r="N16" s="72"/>
    </row>
    <row r="17" spans="1:14" ht="84" customHeight="1">
      <c r="A17" s="102">
        <v>12</v>
      </c>
      <c r="B17" s="103" t="s">
        <v>64</v>
      </c>
      <c r="C17" s="104" t="s">
        <v>65</v>
      </c>
      <c r="D17" s="105"/>
      <c r="E17" s="106"/>
      <c r="F17" s="106"/>
      <c r="G17" s="107" t="str">
        <f>IF(OR(EXACT(B.KryteriaDopOgólne[[#This Row],[Tak]],"X"),EXACT(B.KryteriaDopOgólne[[#This Row],[Nie dotyczy]],"X")),"X","")</f>
        <v/>
      </c>
      <c r="I17" s="71" t="str">
        <f>IF(AND(EXACT(B.KryteriaDopOgólne[[#This Row],[Nie]],""),EXACT(B.KryteriaDopOgólne[[#This Row],[Nie dotyczy]],"")),"X","")</f>
        <v>X</v>
      </c>
      <c r="J17" s="72"/>
      <c r="K17" s="57" t="str">
        <f>IF(AND(EXACT(B.KryteriaDopOgólne[[#This Row],[Tak]],""),EXACT(B.KryteriaDopOgólne[[#This Row],[Nie dotyczy]],"")),"X","")</f>
        <v>X</v>
      </c>
      <c r="L17" s="72"/>
      <c r="M17" s="57" t="str">
        <f>IF(AND(EXACT(B.KryteriaDopOgólne[[#This Row],[Tak]],""),EXACT(B.KryteriaDopOgólne[[#This Row],[Nie]],"")),"X","")</f>
        <v>X</v>
      </c>
      <c r="N17" s="72"/>
    </row>
    <row r="18" spans="1:14" ht="77.25" customHeight="1">
      <c r="A18" s="108">
        <v>13</v>
      </c>
      <c r="B18" s="109" t="s">
        <v>66</v>
      </c>
      <c r="C18" s="109" t="s">
        <v>67</v>
      </c>
      <c r="D18" s="105"/>
      <c r="E18" s="106"/>
      <c r="F18" s="106"/>
      <c r="G18" s="107" t="str">
        <f>IF(OR(EXACT(B.KryteriaDopOgólne[[#This Row],[Tak]],"X"),EXACT(B.KryteriaDopOgólne[[#This Row],[Nie dotyczy]],"X")),"X","")</f>
        <v/>
      </c>
      <c r="I18" s="71" t="str">
        <f>IF(AND(EXACT(B.KryteriaDopOgólne[[#This Row],[Nie]],""),EXACT(B.KryteriaDopOgólne[[#This Row],[Nie dotyczy]],"")),"X","")</f>
        <v>X</v>
      </c>
      <c r="J18" s="72"/>
      <c r="K18" s="57" t="str">
        <f>IF(AND(EXACT(B.KryteriaDopOgólne[[#This Row],[Tak]],""),EXACT(B.KryteriaDopOgólne[[#This Row],[Nie dotyczy]],"")),"X","")</f>
        <v>X</v>
      </c>
      <c r="L18" s="72"/>
      <c r="M18" s="57" t="str">
        <f>IF(AND(EXACT(B.KryteriaDopOgólne[[#This Row],[Tak]],""),EXACT(B.KryteriaDopOgólne[[#This Row],[Nie]],"")),"X","")</f>
        <v>X</v>
      </c>
      <c r="N18" s="72"/>
    </row>
    <row r="19" spans="1:14">
      <c r="A19" s="110" t="s">
        <v>68</v>
      </c>
      <c r="B19" s="111"/>
      <c r="C19" s="111"/>
      <c r="D19" s="55"/>
      <c r="E19" s="55"/>
      <c r="F19" s="55"/>
      <c r="G19" s="55"/>
    </row>
    <row r="20" spans="1:14" s="116" customFormat="1">
      <c r="A20" s="112"/>
      <c r="B20" s="113" t="str">
        <f>[2]NagAOC!A18</f>
        <v>Numer ewidencyjny wniosku:</v>
      </c>
      <c r="C20" s="114" t="str">
        <f>[2]NagAOC!B18</f>
        <v xml:space="preserve"> </v>
      </c>
      <c r="D20" s="115"/>
      <c r="E20" s="115"/>
      <c r="F20" s="115"/>
      <c r="G20" s="115"/>
    </row>
    <row r="21" spans="1:14" s="116" customFormat="1">
      <c r="A21" s="112"/>
      <c r="B21" s="113"/>
      <c r="C21" s="114"/>
      <c r="D21" s="115"/>
      <c r="E21" s="115"/>
      <c r="F21" s="115"/>
      <c r="G21" s="115"/>
    </row>
    <row r="22" spans="1:14" ht="15.75">
      <c r="A22" s="117" t="s">
        <v>69</v>
      </c>
      <c r="B22" s="111"/>
      <c r="C22" s="111"/>
      <c r="D22" s="55"/>
      <c r="E22" s="55"/>
      <c r="F22" s="55"/>
      <c r="G22" s="55"/>
    </row>
    <row r="23" spans="1:14" ht="15.75">
      <c r="A23" s="118" t="s">
        <v>16</v>
      </c>
      <c r="B23" s="111"/>
      <c r="C23" s="111"/>
      <c r="D23" s="55"/>
      <c r="E23" s="55"/>
      <c r="F23" s="55"/>
      <c r="G23" s="55"/>
    </row>
    <row r="24" spans="1:14" ht="13.5" thickBot="1">
      <c r="A24" s="119" t="s">
        <v>11</v>
      </c>
      <c r="B24" s="120" t="s">
        <v>42</v>
      </c>
      <c r="C24" s="120" t="s">
        <v>13</v>
      </c>
      <c r="D24" s="120" t="s">
        <v>17</v>
      </c>
      <c r="E24" s="120" t="s">
        <v>18</v>
      </c>
      <c r="F24" s="121" t="s">
        <v>19</v>
      </c>
      <c r="G24" s="122" t="s">
        <v>20</v>
      </c>
    </row>
    <row r="25" spans="1:14" ht="42.75">
      <c r="A25" s="123">
        <v>1</v>
      </c>
      <c r="B25" s="124" t="s">
        <v>106</v>
      </c>
      <c r="C25" s="179" t="s">
        <v>116</v>
      </c>
      <c r="D25" s="125"/>
      <c r="E25" s="126"/>
      <c r="F25" s="127"/>
      <c r="G25" s="126" t="str">
        <f>IF(OR(EXACT(B.KryteriaDopSektorowe[[#This Row],[Tak]],"X"),EXACT(B.KryteriaDopSektorowe[[#This Row],[Nie dotyczy]],"X")),"X","")</f>
        <v/>
      </c>
      <c r="I25" s="71" t="str">
        <f>IF(AND(EXACT(B.KryteriaDopSektorowe[[#This Row],[Nie]],""),EXACT(B.KryteriaDopSektorowe[[#This Row],[Nie dotyczy]],"")),"X","")</f>
        <v>X</v>
      </c>
      <c r="J25" s="72"/>
      <c r="K25" s="57" t="str">
        <f>IF(AND(EXACT(B.KryteriaDopSektorowe[[#This Row],[Tak]],""),EXACT(B.KryteriaDopSektorowe[[#This Row],[Nie dotyczy]],"")),"X","")</f>
        <v>X</v>
      </c>
      <c r="L25" s="72"/>
      <c r="M25" s="57" t="str">
        <f>IF(AND(EXACT(B.KryteriaDopSektorowe[[#This Row],[Tak]],""),EXACT(B.KryteriaDopSektorowe[[#This Row],[Nie]],"")),"X","")</f>
        <v>X</v>
      </c>
    </row>
    <row r="26" spans="1:14" ht="92.25" customHeight="1">
      <c r="A26" s="123">
        <v>2</v>
      </c>
      <c r="B26" s="124" t="s">
        <v>107</v>
      </c>
      <c r="C26" s="124" t="s">
        <v>123</v>
      </c>
      <c r="D26" s="125"/>
      <c r="E26" s="126"/>
      <c r="F26" s="126"/>
      <c r="G26" s="126" t="str">
        <f>IF(OR(EXACT(B.KryteriaDopSektorowe[[#This Row],[Tak]],"X"),EXACT(B.KryteriaDopSektorowe[[#This Row],[Nie dotyczy]],"X")),"X","")</f>
        <v/>
      </c>
      <c r="I26" s="71" t="str">
        <f>IF(AND(EXACT(B.KryteriaDopSektorowe[[#This Row],[Nie]],""),EXACT(B.KryteriaDopSektorowe[[#This Row],[Nie dotyczy]],"")),"X","")</f>
        <v>X</v>
      </c>
      <c r="J26" s="72"/>
      <c r="K26" s="57" t="str">
        <f>IF(AND(EXACT(B.KryteriaDopSektorowe[[#This Row],[Tak]],""),EXACT(B.KryteriaDopSektorowe[[#This Row],[Nie dotyczy]],"")),"X","")</f>
        <v>X</v>
      </c>
      <c r="L26" s="72"/>
      <c r="M26" s="57" t="str">
        <f>IF(AND(EXACT(B.KryteriaDopSektorowe[[#This Row],[Tak]],""),EXACT(B.KryteriaDopSektorowe[[#This Row],[Nie]],"")),"X","")</f>
        <v>X</v>
      </c>
    </row>
    <row r="27" spans="1:14" ht="92.25" customHeight="1">
      <c r="A27" s="123">
        <v>3</v>
      </c>
      <c r="B27" s="124" t="s">
        <v>108</v>
      </c>
      <c r="C27" s="124" t="s">
        <v>124</v>
      </c>
      <c r="D27" s="125"/>
      <c r="E27" s="126"/>
      <c r="F27" s="128"/>
      <c r="G27" s="126" t="str">
        <f>IF(OR(EXACT(B.KryteriaDopSektorowe[[#This Row],[Tak]],"X"),EXACT(B.KryteriaDopSektorowe[[#This Row],[Nie dotyczy]],"X")),"X","")</f>
        <v/>
      </c>
      <c r="I27" s="71" t="str">
        <f>IF(AND(EXACT(B.KryteriaDopSektorowe[[#This Row],[Nie]],""),EXACT(B.KryteriaDopSektorowe[[#This Row],[Nie dotyczy]],"")),"X","")</f>
        <v>X</v>
      </c>
      <c r="J27" s="72"/>
      <c r="K27" s="57" t="str">
        <f>IF(AND(EXACT(B.KryteriaDopSektorowe[[#This Row],[Tak]],""),EXACT(B.KryteriaDopSektorowe[[#This Row],[Nie dotyczy]],"")),"X","")</f>
        <v>X</v>
      </c>
      <c r="L27" s="72"/>
      <c r="M27" s="57" t="str">
        <f>IF(AND(EXACT(B.KryteriaDopSektorowe[[#This Row],[Tak]],""),EXACT(B.KryteriaDopSektorowe[[#This Row],[Nie]],"")),"X","")</f>
        <v>X</v>
      </c>
    </row>
    <row r="28" spans="1:14" ht="102">
      <c r="A28" s="123">
        <v>4</v>
      </c>
      <c r="B28" s="124" t="s">
        <v>109</v>
      </c>
      <c r="C28" s="124" t="s">
        <v>125</v>
      </c>
      <c r="D28" s="125"/>
      <c r="E28" s="126"/>
      <c r="F28" s="129"/>
      <c r="G28" s="126" t="str">
        <f>IF(OR(EXACT(B.KryteriaDopSektorowe[[#This Row],[Tak]],"X"),EXACT(B.KryteriaDopSektorowe[[#This Row],[Nie dotyczy]],"X")),"X","")</f>
        <v/>
      </c>
      <c r="I28" s="71" t="str">
        <f>IF(AND(EXACT(B.KryteriaDopSektorowe[[#This Row],[Nie]],""),EXACT(B.KryteriaDopSektorowe[[#This Row],[Nie dotyczy]],"")),"X","")</f>
        <v>X</v>
      </c>
      <c r="J28" s="72"/>
      <c r="K28" s="57" t="str">
        <f>IF(AND(EXACT(B.KryteriaDopSektorowe[[#This Row],[Tak]],""),EXACT(B.KryteriaDopSektorowe[[#This Row],[Nie dotyczy]],"")),"X","")</f>
        <v>X</v>
      </c>
      <c r="L28" s="72"/>
      <c r="M28" s="57" t="str">
        <f>IF(AND(EXACT(B.KryteriaDopSektorowe[[#This Row],[Tak]],""),EXACT(B.KryteriaDopSektorowe[[#This Row],[Nie]],"")),"X","")</f>
        <v>X</v>
      </c>
    </row>
    <row r="29" spans="1:14" ht="409.5" customHeight="1">
      <c r="A29" s="123">
        <v>5</v>
      </c>
      <c r="B29" s="124" t="s">
        <v>110</v>
      </c>
      <c r="C29" s="180" t="s">
        <v>117</v>
      </c>
      <c r="D29" s="125"/>
      <c r="E29" s="126"/>
      <c r="F29" s="126"/>
      <c r="G29" s="126" t="str">
        <f>IF(OR(EXACT(B.KryteriaDopSektorowe[[#This Row],[Tak]],"X"),EXACT(B.KryteriaDopSektorowe[[#This Row],[Nie dotyczy]],"X")),"X","")</f>
        <v/>
      </c>
      <c r="I29" s="71" t="str">
        <f>IF(AND(EXACT(B.KryteriaDopSektorowe[[#This Row],[Nie]],""),EXACT(B.KryteriaDopSektorowe[[#This Row],[Nie dotyczy]],"")),"X","")</f>
        <v>X</v>
      </c>
      <c r="J29" s="72"/>
      <c r="K29" s="57" t="str">
        <f>IF(AND(EXACT(B.KryteriaDopSektorowe[[#This Row],[Tak]],""),EXACT(B.KryteriaDopSektorowe[[#This Row],[Nie dotyczy]],"")),"X","")</f>
        <v>X</v>
      </c>
      <c r="L29" s="72"/>
      <c r="M29" s="57" t="str">
        <f>IF(AND(EXACT(B.KryteriaDopSektorowe[[#This Row],[Tak]],""),EXACT(B.KryteriaDopSektorowe[[#This Row],[Nie]],"")),"X","")</f>
        <v>X</v>
      </c>
    </row>
    <row r="30" spans="1:14" ht="191.25">
      <c r="A30" s="123">
        <v>6</v>
      </c>
      <c r="B30" s="124" t="s">
        <v>111</v>
      </c>
      <c r="C30" s="124" t="s">
        <v>118</v>
      </c>
      <c r="D30" s="125"/>
      <c r="E30" s="126"/>
      <c r="F30" s="126"/>
      <c r="G30" s="126" t="str">
        <f>IF(OR(EXACT(B.KryteriaDopSektorowe[[#This Row],[Tak]],"X"),EXACT(B.KryteriaDopSektorowe[[#This Row],[Nie dotyczy]],"X")),"X","")</f>
        <v/>
      </c>
      <c r="I30" s="71" t="str">
        <f>IF(AND(EXACT(B.KryteriaDopSektorowe[[#This Row],[Nie]],""),EXACT(B.KryteriaDopSektorowe[[#This Row],[Nie dotyczy]],"")),"X","")</f>
        <v>X</v>
      </c>
      <c r="J30" s="72"/>
      <c r="K30" s="57" t="str">
        <f>IF(AND(EXACT(B.KryteriaDopSektorowe[[#This Row],[Tak]],""),EXACT(B.KryteriaDopSektorowe[[#This Row],[Nie dotyczy]],"")),"X","")</f>
        <v>X</v>
      </c>
      <c r="L30" s="72"/>
      <c r="M30" s="57" t="str">
        <f>IF(AND(EXACT(B.KryteriaDopSektorowe[[#This Row],[Tak]],""),EXACT(B.KryteriaDopSektorowe[[#This Row],[Nie]],"")),"X","")</f>
        <v>X</v>
      </c>
    </row>
    <row r="31" spans="1:14" ht="245.25" customHeight="1">
      <c r="A31" s="130">
        <v>7</v>
      </c>
      <c r="B31" s="124" t="s">
        <v>112</v>
      </c>
      <c r="C31" s="124" t="s">
        <v>119</v>
      </c>
      <c r="D31" s="131"/>
      <c r="E31" s="131"/>
      <c r="F31" s="131"/>
      <c r="G31" s="132" t="str">
        <f>IF(OR(EXACT(B.KryteriaDopSektorowe[[#This Row],[Tak]],"X"),EXACT(B.KryteriaDopSektorowe[[#This Row],[Nie dotyczy]],"X")),"X","")</f>
        <v/>
      </c>
    </row>
    <row r="32" spans="1:14" ht="252.75" customHeight="1">
      <c r="A32" s="123">
        <v>8</v>
      </c>
      <c r="B32" s="124" t="s">
        <v>113</v>
      </c>
      <c r="C32" s="124" t="s">
        <v>120</v>
      </c>
      <c r="D32" s="126"/>
      <c r="E32" s="126"/>
      <c r="F32" s="126"/>
      <c r="G32" s="178" t="str">
        <f>IF(OR(EXACT(B.KryteriaDopSektorowe[[#This Row],[Tak]],"X"),EXACT(B.KryteriaDopSektorowe[[#This Row],[Nie dotyczy]],"X")),"X","")</f>
        <v/>
      </c>
    </row>
    <row r="33" spans="1:12" ht="155.25" customHeight="1">
      <c r="A33" s="123">
        <v>9</v>
      </c>
      <c r="B33" s="124" t="s">
        <v>114</v>
      </c>
      <c r="C33" s="124" t="s">
        <v>121</v>
      </c>
      <c r="D33" s="126"/>
      <c r="E33" s="126"/>
      <c r="F33" s="126"/>
      <c r="G33" s="178" t="str">
        <f>IF(OR(EXACT(B.KryteriaDopSektorowe[[#This Row],[Tak]],"X"),EXACT(B.KryteriaDopSektorowe[[#This Row],[Nie dotyczy]],"X")),"X","")</f>
        <v/>
      </c>
    </row>
    <row r="34" spans="1:12" ht="49.5" customHeight="1">
      <c r="A34" s="123">
        <v>10</v>
      </c>
      <c r="B34" s="124" t="s">
        <v>115</v>
      </c>
      <c r="C34" s="124" t="s">
        <v>122</v>
      </c>
      <c r="D34" s="126"/>
      <c r="E34" s="126"/>
      <c r="F34" s="126"/>
      <c r="G34" s="178" t="str">
        <f>IF(OR(EXACT(B.KryteriaDopSektorowe[[#This Row],[Tak]],"X"),EXACT(B.KryteriaDopSektorowe[[#This Row],[Nie dotyczy]],"X")),"X","")</f>
        <v/>
      </c>
    </row>
    <row r="35" spans="1:12">
      <c r="A35" s="110" t="s">
        <v>68</v>
      </c>
    </row>
    <row r="36" spans="1:12" s="116" customFormat="1">
      <c r="A36" s="112"/>
      <c r="B36" s="88" t="str">
        <f>[2]NagAOC!A18</f>
        <v>Numer ewidencyjny wniosku:</v>
      </c>
      <c r="C36" s="133" t="str">
        <f>[2]NagAOC!B18</f>
        <v xml:space="preserve"> </v>
      </c>
    </row>
    <row r="37" spans="1:12">
      <c r="A37" s="110"/>
    </row>
    <row r="38" spans="1:12" ht="15.75">
      <c r="B38" s="134" t="s">
        <v>11</v>
      </c>
      <c r="C38" s="135" t="s">
        <v>70</v>
      </c>
      <c r="D38" s="136" t="s">
        <v>17</v>
      </c>
      <c r="E38" s="137" t="s">
        <v>18</v>
      </c>
    </row>
    <row r="39" spans="1:12" ht="15.75">
      <c r="B39" s="138" t="s">
        <v>71</v>
      </c>
      <c r="C39" s="139" t="s">
        <v>72</v>
      </c>
      <c r="D39" s="140"/>
      <c r="E39" s="141"/>
      <c r="I39" s="71" t="str">
        <f>IF(EXACT(B.WynikDopuszczenia[[#This Row],[Nie]],""),"X","")</f>
        <v>X</v>
      </c>
      <c r="J39" s="72"/>
      <c r="K39" s="57" t="str">
        <f>IF(EXACT(B.WynikDopuszczenia[[#This Row],[Tak]],""),"X","")</f>
        <v>X</v>
      </c>
      <c r="L39" s="72"/>
    </row>
    <row r="40" spans="1:12" ht="15.75">
      <c r="B40" s="138" t="s">
        <v>73</v>
      </c>
      <c r="C40" s="139" t="s">
        <v>74</v>
      </c>
      <c r="D40" s="141" t="str">
        <f>IF((LEN(TRIM(CONCATENATE(E6,E7,E8,E9,E10,E11,E12,E13,E14,E15,E16,E17,E18)))&gt;=1),"X","")</f>
        <v/>
      </c>
      <c r="E40" s="141" t="str">
        <f>IF(AND(OR(EXACT(D6,"X"),EXACT(F6,"X")),OR(EXACT(D7,"X"),EXACT(F7,"X")),OR(EXACT(D8,"X"),EXACT(F8,"X")),OR(EXACT(D9,"X"),EXACT(F9,"X")),OR(EXACT(D10,"X"),EXACT(F10,"X")),OR(EXACT(D11,"X"),EXACT(F11,"X")),OR(EXACT(D12,"X"),EXACT(F12,"X")),OR(EXACT(D13,"X"),EXACT(F13,"X")),OR(EXACT(D14,"X"),EXACT(F14,"X")),OR(EXACT(D15,"X"),EXACT(F15,"X")),OR(EXACT(D16,"X"),EXACT(F16,"X")),OR(EXACT(D17,"X"),EXACT(F17,"X")),OR(EXACT(D18,"X"),EXACT(F18,"X")),OR(EXACT(D19,"X"),EXACT(F19,"X"))),"X"," ")</f>
        <v xml:space="preserve"> </v>
      </c>
      <c r="H40" s="116"/>
    </row>
    <row r="41" spans="1:12" ht="15.75">
      <c r="B41" s="142" t="s">
        <v>75</v>
      </c>
      <c r="C41" s="143" t="s">
        <v>76</v>
      </c>
      <c r="D41" s="144" t="str">
        <f>IF((LEN(TRIM(CONCATENATE(E25,E26,E27,E28,E29,E30)))&gt;0),"X","")</f>
        <v/>
      </c>
      <c r="E41" s="144" t="str">
        <f>IF(AND(OR(EXACT(D25,"X"),EXACT(F25,"X")),OR(EXACT(D26,"X"),EXACT(F26,"X")),OR(EXACT(D27,"X"),EXACT(F27,"X")),OR(EXACT(D28,"X"),EXACT(F28,"X")),OR(EXACT(D29,"X"),EXACT(F29,"X")),OR(EXACT(D30,"X"),EXACT(F30,"X"))),"X"," ")</f>
        <v xml:space="preserve"> </v>
      </c>
    </row>
    <row r="67" spans="1:3" ht="18.75">
      <c r="A67" s="145"/>
      <c r="B67" s="60" t="s">
        <v>95</v>
      </c>
      <c r="C67" s="192" t="s">
        <v>188</v>
      </c>
    </row>
    <row r="68" spans="1:3" ht="15">
      <c r="B68" s="133"/>
      <c r="C68" s="192" t="s">
        <v>189</v>
      </c>
    </row>
    <row r="69" spans="1:3" ht="15.75">
      <c r="B69" s="146"/>
      <c r="C69" s="147"/>
    </row>
    <row r="72" spans="1:3">
      <c r="A72" s="148"/>
    </row>
    <row r="73" spans="1:3">
      <c r="A73" s="149"/>
    </row>
  </sheetData>
  <sheetProtection formatCells="0" formatColumns="0" formatRows="0" insertColumns="0" insertRows="0" insertHyperlinks="0" deleteColumns="0" deleteRows="0" selectLockedCells="1" sort="0" autoFilter="0" pivotTables="0" selectUnlockedCells="1"/>
  <protectedRanges>
    <protectedRange sqref="B69:C69" name="Rozstęp1_1"/>
    <protectedRange sqref="B20:C21" name="Rozstęp1_1_1"/>
  </protectedRanges>
  <conditionalFormatting sqref="C37">
    <cfRule type="notContainsBlanks" dxfId="41" priority="1">
      <formula>LEN(TRIM(C37))&gt;0</formula>
    </cfRule>
  </conditionalFormatting>
  <dataValidations count="59">
    <dataValidation type="list" allowBlank="1" showInputMessage="1" showErrorMessage="1" sqref="D6" xr:uid="{00000000-0002-0000-0200-000000000000}">
      <formula1>$I6:$J$6</formula1>
    </dataValidation>
    <dataValidation type="list" allowBlank="1" showInputMessage="1" showErrorMessage="1" sqref="E30" xr:uid="{00000000-0002-0000-0200-000001000000}">
      <formula1>$K$30:$L$30</formula1>
    </dataValidation>
    <dataValidation type="list" allowBlank="1" showInputMessage="1" showErrorMessage="1" sqref="D30" xr:uid="{00000000-0002-0000-0200-000002000000}">
      <formula1>$I$30:$J$30</formula1>
    </dataValidation>
    <dataValidation type="list" allowBlank="1" showInputMessage="1" showErrorMessage="1" sqref="F29" xr:uid="{00000000-0002-0000-0200-000003000000}">
      <formula1>$M$29:$N$29</formula1>
    </dataValidation>
    <dataValidation type="list" allowBlank="1" showInputMessage="1" showErrorMessage="1" sqref="E29" xr:uid="{00000000-0002-0000-0200-000004000000}">
      <formula1>$K$29:$L$29</formula1>
    </dataValidation>
    <dataValidation type="list" allowBlank="1" showInputMessage="1" showErrorMessage="1" sqref="D29" xr:uid="{00000000-0002-0000-0200-000005000000}">
      <formula1>$I$29:$J$29</formula1>
    </dataValidation>
    <dataValidation type="list" allowBlank="1" showInputMessage="1" showErrorMessage="1" sqref="F28" xr:uid="{00000000-0002-0000-0200-000006000000}">
      <formula1>$M$28:$N$28</formula1>
    </dataValidation>
    <dataValidation type="list" allowBlank="1" showInputMessage="1" showErrorMessage="1" sqref="E28" xr:uid="{00000000-0002-0000-0200-000007000000}">
      <formula1>$K$28:$L$28</formula1>
    </dataValidation>
    <dataValidation type="list" allowBlank="1" showInputMessage="1" showErrorMessage="1" sqref="D28" xr:uid="{00000000-0002-0000-0200-000008000000}">
      <formula1>$I$28:$J$28</formula1>
    </dataValidation>
    <dataValidation type="list" allowBlank="1" showInputMessage="1" showErrorMessage="1" sqref="F27" xr:uid="{00000000-0002-0000-0200-000009000000}">
      <formula1>$M$27:$N$27</formula1>
    </dataValidation>
    <dataValidation type="list" allowBlank="1" showInputMessage="1" showErrorMessage="1" sqref="E27" xr:uid="{00000000-0002-0000-0200-00000A000000}">
      <formula1>$K$27:$L$27</formula1>
    </dataValidation>
    <dataValidation type="list" allowBlank="1" showInputMessage="1" showErrorMessage="1" sqref="D27" xr:uid="{00000000-0002-0000-0200-00000B000000}">
      <formula1>$I$27:$J$27</formula1>
    </dataValidation>
    <dataValidation type="list" allowBlank="1" showInputMessage="1" showErrorMessage="1" sqref="F26" xr:uid="{00000000-0002-0000-0200-00000C000000}">
      <formula1>$M$26:$N$26</formula1>
    </dataValidation>
    <dataValidation type="list" allowBlank="1" showInputMessage="1" showErrorMessage="1" sqref="E26" xr:uid="{00000000-0002-0000-0200-00000D000000}">
      <formula1>$K$26:$L$26</formula1>
    </dataValidation>
    <dataValidation type="list" allowBlank="1" showInputMessage="1" showErrorMessage="1" sqref="D26" xr:uid="{00000000-0002-0000-0200-00000E000000}">
      <formula1>$I$26:$J$26</formula1>
    </dataValidation>
    <dataValidation type="list" allowBlank="1" showInputMessage="1" showErrorMessage="1" sqref="F25" xr:uid="{00000000-0002-0000-0200-00000F000000}">
      <formula1>$M$25:$N$25</formula1>
    </dataValidation>
    <dataValidation type="list" allowBlank="1" showInputMessage="1" showErrorMessage="1" sqref="E25" xr:uid="{00000000-0002-0000-0200-000010000000}">
      <formula1>$K$25:$L$25</formula1>
    </dataValidation>
    <dataValidation type="list" allowBlank="1" showInputMessage="1" showErrorMessage="1" sqref="D25" xr:uid="{00000000-0002-0000-0200-000011000000}">
      <formula1>$I$25:$J$25</formula1>
    </dataValidation>
    <dataValidation type="list" allowBlank="1" showInputMessage="1" showErrorMessage="1" sqref="F18" xr:uid="{00000000-0002-0000-0200-000012000000}">
      <formula1>$M$18:$N$18</formula1>
    </dataValidation>
    <dataValidation type="list" allowBlank="1" showInputMessage="1" showErrorMessage="1" sqref="E18" xr:uid="{00000000-0002-0000-0200-000013000000}">
      <formula1>$K$18:$L$18</formula1>
    </dataValidation>
    <dataValidation type="list" allowBlank="1" showInputMessage="1" showErrorMessage="1" sqref="F17" xr:uid="{00000000-0002-0000-0200-000014000000}">
      <formula1>$M$17:$N$17</formula1>
    </dataValidation>
    <dataValidation type="list" allowBlank="1" showInputMessage="1" showErrorMessage="1" sqref="E17" xr:uid="{00000000-0002-0000-0200-000015000000}">
      <formula1>$K$17:$L$17</formula1>
    </dataValidation>
    <dataValidation type="list" allowBlank="1" showInputMessage="1" showErrorMessage="1" sqref="D17" xr:uid="{00000000-0002-0000-0200-000016000000}">
      <formula1>$I$17:$J$17</formula1>
    </dataValidation>
    <dataValidation type="list" allowBlank="1" showInputMessage="1" showErrorMessage="1" sqref="F16" xr:uid="{00000000-0002-0000-0200-000017000000}">
      <formula1>$M$16:$N$16</formula1>
    </dataValidation>
    <dataValidation type="list" allowBlank="1" showInputMessage="1" showErrorMessage="1" sqref="E16" xr:uid="{00000000-0002-0000-0200-000018000000}">
      <formula1>$K$16:$L$16</formula1>
    </dataValidation>
    <dataValidation type="list" allowBlank="1" showInputMessage="1" showErrorMessage="1" sqref="D16" xr:uid="{00000000-0002-0000-0200-000019000000}">
      <formula1>$I$16:$J$16</formula1>
    </dataValidation>
    <dataValidation type="list" allowBlank="1" showInputMessage="1" showErrorMessage="1" sqref="F15" xr:uid="{00000000-0002-0000-0200-00001A000000}">
      <formula1>$M$15:$N$15</formula1>
    </dataValidation>
    <dataValidation type="list" allowBlank="1" showInputMessage="1" showErrorMessage="1" sqref="E15" xr:uid="{00000000-0002-0000-0200-00001B000000}">
      <formula1>$K$15:$L$15</formula1>
    </dataValidation>
    <dataValidation type="list" allowBlank="1" showInputMessage="1" showErrorMessage="1" sqref="D15" xr:uid="{00000000-0002-0000-0200-00001C000000}">
      <formula1>$I$15:$J$15</formula1>
    </dataValidation>
    <dataValidation type="list" allowBlank="1" showInputMessage="1" showErrorMessage="1" sqref="F14" xr:uid="{00000000-0002-0000-0200-00001D000000}">
      <formula1>$M$14:$N$14</formula1>
    </dataValidation>
    <dataValidation type="list" allowBlank="1" showInputMessage="1" showErrorMessage="1" sqref="E14" xr:uid="{00000000-0002-0000-0200-00001E000000}">
      <formula1>$K$14:$L$14</formula1>
    </dataValidation>
    <dataValidation type="list" allowBlank="1" showInputMessage="1" showErrorMessage="1" sqref="D14" xr:uid="{00000000-0002-0000-0200-00001F000000}">
      <formula1>$I$14:$J$14</formula1>
    </dataValidation>
    <dataValidation type="list" allowBlank="1" showInputMessage="1" showErrorMessage="1" sqref="F13" xr:uid="{00000000-0002-0000-0200-000020000000}">
      <formula1>$M$13:$N$13</formula1>
    </dataValidation>
    <dataValidation type="list" allowBlank="1" showInputMessage="1" showErrorMessage="1" sqref="E13" xr:uid="{00000000-0002-0000-0200-000021000000}">
      <formula1>$K$13:$L$13</formula1>
    </dataValidation>
    <dataValidation type="list" allowBlank="1" showInputMessage="1" showErrorMessage="1" sqref="D13" xr:uid="{00000000-0002-0000-0200-000022000000}">
      <formula1>$I$13:$J$13</formula1>
    </dataValidation>
    <dataValidation type="list" allowBlank="1" showInputMessage="1" showErrorMessage="1" sqref="F12" xr:uid="{00000000-0002-0000-0200-000023000000}">
      <formula1>$M$12:$N$12</formula1>
    </dataValidation>
    <dataValidation type="list" allowBlank="1" showInputMessage="1" showErrorMessage="1" sqref="E12" xr:uid="{00000000-0002-0000-0200-000024000000}">
      <formula1>$K$12:$L$12</formula1>
    </dataValidation>
    <dataValidation type="list" allowBlank="1" showInputMessage="1" showErrorMessage="1" sqref="D12" xr:uid="{00000000-0002-0000-0200-000025000000}">
      <formula1>$I$12:$J$12</formula1>
    </dataValidation>
    <dataValidation type="list" allowBlank="1" showInputMessage="1" showErrorMessage="1" sqref="F11" xr:uid="{00000000-0002-0000-0200-000026000000}">
      <formula1>$M$11:$N$11</formula1>
    </dataValidation>
    <dataValidation type="list" allowBlank="1" showInputMessage="1" showErrorMessage="1" sqref="E11" xr:uid="{00000000-0002-0000-0200-000027000000}">
      <formula1>$K$11:$L$11</formula1>
    </dataValidation>
    <dataValidation type="list" allowBlank="1" showInputMessage="1" showErrorMessage="1" sqref="D11" xr:uid="{00000000-0002-0000-0200-000028000000}">
      <formula1>$I$11:$J$11</formula1>
    </dataValidation>
    <dataValidation type="list" allowBlank="1" showInputMessage="1" showErrorMessage="1" sqref="F10" xr:uid="{00000000-0002-0000-0200-000029000000}">
      <formula1>$M$10:$N$10</formula1>
    </dataValidation>
    <dataValidation type="list" allowBlank="1" showInputMessage="1" showErrorMessage="1" sqref="E10" xr:uid="{00000000-0002-0000-0200-00002A000000}">
      <formula1>" =$J$8:$K$8"</formula1>
    </dataValidation>
    <dataValidation type="list" allowBlank="1" showInputMessage="1" showErrorMessage="1" sqref="D10" xr:uid="{00000000-0002-0000-0200-00002B000000}">
      <formula1>$I$10:$J$10</formula1>
    </dataValidation>
    <dataValidation type="list" allowBlank="1" showInputMessage="1" showErrorMessage="1" sqref="F9" xr:uid="{00000000-0002-0000-0200-00002C000000}">
      <formula1>$M$9:$N$9</formula1>
    </dataValidation>
    <dataValidation type="list" allowBlank="1" showInputMessage="1" showErrorMessage="1" sqref="E9" xr:uid="{00000000-0002-0000-0200-00002D000000}">
      <formula1>$K$9:$L$9</formula1>
    </dataValidation>
    <dataValidation type="list" allowBlank="1" showInputMessage="1" showErrorMessage="1" sqref="D9" xr:uid="{00000000-0002-0000-0200-00002E000000}">
      <formula1>$I$9:$J$9</formula1>
    </dataValidation>
    <dataValidation type="list" allowBlank="1" showInputMessage="1" showErrorMessage="1" sqref="F8" xr:uid="{00000000-0002-0000-0200-00002F000000}">
      <formula1>$M$8:$N$8</formula1>
    </dataValidation>
    <dataValidation type="list" allowBlank="1" showInputMessage="1" showErrorMessage="1" sqref="E8" xr:uid="{00000000-0002-0000-0200-000030000000}">
      <formula1>$K$8:$L$8</formula1>
    </dataValidation>
    <dataValidation type="list" allowBlank="1" showInputMessage="1" showErrorMessage="1" sqref="D8" xr:uid="{00000000-0002-0000-0200-000031000000}">
      <formula1>$I$8:$J$8</formula1>
    </dataValidation>
    <dataValidation type="list" allowBlank="1" showInputMessage="1" showErrorMessage="1" sqref="F6" xr:uid="{00000000-0002-0000-0200-000032000000}">
      <formula1>$M$6:$N$6</formula1>
    </dataValidation>
    <dataValidation type="list" allowBlank="1" showInputMessage="1" showErrorMessage="1" sqref="D7" xr:uid="{00000000-0002-0000-0200-000033000000}">
      <formula1>$I$7:$J$7</formula1>
    </dataValidation>
    <dataValidation type="list" allowBlank="1" showInputMessage="1" showErrorMessage="1" sqref="F7" xr:uid="{00000000-0002-0000-0200-000034000000}">
      <formula1>$M$7:$N$7</formula1>
    </dataValidation>
    <dataValidation type="list" allowBlank="1" showInputMessage="1" showErrorMessage="1" sqref="E7" xr:uid="{00000000-0002-0000-0200-000035000000}">
      <formula1>$K$7:$L$7</formula1>
    </dataValidation>
    <dataValidation type="list" allowBlank="1" showInputMessage="1" showErrorMessage="1" sqref="E6" xr:uid="{00000000-0002-0000-0200-000036000000}">
      <formula1>$K$6:$L$6</formula1>
    </dataValidation>
    <dataValidation type="list" allowBlank="1" showInputMessage="1" showErrorMessage="1" sqref="D18" xr:uid="{00000000-0002-0000-0200-000037000000}">
      <formula1>$I$18:$J$18</formula1>
    </dataValidation>
    <dataValidation type="list" allowBlank="1" showInputMessage="1" showErrorMessage="1" sqref="E39" xr:uid="{00000000-0002-0000-0200-000038000000}">
      <formula1>$K$39:$L$39</formula1>
    </dataValidation>
    <dataValidation type="list" allowBlank="1" showInputMessage="1" showErrorMessage="1" sqref="D39" xr:uid="{00000000-0002-0000-0200-000039000000}">
      <formula1>$I$39:$J$39</formula1>
    </dataValidation>
    <dataValidation type="list" allowBlank="1" showInputMessage="1" showErrorMessage="1" sqref="F30" xr:uid="{00000000-0002-0000-0200-00003A000000}">
      <formula1>$M$30:$N$30</formula1>
    </dataValidation>
  </dataValidations>
  <pageMargins left="0.70866141732283472" right="0.70866141732283472" top="0.39370078740157483" bottom="0.74803149606299213" header="0.31496062992125984" footer="0.31496062992125984"/>
  <pageSetup paperSize="9" scale="69" fitToHeight="0" orientation="landscape" r:id="rId1"/>
  <headerFooter>
    <oddFooter xml:space="preserve">&amp;C&amp;"-,Standardowy"Strona &amp;P z &amp;N&amp;"Arial,Normalny"
</oddFooter>
  </headerFooter>
  <rowBreaks count="2" manualBreakCount="2">
    <brk id="19" max="5" man="1"/>
    <brk id="35" max="5" man="1"/>
  </rowBreaks>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1"/>
  <sheetViews>
    <sheetView zoomScaleNormal="100" zoomScaleSheetLayoutView="75" workbookViewId="0">
      <selection activeCell="H6" sqref="H6"/>
    </sheetView>
  </sheetViews>
  <sheetFormatPr defaultRowHeight="15"/>
  <cols>
    <col min="1" max="1" width="9.140625" style="151"/>
    <col min="2" max="2" width="48.85546875" style="151" customWidth="1"/>
    <col min="3" max="3" width="11.5703125" style="151" customWidth="1"/>
    <col min="4" max="5" width="9.140625" style="151"/>
    <col min="6" max="6" width="20.28515625" style="151" customWidth="1"/>
    <col min="7" max="7" width="18.42578125" style="151" customWidth="1"/>
    <col min="8" max="8" width="25.140625" style="151" customWidth="1"/>
    <col min="9" max="16384" width="9.140625" style="151"/>
  </cols>
  <sheetData>
    <row r="1" spans="1:12" ht="15.75">
      <c r="A1" s="60"/>
      <c r="B1" s="174" t="str">
        <f>NagAOC!A18</f>
        <v>Numer ewidencyjny wniosku:</v>
      </c>
      <c r="C1" s="174" t="str">
        <f>NagAOC!B18</f>
        <v xml:space="preserve"> </v>
      </c>
      <c r="D1" s="60"/>
      <c r="E1" s="60"/>
      <c r="F1" s="60"/>
      <c r="G1" s="60"/>
      <c r="H1" s="60"/>
    </row>
    <row r="2" spans="1:12" ht="15.75">
      <c r="A2" s="60"/>
      <c r="B2" s="152"/>
      <c r="C2" s="58"/>
      <c r="D2" s="60"/>
      <c r="E2" s="60"/>
      <c r="F2" s="60"/>
      <c r="G2" s="60"/>
      <c r="H2" s="60"/>
    </row>
    <row r="3" spans="1:12" ht="15.75">
      <c r="A3" s="90" t="s">
        <v>77</v>
      </c>
    </row>
    <row r="4" spans="1:12" ht="16.5" thickBot="1">
      <c r="A4" s="90" t="s">
        <v>78</v>
      </c>
    </row>
    <row r="5" spans="1:12" ht="48.75" thickTop="1" thickBot="1">
      <c r="A5" s="153" t="s">
        <v>11</v>
      </c>
      <c r="B5" s="154" t="s">
        <v>79</v>
      </c>
      <c r="C5" s="154" t="s">
        <v>80</v>
      </c>
      <c r="D5" s="154" t="s">
        <v>81</v>
      </c>
      <c r="E5" s="154" t="s">
        <v>82</v>
      </c>
      <c r="F5" s="154" t="s">
        <v>83</v>
      </c>
      <c r="G5" s="154" t="s">
        <v>84</v>
      </c>
      <c r="H5" s="155" t="s">
        <v>85</v>
      </c>
    </row>
    <row r="6" spans="1:12" ht="44.25" customHeight="1" thickBot="1">
      <c r="A6" s="156" t="s">
        <v>71</v>
      </c>
      <c r="B6" s="181" t="s">
        <v>100</v>
      </c>
      <c r="C6" s="159" t="s">
        <v>88</v>
      </c>
      <c r="D6" s="159">
        <v>3</v>
      </c>
      <c r="E6" s="159">
        <v>9</v>
      </c>
      <c r="F6" s="177"/>
      <c r="G6" s="177">
        <f>C.KryteriaPunktowe[[#This Row],[Liczba uzyskanych punktów (przed zważeniem)]]*C.KryteriaPunktowe[[#This Row],[Waga]]</f>
        <v>0</v>
      </c>
      <c r="H6" s="157"/>
    </row>
    <row r="7" spans="1:12" ht="30.75" customHeight="1" thickBot="1">
      <c r="A7" s="158" t="s">
        <v>73</v>
      </c>
      <c r="B7" s="181" t="s">
        <v>101</v>
      </c>
      <c r="C7" s="159" t="s">
        <v>88</v>
      </c>
      <c r="D7" s="159">
        <v>3</v>
      </c>
      <c r="E7" s="159">
        <v>9</v>
      </c>
      <c r="F7" s="159"/>
      <c r="G7" s="177">
        <f>C.KryteriaPunktowe[[#This Row],[Liczba uzyskanych punktów (przed zważeniem)]]*C.KryteriaPunktowe[[#This Row],[Waga]]</f>
        <v>0</v>
      </c>
      <c r="H7" s="160"/>
    </row>
    <row r="8" spans="1:12" ht="35.25" customHeight="1" thickBot="1">
      <c r="A8" s="158" t="s">
        <v>75</v>
      </c>
      <c r="B8" s="181" t="s">
        <v>102</v>
      </c>
      <c r="C8" s="159" t="s">
        <v>88</v>
      </c>
      <c r="D8" s="159">
        <v>2</v>
      </c>
      <c r="E8" s="159">
        <v>6</v>
      </c>
      <c r="F8" s="159"/>
      <c r="G8" s="177">
        <f>C.KryteriaPunktowe[[#This Row],[Liczba uzyskanych punktów (przed zważeniem)]]*C.KryteriaPunktowe[[#This Row],[Waga]]</f>
        <v>0</v>
      </c>
      <c r="H8" s="160"/>
    </row>
    <row r="9" spans="1:12" ht="34.5" customHeight="1" thickBot="1">
      <c r="A9" s="158" t="s">
        <v>86</v>
      </c>
      <c r="B9" s="181" t="s">
        <v>103</v>
      </c>
      <c r="C9" s="159" t="s">
        <v>88</v>
      </c>
      <c r="D9" s="159">
        <v>2</v>
      </c>
      <c r="E9" s="159">
        <v>6</v>
      </c>
      <c r="F9" s="159"/>
      <c r="G9" s="177">
        <f>C.KryteriaPunktowe[[#This Row],[Liczba uzyskanych punktów (przed zważeniem)]]*C.KryteriaPunktowe[[#This Row],[Waga]]</f>
        <v>0</v>
      </c>
      <c r="H9" s="160"/>
    </row>
    <row r="10" spans="1:12" ht="48" customHeight="1" thickBot="1">
      <c r="A10" s="158" t="s">
        <v>87</v>
      </c>
      <c r="B10" s="181" t="s">
        <v>126</v>
      </c>
      <c r="C10" s="159" t="s">
        <v>133</v>
      </c>
      <c r="D10" s="159">
        <v>3</v>
      </c>
      <c r="E10" s="159">
        <v>9</v>
      </c>
      <c r="F10" s="159"/>
      <c r="G10" s="177">
        <f>C.KryteriaPunktowe[[#This Row],[Liczba uzyskanych punktów (przed zważeniem)]]*C.KryteriaPunktowe[[#This Row],[Waga]]</f>
        <v>0</v>
      </c>
      <c r="H10" s="160"/>
    </row>
    <row r="11" spans="1:12" ht="48.75" customHeight="1" thickBot="1">
      <c r="A11" s="158" t="s">
        <v>89</v>
      </c>
      <c r="B11" s="181" t="s">
        <v>127</v>
      </c>
      <c r="C11" s="159" t="s">
        <v>134</v>
      </c>
      <c r="D11" s="159">
        <v>6</v>
      </c>
      <c r="E11" s="159">
        <v>6</v>
      </c>
      <c r="F11" s="159"/>
      <c r="G11" s="177">
        <f>C.KryteriaPunktowe[[#This Row],[Liczba uzyskanych punktów (przed zważeniem)]]*C.KryteriaPunktowe[[#This Row],[Waga]]</f>
        <v>0</v>
      </c>
      <c r="H11" s="160"/>
    </row>
    <row r="12" spans="1:12" ht="48.75" customHeight="1" thickBot="1">
      <c r="A12" s="158" t="s">
        <v>90</v>
      </c>
      <c r="B12" s="181" t="s">
        <v>128</v>
      </c>
      <c r="C12" s="159" t="s">
        <v>134</v>
      </c>
      <c r="D12" s="159">
        <v>5</v>
      </c>
      <c r="E12" s="159">
        <v>5</v>
      </c>
      <c r="F12" s="159"/>
      <c r="G12" s="177">
        <f>C.KryteriaPunktowe[[#This Row],[Liczba uzyskanych punktów (przed zważeniem)]]*C.KryteriaPunktowe[[#This Row],[Waga]]</f>
        <v>0</v>
      </c>
      <c r="H12" s="160"/>
      <c r="L12" s="161"/>
    </row>
    <row r="13" spans="1:12" ht="48.75" customHeight="1" thickBot="1">
      <c r="A13" s="158" t="s">
        <v>130</v>
      </c>
      <c r="B13" s="181" t="s">
        <v>129</v>
      </c>
      <c r="C13" s="159" t="s">
        <v>134</v>
      </c>
      <c r="D13" s="159">
        <v>3</v>
      </c>
      <c r="E13" s="159">
        <v>3</v>
      </c>
      <c r="F13" s="159"/>
      <c r="G13" s="177">
        <f>C.KryteriaPunktowe[[#This Row],[Liczba uzyskanych punktów (przed zważeniem)]]*C.KryteriaPunktowe[[#This Row],[Waga]]</f>
        <v>0</v>
      </c>
      <c r="H13" s="160"/>
      <c r="L13" s="161"/>
    </row>
    <row r="14" spans="1:12" ht="48.75" customHeight="1" thickBot="1">
      <c r="A14" s="158" t="s">
        <v>131</v>
      </c>
      <c r="B14" s="181" t="s">
        <v>104</v>
      </c>
      <c r="C14" s="159" t="s">
        <v>135</v>
      </c>
      <c r="D14" s="159">
        <v>2</v>
      </c>
      <c r="E14" s="159">
        <v>4</v>
      </c>
      <c r="F14" s="159"/>
      <c r="G14" s="177">
        <f>C.KryteriaPunktowe[[#This Row],[Liczba uzyskanych punktów (przed zważeniem)]]*C.KryteriaPunktowe[[#This Row],[Waga]]</f>
        <v>0</v>
      </c>
      <c r="H14" s="160"/>
      <c r="L14" s="161"/>
    </row>
    <row r="15" spans="1:12" ht="48.75" customHeight="1">
      <c r="A15" s="158" t="s">
        <v>132</v>
      </c>
      <c r="B15" s="181" t="s">
        <v>105</v>
      </c>
      <c r="C15" s="159" t="s">
        <v>134</v>
      </c>
      <c r="D15" s="159">
        <v>3</v>
      </c>
      <c r="E15" s="159">
        <v>3</v>
      </c>
      <c r="F15" s="159"/>
      <c r="G15" s="177">
        <f>C.KryteriaPunktowe[[#This Row],[Liczba uzyskanych punktów (przed zważeniem)]]*C.KryteriaPunktowe[[#This Row],[Waga]]</f>
        <v>0</v>
      </c>
      <c r="H15" s="160"/>
      <c r="L15" s="161"/>
    </row>
    <row r="16" spans="1:12" ht="18.75" customHeight="1" thickBot="1">
      <c r="A16" s="162"/>
      <c r="B16" s="163" t="s">
        <v>91</v>
      </c>
      <c r="C16" s="176"/>
      <c r="D16" s="163"/>
      <c r="E16" s="182">
        <f>SUM(E6:E15)</f>
        <v>60</v>
      </c>
      <c r="F16" s="164"/>
      <c r="G16" s="165">
        <f>SUM(G6:G15)</f>
        <v>0</v>
      </c>
      <c r="H16" s="166"/>
    </row>
    <row r="17" spans="2:6" ht="15.75" thickTop="1"/>
    <row r="28" spans="2:6" ht="15.75">
      <c r="B28" s="152"/>
      <c r="C28" s="60"/>
    </row>
    <row r="30" spans="2:6" ht="15.75">
      <c r="B30" s="60" t="s">
        <v>95</v>
      </c>
      <c r="F30" s="192" t="s">
        <v>188</v>
      </c>
    </row>
    <row r="31" spans="2:6" ht="15.75">
      <c r="B31" s="133" t="s">
        <v>96</v>
      </c>
      <c r="F31" s="192" t="s">
        <v>189</v>
      </c>
    </row>
  </sheetData>
  <protectedRanges>
    <protectedRange sqref="F8:F15" name="Rozstęp2"/>
    <protectedRange sqref="F7" name="Rozstęp2_3"/>
    <protectedRange sqref="H6:H15" name="Rozstęp4_1"/>
  </protectedRanges>
  <dataValidations count="7">
    <dataValidation type="list" allowBlank="1" showInputMessage="1" showErrorMessage="1" errorTitle="Kryterium 1" error="dopuszczalna punktacja od 1-4" sqref="F6" xr:uid="{00000000-0002-0000-0300-000000000000}">
      <formula1>"1,2,3,4"</formula1>
    </dataValidation>
    <dataValidation type="list" allowBlank="1" showInputMessage="1" showErrorMessage="1" errorTitle="Kryterium 6" error="dopuszczalna punktacja od 0-3" sqref="F11" xr:uid="{00000000-0002-0000-0300-000001000000}">
      <formula1>"0,1,2,3"</formula1>
    </dataValidation>
    <dataValidation type="list" allowBlank="1" showInputMessage="1" showErrorMessage="1" errorTitle="Kryterium 4" error="dopuszczalna punktacja od 1-2" sqref="F9" xr:uid="{00000000-0002-0000-0300-000002000000}">
      <formula1>"1,2"</formula1>
    </dataValidation>
    <dataValidation type="list" allowBlank="1" showInputMessage="1" showErrorMessage="1" errorTitle="Kryterium 5" error="dopuszczalna punktacja od 0-5" sqref="F10" xr:uid="{00000000-0002-0000-0300-000003000000}">
      <formula1>"0,1,2,3,4,5"</formula1>
    </dataValidation>
    <dataValidation type="list" allowBlank="1" showInputMessage="1" showErrorMessage="1" errorTitle="Kryterium 2" error="dopuszczalna punktacja od 0-3" sqref="F7" xr:uid="{00000000-0002-0000-0300-000004000000}">
      <formula1>"0,1,2,3"</formula1>
    </dataValidation>
    <dataValidation type="list" allowBlank="1" showInputMessage="1" showErrorMessage="1" errorTitle="Kryterium 3" error="dopuszczalna punktacja od 0-3" sqref="F8" xr:uid="{00000000-0002-0000-0300-000005000000}">
      <formula1>"0,1,2,3"</formula1>
    </dataValidation>
    <dataValidation type="list" allowBlank="1" showInputMessage="1" showErrorMessage="1" errorTitle="Kryterium 7" error="dopuszczalna punktacja od 0-1" sqref="F12:F15" xr:uid="{00000000-0002-0000-0300-000006000000}">
      <formula1>"0,1"</formula1>
    </dataValidation>
  </dataValidations>
  <pageMargins left="0.70866141732283472" right="0.70866141732283472" top="0.39370078740157483" bottom="0.74803149606299213" header="0.31496062992125984" footer="0.31496062992125984"/>
  <pageSetup paperSize="9" scale="88" fitToHeight="0" orientation="landscape" r:id="rId1"/>
  <headerFooter>
    <oddFooter xml:space="preserve">&amp;C&amp;"-,Standardowy"Strona &amp;P z &amp;N&amp;"Arial,Normalny"
</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view="pageBreakPreview" zoomScale="90" zoomScaleNormal="100" zoomScaleSheetLayoutView="90" workbookViewId="0">
      <selection activeCell="E46" sqref="E46"/>
    </sheetView>
  </sheetViews>
  <sheetFormatPr defaultRowHeight="15"/>
  <cols>
    <col min="1" max="1" width="4.7109375" customWidth="1"/>
    <col min="2" max="2" width="33.42578125" customWidth="1"/>
    <col min="3" max="3" width="94.42578125" customWidth="1"/>
  </cols>
  <sheetData>
    <row r="1" spans="1:3" ht="18" customHeight="1">
      <c r="A1" s="42"/>
      <c r="B1" s="39" t="str">
        <f>NagAOC!A18</f>
        <v>Numer ewidencyjny wniosku:</v>
      </c>
      <c r="C1" s="39" t="str">
        <f>NagAOC!B18</f>
        <v xml:space="preserve"> </v>
      </c>
    </row>
    <row r="2" spans="1:3">
      <c r="B2" s="46"/>
      <c r="C2" s="45" t="s">
        <v>14</v>
      </c>
    </row>
    <row r="3" spans="1:3">
      <c r="A3" s="43"/>
      <c r="B3" s="40"/>
      <c r="C3" s="40"/>
    </row>
    <row r="4" spans="1:3" ht="37.5" customHeight="1" thickBot="1">
      <c r="A4" s="44" t="s">
        <v>11</v>
      </c>
      <c r="B4" s="41" t="s">
        <v>12</v>
      </c>
      <c r="C4" s="41" t="s">
        <v>13</v>
      </c>
    </row>
    <row r="5" spans="1:3" ht="38.25">
      <c r="B5" s="208" t="s">
        <v>100</v>
      </c>
      <c r="C5" s="183" t="s">
        <v>136</v>
      </c>
    </row>
    <row r="6" spans="1:3">
      <c r="B6" s="209"/>
      <c r="C6" s="184" t="s">
        <v>137</v>
      </c>
    </row>
    <row r="7" spans="1:3">
      <c r="B7" s="209"/>
      <c r="C7" s="184" t="s">
        <v>138</v>
      </c>
    </row>
    <row r="8" spans="1:3">
      <c r="B8" s="209"/>
      <c r="C8" s="184" t="s">
        <v>139</v>
      </c>
    </row>
    <row r="9" spans="1:3">
      <c r="B9" s="209"/>
      <c r="C9" s="184" t="s">
        <v>140</v>
      </c>
    </row>
    <row r="10" spans="1:3" ht="26.25" thickBot="1">
      <c r="B10" s="210"/>
      <c r="C10" s="185" t="s">
        <v>141</v>
      </c>
    </row>
    <row r="11" spans="1:3" ht="89.25">
      <c r="B11" s="208" t="s">
        <v>101</v>
      </c>
      <c r="C11" s="184" t="s">
        <v>142</v>
      </c>
    </row>
    <row r="12" spans="1:3" ht="25.5">
      <c r="B12" s="209"/>
      <c r="C12" s="184" t="s">
        <v>143</v>
      </c>
    </row>
    <row r="13" spans="1:3">
      <c r="B13" s="209"/>
      <c r="C13" s="186" t="s">
        <v>144</v>
      </c>
    </row>
    <row r="14" spans="1:3">
      <c r="B14" s="209"/>
      <c r="C14" s="186" t="s">
        <v>145</v>
      </c>
    </row>
    <row r="15" spans="1:3">
      <c r="B15" s="209"/>
      <c r="C15" s="186" t="s">
        <v>146</v>
      </c>
    </row>
    <row r="16" spans="1:3">
      <c r="B16" s="209"/>
      <c r="C16" s="186" t="s">
        <v>147</v>
      </c>
    </row>
    <row r="17" spans="2:3">
      <c r="B17" s="209"/>
      <c r="C17" s="186" t="s">
        <v>148</v>
      </c>
    </row>
    <row r="18" spans="2:3" ht="15.75" thickBot="1">
      <c r="B18" s="210"/>
      <c r="C18" s="185" t="s">
        <v>149</v>
      </c>
    </row>
    <row r="19" spans="2:3" ht="25.5">
      <c r="B19" s="208" t="s">
        <v>102</v>
      </c>
      <c r="C19" s="184" t="s">
        <v>150</v>
      </c>
    </row>
    <row r="20" spans="2:3" ht="25.5">
      <c r="B20" s="209"/>
      <c r="C20" s="187" t="s">
        <v>151</v>
      </c>
    </row>
    <row r="21" spans="2:3" ht="63.75">
      <c r="B21" s="209"/>
      <c r="C21" s="187" t="s">
        <v>152</v>
      </c>
    </row>
    <row r="22" spans="2:3">
      <c r="B22" s="209"/>
      <c r="C22" s="188"/>
    </row>
    <row r="23" spans="2:3" ht="25.5">
      <c r="B23" s="209"/>
      <c r="C23" s="184" t="s">
        <v>143</v>
      </c>
    </row>
    <row r="24" spans="2:3">
      <c r="B24" s="209"/>
      <c r="C24" s="186" t="s">
        <v>144</v>
      </c>
    </row>
    <row r="25" spans="2:3">
      <c r="B25" s="209"/>
      <c r="C25" s="186" t="s">
        <v>145</v>
      </c>
    </row>
    <row r="26" spans="2:3">
      <c r="B26" s="209"/>
      <c r="C26" s="186" t="s">
        <v>146</v>
      </c>
    </row>
    <row r="27" spans="2:3">
      <c r="B27" s="209"/>
      <c r="C27" s="186" t="s">
        <v>147</v>
      </c>
    </row>
    <row r="28" spans="2:3">
      <c r="B28" s="209"/>
      <c r="C28" s="186" t="s">
        <v>148</v>
      </c>
    </row>
    <row r="29" spans="2:3" ht="15.75" thickBot="1">
      <c r="B29" s="210"/>
      <c r="C29" s="185" t="s">
        <v>149</v>
      </c>
    </row>
    <row r="30" spans="2:3">
      <c r="B30" s="208" t="s">
        <v>103</v>
      </c>
      <c r="C30" s="186" t="s">
        <v>153</v>
      </c>
    </row>
    <row r="31" spans="2:3" ht="38.25">
      <c r="B31" s="209"/>
      <c r="C31" s="187" t="s">
        <v>154</v>
      </c>
    </row>
    <row r="32" spans="2:3" ht="38.25">
      <c r="B32" s="209"/>
      <c r="C32" s="187" t="s">
        <v>155</v>
      </c>
    </row>
    <row r="33" spans="2:3" ht="38.25">
      <c r="B33" s="209"/>
      <c r="C33" s="189" t="s">
        <v>156</v>
      </c>
    </row>
    <row r="34" spans="2:3" ht="25.5">
      <c r="B34" s="209"/>
      <c r="C34" s="184" t="s">
        <v>143</v>
      </c>
    </row>
    <row r="35" spans="2:3">
      <c r="B35" s="209"/>
      <c r="C35" s="186" t="s">
        <v>144</v>
      </c>
    </row>
    <row r="36" spans="2:3">
      <c r="B36" s="209"/>
      <c r="C36" s="186" t="s">
        <v>145</v>
      </c>
    </row>
    <row r="37" spans="2:3">
      <c r="B37" s="209"/>
      <c r="C37" s="186" t="s">
        <v>146</v>
      </c>
    </row>
    <row r="38" spans="2:3">
      <c r="B38" s="209"/>
      <c r="C38" s="186" t="s">
        <v>147</v>
      </c>
    </row>
    <row r="39" spans="2:3">
      <c r="B39" s="209"/>
      <c r="C39" s="186" t="s">
        <v>148</v>
      </c>
    </row>
    <row r="40" spans="2:3" ht="15.75" thickBot="1">
      <c r="B40" s="210"/>
      <c r="C40" s="185" t="s">
        <v>149</v>
      </c>
    </row>
    <row r="41" spans="2:3" ht="51">
      <c r="B41" s="208" t="s">
        <v>126</v>
      </c>
      <c r="C41" s="186" t="s">
        <v>157</v>
      </c>
    </row>
    <row r="42" spans="2:3">
      <c r="B42" s="209"/>
      <c r="C42" s="186" t="s">
        <v>158</v>
      </c>
    </row>
    <row r="43" spans="2:3">
      <c r="B43" s="209"/>
      <c r="C43" s="186" t="s">
        <v>159</v>
      </c>
    </row>
    <row r="44" spans="2:3">
      <c r="B44" s="209"/>
      <c r="C44" s="186" t="s">
        <v>160</v>
      </c>
    </row>
    <row r="45" spans="2:3" ht="15.75" thickBot="1">
      <c r="B45" s="210"/>
      <c r="C45" s="185" t="s">
        <v>161</v>
      </c>
    </row>
    <row r="46" spans="2:3" ht="63.75">
      <c r="B46" s="208" t="s">
        <v>127</v>
      </c>
      <c r="C46" s="186" t="s">
        <v>162</v>
      </c>
    </row>
    <row r="47" spans="2:3">
      <c r="B47" s="209"/>
      <c r="C47" s="186" t="s">
        <v>163</v>
      </c>
    </row>
    <row r="48" spans="2:3" ht="15.75" thickBot="1">
      <c r="B48" s="210"/>
      <c r="C48" s="185" t="s">
        <v>164</v>
      </c>
    </row>
    <row r="49" spans="2:3" ht="38.25">
      <c r="B49" s="208" t="s">
        <v>128</v>
      </c>
      <c r="C49" s="186" t="s">
        <v>165</v>
      </c>
    </row>
    <row r="50" spans="2:3">
      <c r="B50" s="209"/>
      <c r="C50" s="186" t="s">
        <v>166</v>
      </c>
    </row>
    <row r="51" spans="2:3">
      <c r="B51" s="209"/>
      <c r="C51" s="186" t="s">
        <v>167</v>
      </c>
    </row>
    <row r="52" spans="2:3" ht="15.75" customHeight="1" thickBot="1">
      <c r="B52" s="210"/>
      <c r="C52" s="185" t="s">
        <v>168</v>
      </c>
    </row>
    <row r="53" spans="2:3">
      <c r="B53" s="208" t="s">
        <v>129</v>
      </c>
      <c r="C53" s="186" t="s">
        <v>169</v>
      </c>
    </row>
    <row r="54" spans="2:3">
      <c r="B54" s="209"/>
      <c r="C54" s="186" t="s">
        <v>170</v>
      </c>
    </row>
    <row r="55" spans="2:3">
      <c r="B55" s="209"/>
      <c r="C55" s="186" t="s">
        <v>171</v>
      </c>
    </row>
    <row r="56" spans="2:3">
      <c r="B56" s="209"/>
      <c r="C56" s="186"/>
    </row>
    <row r="57" spans="2:3" ht="38.25">
      <c r="B57" s="209"/>
      <c r="C57" s="186" t="s">
        <v>172</v>
      </c>
    </row>
    <row r="58" spans="2:3" ht="15.75" thickBot="1">
      <c r="B58" s="210"/>
      <c r="C58" s="185" t="s">
        <v>173</v>
      </c>
    </row>
    <row r="59" spans="2:3" ht="38.25">
      <c r="B59" s="208" t="s">
        <v>104</v>
      </c>
      <c r="C59" s="184" t="s">
        <v>174</v>
      </c>
    </row>
    <row r="60" spans="2:3">
      <c r="B60" s="209"/>
      <c r="C60" s="184" t="s">
        <v>175</v>
      </c>
    </row>
    <row r="61" spans="2:3">
      <c r="B61" s="209"/>
      <c r="C61" s="184" t="s">
        <v>176</v>
      </c>
    </row>
    <row r="62" spans="2:3">
      <c r="B62" s="209"/>
      <c r="C62" s="184" t="s">
        <v>177</v>
      </c>
    </row>
    <row r="63" spans="2:3" ht="64.5" thickBot="1">
      <c r="B63" s="210"/>
      <c r="C63" s="190" t="s">
        <v>178</v>
      </c>
    </row>
    <row r="64" spans="2:3" ht="25.5">
      <c r="B64" s="205" t="s">
        <v>105</v>
      </c>
      <c r="C64" s="186" t="s">
        <v>179</v>
      </c>
    </row>
    <row r="65" spans="2:3">
      <c r="B65" s="206"/>
      <c r="C65" s="186" t="s">
        <v>180</v>
      </c>
    </row>
    <row r="66" spans="2:3">
      <c r="B66" s="206"/>
      <c r="C66" s="186" t="s">
        <v>181</v>
      </c>
    </row>
    <row r="67" spans="2:3" ht="30.75" thickBot="1">
      <c r="B67" s="207"/>
      <c r="C67" s="191" t="s">
        <v>182</v>
      </c>
    </row>
  </sheetData>
  <mergeCells count="10">
    <mergeCell ref="B64:B67"/>
    <mergeCell ref="B5:B10"/>
    <mergeCell ref="B11:B18"/>
    <mergeCell ref="B19:B29"/>
    <mergeCell ref="B30:B40"/>
    <mergeCell ref="B41:B45"/>
    <mergeCell ref="B46:B48"/>
    <mergeCell ref="B49:B52"/>
    <mergeCell ref="B53:B58"/>
    <mergeCell ref="B59:B63"/>
  </mergeCells>
  <hyperlinks>
    <hyperlink ref="C67" r:id="rId1" display="http://www.spinno.pl/" xr:uid="{00000000-0004-0000-0400-000000000000}"/>
  </hyperlinks>
  <pageMargins left="0.70866141732283472" right="0.70866141732283472" top="0.74803149606299213" bottom="0.74803149606299213" header="0.31496062992125984" footer="0.31496062992125984"/>
  <pageSetup paperSize="9" scale="65" orientation="portrait" r:id="rId2"/>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3"/>
  <sheetViews>
    <sheetView zoomScaleNormal="100" workbookViewId="0">
      <selection activeCell="A2" sqref="A2:XFD2"/>
    </sheetView>
  </sheetViews>
  <sheetFormatPr defaultRowHeight="15"/>
  <cols>
    <col min="1" max="1" width="32.85546875" style="151" customWidth="1"/>
    <col min="2" max="2" width="40.7109375" style="151" customWidth="1"/>
    <col min="3" max="3" width="17.7109375" style="151" customWidth="1"/>
    <col min="4" max="4" width="12.28515625" style="151" customWidth="1"/>
    <col min="5" max="5" width="15.85546875" style="151" customWidth="1"/>
    <col min="6" max="16384" width="9.140625" style="151"/>
  </cols>
  <sheetData>
    <row r="1" spans="1:8" s="167" customFormat="1" ht="15.75" customHeight="1">
      <c r="A1" s="150" t="str">
        <f>NagAOC!A18</f>
        <v>Numer ewidencyjny wniosku:</v>
      </c>
      <c r="B1" s="150" t="str">
        <f>NagAOC!B18</f>
        <v xml:space="preserve"> </v>
      </c>
    </row>
    <row r="2" spans="1:8" s="167" customFormat="1" ht="15" customHeight="1"/>
    <row r="3" spans="1:8" ht="22.5" customHeight="1" thickBot="1">
      <c r="A3" s="168" t="s">
        <v>199</v>
      </c>
      <c r="B3" s="168"/>
      <c r="C3" s="168"/>
      <c r="D3" s="168"/>
      <c r="E3" s="167"/>
      <c r="F3" s="167"/>
      <c r="G3" s="167"/>
      <c r="H3" s="167"/>
    </row>
    <row r="4" spans="1:8" ht="29.25" customHeight="1" thickTop="1" thickBot="1">
      <c r="A4" s="194" t="s">
        <v>39</v>
      </c>
      <c r="B4" s="195" t="s">
        <v>92</v>
      </c>
      <c r="C4" s="168"/>
      <c r="D4" s="168"/>
      <c r="E4" s="167"/>
      <c r="F4" s="167"/>
      <c r="G4" s="167"/>
      <c r="H4" s="167"/>
    </row>
    <row r="5" spans="1:8" ht="18" customHeight="1" thickBot="1">
      <c r="A5" s="196"/>
      <c r="B5" s="197"/>
      <c r="C5" s="168"/>
      <c r="D5" s="168"/>
      <c r="E5" s="167"/>
      <c r="F5" s="167"/>
      <c r="G5" s="167"/>
      <c r="H5" s="167"/>
    </row>
    <row r="6" spans="1:8" ht="16.5" thickBot="1">
      <c r="A6" s="169"/>
      <c r="B6" s="170"/>
    </row>
    <row r="7" spans="1:8" ht="16.5" thickTop="1">
      <c r="A7" s="168"/>
      <c r="B7" s="168"/>
    </row>
    <row r="8" spans="1:8" ht="16.5" thickBot="1">
      <c r="A8" s="168" t="s">
        <v>200</v>
      </c>
    </row>
    <row r="9" spans="1:8" ht="17.25" thickTop="1" thickBot="1">
      <c r="A9" s="194" t="s">
        <v>39</v>
      </c>
      <c r="B9" s="195" t="s">
        <v>92</v>
      </c>
      <c r="C9" s="60"/>
      <c r="D9" s="60"/>
      <c r="E9" s="60"/>
      <c r="F9" s="60"/>
      <c r="G9" s="60"/>
      <c r="H9" s="60"/>
    </row>
    <row r="10" spans="1:8" ht="16.5" thickBot="1">
      <c r="A10" s="169" t="str">
        <f>IF(AND(EXACT(UPPER('[2]B. Kryteria dopuszczające'!E37),"X"), EXACT(UPPER('[2]B. Kryteria dopuszczające'!E38),"X")),"X","")</f>
        <v/>
      </c>
      <c r="B10" s="170" t="str">
        <f>IF(OR(EXACT(UPPER('[2]B. Kryteria dopuszczające'!D37),"X"), EXACT(UPPER('[2]B. Kryteria dopuszczające'!D38),"X")),"X","")</f>
        <v/>
      </c>
      <c r="C10" s="60"/>
      <c r="D10" s="60"/>
      <c r="E10" s="60"/>
      <c r="F10" s="60"/>
      <c r="G10" s="60"/>
      <c r="H10" s="60"/>
    </row>
    <row r="11" spans="1:8" ht="16.5" thickTop="1">
      <c r="A11" s="60"/>
      <c r="B11" s="60"/>
      <c r="C11" s="60"/>
      <c r="D11" s="60"/>
      <c r="E11" s="60"/>
      <c r="F11" s="60"/>
      <c r="G11" s="60"/>
      <c r="H11" s="60"/>
    </row>
    <row r="12" spans="1:8" ht="22.5" customHeight="1">
      <c r="A12" s="58" t="s">
        <v>201</v>
      </c>
      <c r="B12" s="60"/>
      <c r="C12" s="60"/>
      <c r="D12" s="60"/>
      <c r="E12" s="60"/>
      <c r="F12" s="60"/>
      <c r="G12" s="60"/>
      <c r="H12" s="193"/>
    </row>
    <row r="13" spans="1:8" ht="19.5" thickBot="1">
      <c r="A13" s="58"/>
      <c r="B13" s="60"/>
      <c r="C13" s="60"/>
      <c r="D13" s="60"/>
      <c r="E13" s="60"/>
      <c r="F13" s="60"/>
      <c r="G13" s="60"/>
      <c r="H13" s="193"/>
    </row>
    <row r="14" spans="1:8" ht="22.5" thickTop="1" thickBot="1">
      <c r="A14" s="234"/>
      <c r="B14" s="235"/>
      <c r="C14" s="236" t="s">
        <v>191</v>
      </c>
      <c r="D14" s="237"/>
      <c r="E14" s="238"/>
      <c r="F14" s="239" t="s">
        <v>192</v>
      </c>
      <c r="G14" s="240"/>
      <c r="H14" s="193"/>
    </row>
    <row r="15" spans="1:8" ht="21.75" thickTop="1">
      <c r="A15" s="220" t="s">
        <v>193</v>
      </c>
      <c r="B15" s="221"/>
      <c r="C15" s="241">
        <f>C6</f>
        <v>0</v>
      </c>
      <c r="D15" s="242"/>
      <c r="E15" s="243"/>
      <c r="F15" s="244">
        <f>[3]oceniający1!E63</f>
        <v>0</v>
      </c>
      <c r="G15" s="245"/>
      <c r="H15" s="193"/>
    </row>
    <row r="16" spans="1:8" ht="21">
      <c r="A16" s="220" t="s">
        <v>194</v>
      </c>
      <c r="B16" s="221"/>
      <c r="C16" s="222">
        <f>C7</f>
        <v>0</v>
      </c>
      <c r="D16" s="223"/>
      <c r="E16" s="224"/>
      <c r="F16" s="225">
        <f>[3]oceniający2!E63</f>
        <v>0</v>
      </c>
      <c r="G16" s="226"/>
      <c r="H16" s="193"/>
    </row>
    <row r="17" spans="1:8" ht="21.75" thickBot="1">
      <c r="A17" s="227" t="s">
        <v>197</v>
      </c>
      <c r="B17" s="228"/>
      <c r="C17" s="229">
        <f>C8</f>
        <v>0</v>
      </c>
      <c r="D17" s="230"/>
      <c r="E17" s="231"/>
      <c r="F17" s="232"/>
      <c r="G17" s="233"/>
      <c r="H17" s="193"/>
    </row>
    <row r="18" spans="1:8" ht="22.5" thickTop="1" thickBot="1">
      <c r="A18" s="211" t="s">
        <v>195</v>
      </c>
      <c r="B18" s="212"/>
      <c r="C18" s="213"/>
      <c r="D18" s="214"/>
      <c r="E18" s="215"/>
      <c r="F18" s="216"/>
      <c r="G18" s="217"/>
      <c r="H18" s="60"/>
    </row>
    <row r="19" spans="1:8" ht="22.5" thickTop="1" thickBot="1">
      <c r="A19" s="198" t="s">
        <v>196</v>
      </c>
      <c r="B19" s="199"/>
      <c r="C19" s="199"/>
      <c r="D19" s="199"/>
      <c r="E19" s="200"/>
      <c r="F19" s="218"/>
      <c r="G19" s="219"/>
      <c r="H19" s="60"/>
    </row>
    <row r="20" spans="1:8" ht="16.5" thickTop="1">
      <c r="A20" s="58"/>
      <c r="B20" s="60"/>
      <c r="C20" s="60"/>
      <c r="D20" s="60"/>
      <c r="E20" s="60"/>
      <c r="F20" s="60"/>
      <c r="G20" s="60"/>
      <c r="H20" s="60"/>
    </row>
    <row r="21" spans="1:8" ht="15.75">
      <c r="A21" s="60"/>
      <c r="B21" s="60"/>
      <c r="C21" s="171"/>
      <c r="D21" s="60"/>
      <c r="E21" s="60"/>
      <c r="F21" s="60"/>
      <c r="G21" s="60"/>
      <c r="H21" s="60"/>
    </row>
    <row r="22" spans="1:8" ht="15.75">
      <c r="A22" s="60"/>
      <c r="B22" s="60"/>
      <c r="C22" s="60"/>
      <c r="D22" s="60"/>
      <c r="E22" s="60"/>
      <c r="F22" s="60"/>
      <c r="G22" s="60"/>
    </row>
    <row r="23" spans="1:8" ht="15.75">
      <c r="A23" s="60" t="s">
        <v>93</v>
      </c>
      <c r="C23" s="172">
        <v>0</v>
      </c>
      <c r="D23" s="60" t="s">
        <v>94</v>
      </c>
      <c r="E23" s="173" t="str">
        <f>[2]słownie!E5</f>
        <v>zero zł 0/100</v>
      </c>
      <c r="F23" s="60"/>
      <c r="G23" s="60"/>
    </row>
  </sheetData>
  <mergeCells count="16">
    <mergeCell ref="A14:B14"/>
    <mergeCell ref="C14:E14"/>
    <mergeCell ref="F14:G14"/>
    <mergeCell ref="A15:B15"/>
    <mergeCell ref="C15:E15"/>
    <mergeCell ref="F15:G15"/>
    <mergeCell ref="A18:B18"/>
    <mergeCell ref="C18:E18"/>
    <mergeCell ref="F18:G18"/>
    <mergeCell ref="F19:G19"/>
    <mergeCell ref="A16:B16"/>
    <mergeCell ref="C16:E16"/>
    <mergeCell ref="F16:G16"/>
    <mergeCell ref="A17:B17"/>
    <mergeCell ref="C17:E17"/>
    <mergeCell ref="F17:G17"/>
  </mergeCells>
  <pageMargins left="0.70866141732283472" right="0.70866141732283472" top="0.39370078740157483" bottom="0.74803149606299213" header="0.31496062992125984" footer="0.31496062992125984"/>
  <pageSetup paperSize="9" scale="91" orientation="landscape" r:id="rId1"/>
  <headerFooter>
    <oddFooter xml:space="preserve">&amp;C&amp;"-,Standardowy"Strona &amp;P z &amp;N&amp;"Arial,Normalny"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8</vt:i4>
      </vt:variant>
    </vt:vector>
  </HeadingPairs>
  <TitlesOfParts>
    <vt:vector size="14" baseType="lpstr">
      <vt:lpstr>NagAOC</vt:lpstr>
      <vt:lpstr>A. Kryteria Formalne</vt:lpstr>
      <vt:lpstr>B. Kryteria dopuszczające</vt:lpstr>
      <vt:lpstr>C. Kryteria punktowe</vt:lpstr>
      <vt:lpstr>Instruk. oceny punktowej</vt:lpstr>
      <vt:lpstr>Wynik oceny </vt:lpstr>
      <vt:lpstr>'Wynik oceny '!a5PropKwotaDofinansowania_PLN</vt:lpstr>
      <vt:lpstr>'A. Kryteria Formalne'!Obszar_wydruku</vt:lpstr>
      <vt:lpstr>'B. Kryteria dopuszczające'!Obszar_wydruku</vt:lpstr>
      <vt:lpstr>'C. Kryteria punktowe'!Obszar_wydruku</vt:lpstr>
      <vt:lpstr>NagAOC!Obszar_wydruku</vt:lpstr>
      <vt:lpstr>'Wynik oceny '!Obszar_wydruku</vt:lpstr>
      <vt:lpstr>'Wynik oceny '!OcenaData</vt:lpstr>
      <vt:lpstr>NagAOC!OLE_LINK1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2018-05-24T12:49:55Z</dcterms:modified>
</cp:coreProperties>
</file>