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NagAOC" sheetId="4" r:id="rId1"/>
    <sheet name="A. Kryteria Formalne " sheetId="6" r:id="rId2"/>
    <sheet name="B. Kryteria dopuszczające" sheetId="7" r:id="rId3"/>
    <sheet name="C. Kryteria punktowe" sheetId="8" r:id="rId4"/>
    <sheet name="Instrukc. oceny punktowej" sheetId="1" r:id="rId5"/>
    <sheet name="Wynik oceny " sheetId="10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ftn1" localSheetId="0">NagAOC!#REF!</definedName>
    <definedName name="_ftnref1" localSheetId="0">NagAOC!#REF!</definedName>
    <definedName name="a1Wartość_całkowita_projektu" localSheetId="5">[4]DaneAOC!$B$11</definedName>
    <definedName name="a1Wartość_całkowita_projektu">[1]DaneAOC!$B$11</definedName>
    <definedName name="a2Koszty_kwalifikowalne" localSheetId="5">[4]DaneAOC!$B$12</definedName>
    <definedName name="a2Koszty_kwalifikowalne">[1]DaneAOC!$B$12</definedName>
    <definedName name="a3Wnioskowana_kwota_dofinansowania" localSheetId="5">[4]DaneAOC!$B$13</definedName>
    <definedName name="a3Wnioskowana_kwota_dofinansowania">[1]DaneAOC!$B$13</definedName>
    <definedName name="a4w_tym_EFRR" localSheetId="5">[4]DaneAOC!$B$14</definedName>
    <definedName name="a4w_tym_EFRR">[1]DaneAOC!$B$14</definedName>
    <definedName name="a5PropKwotaDofinansowania_PLN" localSheetId="5">'Wynik oceny '!$C$14</definedName>
    <definedName name="a5PropKwotaDofinansowania_PLN">#REF!</definedName>
    <definedName name="as">[2]DaneAOC!$B$13</definedName>
    <definedName name="asdds">{"dziesięć";"dwadzieścia";"trzydzieści";"czterdzieści";"pięćdziesiąt";"sześćdziesiąt";"siedemdziesiąt";"osiemdziesiąt";"dziewięćdziesiąt"}</definedName>
    <definedName name="ddd">{"sto";"dwieście";"trzysta";"czterysta";"pięćset";"sześćset";"siedemset";"osiemset";"dziewięcset"}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 localSheetId="5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5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{"sto";"dwieście";"trzysta";"czterysta";"pięćset";"sześćset";"siedemset";"osiemset";"dziewięcset"}</definedName>
    <definedName name="excelblog_Setki" localSheetId="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 localSheetId="5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KwotaDofinansProp" comment="Proponowana_kwota_dofinansowania_PLN" localSheetId="5">'[4]Wynik oceny'!$C$10</definedName>
    <definedName name="KwotaDofinansProp" comment="Proponowana_kwota_dofinansowania_PLN">'[1]Wynik oceny'!$C$10</definedName>
    <definedName name="_xlnm.Print_Area" localSheetId="1">'A. Kryteria Formalne '!$A$1:$F$21</definedName>
    <definedName name="_xlnm.Print_Area" localSheetId="2">'B. Kryteria dopuszczające'!$A$1:$F$67</definedName>
    <definedName name="_xlnm.Print_Area" localSheetId="3">'C. Kryteria punktowe'!$A$1:$H$28</definedName>
    <definedName name="_xlnm.Print_Area" localSheetId="0">NagAOC!$A$1:$F$18</definedName>
    <definedName name="_xlnm.Print_Area" localSheetId="5">'Wynik oceny '!$A$1:$H$19</definedName>
    <definedName name="OcenaData" comment="Data Oceny" localSheetId="5">'Wynik oceny '!$B$19</definedName>
    <definedName name="OcenaData" comment="Data Oceny">#REF!</definedName>
    <definedName name="OLE_LINK1" localSheetId="0">NagAOC!$C$18</definedName>
    <definedName name="PnktyUzyskane" localSheetId="5">'[4]C. Kryteria punktowe'!$G$14</definedName>
    <definedName name="PnktyUzyskane">'[1]C. Kryteria punktowe'!$G$16</definedName>
    <definedName name="qwesadzsdwqerwq" comment="Data Oceny">#REF!</definedName>
    <definedName name="slownie" localSheetId="1">#REF!</definedName>
    <definedName name="slownie" localSheetId="0">#REF!</definedName>
    <definedName name="slownie" localSheetId="5">#REF!</definedName>
    <definedName name="slownie">#REF!</definedName>
    <definedName name="XX" localSheetId="1">#REF!</definedName>
    <definedName name="XX" localSheetId="5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B1" i="10"/>
  <c r="A1"/>
  <c r="E23"/>
  <c r="C17"/>
  <c r="F16"/>
  <c r="C16"/>
  <c r="F15"/>
  <c r="C15"/>
  <c r="B10"/>
  <c r="A10"/>
  <c r="B1" i="8" l="1"/>
  <c r="B1" i="7"/>
  <c r="G7" i="8"/>
  <c r="G8"/>
  <c r="G9"/>
  <c r="G10"/>
  <c r="G11"/>
  <c r="G12"/>
  <c r="G13"/>
  <c r="G14"/>
  <c r="G6"/>
  <c r="G15"/>
  <c r="E15"/>
  <c r="E14"/>
  <c r="E13"/>
  <c r="E12"/>
  <c r="E10"/>
  <c r="E37" i="7"/>
  <c r="D37"/>
  <c r="E36"/>
  <c r="I36" s="1"/>
  <c r="D36"/>
  <c r="K36" s="1"/>
  <c r="C32"/>
  <c r="B32"/>
  <c r="M30"/>
  <c r="K30"/>
  <c r="I30"/>
  <c r="G30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C20"/>
  <c r="B20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E19" i="6"/>
  <c r="D19"/>
  <c r="L15"/>
  <c r="J15"/>
  <c r="H15"/>
  <c r="G15"/>
  <c r="L14"/>
  <c r="J14"/>
  <c r="H14"/>
  <c r="G14"/>
  <c r="L13"/>
  <c r="J13"/>
  <c r="H13"/>
  <c r="G13"/>
  <c r="L12"/>
  <c r="J12"/>
  <c r="H12"/>
  <c r="G12"/>
  <c r="L11"/>
  <c r="J11"/>
  <c r="H11"/>
  <c r="G11"/>
  <c r="L10"/>
  <c r="J10"/>
  <c r="H10"/>
  <c r="G10"/>
  <c r="L9"/>
  <c r="J9"/>
  <c r="H9"/>
  <c r="G9"/>
  <c r="L8"/>
  <c r="J8"/>
  <c r="H8"/>
  <c r="G8"/>
  <c r="L7"/>
  <c r="J7"/>
  <c r="H7"/>
  <c r="G7"/>
  <c r="L6"/>
  <c r="J6"/>
  <c r="H6"/>
  <c r="G6"/>
  <c r="C1"/>
  <c r="B1"/>
  <c r="B1" i="1"/>
  <c r="B18" i="4"/>
  <c r="C1" i="8" s="1"/>
  <c r="B17" i="4"/>
  <c r="B16"/>
  <c r="B15"/>
  <c r="B14"/>
  <c r="B13"/>
  <c r="B12"/>
  <c r="C1" i="7" l="1"/>
  <c r="C1" i="1"/>
  <c r="E16" i="8"/>
  <c r="F16"/>
</calcChain>
</file>

<file path=xl/sharedStrings.xml><?xml version="1.0" encoding="utf-8"?>
<sst xmlns="http://schemas.openxmlformats.org/spreadsheetml/2006/main" count="209" uniqueCount="160">
  <si>
    <t>PRIORYTET INWESTYCYJNY:</t>
  </si>
  <si>
    <t>3a. Promowanie przedsiębiorczości, w szczególności poprzez ułatwianie gospodarczego wykorzystywania nowych pomysłów oraz sprzyjanie tworzeniu nowych firm, w tym również poprzez inkubatory przedsiębiorczości</t>
  </si>
  <si>
    <t>OŚ PRIORYTETOWA:</t>
  </si>
  <si>
    <t>2 KONKURENCYJNA GOSPODARKA</t>
  </si>
  <si>
    <t>DZIAŁANIE:</t>
  </si>
  <si>
    <t xml:space="preserve">2.1 Wsparcie świętokrzyskich IOB w celu zwiększenia 
poziomu przedsiębiorczości w regionie
</t>
  </si>
  <si>
    <t xml:space="preserve">Typ projektu: </t>
  </si>
  <si>
    <t xml:space="preserve">Wnioskodawca: </t>
  </si>
  <si>
    <t xml:space="preserve">Tytuł projektu: </t>
  </si>
  <si>
    <t>Wartość całkowita projektu:</t>
  </si>
  <si>
    <t>Koszty kwalifikowalne:</t>
  </si>
  <si>
    <t>Wnioskowana kwota dofinansowania:</t>
  </si>
  <si>
    <t xml:space="preserve">w tym EFRR: </t>
  </si>
  <si>
    <t>Numer ewidencyjny wniosku:</t>
  </si>
  <si>
    <t>Lp.</t>
  </si>
  <si>
    <t>Nazwa kryterium</t>
  </si>
  <si>
    <t>Definicja kryterium (informacja o zasadach oceny)</t>
  </si>
  <si>
    <t>Kompleksowość wparcia przedsiębiorców przez IOB</t>
  </si>
  <si>
    <t>Jakość świadczonych usług</t>
  </si>
  <si>
    <t>Ocenie podlega, czy Wnioskodawca świadczy usługi w oparciu o ustanowione standardy?                                                                                                         Punkty otrzymają podmioty posiadające np. akredytację MR lub certyfikat standardów ISO lub akredytację w systemie KSU lub takie, które wykażą się posiadaniem innych standardów
o charakterze certyfikowanym na poziomie krajowym/europejskim/międzynarodowym.
PUNKTACJA
1 p. –wnioskodawca świadczy usługi w oparciu o ustanowione standardy świadczenia usług;
0 p. –wnioskodawca nie świadczy usług w oparciu o ustanowione standardy świadczenia usług, ale w dokumentacji projektowej wykazał, że w wyniku realizacji projektu możliwe będzie podniesienie jakości świadczonych usług do poziomu wymaganego przez ustanowione standardy.</t>
  </si>
  <si>
    <t>Doświadczenie na rynku świętokrzyskim</t>
  </si>
  <si>
    <t>Ocenie podlega liczony w latach okres funkcjonowania Wnioskodawcy na terenie województwa świętokrzyskiego w charakterze Instytucji Otoczenia Biznesu. Punkty przyznawane będą w następujący sposób:
0 p. – Wnioskodawca funkcjonuje na terenie województwa świętokrzyskiego jako IOB krócej niż 6 miesięcy od rozpoczęcia naboru Wniosków w danym konkursie;
1 p. – Wnioskodawca funkcjonuje na terenie województwa świętokrzyskiego jako IOB co najmniej 6 miesięcy, ale krócej niż 2 lata od rozpoczęcia naboru Wniosków w danym konkursie;
2 p. - Wnioskodawca funkcjonuje na terenie województwa świętokrzyskiego jako IOB co najmniej 2 lata od rozpoczęcia naboru Wniosków w danym konkursie.</t>
  </si>
  <si>
    <t>Dotychczasowa współpraca ze świętokrzyskimi MŚP</t>
  </si>
  <si>
    <t>Ocenie podlega udokumentowane doświadczenie Wnioskodawcy we wsparciu MŚP z terenu województwa świętokrzyskiego. Punkty przyznawane będą w następujący sposób:
0 p. – brak udokumentowanego wsparcia świętokrzyskich MŚP;
1 p. – udokumentowane wsparcie nie więcej niż 10 świętokrzyskich MŚP;
2 p. - udokumentowane wsparcie więcej niż 10 świętokrzyskich MŚP.
Przy przyznawaniu punktów pod uwagę brany będzie okres 12 miesięcy liczony od dnia rozpoczęcia naboru Wniosków w danym konkursie.</t>
  </si>
  <si>
    <t>Efektywność wsparcia IOB</t>
  </si>
  <si>
    <t>Podstawą przyznawania punktów w tym kryterium będzie koszt wsparcia utworzenia jednego nowego przedsiębiorstwa obliczany jako iloraz wartości wnioskowanej kwoty dofinansowania i deklarowanej liczby nowoutworzonych przedsiębiorstw w wyniku realizacji projektu. Punkty przyznawane będą w następujący sposób:
najwięcej punktów otrzymają projekty o największej wartości wskaźnika. Punkty będą przyznawane w oparciu o kolejność na liście wszystkich projektów przekazanych do oceny merytorycznej, uporządkowanej malejąco wg wartości wskaźnika uzyskanego przez podzielenie kolejnego numeru projektu przez liczbę projektów na tejże liście. Gdy wskaźnik zawiera się w przedziale:
do 0,25 włącznie – projekt otrzymuje 3 p.
− powyżej 0,25 – 0,5 włącznie – projekt otrzymuje 2 p.
− powyżej 0,5 – 0,75 włącznie – projekt otrzymuje 1 p.                                                                                                                                                                                      − powyżej 0,75 – 1 – projekt otrzymuje 0 p.
W przypadku, gdy ocenie podlegać będą mniej niż 4 projekty, najlepszy otrzyma maksymalną liczbę punktów, a kolejne odpowiednio mniej.</t>
  </si>
  <si>
    <t>Technologie i usługi
cyfrowe</t>
  </si>
  <si>
    <t>Ocenie podlega ukierunkowanie projektu na upowszechnianie technologii i usług cyfrowych.
0 p. – projekt nie jest ukierunkowany na upowszechnianie technologii i usług cyfrowych;
1 p. – projekt jest ukierunkowany na upowszechnianie technologii i usług cyfrowych lub dotyczy wdrażania usług świadczonych drogą elektroniczną na rzecz przedsiębiorców przez IOB.</t>
  </si>
  <si>
    <t>Współpraca IOB</t>
  </si>
  <si>
    <t>Ocenie będzie podlegać czy realizacja projektu przyczyni się do zainicjowania współpracy z innymi instytucjami otoczenia biznesu , czego efektem będzie m.in. wymiana informacji (transfer wiedzy), wspólne pakiety usług, wzajemne udostępnianie zasobów, infrastruktury itp. W ramach kryterium punkty przyznawane będą w następujący sposób:
- brak współpracy – 0 p.
- współpraca jest planowana, ale nie jest potwierdzona listami intencyjnymi, umowami, etc. – 1 p.
- współpraca jest potwierdzona umową lub podpisanym listem intencyjnym – 2 p.</t>
  </si>
  <si>
    <t>Zasięg geograficzny projektu</t>
  </si>
  <si>
    <t>Pod uwagę brany będzie zasięg geograficzny projektu. Projekty o zasięgu:
- lokalnym (gmina) – otrzymają 1 p.;
- ponadlokalnym (więcej niż jedna gmina) – otrzymają 2 p.;
- regionalnym (obejmujące grupy docelowe z terenu całego województwa) - otrzymają 3 p.
Weryfikacja kryterium następuje na podstawie informacji (deklaracji wraz z uzasadnieniem) zawartych w dokumentacji projektowej i opiera się m. in. na przeprowadzonej analizie potrzeb.</t>
  </si>
  <si>
    <t>Udział wnioskodawcy w konsorcjum na rzecz rozwoju inteligentnej specjalizacji, w ramach której składany jest projekt.</t>
  </si>
  <si>
    <t>Udział w konsorcjum na rzecz rozwoju inteligentnych specjalizacji zagwarantuje wzmocnienie prowadzonej interwencji na kluczowych branżach dla rozwoju regionu.
0 p. – podmiot nie należy do konsorcjum,
1 p. – podmiot należy do konsorcjum,
2 p. – podmiot jest koordynatorem konsorcjum.
Kryterium weryfikowane na podstawie listy wybranych i zatwierdzonych przez Zarząd Województwa, Konsorcjów na rzecz rozwoju inteligentnych specjalizacji. Lista dostępna na stronie: www.spinno.pl</t>
  </si>
  <si>
    <t>Liczba przedsiębiorstw korzystających z zaawansowanych usług (nowych i/lub ulepszonych) świadczonych przez instytucje otoczenia biznesu</t>
  </si>
  <si>
    <t>W ramach kryterium ocenie podlegać będzie wartość zadeklarowanego wskaźnika rezultatu pn. „Liczba przedsiębiorstw korzystających z zaawansowanych usług (nowych i/lub ulepszonych) świadczonych przez instytucje otoczenia biznesu.”
Najwyższą liczbę punktów otrzymają projekty, które wykażą najwyższą wartość wskaźnika. Liczba punktów będzie zależna od osiągnięć wszystkich projektów przekazanych do oceny merytorycznej w danym konkursie. Punktacja w ramach kryterium będzie przyznawana wg następujących zasad: nr rankingowy każdego projektu na liście ułożonej malejąco wedługwartości wskaźnika dzielimy przez liczbę projektów.
W przypadku, gdy wynik zawiera się w przedziale:
− do 0,25 włącznie - projekt otrzymuje 4 punkty;
− powyżej 0,25 – 0,5 włącznie - projekt otrzymuje 3 punkty;
− powyżej 0,5 – 0,75 włącznie - projekt otrzymuje 2 punkty;
− powyżej 0,75 – 1 - projekt otrzymuje 1 punkt.
W przypadku, gdy ocenie podlegać będą mniej niż 4 projekty, najlepszy projekt otrzyma maksymalną liczbę punktów, a pozostałe odpowiednio mniej.</t>
  </si>
  <si>
    <t>Instrukcja dokonywania oceny punktowej</t>
  </si>
  <si>
    <t>A. Kryteria Formalne</t>
  </si>
  <si>
    <t>(Niespełnienie co najmniej jednego z wymienionych poniżej kryteriów powoduje odrzucenie projektu)</t>
  </si>
  <si>
    <t>Tak</t>
  </si>
  <si>
    <t>Nie</t>
  </si>
  <si>
    <t>Nie dotyczy</t>
  </si>
  <si>
    <t>Tak Względne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</si>
  <si>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</si>
  <si>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</si>
  <si>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Jeżeli wniosek nie został złożony do Sekretariatu Departamentu Wdrażania EFRR, na adres: ul. Sienkiewicza 63, 25-002 Kielce, pok. 313 p. II. *, wniosek zostaje odrzucony.</t>
  </si>
  <si>
    <t>Wnioskodawca/partnerzy uprawniony/uprawnieni jest/są do składania wniosku/otrzymania wsparcia</t>
  </si>
  <si>
    <t>Właściwe miejsce realizacji projektu</t>
  </si>
  <si>
    <r>
      <t xml:space="preserve">Jeżeli projekt nie jest realizowany na terenie województwa świętokrzyskiego oraz jest realizowany poza wskazanym obszarem strategicznej interwencji </t>
    </r>
    <r>
      <rPr>
        <strike/>
        <sz val="12"/>
        <rFont val="Calibri"/>
        <family val="2"/>
        <charset val="238"/>
        <scheme val="minor"/>
      </rPr>
      <t>……………….</t>
    </r>
    <r>
      <rPr>
        <sz val="12"/>
        <rFont val="Calibri"/>
        <family val="2"/>
        <charset val="238"/>
        <scheme val="minor"/>
      </rPr>
      <t>.* (o ile dotyczy), wniosek zostaje odrzucony.</t>
    </r>
  </si>
  <si>
    <t>Projekt nie dotyczy działalności gospodarczej wykluczonej  ze wsparcia? (kody PKD/EKD) 
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</si>
  <si>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</t>
  </si>
  <si>
    <t>Czy projekt nie jest zakończony lub w pełni zrealizowany w rozumieniu art.65 ust. 6 Rozporządzenia ogólnego 1303/2013 z dnia 17 grudnia 2013 roku?</t>
  </si>
  <si>
    <t>Jeżeli projekt jest zakończony w rozumieniu art. 65 ust. 6 Rozporządzenia ogólnego 1303/2013 z dnia 17 grudnia 2013 roku,  wniosek zostaje odrzucony. (Kryterium musi być spełnione na moment składania wniosku).</t>
  </si>
  <si>
    <t xml:space="preserve">Wartość wnioskowanego dofinansowania nie przekracza pułapu maksymalnego poziomu dofinansowania w wysokości  okreslonego w Regulaminie konkursu/naboru  nr RPSW.02.01.00-IZ.00-26-202/18* </t>
  </si>
  <si>
    <t xml:space="preserve">Jeżeli we wniosku o dofinansowanie wartość wnioskowanego dofinansowania przekracza pułap maksymalnego poziomu dofinansowania, wniosek zostaje odrzucony. </t>
  </si>
  <si>
    <r>
      <t xml:space="preserve">Wniosek spełnia warunki minimalnej/maksymalnej wartości projektu w wysokości </t>
    </r>
    <r>
      <rPr>
        <b/>
        <sz val="12"/>
        <rFont val="Calibri"/>
        <family val="2"/>
        <charset val="238"/>
        <scheme val="minor"/>
      </rPr>
      <t>NIE DOTYCZY</t>
    </r>
    <r>
      <rPr>
        <sz val="12"/>
        <rFont val="Calibri"/>
        <family val="2"/>
        <charset val="238"/>
        <scheme val="minor"/>
      </rPr>
      <t>*. (o ile dotyczy)</t>
    </r>
  </si>
  <si>
    <t xml:space="preserve">Jeżeli wniosek nie spełnia warunku minimalnej/maksymalnej wartości projektu, wniosek zostaje odrzucony. </t>
  </si>
  <si>
    <r>
      <t xml:space="preserve">Wniosek spełnia warunki minimalnej/maksymalnej wartości wydatków kwalifikowalnych projektu w wysokości </t>
    </r>
    <r>
      <rPr>
        <b/>
        <sz val="12"/>
        <rFont val="Calibri"/>
        <family val="2"/>
        <charset val="238"/>
        <scheme val="minor"/>
      </rPr>
      <t>NIE DOTYCZY*</t>
    </r>
    <r>
      <rPr>
        <sz val="12"/>
        <rFont val="Calibri"/>
        <family val="2"/>
        <charset val="238"/>
        <scheme val="minor"/>
      </rPr>
      <t>. (o ile dotyczy)</t>
    </r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</si>
  <si>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</si>
  <si>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</si>
  <si>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* Zgodnie z Regulaminem konkursu/naboru</t>
  </si>
  <si>
    <t>WYNIK OCENY - KRYTERIA FORMALNE:</t>
  </si>
  <si>
    <t>Pozytywny</t>
  </si>
  <si>
    <t xml:space="preserve">Negatywny </t>
  </si>
  <si>
    <t>B1 KRYTERIA DOPUSZCZAJĄCE OGÓLNE</t>
  </si>
  <si>
    <t xml:space="preserve">Nazwa kryterium </t>
  </si>
  <si>
    <t>Spójność dokumentacji projektowej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</si>
  <si>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</si>
  <si>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Właściwie przygotowana analiza finansowa i/lub ekonomiczna projektu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</si>
  <si>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</si>
  <si>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/>
  </si>
  <si>
    <t>Efektywność ekonomiczna projektu</t>
  </si>
  <si>
    <t xml:space="preserve"> 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</si>
  <si>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Właściwie ustalony/obliczony poziom dofinansowania z uwzględnieniem przepisów pomocy publicznej lub przepisów dot. projektów generujących dochód- NIE DOTYCZY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</si>
  <si>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</t>
    </r>
    <r>
      <rPr>
        <strike/>
        <sz val="10"/>
        <rFont val="Arial"/>
        <family val="2"/>
        <charset val="238"/>
      </rPr>
      <t>…………………………</t>
    </r>
    <r>
      <rPr>
        <sz val="10"/>
        <rFont val="Arial"/>
        <family val="2"/>
        <charset val="238"/>
      </rPr>
      <t>*
Na wezwanie Instytucji Zarządzającej RPOWŚ 2014-2020, Wnioskodawca może uzupełnić lub poprawić projekt w zakresie niniejszego kryterium na etapie oceny spełniania kryteriów wyboru (zgodnie z art. 45 ust. 3 ustawy wdrożeniowej).</t>
    </r>
  </si>
  <si>
    <t>Potencjalna kwalifikowalność wydatków</t>
  </si>
  <si>
    <r>
      <t xml:space="preserve">W kryterium badane będzie w szczególności:
-  czy wydatki zostaną poniesione w okresie kwalifikowalności (tj. między dniem 1 stycznia 2014 r. a dniem 31 grudnia 2020 r., z zastrzeżeniem zasad określonych dla pomocy publicznej oraz zapisów Regulaminu konkursu/naboru nr </t>
    </r>
    <r>
      <rPr>
        <b/>
        <sz val="10"/>
        <color rgb="FFFF0000"/>
        <rFont val="Arial"/>
        <family val="2"/>
        <charset val="238"/>
      </rPr>
      <t>RPSW.02.01.00-IZ.00-26-202/18*).;</t>
    </r>
    <r>
      <rPr>
        <sz val="10"/>
        <rFont val="Arial"/>
        <family val="2"/>
        <charset val="238"/>
      </rPr>
      <t xml:space="preserve">
- czy wydatki są zgodne z obowiązującymi przepisami prawa unijnego oraz prawa krajowego oraz wytycznymi Ministra Rozwoju;
- czy wydatki są zgodne z zapisami Regulaminu konkursu/naboru nr </t>
    </r>
    <r>
      <rPr>
        <b/>
        <sz val="10"/>
        <color rgb="FFFF0000"/>
        <rFont val="Arial"/>
        <family val="2"/>
        <charset val="238"/>
      </rPr>
      <t xml:space="preserve"> RPSW.02.02.00-IZ.00-26-202/18*</t>
    </r>
    <r>
      <rPr>
        <sz val="10"/>
        <rFont val="Arial"/>
        <family val="2"/>
        <charset val="238"/>
      </rPr>
      <t>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  </r>
  </si>
  <si>
    <t>Trwałość projektu</t>
  </si>
  <si>
    <t>W tym kryterium badane będzie, czy Wnioskodawca we wniosku o dofinansowanie (sekcja 4) zadeklarował trwałość projektu zgodnie z art. 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</si>
  <si>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Adekwatność rodzaju wskaźników do typu projektu i realność ich wartości docelowych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</si>
  <si>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</si>
  <si>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>Czy Wnioskodawca wykazał, że projekt nie ma negatywnego wpływu na zasady horyzontalne UE?</t>
  </si>
  <si>
    <t>W kryterium badana będzie, czy Wnioskodawca wykazał zgodność projektu z zasadami horyzontalnymi UE, w tym:
-zgodność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</si>
  <si>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Wykonalność prawna 
projektu
</t>
  </si>
  <si>
    <t xml:space="preserve"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
</t>
  </si>
  <si>
    <t>Czy wnioskodawca posiada zdolność organizacyjno-instytucjonalną do realizacji projektu?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</si>
  <si>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</si>
  <si>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Wykonalność finansowa projektu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</si>
  <si>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</si>
  <si>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RPOWŚ 2014-2020 oraz SZOOP obowiązujacym na dzien ogłoszenia konkursu/naboru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</si>
  <si>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</si>
  <si>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</si>
  <si>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</si>
  <si>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* zgodnie z Regulaminem konkursu/naboru</t>
  </si>
  <si>
    <t>B2 KRYTERIA DOPUSZCZAJĄCE SEKTOROWE</t>
  </si>
  <si>
    <t>Czy w przypadku projektu przewidującego wsparcie infrastruktury IOB Wnioskodawca wykazał, że:
- działalność IOB wpisuje się w inteligentne specjalizacje regionu,
-IOB posiada masterplan wykorzystania, zarządzania oraz utrzymania powstałej infrastruktury,
- projekt w montażu finansowym posiada wkład środków prywatnych,
- infrastruktura jest niezbędna dla rozwoju przedsiębiorczości i nie powiela istniejącej w sąsiednich regionach?</t>
  </si>
  <si>
    <t xml:space="preserve">Zapisy RPO przewidują, że infrastruktura IOB zostanie wsparta w ograniczonym zakresie i pod określonymi warunkami: działalność IOB wpisuje się w inteligentne specjalizacje regionu, IOB posiada masterplan wykorzystania, zarządzania oraz utrzymania powstałej infrastruktury, projekt w montażu finansowym posiada wkład środków prywatnych, infrastruktura jest niezbędna dla rozwoju przedsiębiorczości i nie powiela istniejącej w sąsiednich regionach. Weryfikacja kryterium następuje na podstawie informacji (deklaracji wraz z uzasadnieniem) zawartych we wniosku o dofinansowanie/biznes planie. Brak lub niewystarczające uzasadnienie oznacza niespełnienie kryterium.
</t>
  </si>
  <si>
    <t>Czy Wnioskodawca (IOB) ma strategię biznesową?</t>
  </si>
  <si>
    <t xml:space="preserve">Zapisy RPO przewidują, że IOB ma strategię biznesową, która jasno wskazuje różne źródła przychodów i potwierdza zdolność do funkcjonowania na rynku oraz samofinansowania swojej działalności (lub stanie się samofinansująca w okresie trwałości projektu). Weryfikacja kryterium następuje na podstawie informacji (deklaracji wraz z uzasadnieniem) zawartych we wniosku o dofinansowanie/biznes planie. Brak lub niewystarczające uzasadnienie oznacza niespełnienie kryterium.
</t>
  </si>
  <si>
    <t>Czy Wnioskodawca (IOB) ma coroczny plan działań?</t>
  </si>
  <si>
    <t xml:space="preserve">Zapisy RPO przewidują, że IOB ma coroczny plan działań, który będzie zawierał indykatywną listę projektów/usług do wdrożenia/zapewnienia, możliwe źródła finansowania, plan szkoleń. Weryfikacja kryterium następuje na podstawie informacji (deklaracji wraz z uzasadnieniem) zawartych we wniosku o dofinansowanie/biznes planie. Brak lub niewystarczające uzasadnienie oznacza niespełnienie kryterium.
</t>
  </si>
  <si>
    <t>Czy Wnioskodawca (IOB) wykazał, że aplikuje o podniesienie standardu usług do poziomu krajowego/europejskiego/międzynarodowego?</t>
  </si>
  <si>
    <t xml:space="preserve">Zapisy RPO przewidują, że IOB wykaże, że aplikuje o podniesienie standardu usług do poziomu krajowego/europejskiego/międzynarodowego. Weryfikacja kryterium następuje na podstawie informacji (deklaracji wraz z uzasadnieniem) zawartych we wniosku o dofinansowanie/biznes planie. Ocenie podlega czy planowana usługa na rzecz przedsiębiorstw realizowana będzie z uwzględnieniem dostępnych standardów świadczenia usług wypracowanych na poziomie minimum krajowym (o ile dla danej usług standardy takie zostały wypracowane). Przyjęty standard działania powinien być zgodny ze standardami / akredytacjami krajowymi lub międzynarodowymi, np. z Certyfikatem ISO zgodnym z normą PN-EN ISO 9001:2009 lub innym równoważnym, System Zarządzania BHP zgodny z wymaganiami OHSASA 18001 lub PN-N-18001, System Zarządzania Środowiskowego zgodny z wymaganiami normy ISO 14001 lub rozporządzeniem EMAS, czy standardami opracowanymi przez Stowarzyszenie Organizatorów Ośrodków Innowacji i Przedsiębiorczości (http://www.sooipp.org.pl/standardy-dzialaniaoiip). Brak lub niewystarczające uzasadnienie oznacza niespełnienie kryterium.
</t>
  </si>
  <si>
    <t>Czy Wnioskodawca zapewnia system monitorowania satysfakcji klientów z usług oferowanych w ramach realizacji projektu.</t>
  </si>
  <si>
    <t>Wnioskodawca we wniosku o dofinansowanie przedstawi posiadany/planowany system monitorowania poziomu jakości świadczenia różnych usług i satysfakcji klientów uwzględniający wykorzystanie jego wyników do bieżącego dostosowywania oferty świadczonych usług do potrzeb klientów.</t>
  </si>
  <si>
    <t>Czy projekt wykazuje zdolność do adaptacji do zmian klimatu i reagowania na ryzyko powodziowe?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</si>
  <si>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</t>
  </si>
  <si>
    <t>Wynik oceny dopuszczającej</t>
  </si>
  <si>
    <t>1.</t>
  </si>
  <si>
    <t xml:space="preserve">Przekazanie projektu do oceny punktowej </t>
  </si>
  <si>
    <t>2.</t>
  </si>
  <si>
    <t xml:space="preserve">Odrzucenie projektu z powodu niespełnienia kryteriów dopuszczających ogólnych </t>
  </si>
  <si>
    <t>3.</t>
  </si>
  <si>
    <t>Odrzucenie projektu z powodu niespełnienia kryteriów dopuszczających sektorowych</t>
  </si>
  <si>
    <t>Na II etapie karta oceny kończy się w tym miejscu</t>
  </si>
  <si>
    <t>C. KRYTERIA PUNKTOWE</t>
  </si>
  <si>
    <t>(Nie uzyskanie co najmniej 60% maksymalnej liczby punktów powoduje odrzucenie projektu)</t>
  </si>
  <si>
    <t>Kryterium</t>
  </si>
  <si>
    <t>Punktacja</t>
  </si>
  <si>
    <t>Waga</t>
  </si>
  <si>
    <t>Maks. 
liczba 
pkt.</t>
  </si>
  <si>
    <t>Liczba uzyskanych punktów (przed zważeniem)</t>
  </si>
  <si>
    <t>Liczba uzyskanych punktów (po zważeniu)</t>
  </si>
  <si>
    <t>Uzasadnienie oceny</t>
  </si>
  <si>
    <t>1-8</t>
  </si>
  <si>
    <t>0-1</t>
  </si>
  <si>
    <t>0-2</t>
  </si>
  <si>
    <t>4.</t>
  </si>
  <si>
    <t>5.</t>
  </si>
  <si>
    <t>0-3</t>
  </si>
  <si>
    <t>6.</t>
  </si>
  <si>
    <t>Technologie i usługi cyfrowe</t>
  </si>
  <si>
    <t>7.</t>
  </si>
  <si>
    <t>8.</t>
  </si>
  <si>
    <t>1-3</t>
  </si>
  <si>
    <t>9.</t>
  </si>
  <si>
    <t>10.</t>
  </si>
  <si>
    <t>1-4</t>
  </si>
  <si>
    <t>RAZEM</t>
  </si>
  <si>
    <t>Negatywny</t>
  </si>
  <si>
    <t>Proponowana kwota dofinansowania PLN:</t>
  </si>
  <si>
    <t>słownie:</t>
  </si>
  <si>
    <t>Data oceny:</t>
  </si>
  <si>
    <t xml:space="preserve">Ocenie podlegać będzie kompleksowość usług planowanych do wprowadzenia/udoskonalenia 
w ramach projektu. Beneficjent będzie miał możliwość otrzymania po jednym  punkcie 
za wprowadzenie/podniesienie jakości poniższych usług pod kątem stworzenia pakietu usług dla MŚP (szczególnie nowopowstałych):   
- inkubacja przedsiębiorstw, 
- doradztwo dla nowych firm (start-up),
- usługi księgowe,
- usługi prawne,
- coaching,
- doradztwo proinnowacyjne, 
- usługi szkoleniowe,
- inne usługi zgodne z przeprowadzoną diagnozą potrzeb.                                                                                                                                                                                                                                               Punktacja jest sumowana w ramach kryterium. Maksymalna liczba punktów wynosi 8. Za każdą z wyżej wymienionych usług przyznaje się jeden punkt.
</t>
  </si>
  <si>
    <t>………………………………………………….</t>
  </si>
  <si>
    <t>/podpis oceniającego/</t>
  </si>
  <si>
    <r>
      <t xml:space="preserve">Wniosek złożony w odpowiedzi na właściwe ogłoszenie konkursowe/o naborze nr </t>
    </r>
    <r>
      <rPr>
        <b/>
        <sz val="12"/>
        <rFont val="Calibri"/>
        <family val="2"/>
        <charset val="238"/>
        <scheme val="minor"/>
      </rPr>
      <t>RPSW.02.01.00-IZ.00-26-202/18*</t>
    </r>
    <r>
      <rPr>
        <sz val="12"/>
        <rFont val="Calibri"/>
        <family val="2"/>
        <charset val="238"/>
        <scheme val="minor"/>
      </rPr>
      <t xml:space="preserve"> </t>
    </r>
  </si>
  <si>
    <r>
      <t>1. Jeżeli wnioskodawca/partner jest spoza katalogu podmiotów uprawnionych 
do wnioskowania o dofinansowanie wskazanego w Regulaminie konkursu/naboru nr</t>
    </r>
    <r>
      <rPr>
        <b/>
        <sz val="12"/>
        <rFont val="Calibri"/>
        <family val="2"/>
        <charset val="238"/>
        <scheme val="minor"/>
      </rPr>
      <t xml:space="preserve"> RPSW.02.01.00-IZ.00-26-202/18*</t>
    </r>
    <r>
      <rPr>
        <sz val="12"/>
        <rFont val="Calibri"/>
        <family val="2"/>
        <charset val="238"/>
        <scheme val="minor"/>
      </rPr>
      <t xml:space="preserve"> , wniosek zostaje odrzucony, i/lub 
2.Jeżeli wnioskodawca/partnerzy podlegają wykluczeniu z ubiegania się o dofinansowanie 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</t>
    </r>
  </si>
  <si>
    <r>
      <t>Wniosek zgodny z typami projektów przewidzianymi dla danego działania zgodnie z Regulaminem konkursu/naboru nr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RPSW.02.01.00-IZ.00-26-202/18*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</si>
  <si>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t>WYNIK OCENY - KRYTERIA FORMALNE :</t>
  </si>
  <si>
    <t>WYNIK OCENY - KRYTERIA DOPUSZCZAJĄCE OGÓLNE I SEKTOROWE:</t>
  </si>
  <si>
    <t>WYNIK OCENY - KRYTERIA PUNKTOWE:</t>
  </si>
  <si>
    <t>Imię i nazwisko oceniającego</t>
  </si>
  <si>
    <t>Liczba punktów uzyskanych</t>
  </si>
  <si>
    <t>Oceniający 1</t>
  </si>
  <si>
    <t>Oceniający 2</t>
  </si>
  <si>
    <r>
      <t>Oceniający 3</t>
    </r>
    <r>
      <rPr>
        <vertAlign val="superscript"/>
        <sz val="14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</si>
  <si>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</si>
  <si>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</si>
  <si>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WYNIK OCENY WNIOSKU O DOFINANSOWANIE PROJEKTU W RAMACH RPOWŚ 2014-2020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</si>
</sst>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\."/>
    <numFmt numFmtId="165" formatCode="#,##0.00\ &quot;zł&quot;"/>
  </numFmts>
  <fonts count="4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strike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3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5" borderId="0" applyNumberFormat="0" applyBorder="0" applyAlignment="0" applyProtection="0"/>
    <xf numFmtId="0" fontId="1" fillId="0" borderId="0"/>
  </cellStyleXfs>
  <cellXfs count="253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Border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Border="1"/>
    <xf numFmtId="0" fontId="2" fillId="0" borderId="0" xfId="1" applyFont="1"/>
    <xf numFmtId="165" fontId="5" fillId="0" borderId="0" xfId="1" applyNumberFormat="1" applyFont="1" applyFill="1" applyBorder="1" applyAlignment="1"/>
    <xf numFmtId="0" fontId="4" fillId="0" borderId="0" xfId="1" applyFont="1" applyAlignment="1"/>
    <xf numFmtId="165" fontId="5" fillId="0" borderId="0" xfId="1" applyNumberFormat="1" applyFont="1" applyFill="1" applyAlignment="1"/>
    <xf numFmtId="0" fontId="6" fillId="0" borderId="0" xfId="1" applyFont="1" applyAlignment="1">
      <alignment horizontal="left" wrapText="1" indent="1"/>
    </xf>
    <xf numFmtId="0" fontId="6" fillId="0" borderId="0" xfId="1" applyFont="1"/>
    <xf numFmtId="0" fontId="1" fillId="0" borderId="0" xfId="1"/>
    <xf numFmtId="0" fontId="5" fillId="0" borderId="0" xfId="1" applyFont="1" applyAlignment="1">
      <alignment horizontal="left" wrapText="1" indent="1"/>
    </xf>
    <xf numFmtId="0" fontId="5" fillId="0" borderId="0" xfId="1" applyFont="1" applyAlignment="1"/>
    <xf numFmtId="9" fontId="6" fillId="0" borderId="0" xfId="2" applyFont="1" applyAlignment="1">
      <alignment horizontal="center"/>
    </xf>
    <xf numFmtId="0" fontId="6" fillId="0" borderId="0" xfId="1" applyFont="1" applyAlignment="1">
      <alignment horizontal="left" indent="1"/>
    </xf>
    <xf numFmtId="9" fontId="6" fillId="0" borderId="0" xfId="2" applyNumberFormat="1" applyFont="1"/>
    <xf numFmtId="0" fontId="2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  <xf numFmtId="14" fontId="3" fillId="0" borderId="0" xfId="1" applyNumberFormat="1" applyFont="1" applyAlignment="1">
      <alignment horizontal="left"/>
    </xf>
    <xf numFmtId="0" fontId="1" fillId="0" borderId="0" xfId="1" applyAlignment="1"/>
    <xf numFmtId="0" fontId="6" fillId="0" borderId="0" xfId="1" applyFont="1" applyAlignment="1">
      <alignment horizontal="center"/>
    </xf>
    <xf numFmtId="0" fontId="10" fillId="0" borderId="0" xfId="1" applyFont="1" applyAlignment="1"/>
    <xf numFmtId="0" fontId="13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top" wrapText="1"/>
    </xf>
    <xf numFmtId="0" fontId="15" fillId="0" borderId="0" xfId="0" applyNumberFormat="1" applyFont="1" applyAlignment="1">
      <alignment vertical="top" wrapText="1"/>
    </xf>
    <xf numFmtId="0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Continuous" vertical="top" wrapText="1"/>
    </xf>
    <xf numFmtId="49" fontId="16" fillId="2" borderId="2" xfId="0" applyNumberFormat="1" applyFont="1" applyFill="1" applyBorder="1" applyAlignment="1">
      <alignment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0" fontId="12" fillId="0" borderId="0" xfId="0" applyNumberFormat="1" applyFont="1" applyAlignment="1">
      <alignment vertical="top"/>
    </xf>
    <xf numFmtId="0" fontId="14" fillId="0" borderId="0" xfId="0" applyFont="1" applyAlignment="1">
      <alignment horizontal="centerContinuous" vertical="top"/>
    </xf>
    <xf numFmtId="0" fontId="16" fillId="2" borderId="1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0" xfId="4" applyNumberFormat="1" applyFont="1"/>
    <xf numFmtId="0" fontId="18" fillId="0" borderId="0" xfId="4" applyNumberFormat="1" applyFont="1" applyAlignment="1">
      <alignment wrapText="1"/>
    </xf>
    <xf numFmtId="0" fontId="16" fillId="0" borderId="0" xfId="4" applyNumberFormat="1" applyFont="1" applyAlignment="1">
      <alignment wrapText="1"/>
    </xf>
    <xf numFmtId="0" fontId="17" fillId="0" borderId="0" xfId="4" applyNumberFormat="1" applyFont="1" applyAlignment="1">
      <alignment horizontal="center" vertical="center"/>
    </xf>
    <xf numFmtId="0" fontId="19" fillId="0" borderId="0" xfId="4" applyNumberFormat="1" applyFont="1" applyAlignment="1">
      <alignment wrapText="1"/>
    </xf>
    <xf numFmtId="0" fontId="17" fillId="0" borderId="0" xfId="4" applyNumberFormat="1" applyFont="1" applyAlignment="1">
      <alignment wrapText="1"/>
    </xf>
    <xf numFmtId="0" fontId="3" fillId="0" borderId="0" xfId="4" applyFont="1" applyBorder="1"/>
    <xf numFmtId="0" fontId="7" fillId="0" borderId="0" xfId="4" applyBorder="1" applyAlignment="1">
      <alignment horizontal="left" wrapText="1"/>
    </xf>
    <xf numFmtId="0" fontId="7" fillId="0" borderId="0" xfId="4" applyBorder="1" applyAlignment="1">
      <alignment wrapText="1"/>
    </xf>
    <xf numFmtId="0" fontId="7" fillId="0" borderId="0" xfId="4" applyBorder="1"/>
    <xf numFmtId="0" fontId="7" fillId="0" borderId="0" xfId="4" applyAlignment="1">
      <alignment horizontal="center" vertical="center"/>
    </xf>
    <xf numFmtId="0" fontId="7" fillId="0" borderId="0" xfId="4"/>
    <xf numFmtId="0" fontId="3" fillId="0" borderId="0" xfId="4" applyFont="1"/>
    <xf numFmtId="0" fontId="3" fillId="0" borderId="0" xfId="4" applyFont="1" applyAlignment="1">
      <alignment wrapText="1"/>
    </xf>
    <xf numFmtId="0" fontId="6" fillId="0" borderId="0" xfId="4" applyFont="1"/>
    <xf numFmtId="0" fontId="20" fillId="4" borderId="8" xfId="4" applyFont="1" applyFill="1" applyBorder="1" applyAlignment="1">
      <alignment horizontal="center" vertical="center"/>
    </xf>
    <xf numFmtId="0" fontId="20" fillId="4" borderId="0" xfId="4" applyFont="1" applyFill="1" applyBorder="1" applyAlignment="1">
      <alignment horizontal="center" wrapText="1"/>
    </xf>
    <xf numFmtId="0" fontId="21" fillId="4" borderId="0" xfId="4" applyFont="1" applyFill="1" applyBorder="1" applyAlignment="1">
      <alignment horizontal="center"/>
    </xf>
    <xf numFmtId="0" fontId="21" fillId="4" borderId="9" xfId="4" applyFont="1" applyFill="1" applyBorder="1" applyAlignment="1">
      <alignment horizontal="center"/>
    </xf>
    <xf numFmtId="0" fontId="21" fillId="5" borderId="0" xfId="5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6" borderId="9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7" fillId="0" borderId="0" xfId="4" applyNumberFormat="1" applyFont="1"/>
    <xf numFmtId="49" fontId="7" fillId="0" borderId="0" xfId="4" applyNumberFormat="1"/>
    <xf numFmtId="49" fontId="6" fillId="7" borderId="9" xfId="4" applyNumberFormat="1" applyFont="1" applyFill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top"/>
    </xf>
    <xf numFmtId="0" fontId="6" fillId="0" borderId="0" xfId="4" applyFont="1" applyBorder="1" applyAlignment="1">
      <alignment horizontal="left" vertical="top" wrapText="1"/>
    </xf>
    <xf numFmtId="0" fontId="3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wrapText="1"/>
    </xf>
    <xf numFmtId="0" fontId="16" fillId="0" borderId="10" xfId="4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7" fillId="0" borderId="0" xfId="4" applyAlignment="1">
      <alignment wrapText="1"/>
    </xf>
    <xf numFmtId="0" fontId="7" fillId="0" borderId="0" xfId="4" applyAlignment="1">
      <alignment horizontal="center" vertical="top"/>
    </xf>
    <xf numFmtId="0" fontId="18" fillId="0" borderId="0" xfId="4" applyFont="1"/>
    <xf numFmtId="0" fontId="25" fillId="0" borderId="0" xfId="4" applyFont="1"/>
    <xf numFmtId="0" fontId="3" fillId="0" borderId="0" xfId="4" applyFont="1" applyAlignment="1">
      <alignment horizontal="left" vertical="top"/>
    </xf>
    <xf numFmtId="0" fontId="26" fillId="0" borderId="0" xfId="4" applyFont="1" applyAlignment="1">
      <alignment horizontal="left" vertical="top"/>
    </xf>
    <xf numFmtId="0" fontId="7" fillId="0" borderId="8" xfId="4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6" xfId="4" applyBorder="1" applyAlignment="1">
      <alignment horizontal="center" vertical="top" wrapText="1"/>
    </xf>
    <xf numFmtId="0" fontId="7" fillId="0" borderId="2" xfId="4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7" fillId="0" borderId="18" xfId="4" applyBorder="1" applyAlignment="1">
      <alignment horizontal="center" vertical="top" wrapText="1"/>
    </xf>
    <xf numFmtId="0" fontId="7" fillId="0" borderId="4" xfId="4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center" vertical="center"/>
    </xf>
    <xf numFmtId="0" fontId="7" fillId="0" borderId="4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19" xfId="4" applyBorder="1" applyAlignment="1">
      <alignment horizontal="center" vertical="top" wrapText="1"/>
    </xf>
    <xf numFmtId="0" fontId="7" fillId="0" borderId="20" xfId="4" applyBorder="1" applyAlignment="1">
      <alignment horizontal="left" vertical="top" wrapText="1"/>
    </xf>
    <xf numFmtId="0" fontId="29" fillId="0" borderId="0" xfId="4" applyFont="1" applyAlignment="1">
      <alignment horizontal="left" vertical="top"/>
    </xf>
    <xf numFmtId="0" fontId="7" fillId="0" borderId="0" xfId="4" applyBorder="1" applyAlignment="1">
      <alignment horizontal="left" vertical="top" wrapText="1"/>
    </xf>
    <xf numFmtId="0" fontId="30" fillId="0" borderId="0" xfId="4" applyFont="1" applyAlignment="1">
      <alignment horizontal="left" vertical="top"/>
    </xf>
    <xf numFmtId="0" fontId="18" fillId="0" borderId="0" xfId="4" applyFont="1" applyAlignment="1"/>
    <xf numFmtId="0" fontId="31" fillId="0" borderId="0" xfId="4" applyFont="1" applyAlignment="1">
      <alignment horizontal="left"/>
    </xf>
    <xf numFmtId="0" fontId="7" fillId="0" borderId="0" xfId="4" applyFont="1" applyBorder="1"/>
    <xf numFmtId="0" fontId="7" fillId="0" borderId="0" xfId="4" applyFont="1"/>
    <xf numFmtId="0" fontId="3" fillId="0" borderId="0" xfId="4" applyFont="1" applyBorder="1" applyAlignment="1">
      <alignment horizontal="left" vertical="top"/>
    </xf>
    <xf numFmtId="0" fontId="26" fillId="0" borderId="0" xfId="4" applyFont="1" applyBorder="1" applyAlignment="1">
      <alignment horizontal="left" vertical="top"/>
    </xf>
    <xf numFmtId="0" fontId="32" fillId="3" borderId="8" xfId="4" applyFont="1" applyFill="1" applyBorder="1" applyAlignment="1">
      <alignment horizontal="center" vertical="center" wrapText="1"/>
    </xf>
    <xf numFmtId="0" fontId="32" fillId="3" borderId="10" xfId="4" applyFont="1" applyFill="1" applyBorder="1" applyAlignment="1">
      <alignment horizontal="center" vertical="center" wrapText="1"/>
    </xf>
    <xf numFmtId="0" fontId="32" fillId="3" borderId="11" xfId="4" applyFont="1" applyFill="1" applyBorder="1" applyAlignment="1">
      <alignment horizontal="center" vertical="center" wrapText="1"/>
    </xf>
    <xf numFmtId="0" fontId="32" fillId="3" borderId="21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top" wrapText="1"/>
    </xf>
    <xf numFmtId="0" fontId="7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7" fillId="6" borderId="0" xfId="4" applyFill="1" applyBorder="1" applyAlignment="1">
      <alignment horizontal="center" vertical="center" wrapText="1"/>
    </xf>
    <xf numFmtId="0" fontId="7" fillId="8" borderId="0" xfId="4" applyFill="1" applyBorder="1" applyAlignment="1">
      <alignment horizontal="center" vertical="center" wrapText="1"/>
    </xf>
    <xf numFmtId="0" fontId="7" fillId="3" borderId="0" xfId="4" applyFill="1" applyBorder="1" applyAlignment="1">
      <alignment horizontal="center" vertical="center" wrapText="1"/>
    </xf>
    <xf numFmtId="0" fontId="16" fillId="0" borderId="0" xfId="4" applyFont="1"/>
    <xf numFmtId="0" fontId="6" fillId="0" borderId="16" xfId="4" applyFont="1" applyBorder="1" applyAlignment="1">
      <alignment horizontal="center" vertical="top"/>
    </xf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6" fillId="0" borderId="18" xfId="4" applyFont="1" applyBorder="1" applyAlignment="1">
      <alignment horizontal="center" vertical="top"/>
    </xf>
    <xf numFmtId="0" fontId="6" fillId="0" borderId="4" xfId="4" applyFont="1" applyBorder="1"/>
    <xf numFmtId="0" fontId="6" fillId="0" borderId="4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top"/>
    </xf>
    <xf numFmtId="0" fontId="6" fillId="0" borderId="20" xfId="4" applyFont="1" applyBorder="1"/>
    <xf numFmtId="0" fontId="6" fillId="0" borderId="24" xfId="4" applyFont="1" applyBorder="1" applyAlignment="1">
      <alignment horizontal="center" vertical="center"/>
    </xf>
    <xf numFmtId="0" fontId="33" fillId="0" borderId="0" xfId="4" applyFont="1" applyAlignment="1">
      <alignment horizontal="left" vertical="top"/>
    </xf>
    <xf numFmtId="0" fontId="23" fillId="0" borderId="0" xfId="4" applyFont="1" applyAlignment="1"/>
    <xf numFmtId="0" fontId="9" fillId="0" borderId="0" xfId="4" applyFont="1" applyAlignment="1">
      <alignment horizontal="left"/>
    </xf>
    <xf numFmtId="49" fontId="7" fillId="0" borderId="0" xfId="4" applyNumberFormat="1" applyFont="1" applyAlignment="1">
      <alignment horizontal="center" vertical="top"/>
    </xf>
    <xf numFmtId="49" fontId="7" fillId="0" borderId="0" xfId="4" applyNumberFormat="1" applyAlignment="1">
      <alignment horizontal="center" vertical="top"/>
    </xf>
    <xf numFmtId="0" fontId="18" fillId="0" borderId="0" xfId="4" applyFont="1" applyAlignment="1">
      <alignment horizontal="right"/>
    </xf>
    <xf numFmtId="0" fontId="34" fillId="0" borderId="0" xfId="4" applyFont="1"/>
    <xf numFmtId="0" fontId="8" fillId="0" borderId="0" xfId="4" applyFont="1"/>
    <xf numFmtId="0" fontId="6" fillId="2" borderId="25" xfId="4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0" fontId="6" fillId="2" borderId="27" xfId="4" applyFont="1" applyFill="1" applyBorder="1" applyAlignment="1">
      <alignment horizontal="center" vertical="center" wrapText="1"/>
    </xf>
    <xf numFmtId="0" fontId="6" fillId="0" borderId="28" xfId="4" applyFont="1" applyBorder="1" applyAlignment="1">
      <alignment horizontal="center" vertical="center" wrapText="1"/>
    </xf>
    <xf numFmtId="0" fontId="6" fillId="0" borderId="29" xfId="4" applyFont="1" applyBorder="1" applyAlignment="1">
      <alignment vertical="center" wrapText="1"/>
    </xf>
    <xf numFmtId="49" fontId="6" fillId="0" borderId="29" xfId="4" applyNumberFormat="1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1" fontId="6" fillId="0" borderId="29" xfId="4" applyNumberFormat="1" applyFont="1" applyBorder="1" applyAlignment="1">
      <alignment horizontal="center" vertical="center" wrapText="1"/>
    </xf>
    <xf numFmtId="0" fontId="6" fillId="0" borderId="17" xfId="4" applyFont="1" applyFill="1" applyBorder="1" applyAlignment="1">
      <alignment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Border="1" applyAlignment="1">
      <alignment vertical="center" wrapText="1"/>
    </xf>
    <xf numFmtId="49" fontId="6" fillId="0" borderId="4" xfId="4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1" fontId="6" fillId="0" borderId="4" xfId="4" applyNumberFormat="1" applyFont="1" applyBorder="1" applyAlignment="1">
      <alignment horizontal="center" vertical="center" wrapText="1"/>
    </xf>
    <xf numFmtId="0" fontId="6" fillId="0" borderId="4" xfId="4" applyNumberFormat="1" applyFont="1" applyBorder="1" applyAlignment="1">
      <alignment horizontal="center" vertical="center" wrapText="1"/>
    </xf>
    <xf numFmtId="0" fontId="6" fillId="0" borderId="5" xfId="4" applyFont="1" applyFill="1" applyBorder="1" applyAlignment="1">
      <alignment vertical="center" wrapText="1"/>
    </xf>
    <xf numFmtId="0" fontId="35" fillId="0" borderId="0" xfId="4" applyFont="1" applyAlignment="1">
      <alignment horizontal="centerContinuous" vertical="center"/>
    </xf>
    <xf numFmtId="0" fontId="6" fillId="0" borderId="19" xfId="4" applyFont="1" applyBorder="1" applyAlignment="1">
      <alignment horizontal="center" vertical="center" wrapText="1"/>
    </xf>
    <xf numFmtId="0" fontId="6" fillId="0" borderId="20" xfId="4" applyFont="1" applyBorder="1" applyAlignment="1">
      <alignment vertical="center" wrapText="1"/>
    </xf>
    <xf numFmtId="49" fontId="6" fillId="0" borderId="20" xfId="4" applyNumberFormat="1" applyFont="1" applyBorder="1" applyAlignment="1">
      <alignment horizontal="center" vertical="center" wrapText="1"/>
    </xf>
    <xf numFmtId="0" fontId="6" fillId="0" borderId="20" xfId="4" applyFont="1" applyBorder="1" applyAlignment="1">
      <alignment horizontal="center" vertical="center" wrapText="1"/>
    </xf>
    <xf numFmtId="1" fontId="6" fillId="0" borderId="20" xfId="4" applyNumberFormat="1" applyFont="1" applyBorder="1" applyAlignment="1">
      <alignment horizontal="center" vertical="center" wrapText="1"/>
    </xf>
    <xf numFmtId="0" fontId="6" fillId="0" borderId="3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1" fontId="6" fillId="0" borderId="6" xfId="4" applyNumberFormat="1" applyFont="1" applyFill="1" applyBorder="1" applyAlignment="1">
      <alignment horizontal="center" vertical="center" wrapText="1"/>
    </xf>
    <xf numFmtId="49" fontId="7" fillId="9" borderId="6" xfId="4" applyNumberFormat="1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35" xfId="4" applyNumberFormat="1" applyFont="1" applyBorder="1" applyAlignment="1">
      <alignment horizontal="center" vertical="center" wrapText="1"/>
    </xf>
    <xf numFmtId="49" fontId="7" fillId="9" borderId="36" xfId="4" applyNumberFormat="1" applyFont="1" applyFill="1" applyBorder="1" applyAlignment="1">
      <alignment horizontal="center" vertical="center" wrapText="1"/>
    </xf>
    <xf numFmtId="0" fontId="6" fillId="0" borderId="37" xfId="4" applyNumberFormat="1" applyFont="1" applyBorder="1" applyAlignment="1">
      <alignment horizontal="center" vertical="center" wrapText="1"/>
    </xf>
    <xf numFmtId="0" fontId="6" fillId="0" borderId="38" xfId="4" applyNumberFormat="1" applyFont="1" applyBorder="1" applyAlignment="1">
      <alignment horizontal="center" vertical="center" wrapText="1"/>
    </xf>
    <xf numFmtId="0" fontId="6" fillId="0" borderId="2" xfId="4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36" fillId="0" borderId="0" xfId="0" applyFont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6" fillId="0" borderId="0" xfId="4" applyFont="1" applyAlignment="1">
      <alignment wrapText="1"/>
    </xf>
    <xf numFmtId="0" fontId="7" fillId="0" borderId="0" xfId="4" applyAlignment="1">
      <alignment wrapText="1"/>
    </xf>
    <xf numFmtId="0" fontId="25" fillId="0" borderId="0" xfId="4" applyFont="1" applyAlignment="1">
      <alignment horizontal="center" vertical="top"/>
    </xf>
    <xf numFmtId="0" fontId="25" fillId="0" borderId="0" xfId="4" applyFont="1" applyAlignment="1"/>
    <xf numFmtId="0" fontId="18" fillId="0" borderId="0" xfId="6" applyFont="1" applyAlignment="1">
      <alignment horizontal="right"/>
    </xf>
    <xf numFmtId="0" fontId="17" fillId="0" borderId="0" xfId="6" applyFont="1"/>
    <xf numFmtId="0" fontId="3" fillId="3" borderId="0" xfId="6" applyFont="1" applyFill="1" applyBorder="1" applyAlignment="1">
      <alignment vertical="center"/>
    </xf>
    <xf numFmtId="0" fontId="34" fillId="0" borderId="0" xfId="6" applyFont="1"/>
    <xf numFmtId="0" fontId="3" fillId="3" borderId="31" xfId="6" applyFont="1" applyFill="1" applyBorder="1" applyAlignment="1">
      <alignment horizontal="center" vertical="center"/>
    </xf>
    <xf numFmtId="0" fontId="3" fillId="3" borderId="32" xfId="6" applyFont="1" applyFill="1" applyBorder="1" applyAlignment="1">
      <alignment horizontal="center" vertical="center"/>
    </xf>
    <xf numFmtId="0" fontId="3" fillId="3" borderId="39" xfId="6" applyFont="1" applyFill="1" applyBorder="1" applyAlignment="1">
      <alignment horizontal="center" vertical="center"/>
    </xf>
    <xf numFmtId="0" fontId="3" fillId="3" borderId="40" xfId="6" applyFont="1" applyFill="1" applyBorder="1" applyAlignment="1">
      <alignment horizontal="center" vertical="center"/>
    </xf>
    <xf numFmtId="0" fontId="6" fillId="3" borderId="33" xfId="6" applyFont="1" applyFill="1" applyBorder="1" applyAlignment="1">
      <alignment horizontal="center" vertical="center"/>
    </xf>
    <xf numFmtId="0" fontId="6" fillId="3" borderId="34" xfId="6" applyFont="1" applyFill="1" applyBorder="1" applyAlignment="1">
      <alignment horizontal="center" vertical="center"/>
    </xf>
    <xf numFmtId="0" fontId="6" fillId="0" borderId="0" xfId="6" applyFont="1"/>
    <xf numFmtId="0" fontId="3" fillId="0" borderId="0" xfId="6" applyFont="1"/>
    <xf numFmtId="0" fontId="5" fillId="0" borderId="0" xfId="6" applyFont="1"/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38" fillId="0" borderId="54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7" fillId="0" borderId="43" xfId="0" applyFont="1" applyBorder="1" applyAlignment="1">
      <alignment horizontal="left" vertical="center" wrapText="1"/>
    </xf>
    <xf numFmtId="0" fontId="37" fillId="0" borderId="47" xfId="0" applyFont="1" applyBorder="1" applyAlignment="1">
      <alignment horizontal="left" vertical="center" wrapText="1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7" fillId="0" borderId="43" xfId="0" applyFont="1" applyBorder="1" applyAlignment="1">
      <alignment horizontal="left" vertical="center"/>
    </xf>
    <xf numFmtId="0" fontId="37" fillId="0" borderId="44" xfId="0" applyFont="1" applyBorder="1" applyAlignment="1">
      <alignment horizontal="left" vertical="center"/>
    </xf>
    <xf numFmtId="0" fontId="37" fillId="0" borderId="45" xfId="0" applyFont="1" applyBorder="1" applyAlignment="1">
      <alignment horizontal="left" vertical="center"/>
    </xf>
    <xf numFmtId="0" fontId="38" fillId="0" borderId="46" xfId="0" applyFont="1" applyFill="1" applyBorder="1" applyAlignment="1">
      <alignment horizontal="center"/>
    </xf>
    <xf numFmtId="0" fontId="38" fillId="0" borderId="47" xfId="0" applyFont="1" applyFill="1" applyBorder="1" applyAlignment="1">
      <alignment horizontal="center"/>
    </xf>
    <xf numFmtId="0" fontId="6" fillId="0" borderId="0" xfId="6" applyNumberFormat="1" applyFont="1" applyAlignment="1">
      <alignment horizontal="center"/>
    </xf>
    <xf numFmtId="44" fontId="6" fillId="0" borderId="0" xfId="6" applyNumberFormat="1" applyFont="1"/>
    <xf numFmtId="2" fontId="6" fillId="0" borderId="0" xfId="6" applyNumberFormat="1" applyFont="1"/>
    <xf numFmtId="0" fontId="4" fillId="0" borderId="0" xfId="1" applyFont="1" applyAlignment="1">
      <alignment horizontal="center" wrapText="1"/>
    </xf>
    <xf numFmtId="0" fontId="39" fillId="0" borderId="0" xfId="0" applyFont="1" applyAlignment="1">
      <alignment horizontal="center"/>
    </xf>
  </cellXfs>
  <cellStyles count="7">
    <cellStyle name="Dobre 2" xfId="5"/>
    <cellStyle name="Hiperłącze 2" xfId="3"/>
    <cellStyle name="Normalny" xfId="0" builtinId="0"/>
    <cellStyle name="Normalny 2" xfId="1"/>
    <cellStyle name="Normalny 3" xfId="4"/>
    <cellStyle name="Normalny 3 2" xfId="6"/>
    <cellStyle name="Procentowy 2" xfId="2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general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general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relativeIndent="255" justifyLastLine="0" shrinkToFit="0" readingOrder="0"/>
      <border diagonalUp="0" diagonalDown="0" outline="0">
        <left style="double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indexed="64"/>
        </lef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center" vertical="top" textRotation="0" wrapText="1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left" vertical="top" textRotation="0" wrapText="1" indent="0" relativeIndent="255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rgb="FF000000"/>
        </left>
        <right style="double">
          <color rgb="FF000000"/>
        </right>
        <top style="double">
          <color rgb="FF000000"/>
        </top>
        <bottom style="double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alignment horizontal="left" vertical="top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76200</xdr:rowOff>
    </xdr:from>
    <xdr:to>
      <xdr:col>4</xdr:col>
      <xdr:colOff>269255</xdr:colOff>
      <xdr:row>5</xdr:row>
      <xdr:rowOff>76710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5800" y="76200"/>
          <a:ext cx="7549530" cy="81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38</xdr:row>
      <xdr:rowOff>57149</xdr:rowOff>
    </xdr:from>
    <xdr:to>
      <xdr:col>5</xdr:col>
      <xdr:colOff>504825</xdr:colOff>
      <xdr:row>61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57175" y="30956249"/>
          <a:ext cx="11601450" cy="377190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ogólnej/sektorowej: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16</xdr:row>
      <xdr:rowOff>171449</xdr:rowOff>
    </xdr:from>
    <xdr:to>
      <xdr:col>7</xdr:col>
      <xdr:colOff>1524000</xdr:colOff>
      <xdr:row>27</xdr:row>
      <xdr:rowOff>101600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1124" y="6124574"/>
          <a:ext cx="9813926" cy="20351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/>
            <a:t>Uzasadnienie oceny punktowej</a:t>
          </a:r>
        </a:p>
        <a:p>
          <a:pPr algn="ctr"/>
          <a:endParaRPr lang="pl-PL" sz="1400" b="1"/>
        </a:p>
        <a:p>
          <a:pPr algn="ctr"/>
          <a:endParaRPr lang="pl-PL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Zal_nr_10_Wzor_karty_oceny_wyboru_projektow_w_ramach_dzialania_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konkurs%20RUNDY%202018/Zal_nr_9_Wzor_karty_oceny_wyboru_projektow_w_ramach_dzialania_2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fud\AppData\Local\Temp\Zal_9_Wzor_karty_kryteriow_wyboru_projektow_EFR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INFRASTRUKTURA%20Rundy/Zal_nr_9_Wzor_karty_oceny_wyboru_projektow_w_ramach_dzialania_2.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konkurs%20RUNDY%202018/wz&#243;r%20karty%20oceny%201.2%20B+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  <row r="7">
          <cell r="B7" t="str">
            <v xml:space="preserve"> </v>
          </cell>
        </row>
        <row r="8">
          <cell r="B8" t="str">
            <v xml:space="preserve"> </v>
          </cell>
        </row>
      </sheetData>
      <sheetData sheetId="1">
        <row r="18">
          <cell r="A18" t="str">
            <v>Numer ewidencyjny wniosku:</v>
          </cell>
          <cell r="B18" t="str">
            <v xml:space="preserve"> </v>
          </cell>
        </row>
      </sheetData>
      <sheetData sheetId="2"/>
      <sheetData sheetId="3"/>
      <sheetData sheetId="4">
        <row r="36">
          <cell r="D36" t="str">
            <v/>
          </cell>
        </row>
      </sheetData>
      <sheetData sheetId="5">
        <row r="16">
          <cell r="G16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7">
          <cell r="D37">
            <v>0</v>
          </cell>
          <cell r="E37" t="str">
            <v xml:space="preserve"> </v>
          </cell>
        </row>
        <row r="38">
          <cell r="D38">
            <v>0</v>
          </cell>
          <cell r="E38" t="str">
            <v xml:space="preserve"> </v>
          </cell>
        </row>
      </sheetData>
      <sheetData sheetId="5" refreshError="1"/>
      <sheetData sheetId="6" refreshError="1"/>
      <sheetData sheetId="7" refreshError="1">
        <row r="5">
          <cell r="E5" t="str">
            <v>zero zł 0/100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eniający1"/>
      <sheetName val="oceniający2"/>
      <sheetName val="OCENIAJĄCY  2."/>
      <sheetName val="Karta wynikowa"/>
      <sheetName val="Karta info dla Wnioskodawcy"/>
    </sheetNames>
    <sheetDataSet>
      <sheetData sheetId="0">
        <row r="63">
          <cell r="E63">
            <v>0</v>
          </cell>
        </row>
      </sheetData>
      <sheetData sheetId="1">
        <row r="63">
          <cell r="E63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</sheetData>
      <sheetData sheetId="1">
        <row r="18">
          <cell r="A18" t="str">
            <v>Numer ewidencyjny wniosku:</v>
          </cell>
        </row>
      </sheetData>
      <sheetData sheetId="2"/>
      <sheetData sheetId="3"/>
      <sheetData sheetId="4">
        <row r="37">
          <cell r="D37">
            <v>0</v>
          </cell>
        </row>
      </sheetData>
      <sheetData sheetId="5">
        <row r="14">
          <cell r="G14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agAOC"/>
      <sheetName val="A. Kryteria Formalne"/>
      <sheetName val="B. Kryteria dopuszczające"/>
      <sheetName val="C. Kryteria punktowe"/>
      <sheetName val="Instruk. oceny punktowej"/>
      <sheetName val="Wynik oceny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3" name="A.KryteriaFormalne3" displayName="A.KryteriaFormalne3" ref="A5:G15" totalsRowShown="0" headerRowDxfId="63" dataDxfId="62" tableBorderDxfId="61">
  <tableColumns count="7">
    <tableColumn id="1" name="Lp." dataDxfId="60"/>
    <tableColumn id="2" name="Nazwa kryterium" dataDxfId="59"/>
    <tableColumn id="3" name="Definicja kryterium (informacja o zasadach oceny)" dataDxfId="58"/>
    <tableColumn id="4" name="Tak" dataDxfId="57"/>
    <tableColumn id="5" name="Nie" dataDxfId="56"/>
    <tableColumn id="6" name="Nie dotyczy" dataDxfId="55"/>
    <tableColumn id="7" name="Tak Względne" dataDxfId="54">
      <calculatedColumnFormula>IF(OR(EXACT(A.KryteriaFormalne3[[#This Row],[Tak]],"X"),EXACT(A.KryteriaFormalne3[[#This Row],[Nie dotyczy]],"X")),"X","")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4" name="A.WynikOcFormalna8" displayName="A.WynikOcFormalna8" ref="D18:E19" totalsRowShown="0" headerRowDxfId="53" tableBorderDxfId="52">
  <tableColumns count="2">
    <tableColumn id="2" name="Pozytywny" dataDxfId="51">
      <calculatedColumnFormula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calculatedColumnFormula>
    </tableColumn>
    <tableColumn id="3" name="Negatywny " dataDxfId="50">
      <calculatedColumnFormula>IF((LEN(TRIM(CONCATENATE(E6,E7,E8,E9,E10,E11,E12,E13,E14,E15)))&gt;0),"X","")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B.KryteriaDopOgólne" displayName="B.KryteriaDopOgólne" ref="A5:G18" totalsRowShown="0" headerRowDxfId="48" headerRowBorderDxfId="47" tableBorderDxfId="46" totalsRowBorderDxfId="45">
  <tableColumns count="7">
    <tableColumn id="1" name="Lp." dataDxfId="44"/>
    <tableColumn id="2" name="Nazwa kryterium " dataDxfId="43"/>
    <tableColumn id="3" name="Definicja kryterium (informacja o zasadach oceny)" dataDxfId="42"/>
    <tableColumn id="4" name="Tak" dataDxfId="41"/>
    <tableColumn id="5" name="Nie" dataDxfId="40"/>
    <tableColumn id="6" name="Nie dotyczy" dataDxfId="39"/>
    <tableColumn id="7" name="Tak Względne" dataDxfId="38">
      <calculatedColumnFormula>IF(OR(EXACT(B.KryteriaDopOgólne[[#This Row],[Tak]],"X"),EXACT(B.KryteriaDopOgólne[[#This Row],[Nie dotyczy]],"X")),"X","")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B.WynikDopuszczenia" displayName="B.WynikDopuszczenia" ref="B34:E37" totalsRowShown="0" headerRowDxfId="37" dataDxfId="35" headerRowBorderDxfId="36" tableBorderDxfId="34" totalsRowBorderDxfId="33">
  <tableColumns count="4">
    <tableColumn id="1" name="Lp." dataDxfId="32"/>
    <tableColumn id="2" name="Wynik oceny dopuszczającej" dataDxfId="31"/>
    <tableColumn id="3" name="Tak" dataDxfId="30">
      <calculatedColumnFormula>IF((LEN(TRIM(CONCATENATE(D4,D5,D6,D7,D8,D9,D10,D11,D12,D13)))=10),"X","")</calculatedColumnFormula>
    </tableColumn>
    <tableColumn id="4" name="Nie" dataDxfId="2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B.KryteriaDopSektorowe" displayName="B.KryteriaDopSektorowe" ref="A24:G30" totalsRowShown="0" headerRowDxfId="28" dataDxfId="26" headerRowBorderDxfId="27" tableBorderDxfId="25">
  <tableColumns count="7">
    <tableColumn id="1" name="Lp." dataDxfId="24"/>
    <tableColumn id="2" name="Nazwa kryterium " dataDxfId="23"/>
    <tableColumn id="3" name="Definicja kryterium (informacja o zasadach oceny)" dataDxfId="22"/>
    <tableColumn id="4" name="Tak" dataDxfId="21"/>
    <tableColumn id="5" name="Nie" dataDxfId="20"/>
    <tableColumn id="6" name="Nie dotyczy" dataDxfId="19"/>
    <tableColumn id="7" name="Tak Względne" dataDxfId="18">
      <calculatedColumnFormula>IF(OR(EXACT(B.KryteriaDopSektorowe[[#This Row],[Tak]],"X"),EXACT(B.KryteriaDopSektorowe[[#This Row],[Nie dotyczy]],"X")),"X","")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8" name="C.KryteriaPunktowe" displayName="C.KryteriaPunktowe" ref="A5:H15" totalsRowShown="0" headerRowDxfId="17" headerRowBorderDxfId="16" tableBorderDxfId="15">
  <tableColumns count="8">
    <tableColumn id="1" name="Lp." dataDxfId="14"/>
    <tableColumn id="2" name="Kryterium" dataDxfId="13"/>
    <tableColumn id="3" name="Punktacja" dataDxfId="12"/>
    <tableColumn id="4" name="Waga" dataDxfId="11"/>
    <tableColumn id="5" name="Maks. _x000a_liczba _x000a_pkt." dataDxfId="10">
      <calculatedColumnFormula xml:space="preserve"> VALUE(RIGHT(C6,LEN(C6)-SEARCH("-",C6)))*D6</calculatedColumnFormula>
    </tableColumn>
    <tableColumn id="7" name="Liczba uzyskanych punktów (przed zważeniem)" dataDxfId="9" dataCellStyle="Normalny 3"/>
    <tableColumn id="12" name="Liczba uzyskanych punktów (po zważeniu)" dataDxfId="8" dataCellStyle="Normalny 3">
      <calculatedColumnFormula>C.KryteriaPunktowe[[#This Row],[Liczba uzyskanych punktów (przed zważeniem)]]*C.KryteriaPunktowe[[#This Row],[Waga]]</calculatedColumnFormula>
    </tableColumn>
    <tableColumn id="8" name="Uzasadnienie oceny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2" name="Tabela1" displayName="Tabela1" ref="A6:C16" totalsRowShown="0" headerRowDxfId="6" dataDxfId="4" headerRowBorderDxfId="5" tableBorderDxfId="3">
  <tableColumns count="3">
    <tableColumn id="1" name="Lp." dataDxfId="2"/>
    <tableColumn id="2" name="Nazwa kryterium" dataDxfId="1"/>
    <tableColumn id="3" name="Definicja kryterium (informacja o zasadach oceny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18"/>
  <sheetViews>
    <sheetView view="pageBreakPreview" zoomScale="75" zoomScaleNormal="100" zoomScaleSheetLayoutView="75" zoomScalePageLayoutView="42" workbookViewId="0">
      <selection activeCell="B14" sqref="B14"/>
    </sheetView>
  </sheetViews>
  <sheetFormatPr defaultRowHeight="12.75"/>
  <cols>
    <col min="1" max="1" width="45.140625" style="38" customWidth="1"/>
    <col min="2" max="2" width="31.140625" style="36" customWidth="1"/>
    <col min="3" max="3" width="36.42578125" style="36" customWidth="1"/>
    <col min="4" max="4" width="44.85546875" style="36" customWidth="1"/>
    <col min="5" max="5" width="22.85546875" style="36" customWidth="1"/>
    <col min="6" max="6" width="29.85546875" style="24" customWidth="1"/>
    <col min="7" max="7" width="26.7109375" style="24" customWidth="1"/>
    <col min="8" max="8" width="24.140625" style="24" customWidth="1"/>
    <col min="9" max="9" width="34.42578125" style="24" customWidth="1"/>
    <col min="10" max="16384" width="9.140625" style="24"/>
  </cols>
  <sheetData>
    <row r="7" spans="1:9" ht="45.75" customHeight="1">
      <c r="B7" s="251" t="s">
        <v>159</v>
      </c>
      <c r="C7" s="252"/>
      <c r="D7" s="252"/>
    </row>
    <row r="8" spans="1:9" s="3" customFormat="1" ht="39.75" customHeight="1">
      <c r="A8" s="1" t="s">
        <v>0</v>
      </c>
      <c r="B8" s="189" t="s">
        <v>1</v>
      </c>
      <c r="C8" s="189"/>
      <c r="D8" s="189"/>
      <c r="E8" s="189"/>
      <c r="F8" s="189"/>
      <c r="G8" s="2"/>
      <c r="H8" s="2"/>
      <c r="I8" s="2"/>
    </row>
    <row r="9" spans="1:9" s="3" customFormat="1" ht="44.25" customHeight="1">
      <c r="A9" s="4" t="s">
        <v>2</v>
      </c>
      <c r="B9" s="5" t="s">
        <v>3</v>
      </c>
      <c r="C9" s="6"/>
      <c r="D9" s="5"/>
      <c r="E9" s="5"/>
      <c r="F9" s="7"/>
      <c r="G9" s="7"/>
      <c r="H9" s="7"/>
      <c r="I9" s="7"/>
    </row>
    <row r="10" spans="1:9" s="3" customFormat="1" ht="42" customHeight="1">
      <c r="A10" s="4" t="s">
        <v>4</v>
      </c>
      <c r="B10" s="190" t="s">
        <v>5</v>
      </c>
      <c r="C10" s="191"/>
      <c r="D10" s="191"/>
      <c r="E10" s="191"/>
      <c r="F10" s="191"/>
      <c r="G10" s="8"/>
      <c r="H10" s="8"/>
      <c r="I10" s="8"/>
    </row>
    <row r="11" spans="1:9" s="3" customFormat="1" ht="36" customHeight="1">
      <c r="A11" s="4" t="s">
        <v>6</v>
      </c>
      <c r="B11" s="192"/>
      <c r="C11" s="192"/>
      <c r="D11" s="192"/>
      <c r="E11" s="192"/>
      <c r="F11" s="192"/>
      <c r="G11" s="8"/>
      <c r="H11" s="8"/>
      <c r="I11" s="8"/>
    </row>
    <row r="12" spans="1:9" s="3" customFormat="1" ht="36" customHeight="1">
      <c r="A12" s="9" t="s">
        <v>7</v>
      </c>
      <c r="B12" s="10" t="str">
        <f>[1]DaneAOC!B7</f>
        <v xml:space="preserve"> </v>
      </c>
      <c r="C12" s="6"/>
      <c r="D12" s="11"/>
      <c r="E12" s="11"/>
      <c r="F12" s="12"/>
      <c r="G12" s="12"/>
      <c r="H12" s="12"/>
      <c r="I12" s="12"/>
    </row>
    <row r="13" spans="1:9" s="17" customFormat="1" ht="38.25" customHeight="1">
      <c r="A13" s="9" t="s">
        <v>8</v>
      </c>
      <c r="B13" s="13" t="str">
        <f>[1]DaneAOC!B8</f>
        <v xml:space="preserve"> </v>
      </c>
      <c r="C13" s="14"/>
      <c r="D13" s="15"/>
      <c r="E13" s="15"/>
      <c r="F13" s="16"/>
      <c r="G13" s="16"/>
      <c r="H13" s="16"/>
      <c r="I13" s="16"/>
    </row>
    <row r="14" spans="1:9" ht="36" customHeight="1">
      <c r="A14" s="18" t="s">
        <v>9</v>
      </c>
      <c r="B14" s="19">
        <f>a1Wartość_całkowita_projektu</f>
        <v>0</v>
      </c>
      <c r="C14" s="20"/>
      <c r="D14" s="19"/>
      <c r="E14" s="21"/>
      <c r="F14" s="22"/>
      <c r="G14" s="22"/>
      <c r="H14" s="22"/>
      <c r="I14" s="23"/>
    </row>
    <row r="15" spans="1:9" ht="30" customHeight="1">
      <c r="A15" s="18" t="s">
        <v>10</v>
      </c>
      <c r="B15" s="19">
        <f>a2Koszty_kwalifikowalne</f>
        <v>0</v>
      </c>
      <c r="C15" s="20"/>
      <c r="D15" s="19"/>
      <c r="E15" s="25"/>
      <c r="F15" s="22"/>
      <c r="G15" s="22"/>
      <c r="H15" s="22"/>
      <c r="I15" s="23"/>
    </row>
    <row r="16" spans="1:9" ht="29.25" customHeight="1">
      <c r="A16" s="18" t="s">
        <v>11</v>
      </c>
      <c r="B16" s="19">
        <f>a3Wnioskowana_kwota_dofinansowania</f>
        <v>0</v>
      </c>
      <c r="C16" s="20"/>
      <c r="D16" s="19"/>
      <c r="E16" s="26"/>
      <c r="F16" s="27"/>
      <c r="G16" s="28"/>
      <c r="H16" s="29"/>
      <c r="I16" s="23"/>
    </row>
    <row r="17" spans="1:9" ht="30.75" customHeight="1">
      <c r="A17" s="30" t="s">
        <v>12</v>
      </c>
      <c r="B17" s="19">
        <f>a4w_tym_EFRR</f>
        <v>0</v>
      </c>
      <c r="C17" s="20"/>
      <c r="D17" s="19"/>
      <c r="E17" s="26"/>
      <c r="F17" s="27"/>
      <c r="G17" s="28"/>
      <c r="H17" s="29"/>
      <c r="I17" s="23"/>
    </row>
    <row r="18" spans="1:9" s="36" customFormat="1" ht="35.25" customHeight="1">
      <c r="A18" s="31" t="s">
        <v>13</v>
      </c>
      <c r="B18" s="32" t="str">
        <f>[1]DaneAOC!B6</f>
        <v xml:space="preserve"> </v>
      </c>
      <c r="C18" s="33"/>
      <c r="D18" s="34"/>
      <c r="E18" s="33"/>
      <c r="F18" s="35"/>
      <c r="H18" s="37"/>
      <c r="I18" s="37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4">
    <mergeCell ref="B8:F8"/>
    <mergeCell ref="B10:F10"/>
    <mergeCell ref="B11:F11"/>
    <mergeCell ref="B7:D7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abSelected="1" view="pageBreakPreview" zoomScale="75" zoomScaleNormal="100" zoomScaleSheetLayoutView="75" workbookViewId="0">
      <selection activeCell="C14" sqref="C14"/>
    </sheetView>
  </sheetViews>
  <sheetFormatPr defaultRowHeight="12.75"/>
  <cols>
    <col min="1" max="1" width="9" style="62" customWidth="1"/>
    <col min="2" max="2" width="53.5703125" style="90" customWidth="1"/>
    <col min="3" max="3" width="81.85546875" style="90" customWidth="1"/>
    <col min="4" max="4" width="9.85546875" style="62" customWidth="1"/>
    <col min="5" max="5" width="10.42578125" style="62" customWidth="1"/>
    <col min="6" max="6" width="14.85546875" style="62" customWidth="1"/>
    <col min="7" max="7" width="14.42578125" style="61" hidden="1" customWidth="1"/>
    <col min="8" max="13" width="9.140625" style="62" hidden="1" customWidth="1"/>
    <col min="14" max="14" width="0" style="62" hidden="1" customWidth="1"/>
    <col min="15" max="16384" width="9.140625" style="62"/>
  </cols>
  <sheetData>
    <row r="1" spans="1:13" s="51" customFormat="1">
      <c r="B1" s="52" t="str">
        <f>[1]NagAOC!A18</f>
        <v>Numer ewidencyjny wniosku:</v>
      </c>
      <c r="C1" s="53" t="str">
        <f>[1]NagAOC!B18</f>
        <v xml:space="preserve"> </v>
      </c>
      <c r="G1" s="54"/>
    </row>
    <row r="2" spans="1:13" s="51" customFormat="1">
      <c r="B2" s="55"/>
      <c r="C2" s="56"/>
      <c r="G2" s="54"/>
    </row>
    <row r="3" spans="1:13" ht="15.75">
      <c r="A3" s="57" t="s">
        <v>37</v>
      </c>
      <c r="B3" s="58"/>
      <c r="C3" s="59"/>
      <c r="D3" s="60"/>
      <c r="E3" s="60"/>
      <c r="F3" s="60"/>
    </row>
    <row r="4" spans="1:13" ht="15.75">
      <c r="A4" s="63" t="s">
        <v>38</v>
      </c>
      <c r="B4" s="64"/>
      <c r="C4" s="64"/>
      <c r="D4" s="65"/>
      <c r="E4" s="65"/>
      <c r="F4" s="65"/>
    </row>
    <row r="5" spans="1:13" ht="16.5" thickBot="1">
      <c r="A5" s="66" t="s">
        <v>14</v>
      </c>
      <c r="B5" s="67" t="s">
        <v>15</v>
      </c>
      <c r="C5" s="67" t="s">
        <v>16</v>
      </c>
      <c r="D5" s="68" t="s">
        <v>39</v>
      </c>
      <c r="E5" s="68" t="s">
        <v>40</v>
      </c>
      <c r="F5" s="69" t="s">
        <v>41</v>
      </c>
      <c r="G5" s="70" t="s">
        <v>42</v>
      </c>
    </row>
    <row r="6" spans="1:13" ht="75" customHeight="1">
      <c r="A6" s="71">
        <v>1</v>
      </c>
      <c r="B6" s="72" t="s">
        <v>146</v>
      </c>
      <c r="C6" s="72" t="s">
        <v>43</v>
      </c>
      <c r="D6" s="73"/>
      <c r="E6" s="73"/>
      <c r="F6" s="74"/>
      <c r="G6" s="75" t="str">
        <f>IF(OR(EXACT(A.KryteriaFormalne3[[#This Row],[Tak]],"X"),EXACT(A.KryteriaFormalne3[[#This Row],[Nie dotyczy]],"X")),"X","")</f>
        <v/>
      </c>
      <c r="H6" s="76" t="str">
        <f>IF(AND(EXACT(A.KryteriaFormalne3[[#This Row],[Nie]],""),EXACT(A.KryteriaFormalne3[[#This Row],[Nie dotyczy]],"")),"X","")</f>
        <v>X</v>
      </c>
      <c r="I6" s="77"/>
      <c r="J6" s="62" t="str">
        <f>IF(AND(EXACT(A.KryteriaFormalne3[[#This Row],[Tak]],""),EXACT(A.KryteriaFormalne3[[#This Row],[Nie dotyczy]],"")),"X","")</f>
        <v>X</v>
      </c>
      <c r="K6" s="77"/>
      <c r="L6" s="62" t="str">
        <f>IF(AND(EXACT(A.KryteriaFormalne3[[#This Row],[Tak]],""),EXACT(A.KryteriaFormalne3[[#This Row],[Nie]],"")),"X","")</f>
        <v>X</v>
      </c>
      <c r="M6" s="77"/>
    </row>
    <row r="7" spans="1:13" ht="52.5" customHeight="1">
      <c r="A7" s="71">
        <v>2</v>
      </c>
      <c r="B7" s="72" t="s">
        <v>44</v>
      </c>
      <c r="C7" s="72" t="s">
        <v>45</v>
      </c>
      <c r="D7" s="73"/>
      <c r="E7" s="73"/>
      <c r="F7" s="74"/>
      <c r="G7" s="75" t="str">
        <f>IF(OR(EXACT(A.KryteriaFormalne3[[#This Row],[Tak]],"X"),EXACT(A.KryteriaFormalne3[[#This Row],[Nie dotyczy]],"X")),"X","")</f>
        <v/>
      </c>
      <c r="H7" s="76" t="str">
        <f>IF(AND(EXACT(A.KryteriaFormalne3[[#This Row],[Nie]],""),EXACT(A.KryteriaFormalne3[[#This Row],[Nie dotyczy]],"")),"X","")</f>
        <v>X</v>
      </c>
      <c r="I7" s="77"/>
      <c r="J7" s="62" t="str">
        <f>IF(AND(EXACT(A.KryteriaFormalne3[[#This Row],[Tak]],""),EXACT(A.KryteriaFormalne3[[#This Row],[Nie dotyczy]],"")),"X","")</f>
        <v>X</v>
      </c>
      <c r="K7" s="77"/>
      <c r="L7" s="62" t="str">
        <f>IF(AND(EXACT(A.KryteriaFormalne3[[#This Row],[Tak]],""),EXACT(A.KryteriaFormalne3[[#This Row],[Nie]],"")),"X","")</f>
        <v>X</v>
      </c>
      <c r="M7" s="77"/>
    </row>
    <row r="8" spans="1:13" ht="313.5" customHeight="1">
      <c r="A8" s="71">
        <v>3</v>
      </c>
      <c r="B8" s="72" t="s">
        <v>46</v>
      </c>
      <c r="C8" s="72" t="s">
        <v>147</v>
      </c>
      <c r="D8" s="73"/>
      <c r="E8" s="73"/>
      <c r="F8" s="74"/>
      <c r="G8" s="75" t="str">
        <f>IF(OR(EXACT(A.KryteriaFormalne3[[#This Row],[Tak]],"X"),EXACT(A.KryteriaFormalne3[[#This Row],[Nie dotyczy]],"X")),"X","")</f>
        <v/>
      </c>
      <c r="H8" s="76" t="str">
        <f>IF(AND(EXACT(A.KryteriaFormalne3[[#This Row],[Nie]],""),EXACT(A.KryteriaFormalne3[[#This Row],[Nie dotyczy]],"")),"X","")</f>
        <v>X</v>
      </c>
      <c r="I8" s="77"/>
      <c r="J8" s="62" t="str">
        <f>IF(AND(EXACT(A.KryteriaFormalne3[[#This Row],[Tak]],""),EXACT(A.KryteriaFormalne3[[#This Row],[Nie dotyczy]],"")),"X","")</f>
        <v>X</v>
      </c>
      <c r="K8" s="77"/>
      <c r="L8" s="62" t="str">
        <f>IF(AND(EXACT(A.KryteriaFormalne3[[#This Row],[Tak]],""),EXACT(A.KryteriaFormalne3[[#This Row],[Nie]],"")),"X","")</f>
        <v>X</v>
      </c>
      <c r="M8" s="77"/>
    </row>
    <row r="9" spans="1:13" ht="85.5" customHeight="1">
      <c r="A9" s="71">
        <v>4</v>
      </c>
      <c r="B9" s="72" t="s">
        <v>47</v>
      </c>
      <c r="C9" s="72" t="s">
        <v>48</v>
      </c>
      <c r="D9" s="73"/>
      <c r="E9" s="73"/>
      <c r="F9" s="78"/>
      <c r="G9" s="75" t="str">
        <f>IF(OR(EXACT(A.KryteriaFormalne3[[#This Row],[Tak]],"X"),EXACT(A.KryteriaFormalne3[[#This Row],[Nie dotyczy]],"X")),"X","")</f>
        <v/>
      </c>
      <c r="H9" s="76" t="str">
        <f>IF(AND(EXACT(A.KryteriaFormalne3[[#This Row],[Nie]],""),EXACT(A.KryteriaFormalne3[[#This Row],[Nie dotyczy]],"")),"X","")</f>
        <v>X</v>
      </c>
      <c r="I9" s="77"/>
      <c r="J9" s="62" t="str">
        <f>IF(AND(EXACT(A.KryteriaFormalne3[[#This Row],[Tak]],""),EXACT(A.KryteriaFormalne3[[#This Row],[Nie dotyczy]],"")),"X","")</f>
        <v>X</v>
      </c>
      <c r="K9" s="77"/>
      <c r="L9" s="62" t="str">
        <f>IF(AND(EXACT(A.KryteriaFormalne3[[#This Row],[Tak]],""),EXACT(A.KryteriaFormalne3[[#This Row],[Nie]],"")),"X","")</f>
        <v>X</v>
      </c>
      <c r="M9" s="77"/>
    </row>
    <row r="10" spans="1:13" ht="132" customHeight="1">
      <c r="A10" s="71">
        <v>5</v>
      </c>
      <c r="B10" s="72" t="s">
        <v>49</v>
      </c>
      <c r="C10" s="72" t="s">
        <v>50</v>
      </c>
      <c r="D10" s="73"/>
      <c r="E10" s="73"/>
      <c r="F10" s="79"/>
      <c r="G10" s="75" t="str">
        <f>IF(OR(EXACT(A.KryteriaFormalne3[[#This Row],[Tak]],"X"),EXACT(A.KryteriaFormalne3[[#This Row],[Nie dotyczy]],"X")),"X","")</f>
        <v/>
      </c>
      <c r="H10" s="76" t="str">
        <f>IF(AND(EXACT(A.KryteriaFormalne3[[#This Row],[Nie]],""),EXACT(A.KryteriaFormalne3[[#This Row],[Nie dotyczy]],"")),"X","")</f>
        <v>X</v>
      </c>
      <c r="I10" s="77"/>
      <c r="J10" s="62" t="str">
        <f>IF(AND(EXACT(A.KryteriaFormalne3[[#This Row],[Tak]],""),EXACT(A.KryteriaFormalne3[[#This Row],[Nie dotyczy]],"")),"X","")</f>
        <v>X</v>
      </c>
      <c r="K10" s="77"/>
      <c r="L10" s="62" t="str">
        <f>IF(AND(EXACT(A.KryteriaFormalne3[[#This Row],[Tak]],""),EXACT(A.KryteriaFormalne3[[#This Row],[Nie]],"")),"X","")</f>
        <v>X</v>
      </c>
      <c r="M10" s="77"/>
    </row>
    <row r="11" spans="1:13" ht="63">
      <c r="A11" s="71">
        <v>6</v>
      </c>
      <c r="B11" s="72" t="s">
        <v>51</v>
      </c>
      <c r="C11" s="72" t="s">
        <v>52</v>
      </c>
      <c r="D11" s="73"/>
      <c r="E11" s="73"/>
      <c r="F11" s="74"/>
      <c r="G11" s="75" t="str">
        <f>IF(OR(EXACT(A.KryteriaFormalne3[[#This Row],[Tak]],"X"),EXACT(A.KryteriaFormalne3[[#This Row],[Nie dotyczy]],"X")),"X","")</f>
        <v/>
      </c>
      <c r="H11" s="76" t="str">
        <f>IF(AND(EXACT(A.KryteriaFormalne3[[#This Row],[Nie]],""),EXACT(A.KryteriaFormalne3[[#This Row],[Nie dotyczy]],"")),"X","")</f>
        <v>X</v>
      </c>
      <c r="I11" s="77"/>
      <c r="J11" s="62" t="str">
        <f>IF(AND(EXACT(A.KryteriaFormalne3[[#This Row],[Tak]],""),EXACT(A.KryteriaFormalne3[[#This Row],[Nie dotyczy]],"")),"X","")</f>
        <v>X</v>
      </c>
      <c r="K11" s="77"/>
      <c r="L11" s="62" t="str">
        <f>IF(AND(EXACT(A.KryteriaFormalne3[[#This Row],[Tak]],""),EXACT(A.KryteriaFormalne3[[#This Row],[Nie]],"")),"X","")</f>
        <v>X</v>
      </c>
      <c r="M11" s="77"/>
    </row>
    <row r="12" spans="1:13" ht="78.75">
      <c r="A12" s="71">
        <v>7</v>
      </c>
      <c r="B12" s="72" t="s">
        <v>53</v>
      </c>
      <c r="C12" s="72" t="s">
        <v>54</v>
      </c>
      <c r="D12" s="73"/>
      <c r="E12" s="73"/>
      <c r="F12" s="74"/>
      <c r="G12" s="75" t="str">
        <f>IF(OR(EXACT(A.KryteriaFormalne3[[#This Row],[Tak]],"X"),EXACT(A.KryteriaFormalne3[[#This Row],[Nie dotyczy]],"X")),"X","")</f>
        <v/>
      </c>
      <c r="H12" s="76" t="str">
        <f>IF(AND(EXACT(A.KryteriaFormalne3[[#This Row],[Nie]],""),EXACT(A.KryteriaFormalne3[[#This Row],[Nie dotyczy]],"")),"X","")</f>
        <v>X</v>
      </c>
      <c r="I12" s="77"/>
      <c r="J12" s="62" t="str">
        <f>IF(AND(EXACT(A.KryteriaFormalne3[[#This Row],[Tak]],""),EXACT(A.KryteriaFormalne3[[#This Row],[Nie dotyczy]],"")),"X","")</f>
        <v>X</v>
      </c>
      <c r="K12" s="77"/>
      <c r="L12" s="62" t="str">
        <f>IF(AND(EXACT(A.KryteriaFormalne3[[#This Row],[Tak]],""),EXACT(A.KryteriaFormalne3[[#This Row],[Nie]],"")),"X","")</f>
        <v>X</v>
      </c>
      <c r="M12" s="77"/>
    </row>
    <row r="13" spans="1:13" ht="68.25" customHeight="1">
      <c r="A13" s="71">
        <v>8</v>
      </c>
      <c r="B13" s="72" t="s">
        <v>55</v>
      </c>
      <c r="C13" s="72" t="s">
        <v>56</v>
      </c>
      <c r="D13" s="73"/>
      <c r="E13" s="73"/>
      <c r="F13" s="79"/>
      <c r="G13" s="75" t="str">
        <f>IF(OR(EXACT(A.KryteriaFormalne3[[#This Row],[Tak]],"X"),EXACT(A.KryteriaFormalne3[[#This Row],[Nie dotyczy]],"X")),"X","")</f>
        <v/>
      </c>
      <c r="H13" s="76" t="str">
        <f>IF(AND(EXACT(A.KryteriaFormalne3[[#This Row],[Nie]],""),EXACT(A.KryteriaFormalne3[[#This Row],[Nie dotyczy]],"")),"X","")</f>
        <v>X</v>
      </c>
      <c r="I13" s="77"/>
      <c r="J13" s="62" t="str">
        <f>IF(AND(EXACT(A.KryteriaFormalne3[[#This Row],[Tak]],""),EXACT(A.KryteriaFormalne3[[#This Row],[Nie dotyczy]],"")),"X","")</f>
        <v>X</v>
      </c>
      <c r="K13" s="77"/>
      <c r="L13" s="62" t="str">
        <f>IF(AND(EXACT(A.KryteriaFormalne3[[#This Row],[Tak]],""),EXACT(A.KryteriaFormalne3[[#This Row],[Nie]],"")),"X","")</f>
        <v>X</v>
      </c>
      <c r="M13" s="77"/>
    </row>
    <row r="14" spans="1:13" ht="85.5" customHeight="1">
      <c r="A14" s="71">
        <v>9</v>
      </c>
      <c r="B14" s="72" t="s">
        <v>57</v>
      </c>
      <c r="C14" s="72" t="s">
        <v>58</v>
      </c>
      <c r="D14" s="73"/>
      <c r="E14" s="73"/>
      <c r="F14" s="79"/>
      <c r="G14" s="75" t="str">
        <f>IF(OR(EXACT(A.KryteriaFormalne3[[#This Row],[Tak]],"X"),EXACT(A.KryteriaFormalne3[[#This Row],[Nie dotyczy]],"X")),"X","")</f>
        <v/>
      </c>
      <c r="H14" s="76" t="str">
        <f>IF(AND(EXACT(A.KryteriaFormalne3[[#This Row],[Nie]],""),EXACT(A.KryteriaFormalne3[[#This Row],[Nie dotyczy]],"")),"X","")</f>
        <v>X</v>
      </c>
      <c r="I14" s="77"/>
      <c r="J14" s="62" t="str">
        <f>IF(AND(EXACT(A.KryteriaFormalne3[[#This Row],[Tak]],""),EXACT(A.KryteriaFormalne3[[#This Row],[Nie dotyczy]],"")),"X","")</f>
        <v>X</v>
      </c>
      <c r="K14" s="77"/>
      <c r="L14" s="62" t="str">
        <f>IF(AND(EXACT(A.KryteriaFormalne3[[#This Row],[Tak]],""),EXACT(A.KryteriaFormalne3[[#This Row],[Nie]],"")),"X","")</f>
        <v>X</v>
      </c>
      <c r="M14" s="77"/>
    </row>
    <row r="15" spans="1:13" ht="96.75" customHeight="1">
      <c r="A15" s="71">
        <v>10</v>
      </c>
      <c r="B15" s="72" t="s">
        <v>148</v>
      </c>
      <c r="C15" s="72" t="s">
        <v>59</v>
      </c>
      <c r="D15" s="73"/>
      <c r="E15" s="73"/>
      <c r="F15" s="79"/>
      <c r="G15" s="75" t="str">
        <f>IF(OR(EXACT(A.KryteriaFormalne3[[#This Row],[Tak]],"X"),EXACT(A.KryteriaFormalne3[[#This Row],[Nie dotyczy]],"X")),"X","")</f>
        <v/>
      </c>
      <c r="H15" s="76" t="str">
        <f>IF(AND(EXACT(A.KryteriaFormalne3[[#This Row],[Nie]],""),EXACT(A.KryteriaFormalne3[[#This Row],[Nie dotyczy]],"")),"X","")</f>
        <v>X</v>
      </c>
      <c r="I15" s="77"/>
      <c r="J15" s="62" t="str">
        <f>IF(AND(EXACT(A.KryteriaFormalne3[[#This Row],[Tak]],""),EXACT(A.KryteriaFormalne3[[#This Row],[Nie dotyczy]],"")),"X","")</f>
        <v>X</v>
      </c>
      <c r="K15" s="77"/>
      <c r="L15" s="62" t="str">
        <f>IF(AND(EXACT(A.KryteriaFormalne3[[#This Row],[Tak]],""),EXACT(A.KryteriaFormalne3[[#This Row],[Nie]],"")),"X","")</f>
        <v>X</v>
      </c>
      <c r="M15" s="77"/>
    </row>
    <row r="16" spans="1:13" ht="15.75">
      <c r="A16" s="80"/>
      <c r="B16" s="81"/>
      <c r="C16" s="81"/>
      <c r="D16" s="73"/>
      <c r="E16" s="73"/>
      <c r="F16" s="73"/>
      <c r="H16" s="76"/>
      <c r="I16" s="77"/>
      <c r="K16" s="77"/>
      <c r="M16" s="77"/>
    </row>
    <row r="17" spans="1:7" s="65" customFormat="1" ht="15.75">
      <c r="A17" s="193" t="s">
        <v>60</v>
      </c>
      <c r="B17" s="194"/>
      <c r="C17" s="82" t="s">
        <v>61</v>
      </c>
      <c r="D17" s="83"/>
      <c r="E17" s="83"/>
      <c r="G17" s="84"/>
    </row>
    <row r="18" spans="1:7" s="65" customFormat="1" ht="19.5" customHeight="1" thickBot="1">
      <c r="B18" s="85"/>
      <c r="D18" s="86" t="s">
        <v>62</v>
      </c>
      <c r="E18" s="87" t="s">
        <v>63</v>
      </c>
      <c r="G18" s="84"/>
    </row>
    <row r="19" spans="1:7" s="65" customFormat="1" ht="15.75">
      <c r="B19" s="85"/>
      <c r="C19" s="84"/>
      <c r="D19" s="88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f>
        <v xml:space="preserve"> </v>
      </c>
      <c r="E19" s="89" t="str">
        <f>IF((LEN(TRIM(CONCATENATE(E6,E7,E8,E9,E10,E11,E12,E13,E14,E15)))&gt;0),"X","")</f>
        <v/>
      </c>
      <c r="G19" s="84"/>
    </row>
    <row r="20" spans="1:7" ht="15.75">
      <c r="A20" s="65"/>
      <c r="C20" s="188" t="s">
        <v>144</v>
      </c>
      <c r="D20" s="65"/>
      <c r="E20" s="65"/>
      <c r="F20" s="65"/>
    </row>
    <row r="21" spans="1:7" ht="15.75">
      <c r="A21" s="65"/>
      <c r="B21" s="65" t="s">
        <v>142</v>
      </c>
      <c r="C21" s="188" t="s">
        <v>145</v>
      </c>
      <c r="D21" s="65"/>
      <c r="E21" s="65"/>
      <c r="F21" s="65"/>
    </row>
  </sheetData>
  <protectedRanges>
    <protectedRange sqref="D18:E18" name="Zakres9"/>
  </protectedRanges>
  <mergeCells count="1">
    <mergeCell ref="A17:B17"/>
  </mergeCells>
  <conditionalFormatting sqref="C19">
    <cfRule type="notContainsBlanks" dxfId="64" priority="1">
      <formula>LEN(TRIM(C19))&gt;0</formula>
    </cfRule>
  </conditionalFormatting>
  <dataValidations count="30">
    <dataValidation type="list" allowBlank="1" showInputMessage="1" showErrorMessage="1" sqref="F15:F16">
      <formula1>$L$15:$M$15</formula1>
    </dataValidation>
    <dataValidation type="list" allowBlank="1" showInputMessage="1" showErrorMessage="1" errorTitle="poprawne zaznaczenie" error="X (dużą literą)" sqref="D6">
      <formula1>$H$6:$I$6</formula1>
    </dataValidation>
    <dataValidation type="list" allowBlank="1" showInputMessage="1" showErrorMessage="1" sqref="E6">
      <formula1>$J$6:$K$6</formula1>
    </dataValidation>
    <dataValidation type="list" allowBlank="1" showInputMessage="1" showErrorMessage="1" sqref="F6">
      <formula1>$L$6:$M$6</formula1>
    </dataValidation>
    <dataValidation type="list" allowBlank="1" showInputMessage="1" showErrorMessage="1" sqref="D7">
      <formula1>$H$7:$I$7</formula1>
    </dataValidation>
    <dataValidation type="list" allowBlank="1" showInputMessage="1" showErrorMessage="1" sqref="E7">
      <formula1>$J$7:$K$7</formula1>
    </dataValidation>
    <dataValidation type="list" allowBlank="1" showInputMessage="1" showErrorMessage="1" sqref="F7">
      <formula1>$L$7:$M$7</formula1>
    </dataValidation>
    <dataValidation type="list" allowBlank="1" showInputMessage="1" showErrorMessage="1" sqref="D8">
      <formula1>$H$8:$I$8</formula1>
    </dataValidation>
    <dataValidation type="list" allowBlank="1" showInputMessage="1" showErrorMessage="1" sqref="E8">
      <formula1>$J$8:$K$8</formula1>
    </dataValidation>
    <dataValidation type="list" allowBlank="1" showInputMessage="1" showErrorMessage="1" sqref="F8">
      <formula1>$L$8:$M$8</formula1>
    </dataValidation>
    <dataValidation type="list" allowBlank="1" showInputMessage="1" showErrorMessage="1" sqref="D9">
      <formula1>$H$9:$I$9</formula1>
    </dataValidation>
    <dataValidation type="list" allowBlank="1" showInputMessage="1" showErrorMessage="1" sqref="E9">
      <formula1>$J$9:$K$9</formula1>
    </dataValidation>
    <dataValidation type="list" allowBlank="1" showInputMessage="1" showErrorMessage="1" sqref="F9">
      <formula1>$L$9:$M$9</formula1>
    </dataValidation>
    <dataValidation type="list" allowBlank="1" showInputMessage="1" showErrorMessage="1" sqref="D10">
      <formula1>$H$10:$I$10</formula1>
    </dataValidation>
    <dataValidation type="list" allowBlank="1" showInputMessage="1" showErrorMessage="1" sqref="E10">
      <formula1>$J$10:$K$10</formula1>
    </dataValidation>
    <dataValidation type="list" allowBlank="1" showInputMessage="1" showErrorMessage="1" sqref="F10">
      <formula1>$L$10:$M$10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E11">
      <formula1>$J$11:$K$11</formula1>
    </dataValidation>
    <dataValidation type="list" allowBlank="1" showInputMessage="1" showErrorMessage="1" sqref="F11">
      <formula1>$L$11:$M$11</formula1>
    </dataValidation>
    <dataValidation type="list" allowBlank="1" showInputMessage="1" showErrorMessage="1" sqref="D12">
      <formula1>$H$12:$I$12</formula1>
    </dataValidation>
    <dataValidation type="list" allowBlank="1" showInputMessage="1" showErrorMessage="1" sqref="E12">
      <formula1>$J$12:$K$12</formula1>
    </dataValidation>
    <dataValidation type="list" allowBlank="1" showInputMessage="1" showErrorMessage="1" sqref="F12">
      <formula1>$L$12:$M$12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E13">
      <formula1>$J$13:$K$13</formula1>
    </dataValidation>
    <dataValidation type="list" allowBlank="1" showInputMessage="1" showErrorMessage="1" sqref="F13">
      <formula1>$L$13:$M$13</formula1>
    </dataValidation>
    <dataValidation type="list" allowBlank="1" showInputMessage="1" showErrorMessage="1" sqref="D14">
      <formula1>$H$14:$I$14</formula1>
    </dataValidation>
    <dataValidation type="list" allowBlank="1" showInputMessage="1" showErrorMessage="1" sqref="E14">
      <formula1>$J$14:$K$14</formula1>
    </dataValidation>
    <dataValidation type="list" allowBlank="1" showInputMessage="1" showErrorMessage="1" sqref="F14">
      <formula1>$L$14:$M$14</formula1>
    </dataValidation>
    <dataValidation type="list" allowBlank="1" showInputMessage="1" showErrorMessage="1" sqref="D15:D16">
      <formula1>$H$15:$I$15</formula1>
    </dataValidation>
    <dataValidation type="list" allowBlank="1" showInputMessage="1" showErrorMessage="1" sqref="E15:E16">
      <formula1>$J$15:$K$15</formula1>
    </dataValidation>
  </dataValidations>
  <pageMargins left="0.23622047244094491" right="0.23622047244094491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rowBreaks count="1" manualBreakCount="1">
    <brk id="9" max="5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view="pageBreakPreview" topLeftCell="A40" zoomScaleNormal="100" zoomScaleSheetLayoutView="100" workbookViewId="0">
      <selection activeCell="C74" sqref="C74"/>
    </sheetView>
  </sheetViews>
  <sheetFormatPr defaultRowHeight="12.75"/>
  <cols>
    <col min="1" max="1" width="9.140625" style="91"/>
    <col min="2" max="2" width="29.5703125" style="62" customWidth="1"/>
    <col min="3" max="3" width="112.7109375" style="62" customWidth="1"/>
    <col min="4" max="5" width="9.42578125" style="62" customWidth="1"/>
    <col min="6" max="6" width="14.85546875" style="62" customWidth="1"/>
    <col min="7" max="7" width="16.28515625" style="62" hidden="1" customWidth="1"/>
    <col min="8" max="14" width="9.140625" style="62" hidden="1" customWidth="1"/>
    <col min="15" max="16384" width="9.140625" style="62"/>
  </cols>
  <sheetData>
    <row r="1" spans="1:14">
      <c r="B1" s="92" t="str">
        <f>NagAOC!A18</f>
        <v>Numer ewidencyjny wniosku:</v>
      </c>
      <c r="C1" s="92" t="str">
        <f>NagAOC!B18</f>
        <v xml:space="preserve"> </v>
      </c>
    </row>
    <row r="2" spans="1:14">
      <c r="B2" s="92"/>
      <c r="C2" s="93"/>
    </row>
    <row r="3" spans="1:14" ht="15.75">
      <c r="A3" s="94" t="s">
        <v>64</v>
      </c>
      <c r="B3" s="65"/>
      <c r="C3" s="65"/>
      <c r="D3" s="65"/>
      <c r="E3" s="65"/>
      <c r="F3" s="65"/>
      <c r="G3" s="65"/>
    </row>
    <row r="4" spans="1:14" ht="15.75">
      <c r="A4" s="95" t="s">
        <v>38</v>
      </c>
      <c r="B4" s="65"/>
      <c r="C4" s="65"/>
      <c r="D4" s="65"/>
      <c r="E4" s="65"/>
      <c r="F4" s="65"/>
      <c r="G4" s="65"/>
    </row>
    <row r="5" spans="1:14" ht="13.5" thickBot="1">
      <c r="A5" s="96" t="s">
        <v>14</v>
      </c>
      <c r="B5" s="97" t="s">
        <v>65</v>
      </c>
      <c r="C5" s="97" t="s">
        <v>16</v>
      </c>
      <c r="D5" s="97" t="s">
        <v>39</v>
      </c>
      <c r="E5" s="97" t="s">
        <v>40</v>
      </c>
      <c r="F5" s="98" t="s">
        <v>41</v>
      </c>
      <c r="G5" s="99" t="s">
        <v>42</v>
      </c>
    </row>
    <row r="6" spans="1:14" ht="54.75" customHeight="1">
      <c r="A6" s="100">
        <v>1</v>
      </c>
      <c r="B6" s="101" t="s">
        <v>66</v>
      </c>
      <c r="C6" s="102" t="s">
        <v>67</v>
      </c>
      <c r="D6" s="103"/>
      <c r="E6" s="104"/>
      <c r="F6" s="104"/>
      <c r="G6" s="105" t="str">
        <f>IF(OR(EXACT(B.KryteriaDopOgólne[[#This Row],[Tak]],"X"),EXACT(B.KryteriaDopOgólne[[#This Row],[Nie dotyczy]],"X")),"X","")</f>
        <v/>
      </c>
      <c r="I6" s="76" t="str">
        <f>IF(AND(EXACT(B.KryteriaDopOgólne[[#This Row],[Nie]],""),EXACT(B.KryteriaDopOgólne[[#This Row],[Nie dotyczy]],"")),"X","")</f>
        <v>X</v>
      </c>
      <c r="J6" s="76"/>
      <c r="K6" s="62" t="str">
        <f>IF(AND(EXACT(B.KryteriaDopOgólne[[#This Row],[Tak]],""),EXACT(B.KryteriaDopOgólne[[#This Row],[Nie dotyczy]],"")),"X","")</f>
        <v>X</v>
      </c>
      <c r="L6" s="77"/>
      <c r="M6" s="62" t="str">
        <f>IF(AND(EXACT(B.KryteriaDopOgólne[[#This Row],[Tak]],""),EXACT(B.KryteriaDopOgólne[[#This Row],[Nie]],"")),"X","")</f>
        <v>X</v>
      </c>
      <c r="N6" s="77"/>
    </row>
    <row r="7" spans="1:14" ht="146.25" customHeight="1">
      <c r="A7" s="106">
        <v>2</v>
      </c>
      <c r="B7" s="107" t="s">
        <v>68</v>
      </c>
      <c r="C7" s="108" t="s">
        <v>69</v>
      </c>
      <c r="D7" s="109"/>
      <c r="E7" s="110"/>
      <c r="F7" s="110" t="s">
        <v>70</v>
      </c>
      <c r="G7" s="111" t="str">
        <f>IF(OR(EXACT(B.KryteriaDopOgólne[[#This Row],[Tak]],"X"),EXACT(B.KryteriaDopOgólne[[#This Row],[Nie dotyczy]],"X")),"X","")</f>
        <v/>
      </c>
      <c r="I7" s="76" t="str">
        <f>IF(AND(EXACT(B.KryteriaDopOgólne[[#This Row],[Nie]],""),EXACT(B.KryteriaDopOgólne[[#This Row],[Nie dotyczy]],"")),"X","")</f>
        <v>X</v>
      </c>
      <c r="J7" s="77"/>
      <c r="K7" s="62" t="str">
        <f>IF(AND(EXACT(B.KryteriaDopOgólne[[#This Row],[Tak]],""),EXACT(B.KryteriaDopOgólne[[#This Row],[Nie dotyczy]],"")),"X","")</f>
        <v>X</v>
      </c>
      <c r="L7" s="77"/>
      <c r="M7" s="62" t="str">
        <f>IF(AND(EXACT(B.KryteriaDopOgólne[[#This Row],[Tak]],""),EXACT(B.KryteriaDopOgólne[[#This Row],[Nie]],"")),"X","")</f>
        <v>X</v>
      </c>
      <c r="N7" s="77"/>
    </row>
    <row r="8" spans="1:14" ht="208.5" customHeight="1">
      <c r="A8" s="106">
        <v>3</v>
      </c>
      <c r="B8" s="107" t="s">
        <v>71</v>
      </c>
      <c r="C8" s="108" t="s">
        <v>72</v>
      </c>
      <c r="D8" s="109"/>
      <c r="E8" s="110"/>
      <c r="F8" s="110"/>
      <c r="G8" s="111" t="str">
        <f>IF(OR(EXACT(B.KryteriaDopOgólne[[#This Row],[Tak]],"X"),EXACT(B.KryteriaDopOgólne[[#This Row],[Nie dotyczy]],"X")),"X","")</f>
        <v/>
      </c>
      <c r="I8" s="76" t="str">
        <f>IF(AND(EXACT(B.KryteriaDopOgólne[[#This Row],[Nie]],""),EXACT(B.KryteriaDopOgólne[[#This Row],[Nie dotyczy]],"")),"X","")</f>
        <v>X</v>
      </c>
      <c r="J8" s="77"/>
      <c r="K8" s="62" t="str">
        <f>IF(AND(EXACT(B.KryteriaDopOgólne[[#This Row],[Tak]],""),EXACT(B.KryteriaDopOgólne[[#This Row],[Nie dotyczy]],"")),"X","")</f>
        <v>X</v>
      </c>
      <c r="L8" s="77"/>
      <c r="M8" s="62" t="str">
        <f>IF(AND(EXACT(B.KryteriaDopOgólne[[#This Row],[Tak]],""),EXACT(B.KryteriaDopOgólne[[#This Row],[Nie]],"")),"X","")</f>
        <v>X</v>
      </c>
      <c r="N8" s="77"/>
    </row>
    <row r="9" spans="1:14" ht="102.75" customHeight="1">
      <c r="A9" s="106">
        <v>4</v>
      </c>
      <c r="B9" s="107" t="s">
        <v>73</v>
      </c>
      <c r="C9" s="108" t="s">
        <v>74</v>
      </c>
      <c r="D9" s="109"/>
      <c r="E9" s="110"/>
      <c r="F9" s="110"/>
      <c r="G9" s="111" t="str">
        <f>IF(OR(EXACT(B.KryteriaDopOgólne[[#This Row],[Tak]],"X"),EXACT(B.KryteriaDopOgólne[[#This Row],[Nie dotyczy]],"X")),"X","")</f>
        <v/>
      </c>
      <c r="I9" s="76" t="str">
        <f>IF(AND(EXACT(B.KryteriaDopOgólne[[#This Row],[Nie]],""),EXACT(B.KryteriaDopOgólne[[#This Row],[Nie dotyczy]],"")),"X","")</f>
        <v>X</v>
      </c>
      <c r="J9" s="77"/>
      <c r="K9" s="62" t="str">
        <f>IF(AND(EXACT(B.KryteriaDopOgólne[[#This Row],[Tak]],""),EXACT(B.KryteriaDopOgólne[[#This Row],[Nie dotyczy]],"")),"X","")</f>
        <v>X</v>
      </c>
      <c r="L9" s="77"/>
      <c r="M9" s="62" t="str">
        <f>IF(AND(EXACT(B.KryteriaDopOgólne[[#This Row],[Tak]],""),EXACT(B.KryteriaDopOgólne[[#This Row],[Nie]],"")),"X","")</f>
        <v>X</v>
      </c>
      <c r="N9" s="77"/>
    </row>
    <row r="10" spans="1:14" ht="161.25" customHeight="1">
      <c r="A10" s="106">
        <v>5</v>
      </c>
      <c r="B10" s="107" t="s">
        <v>75</v>
      </c>
      <c r="C10" s="108" t="s">
        <v>76</v>
      </c>
      <c r="D10" s="109"/>
      <c r="E10" s="110"/>
      <c r="F10" s="110"/>
      <c r="G10" s="111" t="str">
        <f>IF(OR(EXACT(B.KryteriaDopOgólne[[#This Row],[Tak]],"X"),EXACT(B.KryteriaDopOgólne[[#This Row],[Nie dotyczy]],"X")),"X","")</f>
        <v/>
      </c>
      <c r="I10" s="76" t="str">
        <f>IF(AND(EXACT(B.KryteriaDopOgólne[[#This Row],[Nie]],""),EXACT(B.KryteriaDopOgólne[[#This Row],[Nie dotyczy]],"")),"X","")</f>
        <v>X</v>
      </c>
      <c r="J10" s="77"/>
      <c r="K10" s="62" t="str">
        <f>IF(AND(EXACT(B.KryteriaDopOgólne[[#This Row],[Tak]],""),EXACT(B.KryteriaDopOgólne[[#This Row],[Nie dotyczy]],"")),"X","")</f>
        <v>X</v>
      </c>
      <c r="L10" s="77"/>
      <c r="M10" s="62" t="str">
        <f>IF(AND(EXACT(B.KryteriaDopOgólne[[#This Row],[Tak]],""),EXACT(B.KryteriaDopOgólne[[#This Row],[Nie]],"")),"X","")</f>
        <v>X</v>
      </c>
      <c r="N10" s="77"/>
    </row>
    <row r="11" spans="1:14" ht="60" customHeight="1">
      <c r="A11" s="106">
        <v>6</v>
      </c>
      <c r="B11" s="107" t="s">
        <v>77</v>
      </c>
      <c r="C11" s="108" t="s">
        <v>78</v>
      </c>
      <c r="D11" s="109"/>
      <c r="E11" s="110"/>
      <c r="F11" s="110"/>
      <c r="G11" s="111" t="str">
        <f>IF(OR(EXACT(B.KryteriaDopOgólne[[#This Row],[Tak]],"X"),EXACT(B.KryteriaDopOgólne[[#This Row],[Nie dotyczy]],"X")),"X","")</f>
        <v/>
      </c>
      <c r="I11" s="76" t="str">
        <f>IF(AND(EXACT(B.KryteriaDopOgólne[[#This Row],[Nie]],""),EXACT(B.KryteriaDopOgólne[[#This Row],[Nie dotyczy]],"")),"X","")</f>
        <v>X</v>
      </c>
      <c r="J11" s="77"/>
      <c r="K11" s="62" t="str">
        <f>IF(AND(EXACT(B.KryteriaDopOgólne[[#This Row],[Tak]],""),EXACT(B.KryteriaDopOgólne[[#This Row],[Nie dotyczy]],"")),"X","")</f>
        <v>X</v>
      </c>
      <c r="L11" s="77"/>
      <c r="M11" s="62" t="str">
        <f>IF(AND(EXACT(B.KryteriaDopOgólne[[#This Row],[Tak]],""),EXACT(B.KryteriaDopOgólne[[#This Row],[Nie]],"")),"X","")</f>
        <v>X</v>
      </c>
      <c r="N11" s="77"/>
    </row>
    <row r="12" spans="1:14" ht="81.75" customHeight="1">
      <c r="A12" s="106">
        <v>7</v>
      </c>
      <c r="B12" s="107" t="s">
        <v>79</v>
      </c>
      <c r="C12" s="108" t="s">
        <v>80</v>
      </c>
      <c r="D12" s="109"/>
      <c r="E12" s="110"/>
      <c r="F12" s="110"/>
      <c r="G12" s="111" t="str">
        <f>IF(OR(EXACT(B.KryteriaDopOgólne[[#This Row],[Tak]],"X"),EXACT(B.KryteriaDopOgólne[[#This Row],[Nie dotyczy]],"X")),"X","")</f>
        <v/>
      </c>
      <c r="I12" s="76" t="str">
        <f>IF(AND(EXACT(B.KryteriaDopOgólne[[#This Row],[Nie]],""),EXACT(B.KryteriaDopOgólne[[#This Row],[Nie dotyczy]],"")),"X","")</f>
        <v>X</v>
      </c>
      <c r="J12" s="77"/>
      <c r="K12" s="62" t="str">
        <f>IF(AND(EXACT(B.KryteriaDopOgólne[[#This Row],[Tak]],""),EXACT(B.KryteriaDopOgólne[[#This Row],[Nie dotyczy]],"")),"X","")</f>
        <v>X</v>
      </c>
      <c r="L12" s="77"/>
      <c r="M12" s="62" t="str">
        <f>IF(AND(EXACT(B.KryteriaDopOgólne[[#This Row],[Tak]],""),EXACT(B.KryteriaDopOgólne[[#This Row],[Nie]],"")),"X","")</f>
        <v>X</v>
      </c>
      <c r="N12" s="77"/>
    </row>
    <row r="13" spans="1:14" ht="85.5" customHeight="1">
      <c r="A13" s="106">
        <v>8</v>
      </c>
      <c r="B13" s="107" t="s">
        <v>81</v>
      </c>
      <c r="C13" s="107" t="s">
        <v>82</v>
      </c>
      <c r="D13" s="109"/>
      <c r="E13" s="110"/>
      <c r="F13" s="110" t="s">
        <v>70</v>
      </c>
      <c r="G13" s="111" t="str">
        <f>IF(OR(EXACT(B.KryteriaDopOgólne[[#This Row],[Tak]],"X"),EXACT(B.KryteriaDopOgólne[[#This Row],[Nie dotyczy]],"X")),"X","")</f>
        <v/>
      </c>
      <c r="I13" s="76" t="str">
        <f>IF(AND(EXACT(B.KryteriaDopOgólne[[#This Row],[Nie]],""),EXACT(B.KryteriaDopOgólne[[#This Row],[Nie dotyczy]],"")),"X","")</f>
        <v>X</v>
      </c>
      <c r="J13" s="77"/>
      <c r="K13" s="62" t="str">
        <f>IF(AND(EXACT(B.KryteriaDopOgólne[[#This Row],[Tak]],""),EXACT(B.KryteriaDopOgólne[[#This Row],[Nie dotyczy]],"")),"X","")</f>
        <v>X</v>
      </c>
      <c r="L13" s="77"/>
      <c r="M13" s="62" t="str">
        <f>IF(AND(EXACT(B.KryteriaDopOgólne[[#This Row],[Tak]],""),EXACT(B.KryteriaDopOgólne[[#This Row],[Nie]],"")),"X","")</f>
        <v>X</v>
      </c>
      <c r="N13" s="77"/>
    </row>
    <row r="14" spans="1:14" ht="245.25" customHeight="1">
      <c r="A14" s="106">
        <v>9</v>
      </c>
      <c r="B14" s="107" t="s">
        <v>83</v>
      </c>
      <c r="C14" s="108" t="s">
        <v>84</v>
      </c>
      <c r="D14" s="109"/>
      <c r="E14" s="110"/>
      <c r="F14" s="110"/>
      <c r="G14" s="111" t="str">
        <f>IF(OR(EXACT(B.KryteriaDopOgólne[[#This Row],[Tak]],"X"),EXACT(B.KryteriaDopOgólne[[#This Row],[Nie dotyczy]],"X")),"X","")</f>
        <v/>
      </c>
      <c r="I14" s="76" t="str">
        <f>IF(AND(EXACT(B.KryteriaDopOgólne[[#This Row],[Nie]],""),EXACT(B.KryteriaDopOgólne[[#This Row],[Nie dotyczy]],"")),"X","")</f>
        <v>X</v>
      </c>
      <c r="J14" s="77"/>
      <c r="K14" s="62" t="str">
        <f>IF(AND(EXACT(B.KryteriaDopOgólne[[#This Row],[Tak]],""),EXACT(B.KryteriaDopOgólne[[#This Row],[Nie dotyczy]],"")),"X","")</f>
        <v>X</v>
      </c>
      <c r="L14" s="77"/>
      <c r="M14" s="62" t="str">
        <f>IF(AND(EXACT(B.KryteriaDopOgólne[[#This Row],[Tak]],""),EXACT(B.KryteriaDopOgólne[[#This Row],[Nie]],"")),"X","")</f>
        <v>X</v>
      </c>
      <c r="N14" s="77"/>
    </row>
    <row r="15" spans="1:14" ht="90.75" customHeight="1">
      <c r="A15" s="106">
        <v>10</v>
      </c>
      <c r="B15" s="107" t="s">
        <v>85</v>
      </c>
      <c r="C15" s="108" t="s">
        <v>86</v>
      </c>
      <c r="D15" s="109"/>
      <c r="E15" s="110"/>
      <c r="F15" s="110"/>
      <c r="G15" s="111" t="str">
        <f>IF(OR(EXACT(B.KryteriaDopOgólne[[#This Row],[Tak]],"X"),EXACT(B.KryteriaDopOgólne[[#This Row],[Nie dotyczy]],"X")),"X","")</f>
        <v/>
      </c>
      <c r="I15" s="76" t="str">
        <f>IF(AND(EXACT(B.KryteriaDopOgólne[[#This Row],[Nie]],""),EXACT(B.KryteriaDopOgólne[[#This Row],[Nie dotyczy]],"")),"X","")</f>
        <v>X</v>
      </c>
      <c r="J15" s="77"/>
      <c r="K15" s="62" t="str">
        <f>IF(AND(EXACT(B.KryteriaDopOgólne[[#This Row],[Tak]],""),EXACT(B.KryteriaDopOgólne[[#This Row],[Nie dotyczy]],"")),"X","")</f>
        <v>X</v>
      </c>
      <c r="L15" s="77"/>
      <c r="M15" s="62" t="str">
        <f>IF(AND(EXACT(B.KryteriaDopOgólne[[#This Row],[Tak]],""),EXACT(B.KryteriaDopOgólne[[#This Row],[Nie]],"")),"X","")</f>
        <v>X</v>
      </c>
      <c r="N15" s="77"/>
    </row>
    <row r="16" spans="1:14" ht="153">
      <c r="A16" s="106">
        <v>11</v>
      </c>
      <c r="B16" s="107" t="s">
        <v>87</v>
      </c>
      <c r="C16" s="108" t="s">
        <v>88</v>
      </c>
      <c r="D16" s="109"/>
      <c r="E16" s="110"/>
      <c r="F16" s="110"/>
      <c r="G16" s="111" t="str">
        <f>IF(OR(EXACT(B.KryteriaDopOgólne[[#This Row],[Tak]],"X"),EXACT(B.KryteriaDopOgólne[[#This Row],[Nie dotyczy]],"X")),"X","")</f>
        <v/>
      </c>
      <c r="I16" s="76" t="str">
        <f>IF(AND(EXACT(B.KryteriaDopOgólne[[#This Row],[Nie]],""),EXACT(B.KryteriaDopOgólne[[#This Row],[Nie dotyczy]],"")),"X","")</f>
        <v>X</v>
      </c>
      <c r="J16" s="77"/>
      <c r="K16" s="62" t="str">
        <f>IF(AND(EXACT(B.KryteriaDopOgólne[[#This Row],[Tak]],""),EXACT(B.KryteriaDopOgólne[[#This Row],[Nie dotyczy]],"")),"X","")</f>
        <v>X</v>
      </c>
      <c r="L16" s="77"/>
      <c r="M16" s="62" t="str">
        <f>IF(AND(EXACT(B.KryteriaDopOgólne[[#This Row],[Tak]],""),EXACT(B.KryteriaDopOgólne[[#This Row],[Nie]],"")),"X","")</f>
        <v>X</v>
      </c>
      <c r="N16" s="77"/>
    </row>
    <row r="17" spans="1:14" ht="84" customHeight="1">
      <c r="A17" s="106">
        <v>12</v>
      </c>
      <c r="B17" s="107" t="s">
        <v>89</v>
      </c>
      <c r="C17" s="108" t="s">
        <v>90</v>
      </c>
      <c r="D17" s="109"/>
      <c r="E17" s="110"/>
      <c r="F17" s="110"/>
      <c r="G17" s="111" t="str">
        <f>IF(OR(EXACT(B.KryteriaDopOgólne[[#This Row],[Tak]],"X"),EXACT(B.KryteriaDopOgólne[[#This Row],[Nie dotyczy]],"X")),"X","")</f>
        <v/>
      </c>
      <c r="I17" s="76" t="str">
        <f>IF(AND(EXACT(B.KryteriaDopOgólne[[#This Row],[Nie]],""),EXACT(B.KryteriaDopOgólne[[#This Row],[Nie dotyczy]],"")),"X","")</f>
        <v>X</v>
      </c>
      <c r="J17" s="77"/>
      <c r="K17" s="62" t="str">
        <f>IF(AND(EXACT(B.KryteriaDopOgólne[[#This Row],[Tak]],""),EXACT(B.KryteriaDopOgólne[[#This Row],[Nie dotyczy]],"")),"X","")</f>
        <v>X</v>
      </c>
      <c r="L17" s="77"/>
      <c r="M17" s="62" t="str">
        <f>IF(AND(EXACT(B.KryteriaDopOgólne[[#This Row],[Tak]],""),EXACT(B.KryteriaDopOgólne[[#This Row],[Nie]],"")),"X","")</f>
        <v>X</v>
      </c>
      <c r="N17" s="77"/>
    </row>
    <row r="18" spans="1:14" ht="77.25" customHeight="1">
      <c r="A18" s="112">
        <v>13</v>
      </c>
      <c r="B18" s="113" t="s">
        <v>91</v>
      </c>
      <c r="C18" s="113" t="s">
        <v>92</v>
      </c>
      <c r="D18" s="109"/>
      <c r="E18" s="110"/>
      <c r="F18" s="110"/>
      <c r="G18" s="111" t="str">
        <f>IF(OR(EXACT(B.KryteriaDopOgólne[[#This Row],[Tak]],"X"),EXACT(B.KryteriaDopOgólne[[#This Row],[Nie dotyczy]],"X")),"X","")</f>
        <v/>
      </c>
      <c r="I18" s="76" t="str">
        <f>IF(AND(EXACT(B.KryteriaDopOgólne[[#This Row],[Nie]],""),EXACT(B.KryteriaDopOgólne[[#This Row],[Nie dotyczy]],"")),"X","")</f>
        <v>X</v>
      </c>
      <c r="J18" s="77"/>
      <c r="K18" s="62" t="str">
        <f>IF(AND(EXACT(B.KryteriaDopOgólne[[#This Row],[Tak]],""),EXACT(B.KryteriaDopOgólne[[#This Row],[Nie dotyczy]],"")),"X","")</f>
        <v>X</v>
      </c>
      <c r="L18" s="77"/>
      <c r="M18" s="62" t="str">
        <f>IF(AND(EXACT(B.KryteriaDopOgólne[[#This Row],[Tak]],""),EXACT(B.KryteriaDopOgólne[[#This Row],[Nie]],"")),"X","")</f>
        <v>X</v>
      </c>
      <c r="N18" s="77"/>
    </row>
    <row r="19" spans="1:14">
      <c r="A19" s="114" t="s">
        <v>93</v>
      </c>
      <c r="B19" s="115"/>
      <c r="C19" s="115"/>
      <c r="D19" s="60"/>
      <c r="E19" s="60"/>
      <c r="F19" s="60"/>
      <c r="G19" s="60"/>
    </row>
    <row r="20" spans="1:14" s="120" customFormat="1">
      <c r="A20" s="116"/>
      <c r="B20" s="117" t="str">
        <f>[1]NagAOC!A18</f>
        <v>Numer ewidencyjny wniosku:</v>
      </c>
      <c r="C20" s="118" t="str">
        <f>[1]NagAOC!B18</f>
        <v xml:space="preserve"> </v>
      </c>
      <c r="D20" s="119"/>
      <c r="E20" s="119"/>
      <c r="F20" s="119"/>
      <c r="G20" s="119"/>
    </row>
    <row r="21" spans="1:14" s="120" customFormat="1">
      <c r="A21" s="116"/>
      <c r="B21" s="117"/>
      <c r="C21" s="118"/>
      <c r="D21" s="119"/>
      <c r="E21" s="119"/>
      <c r="F21" s="119"/>
      <c r="G21" s="119"/>
    </row>
    <row r="22" spans="1:14" ht="15.75">
      <c r="A22" s="121" t="s">
        <v>94</v>
      </c>
      <c r="B22" s="115"/>
      <c r="C22" s="115"/>
      <c r="D22" s="60"/>
      <c r="E22" s="60"/>
      <c r="F22" s="60"/>
      <c r="G22" s="60"/>
    </row>
    <row r="23" spans="1:14" ht="15.75">
      <c r="A23" s="122" t="s">
        <v>38</v>
      </c>
      <c r="B23" s="115"/>
      <c r="C23" s="115"/>
      <c r="D23" s="60"/>
      <c r="E23" s="60"/>
      <c r="F23" s="60"/>
      <c r="G23" s="60"/>
    </row>
    <row r="24" spans="1:14" ht="13.5" thickBot="1">
      <c r="A24" s="123" t="s">
        <v>14</v>
      </c>
      <c r="B24" s="124" t="s">
        <v>65</v>
      </c>
      <c r="C24" s="124" t="s">
        <v>16</v>
      </c>
      <c r="D24" s="124" t="s">
        <v>39</v>
      </c>
      <c r="E24" s="124" t="s">
        <v>40</v>
      </c>
      <c r="F24" s="125" t="s">
        <v>41</v>
      </c>
      <c r="G24" s="126" t="s">
        <v>42</v>
      </c>
    </row>
    <row r="25" spans="1:14" ht="216.75">
      <c r="A25" s="127">
        <v>1</v>
      </c>
      <c r="B25" s="128" t="s">
        <v>95</v>
      </c>
      <c r="C25" s="128" t="s">
        <v>96</v>
      </c>
      <c r="D25" s="129"/>
      <c r="E25" s="130"/>
      <c r="F25" s="131"/>
      <c r="G25" s="130" t="str">
        <f>IF(OR(EXACT(B.KryteriaDopSektorowe[[#This Row],[Tak]],"X"),EXACT(B.KryteriaDopSektorowe[[#This Row],[Nie dotyczy]],"X")),"X","")</f>
        <v/>
      </c>
      <c r="I25" s="76" t="str">
        <f>IF(AND(EXACT(B.KryteriaDopSektorowe[[#This Row],[Nie]],""),EXACT(B.KryteriaDopSektorowe[[#This Row],[Nie dotyczy]],"")),"X","")</f>
        <v>X</v>
      </c>
      <c r="J25" s="77"/>
      <c r="K25" s="62" t="str">
        <f>IF(AND(EXACT(B.KryteriaDopSektorowe[[#This Row],[Tak]],""),EXACT(B.KryteriaDopSektorowe[[#This Row],[Nie dotyczy]],"")),"X","")</f>
        <v>X</v>
      </c>
      <c r="L25" s="77"/>
      <c r="M25" s="62" t="str">
        <f>IF(AND(EXACT(B.KryteriaDopSektorowe[[#This Row],[Tak]],""),EXACT(B.KryteriaDopSektorowe[[#This Row],[Nie]],"")),"X","")</f>
        <v>X</v>
      </c>
    </row>
    <row r="26" spans="1:14" ht="68.25" customHeight="1">
      <c r="A26" s="127">
        <v>2</v>
      </c>
      <c r="B26" s="128" t="s">
        <v>97</v>
      </c>
      <c r="C26" s="128" t="s">
        <v>98</v>
      </c>
      <c r="D26" s="129"/>
      <c r="E26" s="130"/>
      <c r="F26" s="130"/>
      <c r="G26" s="130" t="str">
        <f>IF(OR(EXACT(B.KryteriaDopSektorowe[[#This Row],[Tak]],"X"),EXACT(B.KryteriaDopSektorowe[[#This Row],[Nie dotyczy]],"X")),"X","")</f>
        <v/>
      </c>
      <c r="I26" s="76" t="str">
        <f>IF(AND(EXACT(B.KryteriaDopSektorowe[[#This Row],[Nie]],""),EXACT(B.KryteriaDopSektorowe[[#This Row],[Nie dotyczy]],"")),"X","")</f>
        <v>X</v>
      </c>
      <c r="J26" s="77"/>
      <c r="K26" s="62" t="str">
        <f>IF(AND(EXACT(B.KryteriaDopSektorowe[[#This Row],[Tak]],""),EXACT(B.KryteriaDopSektorowe[[#This Row],[Nie dotyczy]],"")),"X","")</f>
        <v>X</v>
      </c>
      <c r="L26" s="77"/>
      <c r="M26" s="62" t="str">
        <f>IF(AND(EXACT(B.KryteriaDopSektorowe[[#This Row],[Tak]],""),EXACT(B.KryteriaDopSektorowe[[#This Row],[Nie]],"")),"X","")</f>
        <v>X</v>
      </c>
    </row>
    <row r="27" spans="1:14" ht="60.75" customHeight="1">
      <c r="A27" s="127">
        <v>3</v>
      </c>
      <c r="B27" s="128" t="s">
        <v>99</v>
      </c>
      <c r="C27" s="128" t="s">
        <v>100</v>
      </c>
      <c r="D27" s="129"/>
      <c r="E27" s="130"/>
      <c r="F27" s="132"/>
      <c r="G27" s="130" t="str">
        <f>IF(OR(EXACT(B.KryteriaDopSektorowe[[#This Row],[Tak]],"X"),EXACT(B.KryteriaDopSektorowe[[#This Row],[Nie dotyczy]],"X")),"X","")</f>
        <v/>
      </c>
      <c r="I27" s="76" t="str">
        <f>IF(AND(EXACT(B.KryteriaDopSektorowe[[#This Row],[Nie]],""),EXACT(B.KryteriaDopSektorowe[[#This Row],[Nie dotyczy]],"")),"X","")</f>
        <v>X</v>
      </c>
      <c r="J27" s="77"/>
      <c r="K27" s="62" t="str">
        <f>IF(AND(EXACT(B.KryteriaDopSektorowe[[#This Row],[Tak]],""),EXACT(B.KryteriaDopSektorowe[[#This Row],[Nie dotyczy]],"")),"X","")</f>
        <v>X</v>
      </c>
      <c r="L27" s="77"/>
      <c r="M27" s="62" t="str">
        <f>IF(AND(EXACT(B.KryteriaDopSektorowe[[#This Row],[Tak]],""),EXACT(B.KryteriaDopSektorowe[[#This Row],[Nie]],"")),"X","")</f>
        <v>X</v>
      </c>
    </row>
    <row r="28" spans="1:14" ht="140.25">
      <c r="A28" s="127">
        <v>4</v>
      </c>
      <c r="B28" s="128" t="s">
        <v>101</v>
      </c>
      <c r="C28" s="128" t="s">
        <v>102</v>
      </c>
      <c r="D28" s="129"/>
      <c r="E28" s="130"/>
      <c r="F28" s="133"/>
      <c r="G28" s="130" t="str">
        <f>IF(OR(EXACT(B.KryteriaDopSektorowe[[#This Row],[Tak]],"X"),EXACT(B.KryteriaDopSektorowe[[#This Row],[Nie dotyczy]],"X")),"X","")</f>
        <v/>
      </c>
      <c r="I28" s="76" t="str">
        <f>IF(AND(EXACT(B.KryteriaDopSektorowe[[#This Row],[Nie]],""),EXACT(B.KryteriaDopSektorowe[[#This Row],[Nie dotyczy]],"")),"X","")</f>
        <v>X</v>
      </c>
      <c r="J28" s="77"/>
      <c r="K28" s="62" t="str">
        <f>IF(AND(EXACT(B.KryteriaDopSektorowe[[#This Row],[Tak]],""),EXACT(B.KryteriaDopSektorowe[[#This Row],[Nie dotyczy]],"")),"X","")</f>
        <v>X</v>
      </c>
      <c r="L28" s="77"/>
      <c r="M28" s="62" t="str">
        <f>IF(AND(EXACT(B.KryteriaDopSektorowe[[#This Row],[Tak]],""),EXACT(B.KryteriaDopSektorowe[[#This Row],[Nie]],"")),"X","")</f>
        <v>X</v>
      </c>
    </row>
    <row r="29" spans="1:14" ht="51">
      <c r="A29" s="127">
        <v>5</v>
      </c>
      <c r="B29" s="128" t="s">
        <v>103</v>
      </c>
      <c r="C29" s="128" t="s">
        <v>104</v>
      </c>
      <c r="D29" s="129"/>
      <c r="E29" s="130"/>
      <c r="F29" s="130"/>
      <c r="G29" s="130" t="str">
        <f>IF(OR(EXACT(B.KryteriaDopSektorowe[[#This Row],[Tak]],"X"),EXACT(B.KryteriaDopSektorowe[[#This Row],[Nie dotyczy]],"X")),"X","")</f>
        <v/>
      </c>
      <c r="I29" s="76" t="str">
        <f>IF(AND(EXACT(B.KryteriaDopSektorowe[[#This Row],[Nie]],""),EXACT(B.KryteriaDopSektorowe[[#This Row],[Nie dotyczy]],"")),"X","")</f>
        <v>X</v>
      </c>
      <c r="J29" s="77"/>
      <c r="K29" s="62" t="str">
        <f>IF(AND(EXACT(B.KryteriaDopSektorowe[[#This Row],[Tak]],""),EXACT(B.KryteriaDopSektorowe[[#This Row],[Nie dotyczy]],"")),"X","")</f>
        <v>X</v>
      </c>
      <c r="L29" s="77"/>
      <c r="M29" s="62" t="str">
        <f>IF(AND(EXACT(B.KryteriaDopSektorowe[[#This Row],[Tak]],""),EXACT(B.KryteriaDopSektorowe[[#This Row],[Nie]],"")),"X","")</f>
        <v>X</v>
      </c>
    </row>
    <row r="30" spans="1:14" ht="65.25" customHeight="1">
      <c r="A30" s="127">
        <v>6</v>
      </c>
      <c r="B30" s="128" t="s">
        <v>105</v>
      </c>
      <c r="C30" s="128" t="s">
        <v>106</v>
      </c>
      <c r="D30" s="129"/>
      <c r="E30" s="130"/>
      <c r="F30" s="130"/>
      <c r="G30" s="130" t="str">
        <f>IF(OR(EXACT(B.KryteriaDopSektorowe[[#This Row],[Tak]],"X"),EXACT(B.KryteriaDopSektorowe[[#This Row],[Nie dotyczy]],"X")),"X","")</f>
        <v/>
      </c>
      <c r="I30" s="76" t="str">
        <f>IF(AND(EXACT(B.KryteriaDopSektorowe[[#This Row],[Nie]],""),EXACT(B.KryteriaDopSektorowe[[#This Row],[Nie dotyczy]],"")),"X","")</f>
        <v>X</v>
      </c>
      <c r="J30" s="77"/>
      <c r="K30" s="62" t="str">
        <f>IF(AND(EXACT(B.KryteriaDopSektorowe[[#This Row],[Tak]],""),EXACT(B.KryteriaDopSektorowe[[#This Row],[Nie dotyczy]],"")),"X","")</f>
        <v>X</v>
      </c>
      <c r="L30" s="77"/>
      <c r="M30" s="62" t="str">
        <f>IF(AND(EXACT(B.KryteriaDopSektorowe[[#This Row],[Tak]],""),EXACT(B.KryteriaDopSektorowe[[#This Row],[Nie]],"")),"X","")</f>
        <v>X</v>
      </c>
    </row>
    <row r="31" spans="1:14" ht="24.75" customHeight="1">
      <c r="A31" s="114" t="s">
        <v>93</v>
      </c>
    </row>
    <row r="32" spans="1:14">
      <c r="A32" s="116"/>
      <c r="B32" s="92" t="str">
        <f>[1]NagAOC!A18</f>
        <v>Numer ewidencyjny wniosku:</v>
      </c>
      <c r="C32" s="134" t="str">
        <f>[1]NagAOC!B18</f>
        <v xml:space="preserve"> </v>
      </c>
      <c r="D32" s="120"/>
      <c r="E32" s="120"/>
      <c r="F32" s="120"/>
      <c r="G32" s="120"/>
    </row>
    <row r="33" spans="1:12" s="120" customFormat="1">
      <c r="A33" s="114"/>
      <c r="B33" s="62"/>
      <c r="C33" s="62"/>
      <c r="D33" s="62"/>
      <c r="E33" s="62"/>
      <c r="F33" s="62"/>
      <c r="G33" s="62"/>
    </row>
    <row r="34" spans="1:12" ht="15.75">
      <c r="B34" s="135" t="s">
        <v>14</v>
      </c>
      <c r="C34" s="136" t="s">
        <v>107</v>
      </c>
      <c r="D34" s="137" t="s">
        <v>39</v>
      </c>
      <c r="E34" s="138" t="s">
        <v>40</v>
      </c>
    </row>
    <row r="35" spans="1:12" ht="15.75">
      <c r="B35" s="139" t="s">
        <v>108</v>
      </c>
      <c r="C35" s="140" t="s">
        <v>109</v>
      </c>
      <c r="D35" s="141"/>
      <c r="E35" s="142"/>
    </row>
    <row r="36" spans="1:12" ht="15.75">
      <c r="B36" s="139" t="s">
        <v>110</v>
      </c>
      <c r="C36" s="140" t="s">
        <v>111</v>
      </c>
      <c r="D36" s="142" t="str">
        <f>IF((LEN(TRIM(CONCATENATE(E6,E7,E8,E9,E10,E11,E12,E13,E14,E15,E16,E17,E18)))&gt;=1),"X","")</f>
        <v/>
      </c>
      <c r="E36" s="142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,OR(EXACT(D16,"X"),EXACT(F16,"X")),OR(EXACT(D17,"X"),EXACT(F17,"X")),OR(EXACT(D18,"X"),EXACT(F18,"X")),OR(EXACT(D19,"X"),EXACT(F19,"X"))),"X"," ")</f>
        <v xml:space="preserve"> </v>
      </c>
      <c r="I36" s="76" t="str">
        <f>IF(EXACT(B.WynikDopuszczenia[[#This Row],[Nie]],""),"X","")</f>
        <v/>
      </c>
      <c r="J36" s="77"/>
      <c r="K36" s="62" t="str">
        <f>IF(EXACT(B.WynikDopuszczenia[[#This Row],[Tak]],""),"X","")</f>
        <v>X</v>
      </c>
      <c r="L36" s="77"/>
    </row>
    <row r="37" spans="1:12" ht="15.75">
      <c r="B37" s="143" t="s">
        <v>112</v>
      </c>
      <c r="C37" s="144" t="s">
        <v>113</v>
      </c>
      <c r="D37" s="145" t="str">
        <f>IF((LEN(TRIM(CONCATENATE(E25,E26,E27,E28,E29,E30)))&gt;0),"X","")</f>
        <v/>
      </c>
      <c r="E37" s="145" t="str">
        <f>IF(AND(OR(EXACT(D25,"X"),EXACT(F25,"X")),OR(EXACT(D26,"X"),EXACT(F26,"X")),OR(EXACT(D27,"X"),EXACT(F27,"X")),OR(EXACT(D28,"X"),EXACT(F28,"X")),OR(EXACT(D29,"X"),EXACT(F29,"X")),OR(EXACT(D30,"X"),EXACT(F30,"X"))),"X"," ")</f>
        <v xml:space="preserve"> </v>
      </c>
      <c r="H37" s="120"/>
    </row>
    <row r="64" spans="2:3" ht="15">
      <c r="B64" s="90"/>
      <c r="C64" s="188" t="s">
        <v>144</v>
      </c>
    </row>
    <row r="65" spans="1:6" ht="18.75">
      <c r="A65" s="146"/>
      <c r="B65" s="65" t="s">
        <v>142</v>
      </c>
      <c r="C65" s="188" t="s">
        <v>145</v>
      </c>
    </row>
    <row r="66" spans="1:6">
      <c r="A66" s="195" t="s">
        <v>114</v>
      </c>
      <c r="B66" s="196"/>
      <c r="C66" s="196"/>
      <c r="D66" s="196"/>
      <c r="E66" s="196"/>
      <c r="F66" s="196"/>
    </row>
    <row r="67" spans="1:6" ht="15.75">
      <c r="B67" s="147"/>
      <c r="C67" s="148"/>
    </row>
    <row r="70" spans="1:6">
      <c r="A70" s="149"/>
    </row>
    <row r="71" spans="1:6">
      <c r="A71" s="150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67:C67" name="Rozstęp1_1"/>
    <protectedRange sqref="B20:C21" name="Rozstęp1_1_1"/>
  </protectedRanges>
  <mergeCells count="1">
    <mergeCell ref="A66:F66"/>
  </mergeCells>
  <conditionalFormatting sqref="C33">
    <cfRule type="notContainsBlanks" dxfId="49" priority="1">
      <formula>LEN(TRIM(C33))&gt;0</formula>
    </cfRule>
  </conditionalFormatting>
  <dataValidations count="59">
    <dataValidation type="list" allowBlank="1" showInputMessage="1" showErrorMessage="1" sqref="E30">
      <formula1>$K$30:$L$30</formula1>
    </dataValidation>
    <dataValidation type="list" allowBlank="1" showInputMessage="1" showErrorMessage="1" sqref="D30">
      <formula1>$I$30:$J$30</formula1>
    </dataValidation>
    <dataValidation type="list" allowBlank="1" showInputMessage="1" showErrorMessage="1" sqref="F29">
      <formula1>$M$29:$N$29</formula1>
    </dataValidation>
    <dataValidation type="list" allowBlank="1" showInputMessage="1" showErrorMessage="1" sqref="E29">
      <formula1>$K$29:$L$29</formula1>
    </dataValidation>
    <dataValidation type="list" allowBlank="1" showInputMessage="1" showErrorMessage="1" sqref="D29">
      <formula1>$I$29:$J$29</formula1>
    </dataValidation>
    <dataValidation type="list" allowBlank="1" showInputMessage="1" showErrorMessage="1" sqref="F28">
      <formula1>$M$28:$N$28</formula1>
    </dataValidation>
    <dataValidation type="list" allowBlank="1" showInputMessage="1" showErrorMessage="1" sqref="E28">
      <formula1>$K$28:$L$28</formula1>
    </dataValidation>
    <dataValidation type="list" allowBlank="1" showInputMessage="1" showErrorMessage="1" sqref="D28">
      <formula1>$I$28:$J$28</formula1>
    </dataValidation>
    <dataValidation type="list" allowBlank="1" showInputMessage="1" showErrorMessage="1" sqref="F27">
      <formula1>$M$27:$N$27</formula1>
    </dataValidation>
    <dataValidation type="list" allowBlank="1" showInputMessage="1" showErrorMessage="1" sqref="E27">
      <formula1>$K$27:$L$27</formula1>
    </dataValidation>
    <dataValidation type="list" allowBlank="1" showInputMessage="1" showErrorMessage="1" sqref="D27">
      <formula1>$I$27:$J$27</formula1>
    </dataValidation>
    <dataValidation type="list" allowBlank="1" showInputMessage="1" showErrorMessage="1" sqref="F26">
      <formula1>$M$26:$N$26</formula1>
    </dataValidation>
    <dataValidation type="list" allowBlank="1" showInputMessage="1" showErrorMessage="1" sqref="E26">
      <formula1>$K$26:$L$26</formula1>
    </dataValidation>
    <dataValidation type="list" allowBlank="1" showInputMessage="1" showErrorMessage="1" sqref="D26">
      <formula1>$I$26:$J$26</formula1>
    </dataValidation>
    <dataValidation type="list" allowBlank="1" showInputMessage="1" showErrorMessage="1" sqref="F25">
      <formula1>$M$25:$N$25</formula1>
    </dataValidation>
    <dataValidation type="list" allowBlank="1" showInputMessage="1" showErrorMessage="1" sqref="E25">
      <formula1>$K$25:$L$25</formula1>
    </dataValidation>
    <dataValidation type="list" allowBlank="1" showInputMessage="1" showErrorMessage="1" sqref="D25">
      <formula1>$I$25:$J$25</formula1>
    </dataValidation>
    <dataValidation type="list" allowBlank="1" showInputMessage="1" showErrorMessage="1" sqref="F18">
      <formula1>$M$18:$N$18</formula1>
    </dataValidation>
    <dataValidation type="list" allowBlank="1" showInputMessage="1" showErrorMessage="1" sqref="E18">
      <formula1>$K$18:$L$18</formula1>
    </dataValidation>
    <dataValidation type="list" allowBlank="1" showInputMessage="1" showErrorMessage="1" sqref="F17">
      <formula1>$M$17:$N$17</formula1>
    </dataValidation>
    <dataValidation type="list" allowBlank="1" showInputMessage="1" showErrorMessage="1" sqref="E17">
      <formula1>$K$17:$L$17</formula1>
    </dataValidation>
    <dataValidation type="list" allowBlank="1" showInputMessage="1" showErrorMessage="1" sqref="D17">
      <formula1>$I$17:$J$17</formula1>
    </dataValidation>
    <dataValidation type="list" allowBlank="1" showInputMessage="1" showErrorMessage="1" sqref="F16">
      <formula1>$M$16:$N$16</formula1>
    </dataValidation>
    <dataValidation type="list" allowBlank="1" showInputMessage="1" showErrorMessage="1" sqref="E16">
      <formula1>$K$16:$L$16</formula1>
    </dataValidation>
    <dataValidation type="list" allowBlank="1" showInputMessage="1" showErrorMessage="1" sqref="D16">
      <formula1>$I$16:$J$16</formula1>
    </dataValidation>
    <dataValidation type="list" allowBlank="1" showInputMessage="1" showErrorMessage="1" sqref="F15">
      <formula1>$M$15:$N$15</formula1>
    </dataValidation>
    <dataValidation type="list" allowBlank="1" showInputMessage="1" showErrorMessage="1" sqref="E15">
      <formula1>$K$15:$L$15</formula1>
    </dataValidation>
    <dataValidation type="list" allowBlank="1" showInputMessage="1" showErrorMessage="1" sqref="D15">
      <formula1>$I$15:$J$15</formula1>
    </dataValidation>
    <dataValidation type="list" allowBlank="1" showInputMessage="1" showErrorMessage="1" sqref="F14">
      <formula1>$M$14:$N$14</formula1>
    </dataValidation>
    <dataValidation type="list" allowBlank="1" showInputMessage="1" showErrorMessage="1" sqref="E14">
      <formula1>$K$14:$L$14</formula1>
    </dataValidation>
    <dataValidation type="list" allowBlank="1" showInputMessage="1" showErrorMessage="1" sqref="D14">
      <formula1>$I$14:$J$14</formula1>
    </dataValidation>
    <dataValidation type="list" allowBlank="1" showInputMessage="1" showErrorMessage="1" sqref="F13">
      <formula1>$M$13:$N$13</formula1>
    </dataValidation>
    <dataValidation type="list" allowBlank="1" showInputMessage="1" showErrorMessage="1" sqref="E13">
      <formula1>$K$13:$L$13</formula1>
    </dataValidation>
    <dataValidation type="list" allowBlank="1" showInputMessage="1" showErrorMessage="1" sqref="D13">
      <formula1>$I$13:$J$13</formula1>
    </dataValidation>
    <dataValidation type="list" allowBlank="1" showInputMessage="1" showErrorMessage="1" sqref="F12">
      <formula1>$M$12:$N$12</formula1>
    </dataValidation>
    <dataValidation type="list" allowBlank="1" showInputMessage="1" showErrorMessage="1" sqref="E12">
      <formula1>$K$12:$L$12</formula1>
    </dataValidation>
    <dataValidation type="list" allowBlank="1" showInputMessage="1" showErrorMessage="1" sqref="D12">
      <formula1>$I$12:$J$12</formula1>
    </dataValidation>
    <dataValidation type="list" allowBlank="1" showInputMessage="1" showErrorMessage="1" sqref="F11">
      <formula1>$M$11:$N$11</formula1>
    </dataValidation>
    <dataValidation type="list" allowBlank="1" showInputMessage="1" showErrorMessage="1" sqref="E11">
      <formula1>$K$11:$L$11</formula1>
    </dataValidation>
    <dataValidation type="list" allowBlank="1" showInputMessage="1" showErrorMessage="1" sqref="D11">
      <formula1>$I$11:$J$11</formula1>
    </dataValidation>
    <dataValidation type="list" allowBlank="1" showInputMessage="1" showErrorMessage="1" sqref="F10">
      <formula1>$M$10:$N$10</formula1>
    </dataValidation>
    <dataValidation type="list" allowBlank="1" showInputMessage="1" showErrorMessage="1" sqref="E10">
      <formula1>" =$J$8:$K$8"</formula1>
    </dataValidation>
    <dataValidation type="list" allowBlank="1" showInputMessage="1" showErrorMessage="1" sqref="D10">
      <formula1>$I$10:$J$10</formula1>
    </dataValidation>
    <dataValidation type="list" allowBlank="1" showInputMessage="1" showErrorMessage="1" sqref="F9">
      <formula1>$M$9:$N$9</formula1>
    </dataValidation>
    <dataValidation type="list" allowBlank="1" showInputMessage="1" showErrorMessage="1" sqref="E9">
      <formula1>$K$9:$L$9</formula1>
    </dataValidation>
    <dataValidation type="list" allowBlank="1" showInputMessage="1" showErrorMessage="1" sqref="D9">
      <formula1>$I$9:$J$9</formula1>
    </dataValidation>
    <dataValidation type="list" allowBlank="1" showInputMessage="1" showErrorMessage="1" sqref="F8">
      <formula1>$M$8:$N$8</formula1>
    </dataValidation>
    <dataValidation type="list" allowBlank="1" showInputMessage="1" showErrorMessage="1" sqref="E8">
      <formula1>$K$8:$L$8</formula1>
    </dataValidation>
    <dataValidation type="list" allowBlank="1" showInputMessage="1" showErrorMessage="1" sqref="D8">
      <formula1>$I$8:$J$8</formula1>
    </dataValidation>
    <dataValidation type="list" allowBlank="1" showInputMessage="1" showErrorMessage="1" sqref="F6">
      <formula1>$M$6:$N$6</formula1>
    </dataValidation>
    <dataValidation type="list" allowBlank="1" showInputMessage="1" showErrorMessage="1" sqref="D6">
      <formula1>$I6:$J$6</formula1>
    </dataValidation>
    <dataValidation type="list" allowBlank="1" showInputMessage="1" showErrorMessage="1" sqref="D7">
      <formula1>$I$7:$J$7</formula1>
    </dataValidation>
    <dataValidation type="list" allowBlank="1" showInputMessage="1" showErrorMessage="1" sqref="F7">
      <formula1>$M$7:$N$7</formula1>
    </dataValidation>
    <dataValidation type="list" allowBlank="1" showInputMessage="1" showErrorMessage="1" sqref="E7">
      <formula1>$K$7:$L$7</formula1>
    </dataValidation>
    <dataValidation type="list" allowBlank="1" showInputMessage="1" showErrorMessage="1" sqref="E6">
      <formula1>$K$6:$L$6</formula1>
    </dataValidation>
    <dataValidation type="list" allowBlank="1" showInputMessage="1" showErrorMessage="1" sqref="D18">
      <formula1>$I$18:$J$18</formula1>
    </dataValidation>
    <dataValidation type="list" allowBlank="1" showInputMessage="1" showErrorMessage="1" sqref="E35">
      <formula1>$K$36:$L$36</formula1>
    </dataValidation>
    <dataValidation type="list" allowBlank="1" showInputMessage="1" showErrorMessage="1" sqref="D35">
      <formula1>$I$36:$J$36</formula1>
    </dataValidation>
    <dataValidation type="list" allowBlank="1" showInputMessage="1" showErrorMessage="1" sqref="F30">
      <formula1>$M$30:$N$30</formula1>
    </dataValidation>
  </dataValidations>
  <pageMargins left="0.70866141732283472" right="0.70866141732283472" top="0.39370078740157483" bottom="0.74803149606299213" header="0.31496062992125984" footer="0.31496062992125984"/>
  <pageSetup paperSize="9" scale="70" fitToHeight="0" orientation="landscape" r:id="rId1"/>
  <headerFooter>
    <oddFooter xml:space="preserve">&amp;C&amp;"-,Standardowy"Strona &amp;P z &amp;N&amp;"Arial,Normalny"
</oddFooter>
  </headerFooter>
  <rowBreaks count="2" manualBreakCount="2">
    <brk id="19" min="1" max="5" man="1"/>
    <brk id="31" min="1" max="5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zoomScaleNormal="100" zoomScaleSheetLayoutView="75" workbookViewId="0">
      <selection activeCell="B33" sqref="B33"/>
    </sheetView>
  </sheetViews>
  <sheetFormatPr defaultRowHeight="15"/>
  <cols>
    <col min="1" max="1" width="9.140625" style="152"/>
    <col min="2" max="2" width="48.85546875" style="152" customWidth="1"/>
    <col min="3" max="3" width="11" style="152" customWidth="1"/>
    <col min="4" max="5" width="9.140625" style="152"/>
    <col min="6" max="7" width="18.42578125" style="152" customWidth="1"/>
    <col min="8" max="8" width="25.140625" style="152" customWidth="1"/>
    <col min="9" max="16384" width="9.140625" style="152"/>
  </cols>
  <sheetData>
    <row r="1" spans="1:12" ht="15.75">
      <c r="A1" s="65"/>
      <c r="B1" s="151" t="str">
        <f>NagAOC!A18</f>
        <v>Numer ewidencyjny wniosku:</v>
      </c>
      <c r="C1" s="151" t="str">
        <f>NagAOC!B18</f>
        <v xml:space="preserve"> </v>
      </c>
      <c r="D1" s="65"/>
      <c r="E1" s="65"/>
      <c r="F1" s="65"/>
      <c r="G1" s="65"/>
      <c r="H1" s="65"/>
    </row>
    <row r="2" spans="1:12" ht="15.75">
      <c r="A2" s="65"/>
      <c r="B2" s="153"/>
      <c r="C2" s="63"/>
      <c r="D2" s="65"/>
      <c r="E2" s="65"/>
      <c r="F2" s="65"/>
      <c r="G2" s="65"/>
      <c r="H2" s="65"/>
    </row>
    <row r="3" spans="1:12" ht="15.75">
      <c r="A3" s="94" t="s">
        <v>115</v>
      </c>
    </row>
    <row r="4" spans="1:12" ht="16.5" thickBot="1">
      <c r="A4" s="94" t="s">
        <v>116</v>
      </c>
    </row>
    <row r="5" spans="1:12" ht="48.75" thickTop="1" thickBot="1">
      <c r="A5" s="154" t="s">
        <v>14</v>
      </c>
      <c r="B5" s="155" t="s">
        <v>117</v>
      </c>
      <c r="C5" s="155" t="s">
        <v>118</v>
      </c>
      <c r="D5" s="155" t="s">
        <v>119</v>
      </c>
      <c r="E5" s="155" t="s">
        <v>120</v>
      </c>
      <c r="F5" s="155" t="s">
        <v>121</v>
      </c>
      <c r="G5" s="155" t="s">
        <v>122</v>
      </c>
      <c r="H5" s="156" t="s">
        <v>123</v>
      </c>
    </row>
    <row r="6" spans="1:12" ht="31.5">
      <c r="A6" s="157" t="s">
        <v>108</v>
      </c>
      <c r="B6" s="158" t="s">
        <v>17</v>
      </c>
      <c r="C6" s="159" t="s">
        <v>124</v>
      </c>
      <c r="D6" s="160">
        <v>1</v>
      </c>
      <c r="E6" s="161">
        <v>8</v>
      </c>
      <c r="F6" s="183"/>
      <c r="G6" s="184">
        <f>C.KryteriaPunktowe[[#This Row],[Liczba uzyskanych punktów (przed zważeniem)]]*C.KryteriaPunktowe[[#This Row],[Waga]]</f>
        <v>0</v>
      </c>
      <c r="H6" s="162"/>
    </row>
    <row r="7" spans="1:12" ht="43.5" customHeight="1">
      <c r="A7" s="163" t="s">
        <v>110</v>
      </c>
      <c r="B7" s="164" t="s">
        <v>18</v>
      </c>
      <c r="C7" s="165" t="s">
        <v>125</v>
      </c>
      <c r="D7" s="166">
        <v>5</v>
      </c>
      <c r="E7" s="167">
        <v>5</v>
      </c>
      <c r="F7" s="168"/>
      <c r="G7" s="168">
        <f>C.KryteriaPunktowe[[#This Row],[Liczba uzyskanych punktów (przed zważeniem)]]*C.KryteriaPunktowe[[#This Row],[Waga]]</f>
        <v>0</v>
      </c>
      <c r="H7" s="169"/>
    </row>
    <row r="8" spans="1:12" ht="15.75">
      <c r="A8" s="163" t="s">
        <v>112</v>
      </c>
      <c r="B8" s="164" t="s">
        <v>20</v>
      </c>
      <c r="C8" s="165" t="s">
        <v>126</v>
      </c>
      <c r="D8" s="166">
        <v>2</v>
      </c>
      <c r="E8" s="167">
        <v>4</v>
      </c>
      <c r="F8" s="168"/>
      <c r="G8" s="168">
        <f>C.KryteriaPunktowe[[#This Row],[Liczba uzyskanych punktów (przed zważeniem)]]*C.KryteriaPunktowe[[#This Row],[Waga]]</f>
        <v>0</v>
      </c>
      <c r="H8" s="169"/>
    </row>
    <row r="9" spans="1:12" ht="22.5" customHeight="1">
      <c r="A9" s="163" t="s">
        <v>127</v>
      </c>
      <c r="B9" s="164" t="s">
        <v>22</v>
      </c>
      <c r="C9" s="165" t="s">
        <v>126</v>
      </c>
      <c r="D9" s="166">
        <v>2</v>
      </c>
      <c r="E9" s="167">
        <v>4</v>
      </c>
      <c r="F9" s="168"/>
      <c r="G9" s="168">
        <f>C.KryteriaPunktowe[[#This Row],[Liczba uzyskanych punktów (przed zważeniem)]]*C.KryteriaPunktowe[[#This Row],[Waga]]</f>
        <v>0</v>
      </c>
      <c r="H9" s="169"/>
    </row>
    <row r="10" spans="1:12" ht="48" customHeight="1">
      <c r="A10" s="163" t="s">
        <v>128</v>
      </c>
      <c r="B10" s="164" t="s">
        <v>24</v>
      </c>
      <c r="C10" s="165" t="s">
        <v>129</v>
      </c>
      <c r="D10" s="166">
        <v>2</v>
      </c>
      <c r="E10" s="167">
        <f t="shared" ref="E10:E13" si="0" xml:space="preserve"> VALUE(RIGHT(C10,LEN(C10)-SEARCH("-",C10)))*D10</f>
        <v>6</v>
      </c>
      <c r="F10" s="168"/>
      <c r="G10" s="168">
        <f>C.KryteriaPunktowe[[#This Row],[Liczba uzyskanych punktów (przed zważeniem)]]*C.KryteriaPunktowe[[#This Row],[Waga]]</f>
        <v>0</v>
      </c>
      <c r="H10" s="169"/>
    </row>
    <row r="11" spans="1:12" ht="15.75">
      <c r="A11" s="163" t="s">
        <v>130</v>
      </c>
      <c r="B11" s="164" t="s">
        <v>131</v>
      </c>
      <c r="C11" s="165" t="s">
        <v>125</v>
      </c>
      <c r="D11" s="166">
        <v>5</v>
      </c>
      <c r="E11" s="167">
        <v>5</v>
      </c>
      <c r="F11" s="168"/>
      <c r="G11" s="168">
        <f>C.KryteriaPunktowe[[#This Row],[Liczba uzyskanych punktów (przed zważeniem)]]*C.KryteriaPunktowe[[#This Row],[Waga]]</f>
        <v>0</v>
      </c>
      <c r="H11" s="169"/>
    </row>
    <row r="12" spans="1:12" ht="36.75" customHeight="1">
      <c r="A12" s="163" t="s">
        <v>132</v>
      </c>
      <c r="B12" s="164" t="s">
        <v>28</v>
      </c>
      <c r="C12" s="165" t="s">
        <v>126</v>
      </c>
      <c r="D12" s="166">
        <v>3</v>
      </c>
      <c r="E12" s="167">
        <f t="shared" si="0"/>
        <v>6</v>
      </c>
      <c r="F12" s="168"/>
      <c r="G12" s="168">
        <f>C.KryteriaPunktowe[[#This Row],[Liczba uzyskanych punktów (przed zważeniem)]]*C.KryteriaPunktowe[[#This Row],[Waga]]</f>
        <v>0</v>
      </c>
      <c r="H12" s="169"/>
      <c r="L12" s="170"/>
    </row>
    <row r="13" spans="1:12" ht="15.75">
      <c r="A13" s="163" t="s">
        <v>133</v>
      </c>
      <c r="B13" s="164" t="s">
        <v>30</v>
      </c>
      <c r="C13" s="165" t="s">
        <v>134</v>
      </c>
      <c r="D13" s="166">
        <v>2</v>
      </c>
      <c r="E13" s="167">
        <f t="shared" si="0"/>
        <v>6</v>
      </c>
      <c r="F13" s="168"/>
      <c r="G13" s="168">
        <f>C.KryteriaPunktowe[[#This Row],[Liczba uzyskanych punktów (przed zważeniem)]]*C.KryteriaPunktowe[[#This Row],[Waga]]</f>
        <v>0</v>
      </c>
      <c r="H13" s="169"/>
    </row>
    <row r="14" spans="1:12" ht="47.25">
      <c r="A14" s="171" t="s">
        <v>135</v>
      </c>
      <c r="B14" s="172" t="s">
        <v>32</v>
      </c>
      <c r="C14" s="173" t="s">
        <v>126</v>
      </c>
      <c r="D14" s="174">
        <v>2</v>
      </c>
      <c r="E14" s="175">
        <f xml:space="preserve"> VALUE(RIGHT(C14,LEN(C14)-SEARCH("-",C14)))*D14</f>
        <v>4</v>
      </c>
      <c r="F14" s="168"/>
      <c r="G14" s="168">
        <f>C.KryteriaPunktowe[[#This Row],[Liczba uzyskanych punktów (przed zważeniem)]]*C.KryteriaPunktowe[[#This Row],[Waga]]</f>
        <v>0</v>
      </c>
      <c r="H14" s="169"/>
    </row>
    <row r="15" spans="1:12" ht="63">
      <c r="A15" s="171" t="s">
        <v>136</v>
      </c>
      <c r="B15" s="172" t="s">
        <v>34</v>
      </c>
      <c r="C15" s="173" t="s">
        <v>137</v>
      </c>
      <c r="D15" s="174">
        <v>2</v>
      </c>
      <c r="E15" s="175">
        <f xml:space="preserve"> VALUE(RIGHT(C15,LEN(C15)-SEARCH("-",C15)))*D15</f>
        <v>8</v>
      </c>
      <c r="F15" s="185"/>
      <c r="G15" s="181">
        <f>C.KryteriaPunktowe[[#This Row],[Liczba uzyskanych punktów (przed zważeniem)]]*C.KryteriaPunktowe[[#This Row],[Waga]]</f>
        <v>0</v>
      </c>
      <c r="H15" s="169"/>
    </row>
    <row r="16" spans="1:12" ht="16.5" thickBot="1">
      <c r="A16" s="176"/>
      <c r="B16" s="177" t="s">
        <v>138</v>
      </c>
      <c r="C16" s="177"/>
      <c r="D16" s="177"/>
      <c r="E16" s="178">
        <f>SUBTOTAL(109,C.KryteriaPunktowe[Maks. 
liczba 
pkt.])</f>
        <v>56</v>
      </c>
      <c r="F16" s="179">
        <f>SUM(F6:F15)</f>
        <v>0</v>
      </c>
      <c r="G16" s="182"/>
      <c r="H16" s="180"/>
    </row>
    <row r="17" spans="2:3" ht="15.75" thickTop="1"/>
    <row r="28" spans="2:3" ht="15.75">
      <c r="B28" s="153"/>
      <c r="C28" s="65"/>
    </row>
    <row r="29" spans="2:3" ht="15.75">
      <c r="B29" s="90"/>
      <c r="C29" s="188" t="s">
        <v>144</v>
      </c>
    </row>
    <row r="30" spans="2:3" ht="15.75">
      <c r="B30" s="65" t="s">
        <v>142</v>
      </c>
      <c r="C30" s="188" t="s">
        <v>145</v>
      </c>
    </row>
  </sheetData>
  <protectedRanges>
    <protectedRange sqref="H6:H15" name="Rozstęp4_1"/>
  </protectedRanges>
  <pageMargins left="0.70866141732283472" right="0.70866141732283472" top="0.39370078740157483" bottom="0.74803149606299213" header="0.31496062992125984" footer="0.31496062992125984"/>
  <pageSetup paperSize="9" scale="88" fitToHeight="0" orientation="landscape" r:id="rId1"/>
  <headerFooter>
    <oddFooter xml:space="preserve">&amp;C&amp;"-,Standardowy"Strona &amp;P z &amp;N&amp;"Arial,Normalny"
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zoomScale="90" zoomScaleNormal="90" workbookViewId="0">
      <selection activeCell="F16" sqref="F16"/>
    </sheetView>
  </sheetViews>
  <sheetFormatPr defaultRowHeight="15"/>
  <cols>
    <col min="1" max="1" width="5" customWidth="1"/>
    <col min="2" max="2" width="27.28515625" customWidth="1"/>
    <col min="3" max="3" width="120.5703125" customWidth="1"/>
  </cols>
  <sheetData>
    <row r="1" spans="1:3" ht="30">
      <c r="A1" s="39"/>
      <c r="B1" s="39" t="str">
        <f>NagAOC!A18</f>
        <v>Numer ewidencyjny wniosku:</v>
      </c>
      <c r="C1" s="39" t="str">
        <f>NagAOC!B18</f>
        <v xml:space="preserve"> </v>
      </c>
    </row>
    <row r="2" spans="1:3">
      <c r="A2" s="47"/>
      <c r="B2" s="39"/>
      <c r="C2" s="40"/>
    </row>
    <row r="3" spans="1:3">
      <c r="A3" s="47"/>
      <c r="B3" s="41"/>
      <c r="C3" s="42"/>
    </row>
    <row r="4" spans="1:3">
      <c r="A4" s="48" t="s">
        <v>36</v>
      </c>
      <c r="B4" s="43"/>
      <c r="C4" s="43"/>
    </row>
    <row r="5" spans="1:3">
      <c r="A5" s="48"/>
      <c r="B5" s="43"/>
      <c r="C5" s="43"/>
    </row>
    <row r="6" spans="1:3">
      <c r="A6" s="49" t="s">
        <v>14</v>
      </c>
      <c r="B6" s="44" t="s">
        <v>15</v>
      </c>
      <c r="C6" s="44" t="s">
        <v>16</v>
      </c>
    </row>
    <row r="7" spans="1:3" ht="198.75" customHeight="1">
      <c r="A7" s="50">
        <v>1</v>
      </c>
      <c r="B7" s="45" t="s">
        <v>17</v>
      </c>
      <c r="C7" s="186" t="s">
        <v>143</v>
      </c>
    </row>
    <row r="8" spans="1:3" ht="140.25" customHeight="1">
      <c r="A8" s="50">
        <v>2</v>
      </c>
      <c r="B8" s="45" t="s">
        <v>18</v>
      </c>
      <c r="C8" s="187" t="s">
        <v>19</v>
      </c>
    </row>
    <row r="9" spans="1:3" ht="129" customHeight="1">
      <c r="A9" s="50">
        <v>3</v>
      </c>
      <c r="B9" s="45" t="s">
        <v>20</v>
      </c>
      <c r="C9" s="187" t="s">
        <v>21</v>
      </c>
    </row>
    <row r="10" spans="1:3" ht="106.5" customHeight="1">
      <c r="A10" s="50">
        <v>4</v>
      </c>
      <c r="B10" s="45" t="s">
        <v>22</v>
      </c>
      <c r="C10" s="187" t="s">
        <v>23</v>
      </c>
    </row>
    <row r="11" spans="1:3" ht="189" customHeight="1">
      <c r="A11" s="50">
        <v>5</v>
      </c>
      <c r="B11" s="45" t="s">
        <v>24</v>
      </c>
      <c r="C11" s="187" t="s">
        <v>25</v>
      </c>
    </row>
    <row r="12" spans="1:3" ht="68.25" customHeight="1">
      <c r="A12" s="50">
        <v>6</v>
      </c>
      <c r="B12" s="45" t="s">
        <v>26</v>
      </c>
      <c r="C12" s="187" t="s">
        <v>27</v>
      </c>
    </row>
    <row r="13" spans="1:3" ht="106.5" customHeight="1" thickBot="1">
      <c r="A13" s="50">
        <v>7</v>
      </c>
      <c r="B13" s="46" t="s">
        <v>28</v>
      </c>
      <c r="C13" s="187" t="s">
        <v>29</v>
      </c>
    </row>
    <row r="14" spans="1:3" ht="106.5" customHeight="1" thickTop="1">
      <c r="A14" s="50">
        <v>8</v>
      </c>
      <c r="B14" s="45" t="s">
        <v>30</v>
      </c>
      <c r="C14" s="187" t="s">
        <v>31</v>
      </c>
    </row>
    <row r="15" spans="1:3" ht="111" customHeight="1">
      <c r="A15" s="50">
        <v>9</v>
      </c>
      <c r="B15" s="45" t="s">
        <v>32</v>
      </c>
      <c r="C15" s="187" t="s">
        <v>33</v>
      </c>
    </row>
    <row r="16" spans="1:3" ht="202.5" customHeight="1">
      <c r="A16" s="50">
        <v>10</v>
      </c>
      <c r="B16" s="45" t="s">
        <v>34</v>
      </c>
      <c r="C16" s="187" t="s">
        <v>35</v>
      </c>
    </row>
    <row r="17" ht="52.5" customHeight="1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zoomScaleNormal="100" workbookViewId="0">
      <selection activeCell="D7" sqref="D7"/>
    </sheetView>
  </sheetViews>
  <sheetFormatPr defaultRowHeight="15"/>
  <cols>
    <col min="1" max="1" width="32.85546875" style="200" customWidth="1"/>
    <col min="2" max="2" width="40.7109375" style="200" customWidth="1"/>
    <col min="3" max="3" width="17.7109375" style="200" customWidth="1"/>
    <col min="4" max="4" width="12.28515625" style="200" customWidth="1"/>
    <col min="5" max="5" width="15.85546875" style="200" customWidth="1"/>
    <col min="6" max="16384" width="9.140625" style="200"/>
  </cols>
  <sheetData>
    <row r="1" spans="1:8" s="198" customFormat="1" ht="15.75" customHeight="1">
      <c r="A1" s="197" t="str">
        <f>NagAOC!A18</f>
        <v>Numer ewidencyjny wniosku:</v>
      </c>
      <c r="B1" s="197" t="str">
        <f>NagAOC!B18</f>
        <v xml:space="preserve"> </v>
      </c>
    </row>
    <row r="2" spans="1:8" s="198" customFormat="1" ht="15" customHeight="1"/>
    <row r="3" spans="1:8" ht="22.5" customHeight="1" thickBot="1">
      <c r="A3" s="199" t="s">
        <v>149</v>
      </c>
      <c r="B3" s="199"/>
      <c r="C3" s="199"/>
      <c r="D3" s="199"/>
      <c r="E3" s="198"/>
      <c r="F3" s="198"/>
      <c r="G3" s="198"/>
      <c r="H3" s="198"/>
    </row>
    <row r="4" spans="1:8" ht="29.25" customHeight="1" thickTop="1" thickBot="1">
      <c r="A4" s="201" t="s">
        <v>62</v>
      </c>
      <c r="B4" s="202" t="s">
        <v>139</v>
      </c>
      <c r="C4" s="199"/>
      <c r="D4" s="199"/>
      <c r="E4" s="198"/>
      <c r="F4" s="198"/>
      <c r="G4" s="198"/>
      <c r="H4" s="198"/>
    </row>
    <row r="5" spans="1:8" ht="18" customHeight="1" thickBot="1">
      <c r="A5" s="203"/>
      <c r="B5" s="204"/>
      <c r="C5" s="199"/>
      <c r="D5" s="199"/>
      <c r="E5" s="198"/>
      <c r="F5" s="198"/>
      <c r="G5" s="198"/>
      <c r="H5" s="198"/>
    </row>
    <row r="6" spans="1:8" ht="16.5" thickBot="1">
      <c r="A6" s="205"/>
      <c r="B6" s="206"/>
    </row>
    <row r="7" spans="1:8" ht="16.5" thickTop="1">
      <c r="A7" s="199"/>
      <c r="B7" s="199"/>
    </row>
    <row r="8" spans="1:8" ht="16.5" thickBot="1">
      <c r="A8" s="199" t="s">
        <v>150</v>
      </c>
    </row>
    <row r="9" spans="1:8" ht="17.25" thickTop="1" thickBot="1">
      <c r="A9" s="201" t="s">
        <v>62</v>
      </c>
      <c r="B9" s="202" t="s">
        <v>139</v>
      </c>
      <c r="C9" s="207"/>
      <c r="D9" s="207"/>
      <c r="E9" s="207"/>
      <c r="F9" s="207"/>
      <c r="G9" s="207"/>
      <c r="H9" s="207"/>
    </row>
    <row r="10" spans="1:8" ht="16.5" thickBot="1">
      <c r="A10" s="205" t="str">
        <f>IF(AND(EXACT(UPPER('[2]B. Kryteria dopuszczające'!E37),"X"), EXACT(UPPER('[2]B. Kryteria dopuszczające'!E38),"X")),"X","")</f>
        <v/>
      </c>
      <c r="B10" s="206" t="str">
        <f>IF(OR(EXACT(UPPER('[2]B. Kryteria dopuszczające'!D37),"X"), EXACT(UPPER('[2]B. Kryteria dopuszczające'!D38),"X")),"X","")</f>
        <v/>
      </c>
      <c r="C10" s="207"/>
      <c r="D10" s="207"/>
      <c r="E10" s="207"/>
      <c r="F10" s="207"/>
      <c r="G10" s="207"/>
      <c r="H10" s="207"/>
    </row>
    <row r="11" spans="1:8" ht="16.5" thickTop="1">
      <c r="A11" s="207"/>
      <c r="B11" s="207"/>
      <c r="C11" s="207"/>
      <c r="D11" s="207"/>
      <c r="E11" s="207"/>
      <c r="F11" s="207"/>
      <c r="G11" s="207"/>
      <c r="H11" s="207"/>
    </row>
    <row r="12" spans="1:8" ht="22.5" customHeight="1">
      <c r="A12" s="208" t="s">
        <v>151</v>
      </c>
      <c r="B12" s="207"/>
      <c r="C12" s="207"/>
      <c r="D12" s="207"/>
      <c r="E12" s="207"/>
      <c r="F12" s="207"/>
      <c r="G12" s="207"/>
      <c r="H12" s="209"/>
    </row>
    <row r="13" spans="1:8" ht="19.5" thickBot="1">
      <c r="A13" s="208"/>
      <c r="B13" s="207"/>
      <c r="C13" s="207"/>
      <c r="D13" s="207"/>
      <c r="E13" s="207"/>
      <c r="F13" s="207"/>
      <c r="G13" s="207"/>
      <c r="H13" s="209"/>
    </row>
    <row r="14" spans="1:8" ht="22.5" thickTop="1" thickBot="1">
      <c r="A14" s="210"/>
      <c r="B14" s="211"/>
      <c r="C14" s="212" t="s">
        <v>152</v>
      </c>
      <c r="D14" s="213"/>
      <c r="E14" s="214"/>
      <c r="F14" s="215" t="s">
        <v>153</v>
      </c>
      <c r="G14" s="216"/>
      <c r="H14" s="209"/>
    </row>
    <row r="15" spans="1:8" ht="21.75" thickTop="1">
      <c r="A15" s="217" t="s">
        <v>154</v>
      </c>
      <c r="B15" s="218"/>
      <c r="C15" s="219">
        <f>C6</f>
        <v>0</v>
      </c>
      <c r="D15" s="220"/>
      <c r="E15" s="221"/>
      <c r="F15" s="222">
        <f>[3]oceniający1!E63</f>
        <v>0</v>
      </c>
      <c r="G15" s="223"/>
      <c r="H15" s="209"/>
    </row>
    <row r="16" spans="1:8" ht="21">
      <c r="A16" s="217" t="s">
        <v>155</v>
      </c>
      <c r="B16" s="218"/>
      <c r="C16" s="224">
        <f>C7</f>
        <v>0</v>
      </c>
      <c r="D16" s="225"/>
      <c r="E16" s="226"/>
      <c r="F16" s="227">
        <f>[3]oceniający2!E63</f>
        <v>0</v>
      </c>
      <c r="G16" s="228"/>
      <c r="H16" s="209"/>
    </row>
    <row r="17" spans="1:8" ht="21.75" thickBot="1">
      <c r="A17" s="229" t="s">
        <v>156</v>
      </c>
      <c r="B17" s="230"/>
      <c r="C17" s="231">
        <f>C8</f>
        <v>0</v>
      </c>
      <c r="D17" s="232"/>
      <c r="E17" s="233"/>
      <c r="F17" s="234"/>
      <c r="G17" s="235"/>
      <c r="H17" s="209"/>
    </row>
    <row r="18" spans="1:8" ht="22.5" thickTop="1" thickBot="1">
      <c r="A18" s="236" t="s">
        <v>157</v>
      </c>
      <c r="B18" s="237"/>
      <c r="C18" s="238"/>
      <c r="D18" s="239"/>
      <c r="E18" s="240"/>
      <c r="F18" s="241"/>
      <c r="G18" s="242"/>
      <c r="H18" s="207"/>
    </row>
    <row r="19" spans="1:8" ht="22.5" thickTop="1" thickBot="1">
      <c r="A19" s="243" t="s">
        <v>158</v>
      </c>
      <c r="B19" s="244"/>
      <c r="C19" s="244"/>
      <c r="D19" s="244"/>
      <c r="E19" s="245"/>
      <c r="F19" s="246"/>
      <c r="G19" s="247"/>
      <c r="H19" s="207"/>
    </row>
    <row r="20" spans="1:8" ht="16.5" thickTop="1">
      <c r="A20" s="208"/>
      <c r="B20" s="207"/>
      <c r="C20" s="207"/>
      <c r="D20" s="207"/>
      <c r="E20" s="207"/>
      <c r="F20" s="207"/>
      <c r="G20" s="207"/>
      <c r="H20" s="207"/>
    </row>
    <row r="21" spans="1:8" ht="15.75">
      <c r="A21" s="207"/>
      <c r="B21" s="207"/>
      <c r="C21" s="248"/>
      <c r="D21" s="207"/>
      <c r="E21" s="207"/>
      <c r="F21" s="207"/>
      <c r="G21" s="207"/>
      <c r="H21" s="207"/>
    </row>
    <row r="22" spans="1:8" ht="15.75">
      <c r="A22" s="207"/>
      <c r="B22" s="207"/>
      <c r="C22" s="207"/>
      <c r="D22" s="207"/>
      <c r="E22" s="207"/>
      <c r="F22" s="207"/>
      <c r="G22" s="207"/>
    </row>
    <row r="23" spans="1:8" ht="15.75">
      <c r="A23" s="207" t="s">
        <v>140</v>
      </c>
      <c r="C23" s="249">
        <v>0</v>
      </c>
      <c r="D23" s="207" t="s">
        <v>141</v>
      </c>
      <c r="E23" s="250" t="str">
        <f>[2]słownie!E5</f>
        <v>zero zł 0/100</v>
      </c>
      <c r="F23" s="207"/>
      <c r="G23" s="207"/>
    </row>
  </sheetData>
  <mergeCells count="16">
    <mergeCell ref="A18:B18"/>
    <mergeCell ref="C18:E18"/>
    <mergeCell ref="F18:G18"/>
    <mergeCell ref="F19:G19"/>
    <mergeCell ref="A16:B16"/>
    <mergeCell ref="C16:E16"/>
    <mergeCell ref="F16:G16"/>
    <mergeCell ref="A17:B17"/>
    <mergeCell ref="C17:E17"/>
    <mergeCell ref="F17:G17"/>
    <mergeCell ref="A14:B14"/>
    <mergeCell ref="C14:E14"/>
    <mergeCell ref="F14:G14"/>
    <mergeCell ref="A15:B15"/>
    <mergeCell ref="C15:E15"/>
    <mergeCell ref="F15:G15"/>
  </mergeCells>
  <pageMargins left="0.70866141732283472" right="0.70866141732283472" top="0.39370078740157483" bottom="0.74803149606299213" header="0.31496062992125984" footer="0.31496062992125984"/>
  <pageSetup paperSize="9" scale="91" orientation="landscape" r:id="rId1"/>
  <headerFooter>
    <oddFooter xml:space="preserve">&amp;C&amp;"-,Standardowy"Strona &amp;P z &amp;N&amp;"Arial,Normalny"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8</vt:i4>
      </vt:variant>
    </vt:vector>
  </HeadingPairs>
  <TitlesOfParts>
    <vt:vector size="14" baseType="lpstr">
      <vt:lpstr>NagAOC</vt:lpstr>
      <vt:lpstr>A. Kryteria Formalne </vt:lpstr>
      <vt:lpstr>B. Kryteria dopuszczające</vt:lpstr>
      <vt:lpstr>C. Kryteria punktowe</vt:lpstr>
      <vt:lpstr>Instrukc. oceny punktowej</vt:lpstr>
      <vt:lpstr>Wynik oceny </vt:lpstr>
      <vt:lpstr>'Wynik oceny '!a5PropKwotaDofinansowania_PLN</vt:lpstr>
      <vt:lpstr>'A. Kryteria Formalne '!Obszar_wydruku</vt:lpstr>
      <vt:lpstr>'B. Kryteria dopuszczające'!Obszar_wydruku</vt:lpstr>
      <vt:lpstr>'C. Kryteria punktowe'!Obszar_wydruku</vt:lpstr>
      <vt:lpstr>NagAOC!Obszar_wydruku</vt:lpstr>
      <vt:lpstr>'Wynik oceny '!Obszar_wydruku</vt:lpstr>
      <vt:lpstr>'Wynik oceny '!OcenaData</vt:lpstr>
      <vt:lpstr>NagAOC!OLE_LINK1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2018-05-25T09:39:42Z</dcterms:modified>
</cp:coreProperties>
</file>